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RN" sheetId="2" r:id="rId2"/>
    <sheet name="10 - 1NP - TP" sheetId="3" r:id="rId3"/>
    <sheet name="20 - 2NP - DS Mája" sheetId="4" r:id="rId4"/>
    <sheet name="30 - 3NP - PS" sheetId="5" r:id="rId5"/>
    <sheet name="40 - 4NP - byty" sheetId="6" r:id="rId6"/>
    <sheet name="50 - 5NP - byty" sheetId="7" r:id="rId7"/>
    <sheet name="60 - 6NP - ordinace" sheetId="8" r:id="rId8"/>
    <sheet name="70 - 7NP - byty" sheetId="9" r:id="rId9"/>
    <sheet name="80 - Elektroinstalace" sheetId="10" r:id="rId10"/>
    <sheet name="90 - VZT" sheetId="11" r:id="rId11"/>
  </sheets>
  <definedNames>
    <definedName name="_xlnm.Print_Area" localSheetId="0">'Rekapitulace stavby'!$D$4:$AO$76,'Rekapitulace stavby'!$C$82:$AQ$105</definedName>
    <definedName name="_xlnm._FilterDatabase" localSheetId="1" hidden="1">'00 - VRN'!$C$120:$K$132</definedName>
    <definedName name="_xlnm.Print_Area" localSheetId="1">'00 - VRN'!$C$4:$J$76,'00 - VRN'!$C$82:$J$102,'00 - VRN'!$C$108:$J$132</definedName>
    <definedName name="_xlnm._FilterDatabase" localSheetId="2" hidden="1">'10 - 1NP - TP'!$C$133:$K$360</definedName>
    <definedName name="_xlnm.Print_Area" localSheetId="2">'10 - 1NP - TP'!$C$4:$J$76,'10 - 1NP - TP'!$C$82:$J$115,'10 - 1NP - TP'!$C$121:$J$360</definedName>
    <definedName name="_xlnm._FilterDatabase" localSheetId="3" hidden="1">'20 - 2NP - DS Mája'!$C$134:$K$366</definedName>
    <definedName name="_xlnm.Print_Area" localSheetId="3">'20 - 2NP - DS Mája'!$C$4:$J$76,'20 - 2NP - DS Mája'!$C$82:$J$116,'20 - 2NP - DS Mája'!$C$122:$J$366</definedName>
    <definedName name="_xlnm._FilterDatabase" localSheetId="4" hidden="1">'30 - 3NP - PS'!$C$135:$K$468</definedName>
    <definedName name="_xlnm.Print_Area" localSheetId="4">'30 - 3NP - PS'!$C$4:$J$76,'30 - 3NP - PS'!$C$82:$J$117,'30 - 3NP - PS'!$C$123:$J$468</definedName>
    <definedName name="_xlnm._FilterDatabase" localSheetId="5" hidden="1">'40 - 4NP - byty'!$C$136:$K$477</definedName>
    <definedName name="_xlnm.Print_Area" localSheetId="5">'40 - 4NP - byty'!$C$4:$J$76,'40 - 4NP - byty'!$C$82:$J$118,'40 - 4NP - byty'!$C$124:$J$477</definedName>
    <definedName name="_xlnm._FilterDatabase" localSheetId="6" hidden="1">'50 - 5NP - byty'!$C$136:$K$456</definedName>
    <definedName name="_xlnm.Print_Area" localSheetId="6">'50 - 5NP - byty'!$C$4:$J$76,'50 - 5NP - byty'!$C$82:$J$118,'50 - 5NP - byty'!$C$124:$J$456</definedName>
    <definedName name="_xlnm._FilterDatabase" localSheetId="7" hidden="1">'60 - 6NP - ordinace'!$C$124:$K$182</definedName>
    <definedName name="_xlnm.Print_Area" localSheetId="7">'60 - 6NP - ordinace'!$C$4:$J$76,'60 - 6NP - ordinace'!$C$82:$J$106,'60 - 6NP - ordinace'!$C$112:$J$182</definedName>
    <definedName name="_xlnm._FilterDatabase" localSheetId="8" hidden="1">'70 - 7NP - byty'!$C$136:$K$469</definedName>
    <definedName name="_xlnm.Print_Area" localSheetId="8">'70 - 7NP - byty'!$C$4:$J$76,'70 - 7NP - byty'!$C$82:$J$118,'70 - 7NP - byty'!$C$124:$J$469</definedName>
    <definedName name="_xlnm._FilterDatabase" localSheetId="9" hidden="1">'80 - Elektroinstalace'!$C$136:$K$398</definedName>
    <definedName name="_xlnm.Print_Area" localSheetId="9">'80 - Elektroinstalace'!$C$4:$J$76,'80 - Elektroinstalace'!$C$82:$J$118,'80 - Elektroinstalace'!$C$124:$J$398</definedName>
    <definedName name="_xlnm._FilterDatabase" localSheetId="10" hidden="1">'90 - VZT'!$C$122:$K$218</definedName>
    <definedName name="_xlnm.Print_Area" localSheetId="10">'90 - VZT'!$C$4:$J$76,'90 - VZT'!$C$82:$J$104,'90 - VZT'!$C$110:$J$218</definedName>
    <definedName name="_xlnm.Print_Titles" localSheetId="0">'Rekapitulace stavby'!$92:$92</definedName>
    <definedName name="_xlnm.Print_Titles" localSheetId="1">'00 - VRN'!$120:$120</definedName>
    <definedName name="_xlnm.Print_Titles" localSheetId="2">'10 - 1NP - TP'!$133:$133</definedName>
    <definedName name="_xlnm.Print_Titles" localSheetId="3">'20 - 2NP - DS Mája'!$134:$134</definedName>
    <definedName name="_xlnm.Print_Titles" localSheetId="4">'30 - 3NP - PS'!$135:$135</definedName>
    <definedName name="_xlnm.Print_Titles" localSheetId="5">'40 - 4NP - byty'!$136:$136</definedName>
    <definedName name="_xlnm.Print_Titles" localSheetId="6">'50 - 5NP - byty'!$136:$136</definedName>
    <definedName name="_xlnm.Print_Titles" localSheetId="7">'60 - 6NP - ordinace'!$124:$124</definedName>
    <definedName name="_xlnm.Print_Titles" localSheetId="8">'70 - 7NP - byty'!$136:$136</definedName>
    <definedName name="_xlnm.Print_Titles" localSheetId="9">'80 - Elektroinstalace'!$136:$136</definedName>
    <definedName name="_xlnm.Print_Titles" localSheetId="10">'90 - VZT'!$122:$122</definedName>
  </definedNames>
  <calcPr fullCalcOnLoad="1"/>
</workbook>
</file>

<file path=xl/sharedStrings.xml><?xml version="1.0" encoding="utf-8"?>
<sst xmlns="http://schemas.openxmlformats.org/spreadsheetml/2006/main" count="26560" uniqueCount="2018">
  <si>
    <t>Export Komplet</t>
  </si>
  <si>
    <t/>
  </si>
  <si>
    <t>2.0</t>
  </si>
  <si>
    <t>ZAMOK</t>
  </si>
  <si>
    <t>False</t>
  </si>
  <si>
    <t>{fff75149-c7d0-42bd-807d-d78aaad0055e}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</si>
  <si>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</si>
  <si>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</si>
  <si>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</si>
  <si>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</si>
  <si>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</si>
  <si>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</si>
  <si>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</si>
  <si>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</si>
  <si>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2203J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</si>
  <si>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</si>
  <si>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</si>
  <si>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dům Dragounská 12, Cheb - rozpočet</t>
  </si>
  <si>
    <t>KSO:</t>
  </si>
  <si>
    <t>CC-CZ:</t>
  </si>
  <si>
    <t>Místo:</t>
  </si>
  <si>
    <t xml:space="preserve"> </t>
  </si>
  <si>
    <t>Datum:</t>
  </si>
  <si>
    <t>20. 1. 2022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</si>
  <si>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</si>
  <si>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</si>
  <si>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</si>
  <si>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</si>
  <si>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</si>
  <si>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</si>
  <si>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</si>
  <si>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</si>
  <si>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</si>
  <si>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</si>
  <si>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</si>
  <si>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</si>
  <si>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</si>
  <si>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</si>
  <si>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</si>
  <si>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</si>
  <si>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</si>
  <si>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</si>
  <si>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</si>
  <si>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</si>
  <si>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</si>
  <si>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</si>
  <si>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</si>
  <si>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</si>
  <si>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</si>
  <si>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</si>
  <si>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</si>
  <si>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</si>
  <si>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</si>
  <si>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</si>
  <si>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</si>
  <si>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</si>
  <si>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</si>
  <si>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</si>
  <si>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</si>
  <si>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</si>
  <si>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</si>
  <si>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</si>
  <si>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</si>
  <si>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</si>
  <si>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</si>
  <si>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</si>
  <si>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</si>
  <si>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</si>
  <si>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</si>
  <si>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</si>
  <si>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</si>
  <si>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</si>
  <si>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</si>
  <si>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</si>
  <si>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</si>
  <si>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</si>
  <si>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</si>
  <si>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</si>
  <si>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</si>
  <si>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</si>
  <si>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</si>
  <si>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</si>
  <si>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{b3adaebd-b5f2-488e-b142-01e1cf167aac}</t>
  </si>
  <si>
    <t>2</t>
  </si>
  <si>
    <t>10</t>
  </si>
  <si>
    <t>1NP - TP</t>
  </si>
  <si>
    <t>{ea248ce5-7763-4750-9d99-103ea2317da3}</t>
  </si>
  <si>
    <t>20</t>
  </si>
  <si>
    <t>2NP - DS Mája</t>
  </si>
  <si>
    <t>{5238824b-4b20-4a59-a9f9-62d8d757a561}</t>
  </si>
  <si>
    <t>30</t>
  </si>
  <si>
    <t>3NP - PS</t>
  </si>
  <si>
    <t>{d143ec5b-4388-4f5e-a341-a8803a0a7a41}</t>
  </si>
  <si>
    <t>40</t>
  </si>
  <si>
    <t>4NP - byty</t>
  </si>
  <si>
    <t>{c1534430-b324-4cf4-9f9e-42f009858049}</t>
  </si>
  <si>
    <t>50</t>
  </si>
  <si>
    <t>5NP - byty</t>
  </si>
  <si>
    <t>{12776efe-412a-4589-a9f5-8c606bbaab12}</t>
  </si>
  <si>
    <t>60</t>
  </si>
  <si>
    <t>6NP - ordinace</t>
  </si>
  <si>
    <t>{b619c38d-1199-4c43-a846-f845e586d5dc}</t>
  </si>
  <si>
    <t>70</t>
  </si>
  <si>
    <t>7NP - byty</t>
  </si>
  <si>
    <t>{6bd9c5a0-888e-426c-8c91-22d05d24fa3c}</t>
  </si>
  <si>
    <t>80</t>
  </si>
  <si>
    <t>Elektroinstalace</t>
  </si>
  <si>
    <t>{e9be31b3-03dd-4fe1-a8d1-72744ba91415}</t>
  </si>
  <si>
    <t>90</t>
  </si>
  <si>
    <t>VZT</t>
  </si>
  <si>
    <t>{222f35ae-df76-4501-b3ff-836024e21c40}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</si>
  <si>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</si>
  <si>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</si>
  <si>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</si>
  <si>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</si>
  <si>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</si>
  <si>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</si>
  <si>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</si>
  <si>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</si>
  <si>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</si>
  <si>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</si>
  <si>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</si>
  <si>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</si>
  <si>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</si>
  <si>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</si>
  <si>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</si>
  <si>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</si>
  <si>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</si>
  <si>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</si>
  <si>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</si>
  <si>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</si>
  <si>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</si>
  <si>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</si>
  <si>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</si>
  <si>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</si>
  <si>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</si>
  <si>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</si>
  <si>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</si>
  <si>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</si>
  <si>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</si>
  <si>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</si>
  <si>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</si>
  <si>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</si>
  <si>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</si>
  <si>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</si>
  <si>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Kč</t>
  </si>
  <si>
    <t>4</t>
  </si>
  <si>
    <t>013294000</t>
  </si>
  <si>
    <t>Ostatní dokumentace - revizní zprávy</t>
  </si>
  <si>
    <t>---</t>
  </si>
  <si>
    <t>VRN3</t>
  </si>
  <si>
    <t>Zařízení staveniště</t>
  </si>
  <si>
    <t>3</t>
  </si>
  <si>
    <t>030001000</t>
  </si>
  <si>
    <t>6</t>
  </si>
  <si>
    <t>VRN4</t>
  </si>
  <si>
    <t>Inženýrská činnost</t>
  </si>
  <si>
    <t>040001000</t>
  </si>
  <si>
    <t>8</t>
  </si>
  <si>
    <t>7</t>
  </si>
  <si>
    <t>045203000</t>
  </si>
  <si>
    <t>Kompletační činnost</t>
  </si>
  <si>
    <t>14</t>
  </si>
  <si>
    <t>VRN9</t>
  </si>
  <si>
    <t>Ostatní náklady</t>
  </si>
  <si>
    <t>094002000</t>
  </si>
  <si>
    <t>Ostatní náklady související s výstavbou</t>
  </si>
  <si>
    <t>16</t>
  </si>
  <si>
    <t>10 - 1NP - TP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</si>
  <si>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</si>
  <si>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</si>
  <si>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</si>
  <si>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</si>
  <si>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</si>
  <si>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</si>
  <si>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</si>
  <si>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</si>
  <si>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725 - Zdravotechnika - zařizovací předměty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</si>
  <si>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</si>
  <si>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</si>
  <si>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</si>
  <si>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</si>
  <si>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</si>
  <si>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</si>
  <si>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</si>
  <si>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</si>
  <si>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</si>
  <si>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HSV</t>
  </si>
  <si>
    <t>Práce a dodávky HSV</t>
  </si>
  <si>
    <t>Svislé a kompletní konstrukce</t>
  </si>
  <si>
    <t>310278842</t>
  </si>
  <si>
    <t>Zazdívka otvorů ve zdivu nadzákladovém z nepálených tvárnic tl do 300 mm</t>
  </si>
  <si>
    <t>m3</t>
  </si>
  <si>
    <t>VV</t>
  </si>
  <si>
    <t>0,3*0,3*0,42</t>
  </si>
  <si>
    <t>Součet</t>
  </si>
  <si>
    <t>317142422</t>
  </si>
  <si>
    <t>Překlad nenosný pórobetonový š 100 mm v do 250 mm na tenkovrstvou maltu dl přes 1000 do 1250 mm</t>
  </si>
  <si>
    <t>kus</t>
  </si>
  <si>
    <t>340271041</t>
  </si>
  <si>
    <t>Zazdívka otvorů v příčkách nebo stěnách pl přes 0,25 do 1 m2 tvárnicemi pórobetonovými tl 150 mm</t>
  </si>
  <si>
    <t>m2</t>
  </si>
  <si>
    <t>0,3*0,3</t>
  </si>
  <si>
    <t>342272225</t>
  </si>
  <si>
    <t>Příčka z pórobetonových hladkých tvárnic na tenkovrstvou maltu tl 100 mm</t>
  </si>
  <si>
    <t>0,9*2,6*3</t>
  </si>
  <si>
    <t>-0,8*0,8*3</t>
  </si>
  <si>
    <t>Úpravy povrchů, podlahy a osazování výplní</t>
  </si>
  <si>
    <t>611325422</t>
  </si>
  <si>
    <t>Oprava vnitřní vápenocementové štukové omítky stropů v rozsahu plochy přes 10 do 30 %</t>
  </si>
  <si>
    <t>-856701044</t>
  </si>
  <si>
    <t>(302+175)*0,3</t>
  </si>
  <si>
    <t>612142001</t>
  </si>
  <si>
    <t>Potažení vnitřních stěn sklovláknitým pletivem vtlačeným do tenkovrstvé hmoty</t>
  </si>
  <si>
    <t>612325222</t>
  </si>
  <si>
    <t>Vápenocementová štuková omítka malých ploch přes 0,09 do 0,25 m2 na stěnách</t>
  </si>
  <si>
    <t>12</t>
  </si>
  <si>
    <t>612325422</t>
  </si>
  <si>
    <t>Oprava vnitřní vápenocementové štukové omítky stěn v rozsahu plochy přes 10 do 30 %</t>
  </si>
  <si>
    <t>-694137022</t>
  </si>
  <si>
    <t>(301+225-7,8*3)*2,6*0,3</t>
  </si>
  <si>
    <t>9</t>
  </si>
  <si>
    <t>622225123</t>
  </si>
  <si>
    <t>Oprava kontaktního zateplení stěn z desek z minerální vlny tl přes 80 do 120 mm pl přes 0,25 do 0,5 m2</t>
  </si>
  <si>
    <t>622525103</t>
  </si>
  <si>
    <t>Tenkovrstvá omítka malých ploch přes 0,25 do 0,5 m2 na stěnách</t>
  </si>
  <si>
    <t>11</t>
  </si>
  <si>
    <t>642944121</t>
  </si>
  <si>
    <t>Osazování ocelových zárubní dodatečné pl do 2,5 m2</t>
  </si>
  <si>
    <t>18</t>
  </si>
  <si>
    <t>M</t>
  </si>
  <si>
    <t>55331564</t>
  </si>
  <si>
    <t>zárubeň jednokřídlá ocelová pro zdění s protipožární úpravou tl stěny 110-150mm rozměru 1100/1970, 2100mm</t>
  </si>
  <si>
    <t>13</t>
  </si>
  <si>
    <t>55331564-1</t>
  </si>
  <si>
    <t>zárubeň jednokřídlá ocelová pro zdění s protipožární úpravou tl stěny 110-150mm rozměru 1000/1970, 2100mm</t>
  </si>
  <si>
    <t>22</t>
  </si>
  <si>
    <t>55331563</t>
  </si>
  <si>
    <t>zárubeň jednokřídlá ocelová pro zdění s protipožární úpravou tl stěny 110-150mm rozměru 900/1970, 2100mm</t>
  </si>
  <si>
    <t>24</t>
  </si>
  <si>
    <t>55331562</t>
  </si>
  <si>
    <t>zárubeň jednokřídlá ocelová pro zdění s protipožární úpravou tl stěny 110-150mm rozměru 800/1970, 2100mm</t>
  </si>
  <si>
    <t>26</t>
  </si>
  <si>
    <t>Ostatní konstrukce a práce, bourání</t>
  </si>
  <si>
    <t>941211111</t>
  </si>
  <si>
    <t>Montáž lešení řadového rámového lehkého zatížení do 200 kg/m2 š přes 0,6 do 0,9 m v do 10 m</t>
  </si>
  <si>
    <t>28</t>
  </si>
  <si>
    <t>2,5*3</t>
  </si>
  <si>
    <t>17</t>
  </si>
  <si>
    <t>941211211</t>
  </si>
  <si>
    <t>Příplatek k lešení řadovému rámovému lehkému š 0,9 m v přes 10 do 25 m za první a ZKD den použití</t>
  </si>
  <si>
    <t>7,5*30 "Přepočtené koeficientem množství</t>
  </si>
  <si>
    <t>941211811</t>
  </si>
  <si>
    <t>Demontáž lešení řadového rámového lehkého zatížení do 200 kg/m2 š přes 0,6 do 0,9 m v do 10 m</t>
  </si>
  <si>
    <t>32</t>
  </si>
  <si>
    <t>19</t>
  </si>
  <si>
    <t>944511111</t>
  </si>
  <si>
    <t>Montáž ochranné sítě z textilie z umělých vláken</t>
  </si>
  <si>
    <t>34</t>
  </si>
  <si>
    <t>944511211</t>
  </si>
  <si>
    <t>Příplatek k ochranné síti za první a ZKD den použití</t>
  </si>
  <si>
    <t>36</t>
  </si>
  <si>
    <t>944511811</t>
  </si>
  <si>
    <t>Demontáž ochranné sítě z textilie z umělých vláken</t>
  </si>
  <si>
    <t>38</t>
  </si>
  <si>
    <t>949101111</t>
  </si>
  <si>
    <t>Lešení pomocné pro objekty pozemních staveb s lešeňovou podlahou v do 1,9 m zatížení do 150 kg/m2</t>
  </si>
  <si>
    <t>23</t>
  </si>
  <si>
    <t>949121122</t>
  </si>
  <si>
    <t>Montáž lešení lehkého kozového dílcového ve schodišti v přes 1,5 do 3,5 m</t>
  </si>
  <si>
    <t>sada</t>
  </si>
  <si>
    <t>42</t>
  </si>
  <si>
    <t>949121221</t>
  </si>
  <si>
    <t>Příplatek k lešení lehkému kozovému dílcovému ve schodišti v do 1,5 m za první a ZKD den použití</t>
  </si>
  <si>
    <t>44</t>
  </si>
  <si>
    <t>25</t>
  </si>
  <si>
    <t>949121822</t>
  </si>
  <si>
    <t>Demontáž lešení lehkého kozového dílcového ve schodišti v přes 1,5 do 3,5 m</t>
  </si>
  <si>
    <t>46</t>
  </si>
  <si>
    <t>952901111</t>
  </si>
  <si>
    <t>Vyčištění budov bytové a občanské výstavby při výšce podlaží do 4 m</t>
  </si>
  <si>
    <t>48</t>
  </si>
  <si>
    <t>302+175</t>
  </si>
  <si>
    <t>27</t>
  </si>
  <si>
    <t>965046111</t>
  </si>
  <si>
    <t>Broušení stávajících betonových podlah úběr do 3 mm</t>
  </si>
  <si>
    <t>3,14*3 "WC</t>
  </si>
  <si>
    <t>965081213</t>
  </si>
  <si>
    <t>Bourání podlah z dlaždic keramických nebo xylolitových tl do 10 mm plochy přes 1 m2</t>
  </si>
  <si>
    <t>52</t>
  </si>
  <si>
    <t>29</t>
  </si>
  <si>
    <t>968072455</t>
  </si>
  <si>
    <t>Vybourání kovových dveřních zárubní pl do 2 m2</t>
  </si>
  <si>
    <t>54</t>
  </si>
  <si>
    <t>1*2+0,8*2*5+0,9*2+1,1*2</t>
  </si>
  <si>
    <t>978059541</t>
  </si>
  <si>
    <t>Odsekání a odebrání obkladů stěn z vnitřních obkládaček plochy přes 1 m2</t>
  </si>
  <si>
    <t>56</t>
  </si>
  <si>
    <t>(2,2*2+1,7*2)*2,6*3 "WC</t>
  </si>
  <si>
    <t>-0,6*2*3</t>
  </si>
  <si>
    <t>997</t>
  </si>
  <si>
    <t>Přesun sutě</t>
  </si>
  <si>
    <t>31</t>
  </si>
  <si>
    <t>997013211</t>
  </si>
  <si>
    <t>Vnitrostaveništní doprava suti a vybouraných hmot pro budovy v do 6 m ručně</t>
  </si>
  <si>
    <t>t</t>
  </si>
  <si>
    <t>58</t>
  </si>
  <si>
    <t>997013501</t>
  </si>
  <si>
    <t>Odvoz suti a vybouraných hmot na skládku nebo meziskládku do 1 km se složením</t>
  </si>
  <si>
    <t>33</t>
  </si>
  <si>
    <t>997013509</t>
  </si>
  <si>
    <t>Příplatek k odvozu suti a vybouraných hmot na skládku ZKD 1 km přes 1 km</t>
  </si>
  <si>
    <t>62</t>
  </si>
  <si>
    <t>5,373*9 "Přepočtené koeficientem množství</t>
  </si>
  <si>
    <t>997013607</t>
  </si>
  <si>
    <t>Poplatek za uložení na skládce (skládkovné) stavebního odpadu keramického kód odpadu 17 01 03</t>
  </si>
  <si>
    <t>64</t>
  </si>
  <si>
    <t>998</t>
  </si>
  <si>
    <t>Přesun hmot</t>
  </si>
  <si>
    <t>35</t>
  </si>
  <si>
    <t>998018001</t>
  </si>
  <si>
    <t>Přesun hmot ruční pro budovy v do 6 m</t>
  </si>
  <si>
    <t>66</t>
  </si>
  <si>
    <t>PSV</t>
  </si>
  <si>
    <t>Práce a dodávky PSV</t>
  </si>
  <si>
    <t>713</t>
  </si>
  <si>
    <t>Izolace tepelné</t>
  </si>
  <si>
    <t>713131141</t>
  </si>
  <si>
    <t>Montáž izolace tepelné stěn a základů lepením celoplošně rohoží, pásů, dílců, desek</t>
  </si>
  <si>
    <t>68</t>
  </si>
  <si>
    <t>0,5*0,5</t>
  </si>
  <si>
    <t>37</t>
  </si>
  <si>
    <t>28375933</t>
  </si>
  <si>
    <t>deska EPS 70 fasádní λ=0,039 tl 50mm</t>
  </si>
  <si>
    <t>0,25*1,05 "Přepočtené koeficientem množství</t>
  </si>
  <si>
    <t>998713201</t>
  </si>
  <si>
    <t>Přesun hmot procentní pro izolace tepelné v objektech v do 6 m</t>
  </si>
  <si>
    <t>%</t>
  </si>
  <si>
    <t>72</t>
  </si>
  <si>
    <t>725</t>
  </si>
  <si>
    <t>Zdravotechnika - zařizovací předměty</t>
  </si>
  <si>
    <t>39</t>
  </si>
  <si>
    <t>725-1</t>
  </si>
  <si>
    <t>Demontážní práce zařizovacích předmětů a jejich zpětné osazení</t>
  </si>
  <si>
    <t>74</t>
  </si>
  <si>
    <t>751</t>
  </si>
  <si>
    <t>Vzduchotechnika</t>
  </si>
  <si>
    <t>751398021</t>
  </si>
  <si>
    <t>Montáž větrací mřížky stěnové do 0,040 m2</t>
  </si>
  <si>
    <t>76</t>
  </si>
  <si>
    <t>41</t>
  </si>
  <si>
    <t>42972301-1</t>
  </si>
  <si>
    <t>mřížka stěnová 200x100 protipožární zpěňující EI 30</t>
  </si>
  <si>
    <t>78</t>
  </si>
  <si>
    <t>751511816</t>
  </si>
  <si>
    <t>Demontáž potrubí plechového skupiny I kruhového s přírubou nebo bez příruby tloušťky plechu 0,6 mm D přes 200 do 300 mm</t>
  </si>
  <si>
    <t>m</t>
  </si>
  <si>
    <t>43</t>
  </si>
  <si>
    <t>751526881</t>
  </si>
  <si>
    <t>Demontáž protidešťové stříšky nebo výfukové hlavice z plastového potrubí kruhového s přírubou nebo bez příruby D přes 200 do 400 mm</t>
  </si>
  <si>
    <t>82</t>
  </si>
  <si>
    <t>763</t>
  </si>
  <si>
    <t>Konstrukce suché výstavby</t>
  </si>
  <si>
    <t>763131432</t>
  </si>
  <si>
    <t>SDK podhled deska 1xDF 15 bez izolace dvouvrstvá spodní kce profil CD+UD REI 90</t>
  </si>
  <si>
    <t>84</t>
  </si>
  <si>
    <t>2,56 "sklad</t>
  </si>
  <si>
    <t>45</t>
  </si>
  <si>
    <t>763131751</t>
  </si>
  <si>
    <t>Montáž parotěsné zábrany do SDK podhledu</t>
  </si>
  <si>
    <t>86</t>
  </si>
  <si>
    <t>28329276</t>
  </si>
  <si>
    <t>fólie PE vyztužená pro parotěsnou vrstvu (reakce na oheň - třída E) 140g/m2</t>
  </si>
  <si>
    <t>88</t>
  </si>
  <si>
    <t>2,56*1,1 "Přepočtené koeficientem množství</t>
  </si>
  <si>
    <t>47</t>
  </si>
  <si>
    <t>763131752</t>
  </si>
  <si>
    <t>Montáž jedné vrstvy tepelné izolace do SDK podhledu</t>
  </si>
  <si>
    <t>63152097</t>
  </si>
  <si>
    <t>pás tepelně izolační univerzální λ=0,032-0,033 tl 60mm</t>
  </si>
  <si>
    <t>92</t>
  </si>
  <si>
    <t>2,56*1,02 "Přepočtené koeficientem množství</t>
  </si>
  <si>
    <t>49</t>
  </si>
  <si>
    <t>763164616</t>
  </si>
  <si>
    <t>SDK obklad kcí tvaru U š do 0,6 m desky 1xDF 15</t>
  </si>
  <si>
    <t>94</t>
  </si>
  <si>
    <t>3,45*16 "nosníky - provedení dle PD</t>
  </si>
  <si>
    <t>2,6*2*16 "sloupy - provedení dle PD</t>
  </si>
  <si>
    <t>763164658</t>
  </si>
  <si>
    <t>SDK obklad kcí tvaru U š přes 1,2 m desky 2xDF 15</t>
  </si>
  <si>
    <t>96</t>
  </si>
  <si>
    <t>35 "průvlak - provedení dle PD</t>
  </si>
  <si>
    <t>51</t>
  </si>
  <si>
    <t>763172417</t>
  </si>
  <si>
    <t>Montáž dvířek revizních protipožárních vel. 800 x 800 m</t>
  </si>
  <si>
    <t>98</t>
  </si>
  <si>
    <t>59030765-1</t>
  </si>
  <si>
    <t>dvířka revizní protipožární pro stěny a podhledy EI30DP1  800x800 mm</t>
  </si>
  <si>
    <t>100</t>
  </si>
  <si>
    <t>53</t>
  </si>
  <si>
    <t>998763401</t>
  </si>
  <si>
    <t>Přesun hmot procentní pro sádrokartonové konstrukce v objektech v do 6 m</t>
  </si>
  <si>
    <t>102</t>
  </si>
  <si>
    <t>766</t>
  </si>
  <si>
    <t>Konstrukce truhlářské</t>
  </si>
  <si>
    <t>766660021</t>
  </si>
  <si>
    <t>Montáž dveřních křídel otvíravých jednokřídlových š do 0,8 m požárních do ocelové zárubně</t>
  </si>
  <si>
    <t>104</t>
  </si>
  <si>
    <t>55</t>
  </si>
  <si>
    <t>61165339</t>
  </si>
  <si>
    <t>dveře jednokřídlé dřevotřískové protipožární EI (EW) 30 D3 povrch lakovaný plné 800x1970-2100mm</t>
  </si>
  <si>
    <t>106</t>
  </si>
  <si>
    <t>766660022</t>
  </si>
  <si>
    <t>Montáž dveřních křídel otvíravých jednokřídlových š přes 0,8 m požárních do ocelové zárubně</t>
  </si>
  <si>
    <t>108</t>
  </si>
  <si>
    <t>57</t>
  </si>
  <si>
    <t>61165340</t>
  </si>
  <si>
    <t>dveře jednokřídlé dřevotřískové protipožární EI (EW) 30 D3 povrch lakovaný plné 900x1970-2100mm</t>
  </si>
  <si>
    <t>110</t>
  </si>
  <si>
    <t>61161028</t>
  </si>
  <si>
    <t>dveře jednokřídlé dřevotřískové protipožární EI (EW) 30 D3 povrch lakovaný plné 1000x1970-2100mm</t>
  </si>
  <si>
    <t>112</t>
  </si>
  <si>
    <t>59</t>
  </si>
  <si>
    <t>61161029</t>
  </si>
  <si>
    <t>dveře jednokřídlé dřevotřískové protipožární EI (EW) 30 D3 povrch lakovaný plné 1100x1970-2100mm</t>
  </si>
  <si>
    <t>114</t>
  </si>
  <si>
    <t>766660717</t>
  </si>
  <si>
    <t>Montáž dveřních křídel samozavírače na ocelovou zárubeň</t>
  </si>
  <si>
    <t>116</t>
  </si>
  <si>
    <t>61</t>
  </si>
  <si>
    <t>549172-1</t>
  </si>
  <si>
    <t>samozavírač dveří PO</t>
  </si>
  <si>
    <t>118</t>
  </si>
  <si>
    <t>766660729</t>
  </si>
  <si>
    <t>Montáž dveřního interiérového kování - štítku s klikou</t>
  </si>
  <si>
    <t>120</t>
  </si>
  <si>
    <t>63</t>
  </si>
  <si>
    <t>54914620</t>
  </si>
  <si>
    <t>kování dveřní vrchní klika včetně rozet a montážního materiálu R PZ nerez PK</t>
  </si>
  <si>
    <t>122</t>
  </si>
  <si>
    <t>54964110</t>
  </si>
  <si>
    <t>vložka zámková cylindrická oboustranná</t>
  </si>
  <si>
    <t>124</t>
  </si>
  <si>
    <t>65</t>
  </si>
  <si>
    <t>766660734</t>
  </si>
  <si>
    <t>Montáž dveřního bezpečnostního kování - panikového</t>
  </si>
  <si>
    <t>126</t>
  </si>
  <si>
    <t>553-PK</t>
  </si>
  <si>
    <t>Dodávka panikového kování vstupních dveří - viz PD</t>
  </si>
  <si>
    <t>128</t>
  </si>
  <si>
    <t>67</t>
  </si>
  <si>
    <t>766691914</t>
  </si>
  <si>
    <t>Vyvěšení nebo zavěšení dřevěných křídel dveří pl do 2 m2</t>
  </si>
  <si>
    <t>130</t>
  </si>
  <si>
    <t>998766201</t>
  </si>
  <si>
    <t>Přesun hmot procentní pro kce truhlářské v objektech v do 6 m</t>
  </si>
  <si>
    <t>132</t>
  </si>
  <si>
    <t>767</t>
  </si>
  <si>
    <t>Konstrukce zámečnické</t>
  </si>
  <si>
    <t>69</t>
  </si>
  <si>
    <t>767821115</t>
  </si>
  <si>
    <t>Montáž sestavy poštovních schránek zavěšených přes 24 do 48 kusů</t>
  </si>
  <si>
    <t>134</t>
  </si>
  <si>
    <t>553482-1</t>
  </si>
  <si>
    <t>schránka listovní 370x110x265 nerez</t>
  </si>
  <si>
    <t>136</t>
  </si>
  <si>
    <t>71</t>
  </si>
  <si>
    <t>998767201</t>
  </si>
  <si>
    <t>Přesun hmot procentní pro zámečnické konstrukce v objektech v do 6 m</t>
  </si>
  <si>
    <t>138</t>
  </si>
  <si>
    <t>771</t>
  </si>
  <si>
    <t>Podlahy z dlaždic</t>
  </si>
  <si>
    <t>771121011</t>
  </si>
  <si>
    <t>Nátěr penetrační na podlahu</t>
  </si>
  <si>
    <t>140</t>
  </si>
  <si>
    <t>73</t>
  </si>
  <si>
    <t>771151022</t>
  </si>
  <si>
    <t>Samonivelační stěrka podlah pevnosti 30 MPa tl přes 3 do 5 mm</t>
  </si>
  <si>
    <t>142</t>
  </si>
  <si>
    <t>771574115</t>
  </si>
  <si>
    <t>Montáž podlah keramických hladkých lepených flexibilním lepidlem přes 22 do 25 ks/m2</t>
  </si>
  <si>
    <t>144</t>
  </si>
  <si>
    <t>75</t>
  </si>
  <si>
    <t>59761432</t>
  </si>
  <si>
    <t>dlažba keramická slinutá hladká do interiéru i exteriéru pro vysoké mechanické namáhání přes 22 do 25ks/m2</t>
  </si>
  <si>
    <t>146</t>
  </si>
  <si>
    <t>771577111</t>
  </si>
  <si>
    <t>Příplatek k montáži podlah keramických lepených flexibilním lepidlem za plochu do 5 m2</t>
  </si>
  <si>
    <t>148</t>
  </si>
  <si>
    <t>77</t>
  </si>
  <si>
    <t>998771201</t>
  </si>
  <si>
    <t>Přesun hmot procentní pro podlahy z dlaždic v objektech v do 6 m</t>
  </si>
  <si>
    <t>150</t>
  </si>
  <si>
    <t>781</t>
  </si>
  <si>
    <t>Dokončovací práce - obklady</t>
  </si>
  <si>
    <t>781121011</t>
  </si>
  <si>
    <t>Nátěr penetrační na stěnu</t>
  </si>
  <si>
    <t>152</t>
  </si>
  <si>
    <t>79</t>
  </si>
  <si>
    <t>781474112</t>
  </si>
  <si>
    <t>Montáž obkladů vnitřních keramických hladkých přes 9 do 12 ks/m2 lepených flexibilním lepidlem</t>
  </si>
  <si>
    <t>1475741573</t>
  </si>
  <si>
    <t>55,32</t>
  </si>
  <si>
    <t>59761026</t>
  </si>
  <si>
    <t>obklad keramický hladký do 12ks/m2</t>
  </si>
  <si>
    <t>1604657268</t>
  </si>
  <si>
    <t>55,32*1,1 "Přepočtené koeficientem množství</t>
  </si>
  <si>
    <t>60,852*1,1 'Přepočtené koeficientem množství</t>
  </si>
  <si>
    <t>81</t>
  </si>
  <si>
    <t>781477111</t>
  </si>
  <si>
    <t>Příplatek k montáži obkladů vnitřních keramických hladkých za plochu do 10 m2</t>
  </si>
  <si>
    <t>158</t>
  </si>
  <si>
    <t>781494111</t>
  </si>
  <si>
    <t>Plastové profily rohové lepené flexibilním lepidlem</t>
  </si>
  <si>
    <t>160</t>
  </si>
  <si>
    <t>2,6*3</t>
  </si>
  <si>
    <t>83</t>
  </si>
  <si>
    <t>781495115</t>
  </si>
  <si>
    <t>Spárování vnitřních obkladů silikonem</t>
  </si>
  <si>
    <t>162</t>
  </si>
  <si>
    <t>2,6*5*3</t>
  </si>
  <si>
    <t>(2,2*2+1,7*2)*3</t>
  </si>
  <si>
    <t>998781201</t>
  </si>
  <si>
    <t>Přesun hmot procentní pro obklady keramické v objektech v do 6 m</t>
  </si>
  <si>
    <t>164</t>
  </si>
  <si>
    <t>783</t>
  </si>
  <si>
    <t>Dokončovací práce - nátěry</t>
  </si>
  <si>
    <t>85</t>
  </si>
  <si>
    <t>783301311</t>
  </si>
  <si>
    <t>Odmaštění zámečnických konstrukcí vodou ředitelným odmašťovačem</t>
  </si>
  <si>
    <t>166</t>
  </si>
  <si>
    <t>5*0,3</t>
  </si>
  <si>
    <t>4,8*0,3</t>
  </si>
  <si>
    <t>4,9*0,3</t>
  </si>
  <si>
    <t>5,1*0,3</t>
  </si>
  <si>
    <t>783324101</t>
  </si>
  <si>
    <t>Základní jednonásobný akrylátový nátěr zámečnických konstrukcí</t>
  </si>
  <si>
    <t>168</t>
  </si>
  <si>
    <t>87</t>
  </si>
  <si>
    <t>783325101</t>
  </si>
  <si>
    <t>Mezinátěr jednonásobný akrylátový mezinátěr zámečnických konstrukcí</t>
  </si>
  <si>
    <t>170</t>
  </si>
  <si>
    <t>783327101</t>
  </si>
  <si>
    <t>Krycí jednonásobný akrylátový nátěr zámečnických konstrukcí</t>
  </si>
  <si>
    <t>172</t>
  </si>
  <si>
    <t>5,940*2</t>
  </si>
  <si>
    <t>89</t>
  </si>
  <si>
    <t>783801201</t>
  </si>
  <si>
    <t>Obroušení omítek před provedením nátěru</t>
  </si>
  <si>
    <t>174</t>
  </si>
  <si>
    <t>(18,69+19,89+18,34*2+19,89*2+18,69+19,89+18,69+7,8+15,9+18,5+11,7+50,67+7,24)*1,5</t>
  </si>
  <si>
    <t>-(1*2+0,9*7+0,6+0,9*17)*1,5-0,8*1,5*12</t>
  </si>
  <si>
    <t>783823131</t>
  </si>
  <si>
    <t>Penetrační akrylátový nátěr hladkých, tenkovrstvých zrnitých nebo štukových omítek</t>
  </si>
  <si>
    <t>176</t>
  </si>
  <si>
    <t>784</t>
  </si>
  <si>
    <t>Dokončovací práce - malby a tapety</t>
  </si>
  <si>
    <t>91</t>
  </si>
  <si>
    <t>784111001</t>
  </si>
  <si>
    <t>Oprášení (ometení ) podkladu v místnostech v do 3,80 m</t>
  </si>
  <si>
    <t>180</t>
  </si>
  <si>
    <t>302+175 "strop</t>
  </si>
  <si>
    <t>(301+225-7,8*3)*2,6 "stěny</t>
  </si>
  <si>
    <t>784111011</t>
  </si>
  <si>
    <t>Obroušení podkladu omítnutého v místnostech v do 3,80 m</t>
  </si>
  <si>
    <t>182</t>
  </si>
  <si>
    <t>93</t>
  </si>
  <si>
    <t>784171101</t>
  </si>
  <si>
    <t>Zakrytí vnitřních podlah včetně pozdějšího odkrytí</t>
  </si>
  <si>
    <t>184</t>
  </si>
  <si>
    <t>58124844</t>
  </si>
  <si>
    <t>fólie pro malířské potřeby zakrývací tl 25µ 4x5m</t>
  </si>
  <si>
    <t>186</t>
  </si>
  <si>
    <t>477*1,05 "Přepočtené koeficientem množství</t>
  </si>
  <si>
    <t>95</t>
  </si>
  <si>
    <t>784171111</t>
  </si>
  <si>
    <t>Zakrytí vnitřních ploch stěn v místnostech v do 3,80 m</t>
  </si>
  <si>
    <t>188</t>
  </si>
  <si>
    <t>2,25*1,5*8 "vnější otvory</t>
  </si>
  <si>
    <t>1,59*2,1</t>
  </si>
  <si>
    <t>1,2*1,2</t>
  </si>
  <si>
    <t>0,6*0,9*8</t>
  </si>
  <si>
    <t>0,9*2</t>
  </si>
  <si>
    <t>(2,2*2+1,25*2)*2,6*2 "výtah</t>
  </si>
  <si>
    <t>0,9*2*2*28 "dveře</t>
  </si>
  <si>
    <t>190</t>
  </si>
  <si>
    <t>174,579*1,05 "Přepočtené koeficientem množství</t>
  </si>
  <si>
    <t>97</t>
  </si>
  <si>
    <t>784181101</t>
  </si>
  <si>
    <t>Základní akrylátová jednonásobná bezbarvá penetrace podkladu v místnostech v do 3,80 m</t>
  </si>
  <si>
    <t>192</t>
  </si>
  <si>
    <t>1783,76</t>
  </si>
  <si>
    <t>784221101</t>
  </si>
  <si>
    <t>Dvojnásobné bílé malby ze směsí za sucha dobře otěruvzdorných v místnostech do 3,80 m</t>
  </si>
  <si>
    <t>194</t>
  </si>
  <si>
    <t>-3,14*3 "WC</t>
  </si>
  <si>
    <t>99</t>
  </si>
  <si>
    <t>784321031</t>
  </si>
  <si>
    <t>Dvojnásobné silikátové bílé malby v místnosti v do 3,80 m</t>
  </si>
  <si>
    <t>-1652692927</t>
  </si>
  <si>
    <t>784321051</t>
  </si>
  <si>
    <t>Příplatek k cenám dvojnásobných silikátových maleb za barevnou malbu v odstínu světlém</t>
  </si>
  <si>
    <t>-1849401451</t>
  </si>
  <si>
    <t>101</t>
  </si>
  <si>
    <t>784351031</t>
  </si>
  <si>
    <t>Malby antibakteriální v místnostech v do 3,80 m</t>
  </si>
  <si>
    <t>196</t>
  </si>
  <si>
    <t>OST</t>
  </si>
  <si>
    <t>Ostatní</t>
  </si>
  <si>
    <t>999-PBŘ-ÚC</t>
  </si>
  <si>
    <t>Označení únikových cest - viz PD</t>
  </si>
  <si>
    <t>262144</t>
  </si>
  <si>
    <t>198</t>
  </si>
  <si>
    <t>20 - 2NP - DS Mája</t>
  </si>
  <si>
    <t xml:space="preserve">    1 - Zemní práce</t>
  </si>
  <si>
    <t xml:space="preserve">    2 - Zakládání</t>
  </si>
  <si>
    <t xml:space="preserve">    5 - Komunikace pozemní</t>
  </si>
  <si>
    <t xml:space="preserve">    776 - Podlahy povlakové</t>
  </si>
  <si>
    <t>Zemní práce</t>
  </si>
  <si>
    <t>133112011</t>
  </si>
  <si>
    <t>Hloubení šachet v hornině třídy těžitelnosti I skupiny 1 a 2 plocha výkopu do 4 m2 ručně</t>
  </si>
  <si>
    <t>0,96*0,3*0,5*2</t>
  </si>
  <si>
    <t>162751117</t>
  </si>
  <si>
    <t>Vodorovné přemístění přes 9 000 do 10000 m výkopku/sypaniny z horniny třídy těžitelnosti I skupiny 1 až 3</t>
  </si>
  <si>
    <t>171201231</t>
  </si>
  <si>
    <t>Poplatek za uložení zeminy a kamení na recyklační skládce (skládkovné) kód odpadu 17 05 04</t>
  </si>
  <si>
    <t>0,288*2 "Přepočtené koeficientem množství</t>
  </si>
  <si>
    <t>171251201</t>
  </si>
  <si>
    <t>Uložení sypaniny na skládky nebo meziskládky</t>
  </si>
  <si>
    <t>Zakládání</t>
  </si>
  <si>
    <t>275321511</t>
  </si>
  <si>
    <t>Základové patky ze ŽB bez zvýšených nároků na prostředí tř. C 25/30</t>
  </si>
  <si>
    <t>0,96*0,3*0,2*2</t>
  </si>
  <si>
    <t>275351121</t>
  </si>
  <si>
    <t>Zřízení bednění základových patek</t>
  </si>
  <si>
    <t>(0,96+0,3*2)*0,2*2</t>
  </si>
  <si>
    <t>275351122</t>
  </si>
  <si>
    <t>Odstranění bednění základových patek</t>
  </si>
  <si>
    <t>275-1</t>
  </si>
  <si>
    <t>kotvení patky na chem.kotvu, trny R12</t>
  </si>
  <si>
    <t>275362021</t>
  </si>
  <si>
    <t>Výztuž základových patek svařovanými sítěmi Kari</t>
  </si>
  <si>
    <t>0,96*0,3*2*8/1000</t>
  </si>
  <si>
    <t>0,3*0,3*0,3</t>
  </si>
  <si>
    <t>7 "WC, úklid, přípravna</t>
  </si>
  <si>
    <t>2 "rozvaděče</t>
  </si>
  <si>
    <t>317944321</t>
  </si>
  <si>
    <t>Válcované nosníky do č.12 dodatečně osazované do připravených otvorů</t>
  </si>
  <si>
    <t>1*6*2*1,05/1000</t>
  </si>
  <si>
    <t>0,9*2,6*7 "WC, úklid, přípravna</t>
  </si>
  <si>
    <t>-0,8*0,8*7</t>
  </si>
  <si>
    <t>(0,15*2+0,7)*2,6*2 "rozvaděče</t>
  </si>
  <si>
    <t>-0,5*0,75*2</t>
  </si>
  <si>
    <t>346244381</t>
  </si>
  <si>
    <t>Plentování jednostranné v do 200 mm válcovaných nosníků cihlami</t>
  </si>
  <si>
    <t>1*0,1*2*2</t>
  </si>
  <si>
    <t>Komunikace pozemní</t>
  </si>
  <si>
    <t>564871111</t>
  </si>
  <si>
    <t>Podklad ze štěrkodrtě ŠD tl 250 mm</t>
  </si>
  <si>
    <t>0,96*0,3*2*2 "f 16/32</t>
  </si>
  <si>
    <t>(0,25*2+0,7)*2,6*2 "rozvaděče</t>
  </si>
  <si>
    <t>612311131</t>
  </si>
  <si>
    <t>Potažení vnitřních stěn vápenným štukem tloušťky do 3 mm</t>
  </si>
  <si>
    <t>615142002</t>
  </si>
  <si>
    <t>Potažení vnitřních nosníků sklovláknitým pletivem</t>
  </si>
  <si>
    <t>0,4+0,64*0,1*2</t>
  </si>
  <si>
    <t>619995001</t>
  </si>
  <si>
    <t>Začištění omítek kolem oken, dveří, podlah nebo obkladů</t>
  </si>
  <si>
    <t>(0,64*2+0,34*2)*2</t>
  </si>
  <si>
    <t>180+255</t>
  </si>
  <si>
    <t>971033431</t>
  </si>
  <si>
    <t>Vybourání otvorů ve zdivu cihelném pl do 0,25 m2 na MVC nebo MV tl do 150 mm</t>
  </si>
  <si>
    <t>974031664</t>
  </si>
  <si>
    <t>Vysekání rýh ve zdivu cihelném pro vtahování nosníků hl do 150 mm v do 150 mm</t>
  </si>
  <si>
    <t>1*2</t>
  </si>
  <si>
    <t>1,141*9 "Přepočtené koeficientem množství</t>
  </si>
  <si>
    <t>776</t>
  </si>
  <si>
    <t>Podlahy povlakové</t>
  </si>
  <si>
    <t>776111116</t>
  </si>
  <si>
    <t>Odstranění zbytků lepidla z podkladu povlakových podlah broušením</t>
  </si>
  <si>
    <t>776111311</t>
  </si>
  <si>
    <t>Vysátí podkladu povlakových podlah</t>
  </si>
  <si>
    <t>776121112</t>
  </si>
  <si>
    <t>Vodou ředitelná penetrace savého podkladu povlakových podlah</t>
  </si>
  <si>
    <t>776141112</t>
  </si>
  <si>
    <t>Vyrovnání podkladu povlakových podlah stěrkou pevnosti 20 MPa tl přes 3 do 5 mm</t>
  </si>
  <si>
    <t>776201811</t>
  </si>
  <si>
    <t>Demontáž lepených povlakových podlah bez podložky ručně</t>
  </si>
  <si>
    <t>16,2+5,18+10,62+16,2+16,2+10,62+5,17+5,16+10,62+16,2+16,2+10,62+5,17+16,2+9,56+9,69+70,36+10,62+5,17+16,2+2,57+30,62+45,62</t>
  </si>
  <si>
    <t>776221111</t>
  </si>
  <si>
    <t>Lepení pásů z PVC standardním lepidlem</t>
  </si>
  <si>
    <t>28411140</t>
  </si>
  <si>
    <t>PVC vinyl heterogenní protiskluzná se vsypem a výztuž. vrstvou tl 2.00mm nášlapná vrstva 0.9mm, hořlavost Bfl-s1, třída zátěže 34/43, útlum 4dB, bodová zátěž  ≤ 0.10mm, protiskluznost R10</t>
  </si>
  <si>
    <t>360,77*1,1 "Přepočtené koeficientem množství</t>
  </si>
  <si>
    <t>776421111</t>
  </si>
  <si>
    <t>Montáž obvodových lišt lepením</t>
  </si>
  <si>
    <t>16,29+11,1+14,29+16,29*2+14,29+11,1+11,1+14,29+16,29+16,29+14,29+11,1+12,44+8,18+14,1+44,4+14,29+11,1+16,29+7,3+33+45,05</t>
  </si>
  <si>
    <t>-0,9*46</t>
  </si>
  <si>
    <t>-1,1*2</t>
  </si>
  <si>
    <t>-1,45*2</t>
  </si>
  <si>
    <t>28411003</t>
  </si>
  <si>
    <t>lišta soklová PVC 30x30mm</t>
  </si>
  <si>
    <t>342,66*1,02 "Přepočtené koeficientem množství</t>
  </si>
  <si>
    <t>776421312</t>
  </si>
  <si>
    <t>Montáž přechodových šroubovaných lišt</t>
  </si>
  <si>
    <t>0,9*27</t>
  </si>
  <si>
    <t>1,1*2</t>
  </si>
  <si>
    <t>1,45</t>
  </si>
  <si>
    <t>55343124</t>
  </si>
  <si>
    <t>profil přechodový Al vrtaný 30mm bronz</t>
  </si>
  <si>
    <t>27,95*1,02 "Přepočtené koeficientem množství</t>
  </si>
  <si>
    <t>998776201</t>
  </si>
  <si>
    <t>Přesun hmot procentní pro podlahy povlakové v objektech v do 6 m</t>
  </si>
  <si>
    <t>1*2,6*7 "WC</t>
  </si>
  <si>
    <t>781474115</t>
  </si>
  <si>
    <t>Montáž obkladů vnitřních keramických hladkých přes 22 do 25 ks/m2 lepených flexibilním lepidlem</t>
  </si>
  <si>
    <t>59761039</t>
  </si>
  <si>
    <t>obklad keramický hladký přes 22 do 25ks/m2</t>
  </si>
  <si>
    <t>13,72*1,1 "Přepočtené koeficientem množství</t>
  </si>
  <si>
    <t>2,6*7</t>
  </si>
  <si>
    <t>(1+2,6)*7</t>
  </si>
  <si>
    <t>154</t>
  </si>
  <si>
    <t>156</t>
  </si>
  <si>
    <t>4,9*0,3*10</t>
  </si>
  <si>
    <t>14,7*2</t>
  </si>
  <si>
    <t>(18,17+11,1+14,29+18,17+16,29+12,44+16,29+7,3+33+45,05)*1,5</t>
  </si>
  <si>
    <t>-(1,1*4+0,9*8+0,6+0,9*10)*1,5</t>
  </si>
  <si>
    <t>783827421</t>
  </si>
  <si>
    <t>Krycí dvojnásobný akrylátový nátěr omítek stupně členitosti 1 a 2</t>
  </si>
  <si>
    <t>1771025288</t>
  </si>
  <si>
    <t>256,35</t>
  </si>
  <si>
    <t>180+255 "strop</t>
  </si>
  <si>
    <t>(16,29+16,29*2+14,29+11,1+11,1+14,29+16,29+14,29+11,1+8,18+14,1+14,29+11,1)*2,6 "stěny</t>
  </si>
  <si>
    <t>14,29*0,6</t>
  </si>
  <si>
    <t>(18,17+11,1+14,29+18,17+7,8+7,8+16,29+7,8+12,44+44,4+7,8+16,29+7,3+33+45,05)*1,1</t>
  </si>
  <si>
    <t>435*1,05 "Přepočtené koeficientem množství</t>
  </si>
  <si>
    <t>2,25*2,35*10</t>
  </si>
  <si>
    <t>1,8*2,4</t>
  </si>
  <si>
    <t>1,25*1,2</t>
  </si>
  <si>
    <t>1,59*2,62*2</t>
  </si>
  <si>
    <t>1,1*2*2*2</t>
  </si>
  <si>
    <t>1,45*2*2</t>
  </si>
  <si>
    <t>178</t>
  </si>
  <si>
    <t>245,307*1,05 "Přepočtené koeficientem množství</t>
  </si>
  <si>
    <t>1229,444</t>
  </si>
  <si>
    <t>-3,14*4 "WC</t>
  </si>
  <si>
    <t>3,14*4 "WC</t>
  </si>
  <si>
    <t>30 - 3NP - PS</t>
  </si>
  <si>
    <t xml:space="preserve">    721 - Zdravotechnika - vnitřní kanalizace</t>
  </si>
  <si>
    <t xml:space="preserve">    722 - Zdravotechnika - vnitřní vodovod</t>
  </si>
  <si>
    <t>8 "WC, úklid</t>
  </si>
  <si>
    <t>1,1*8,1*1,05/1000</t>
  </si>
  <si>
    <t>0,9*2,6*8 "WC, úklid</t>
  </si>
  <si>
    <t>-0,8*0,8*8</t>
  </si>
  <si>
    <t>3,1*2,6 "zázemí SOH vč.kotvení dle PD</t>
  </si>
  <si>
    <t>1,1*0,1*2</t>
  </si>
  <si>
    <t>490961644</t>
  </si>
  <si>
    <t>(253+173)*0,3</t>
  </si>
  <si>
    <t>0,9*2,6*8 "WC, úklid, přípravna</t>
  </si>
  <si>
    <t>3,2*2,6 "zázemí SOH</t>
  </si>
  <si>
    <t>-3,1*0,6</t>
  </si>
  <si>
    <t>1,3*0,2*2 "osazení I 100</t>
  </si>
  <si>
    <t>51326404</t>
  </si>
  <si>
    <t>(16,29+16,29*2+14,29+11,1+11,1+14,29+11,1+16,29+14,29+11,1+14,29+11,1+11,1)*2,6*0,3 "stěny</t>
  </si>
  <si>
    <t>(16,29+7,1+14,29+16,29+16,29+16,29+16,29+55,14+14,29+16,29+14,29+11,1+16,29+7,3+25,25+12)*1,1*0,3</t>
  </si>
  <si>
    <t>1,1*0,1*2+0,8*0,15</t>
  </si>
  <si>
    <t>173+252</t>
  </si>
  <si>
    <t>3,14*6+3,17 "WC, úklid</t>
  </si>
  <si>
    <t>5,61 "sprcha</t>
  </si>
  <si>
    <t>10,62 "koupelna</t>
  </si>
  <si>
    <t>0,9*2*6</t>
  </si>
  <si>
    <t>971052631</t>
  </si>
  <si>
    <t>Vybourání nebo prorážení otvorů v ŽB příčkách a zdech pl do 4 m2 tl do 150 mm</t>
  </si>
  <si>
    <t>0,8*1,2</t>
  </si>
  <si>
    <t>974049164</t>
  </si>
  <si>
    <t>Vysekání rýh v betonových zdech hl do 150 mm š do 150 mm</t>
  </si>
  <si>
    <t>1,2 "pro osazení I 100</t>
  </si>
  <si>
    <t>977211111</t>
  </si>
  <si>
    <t>Řezání stěnovou pilou ŽB kcí s výztuží průměru do 16 mm hl do 200 mm</t>
  </si>
  <si>
    <t>0,8*6+1,2*2</t>
  </si>
  <si>
    <t>997013212</t>
  </si>
  <si>
    <t>Vnitrostaveništní doprava suti a vybouraných hmot pro budovy v přes 6 do 9 m ručně</t>
  </si>
  <si>
    <t>3,376*9 "Přepočtené koeficientem množství</t>
  </si>
  <si>
    <t>998018002</t>
  </si>
  <si>
    <t>Přesun hmot ruční pro budovy v přes 6 do 12 m</t>
  </si>
  <si>
    <t>721</t>
  </si>
  <si>
    <t>Zdravotechnika - vnitřní kanalizace</t>
  </si>
  <si>
    <t>721171903</t>
  </si>
  <si>
    <t>Potrubí z PP vsazení odbočky do hrdla DN 50</t>
  </si>
  <si>
    <t>721171905</t>
  </si>
  <si>
    <t>Potrubí z PP vsazení odbočky do hrdla DN 110</t>
  </si>
  <si>
    <t>721171915</t>
  </si>
  <si>
    <t>Potrubí z PP propojení potrubí DN 110</t>
  </si>
  <si>
    <t>721174042</t>
  </si>
  <si>
    <t>Potrubí kanalizační z PP připojovací DN 40</t>
  </si>
  <si>
    <t>721174043</t>
  </si>
  <si>
    <t>Potrubí kanalizační z PP připojovací DN 50</t>
  </si>
  <si>
    <t>721174045</t>
  </si>
  <si>
    <t>Potrubí kanalizační z PP připojovací DN 110</t>
  </si>
  <si>
    <t>721194104</t>
  </si>
  <si>
    <t>Vyvedení a upevnění odpadních výpustek DN 40</t>
  </si>
  <si>
    <t>721194109</t>
  </si>
  <si>
    <t>Vyvedení a upevnění odpadních výpustek DN 110</t>
  </si>
  <si>
    <t>721226521</t>
  </si>
  <si>
    <t>Zápachová uzávěrka nástěnná pro pračku a myčku DN 40</t>
  </si>
  <si>
    <t>998721202</t>
  </si>
  <si>
    <t>Přesun hmot procentní pro vnitřní kanalizace v objektech v přes 6 do 12 m</t>
  </si>
  <si>
    <t>722</t>
  </si>
  <si>
    <t>Zdravotechnika - vnitřní vodovod</t>
  </si>
  <si>
    <t>722-1</t>
  </si>
  <si>
    <t>Napojení na stávající rozvod</t>
  </si>
  <si>
    <t>720-1</t>
  </si>
  <si>
    <t>Stavební výpomoce pro ZTI</t>
  </si>
  <si>
    <t>722130233</t>
  </si>
  <si>
    <t>Potrubí vodovodní ocelové závitové pozinkované svařované běžné DN 25</t>
  </si>
  <si>
    <t>722131913</t>
  </si>
  <si>
    <t>Potrubí pozinkované závitové vsazení odbočky do potrubí DN 25</t>
  </si>
  <si>
    <t>soubor</t>
  </si>
  <si>
    <t>722174002</t>
  </si>
  <si>
    <t>Potrubí vodovodní plastové PPR svar polyfúze PN 16 D 20x2,8 mm</t>
  </si>
  <si>
    <t>722181231</t>
  </si>
  <si>
    <t>Ochrana vodovodního potrubí přilepenými termoizolačními trubicemi z PE tl přes 9 do 13 mm DN do 22 mm</t>
  </si>
  <si>
    <t>722190401</t>
  </si>
  <si>
    <t>Vyvedení a upevnění výpustku DN do 25</t>
  </si>
  <si>
    <t>722230103</t>
  </si>
  <si>
    <t>Ventil přímý G 1" se dvěma závity</t>
  </si>
  <si>
    <t>722250143</t>
  </si>
  <si>
    <t>Hydrantový systém s tvarově stálou hadicí D 25 x 30 m prosklený</t>
  </si>
  <si>
    <t>722253131</t>
  </si>
  <si>
    <t>Spojka hadicová požární D 25</t>
  </si>
  <si>
    <t>722290226</t>
  </si>
  <si>
    <t>Zkouška těsnosti vodovodního potrubí závitového DN do 50</t>
  </si>
  <si>
    <t>722290234</t>
  </si>
  <si>
    <t>Proplach a dezinfekce vodovodního potrubí DN do 80</t>
  </si>
  <si>
    <t>998722202</t>
  </si>
  <si>
    <t>Přesun hmot procentní pro vnitřní vodovod v objektech v přes 6 do 12 m</t>
  </si>
  <si>
    <t>Demontážní práce ZTI - zařizovací předměty, rozvody, vybavení apod.</t>
  </si>
  <si>
    <t>725112173</t>
  </si>
  <si>
    <t>Kombi klozeti s hlubokým splachováním zvýšený odpad svislý</t>
  </si>
  <si>
    <t>725211602</t>
  </si>
  <si>
    <t>Umyvadlo keramické bílé šířky 550 mm bez krytu na sifon připevněné na stěnu šrouby</t>
  </si>
  <si>
    <t>725211703</t>
  </si>
  <si>
    <t>Umývátko keramické bílé stěnové šířky 450 mm připevněné na stěnu šrouby</t>
  </si>
  <si>
    <t>725229105</t>
  </si>
  <si>
    <t>Montáž keramické pedikérní vaničky se zápachovou uzávěrkou</t>
  </si>
  <si>
    <t>64294005-1</t>
  </si>
  <si>
    <t>vanička keramická pedikérská bílá 480x650x360</t>
  </si>
  <si>
    <t>725331111</t>
  </si>
  <si>
    <t>Výlevka bez výtokových armatur keramická se sklopnou plastovou mřížkou 500 mm</t>
  </si>
  <si>
    <t>1 "3.22</t>
  </si>
  <si>
    <t>725813111</t>
  </si>
  <si>
    <t>Ventil rohový bez připojovací trubičky nebo flexi hadičky G 1/2"</t>
  </si>
  <si>
    <t>725813112</t>
  </si>
  <si>
    <t>Ventil rohový pračkový G 3/4"</t>
  </si>
  <si>
    <t>725821312</t>
  </si>
  <si>
    <t>Baterie dřezová nástěnná páková s otáčivým kulatým ústím a délkou ramínka 210 mm</t>
  </si>
  <si>
    <t>725822611</t>
  </si>
  <si>
    <t>Baterie umyvadlová stojánková páková bez výpusti</t>
  </si>
  <si>
    <t>725841312</t>
  </si>
  <si>
    <t>Baterie sprchová nástěnná páková</t>
  </si>
  <si>
    <t>998725202</t>
  </si>
  <si>
    <t>Přesun hmot procentní pro zařizovací předměty v objektech v přes 6 do 12 m</t>
  </si>
  <si>
    <t>998763402</t>
  </si>
  <si>
    <t>Přesun hmot procentní pro sádrokartonové konstrukce v objektech v přes 6 do 12 m</t>
  </si>
  <si>
    <t>766622216</t>
  </si>
  <si>
    <t>Montáž plastových oken plochy do 1 m2 otevíravých s rámem do zdiva</t>
  </si>
  <si>
    <t>607-1</t>
  </si>
  <si>
    <t>Podávací okno plastové 800x1200</t>
  </si>
  <si>
    <t>766694111</t>
  </si>
  <si>
    <t>Montáž parapetních desek dřevěných nebo plastových š do 30 cm dl do 1,0 m</t>
  </si>
  <si>
    <t>60794100</t>
  </si>
  <si>
    <t>parapet dřevotřískový vnitřní povrch laminátový š 50mm</t>
  </si>
  <si>
    <t>0,8*2</t>
  </si>
  <si>
    <t>60794121</t>
  </si>
  <si>
    <t>koncovka PVC k parapetním dřevotřískovým deskám 600mm</t>
  </si>
  <si>
    <t>200</t>
  </si>
  <si>
    <t>103</t>
  </si>
  <si>
    <t>766-9</t>
  </si>
  <si>
    <t>M+D skládací dveře PVC š.1100 mm v.2600 mm</t>
  </si>
  <si>
    <t>202</t>
  </si>
  <si>
    <t>998766202</t>
  </si>
  <si>
    <t>Přesun hmot procentní pro kce truhlářské v objektech v přes 6 do 12 m</t>
  </si>
  <si>
    <t>204</t>
  </si>
  <si>
    <t>105</t>
  </si>
  <si>
    <t>998767202</t>
  </si>
  <si>
    <t>Přesun hmot procentní pro zámečnické konstrukce v objektech v přes 6 do 12 m</t>
  </si>
  <si>
    <t>206</t>
  </si>
  <si>
    <t>208</t>
  </si>
  <si>
    <t>107</t>
  </si>
  <si>
    <t>210</t>
  </si>
  <si>
    <t>212</t>
  </si>
  <si>
    <t>109</t>
  </si>
  <si>
    <t>214</t>
  </si>
  <si>
    <t>38,24*1,1 "Přepočtené koeficientem množství</t>
  </si>
  <si>
    <t>216</t>
  </si>
  <si>
    <t>111</t>
  </si>
  <si>
    <t>998771202</t>
  </si>
  <si>
    <t>Přesun hmot procentní pro podlahy z dlaždic v objektech v přes 6 do 12 m</t>
  </si>
  <si>
    <t>218</t>
  </si>
  <si>
    <t>220</t>
  </si>
  <si>
    <t>113</t>
  </si>
  <si>
    <t>222</t>
  </si>
  <si>
    <t>224</t>
  </si>
  <si>
    <t>115</t>
  </si>
  <si>
    <t>226</t>
  </si>
  <si>
    <t>228</t>
  </si>
  <si>
    <t>16,2+10,62+16,2*2+10,62+10,62+16,2+16,2+10,62+16,2+10,62+16,08+62,3+10,62+16,2+10,62+16,2+2,56+22,9+8,44</t>
  </si>
  <si>
    <t>117</t>
  </si>
  <si>
    <t>230</t>
  </si>
  <si>
    <t>232</t>
  </si>
  <si>
    <t>316,22*1,1 "Přepočtené koeficientem množství</t>
  </si>
  <si>
    <t>119</t>
  </si>
  <si>
    <t>234</t>
  </si>
  <si>
    <t>16,29+14,29+16,29*2+14,29+14,29+16,29+16,29+14,29+16,29+14,29+16,29+55,14+14,29+16,29+14,29+16,29+7,3+25,25+12</t>
  </si>
  <si>
    <t>-0,9*25</t>
  </si>
  <si>
    <t>236</t>
  </si>
  <si>
    <t>318,73*1,02 "Přepočtené koeficientem množství</t>
  </si>
  <si>
    <t>121</t>
  </si>
  <si>
    <t>238</t>
  </si>
  <si>
    <t>0,9*24</t>
  </si>
  <si>
    <t>1,1</t>
  </si>
  <si>
    <t>240</t>
  </si>
  <si>
    <t>24,15*1,02 "Přepočtené koeficientem množství</t>
  </si>
  <si>
    <t>123</t>
  </si>
  <si>
    <t>998776202</t>
  </si>
  <si>
    <t>Přesun hmot procentní pro podlahy povlakové v objektech v přes 6 do 12 m</t>
  </si>
  <si>
    <t>242</t>
  </si>
  <si>
    <t>244</t>
  </si>
  <si>
    <t>(2,2*2+1,7*2)*2,6*7"WC, úklid</t>
  </si>
  <si>
    <t>-0,9*2*7</t>
  </si>
  <si>
    <t>(3*2+2,2*2)*2,6 "sprcha</t>
  </si>
  <si>
    <t>-0,8*2</t>
  </si>
  <si>
    <t>-0,8*0,8</t>
  </si>
  <si>
    <t>14,29*2,6 "koupelna</t>
  </si>
  <si>
    <t>-0,9*2*2</t>
  </si>
  <si>
    <t>-2,25*1,5</t>
  </si>
  <si>
    <t>3,1*0,6 "zázemí SOH</t>
  </si>
  <si>
    <t>125</t>
  </si>
  <si>
    <t>-1354005041</t>
  </si>
  <si>
    <t>181,719</t>
  </si>
  <si>
    <t>1548232033</t>
  </si>
  <si>
    <t>181,719 "Přepočtené koeficientem množství</t>
  </si>
  <si>
    <t>181,719*1,1 'Přepočtené koeficientem množství</t>
  </si>
  <si>
    <t>127</t>
  </si>
  <si>
    <t>250</t>
  </si>
  <si>
    <t>252</t>
  </si>
  <si>
    <t>2,6*10</t>
  </si>
  <si>
    <t>129</t>
  </si>
  <si>
    <t>254</t>
  </si>
  <si>
    <t>2,6*5*8+2,6</t>
  </si>
  <si>
    <t>(2,2*2+1,7*2)*7</t>
  </si>
  <si>
    <t>3*2+2,2*2</t>
  </si>
  <si>
    <t>2,6*5</t>
  </si>
  <si>
    <t>3,45*2+2,77*2+0,8*2</t>
  </si>
  <si>
    <t>998781202</t>
  </si>
  <si>
    <t>Přesun hmot procentní pro obklady keramické v objektech v přes 6 do 12 m</t>
  </si>
  <si>
    <t>256</t>
  </si>
  <si>
    <t>131</t>
  </si>
  <si>
    <t>258</t>
  </si>
  <si>
    <t>4,9*0,3*5</t>
  </si>
  <si>
    <t>260</t>
  </si>
  <si>
    <t>133</t>
  </si>
  <si>
    <t>262</t>
  </si>
  <si>
    <t>264</t>
  </si>
  <si>
    <t>10,29*2</t>
  </si>
  <si>
    <t>135</t>
  </si>
  <si>
    <t>266</t>
  </si>
  <si>
    <t>(16,29+16,29+7,1+14,29+16,29+16,29+16,29+16,29+55,14+14,29+7,8+16,29+14,29+11,1+16,29+7,3+25,25+12)*1,5</t>
  </si>
  <si>
    <t>-(1,1*2+0,9*29)*1,5</t>
  </si>
  <si>
    <t>268</t>
  </si>
  <si>
    <t>137</t>
  </si>
  <si>
    <t>272</t>
  </si>
  <si>
    <t>173+253 "strop</t>
  </si>
  <si>
    <t>(16,29+16,29*2+14,29+11,1+11,1+14,29+11,1+16,29+14,29+11,1+14,29+11,1+11,1)*2,6 "stěny</t>
  </si>
  <si>
    <t>(16,29+7,1+14,29+16,29+16,29+16,29+16,29+55,14+14,29+16,29+14,29+11,1+16,29+7,3+25,25+12)*1,1</t>
  </si>
  <si>
    <t>274</t>
  </si>
  <si>
    <t>139</t>
  </si>
  <si>
    <t>276</t>
  </si>
  <si>
    <t>426*1,05 "Přepočtené koeficientem množství</t>
  </si>
  <si>
    <t>278</t>
  </si>
  <si>
    <t>2,25*2,35*12</t>
  </si>
  <si>
    <t>1,1*2*2</t>
  </si>
  <si>
    <t>141</t>
  </si>
  <si>
    <t>280</t>
  </si>
  <si>
    <t>243,15*1,05 "Přepočtené koeficientem množství</t>
  </si>
  <si>
    <t>282</t>
  </si>
  <si>
    <t>1219,461</t>
  </si>
  <si>
    <t>143</t>
  </si>
  <si>
    <t>284</t>
  </si>
  <si>
    <t>-3,14*7 "WC</t>
  </si>
  <si>
    <t>-5,61 "sprcha</t>
  </si>
  <si>
    <t>-10,62 "koupelna</t>
  </si>
  <si>
    <t>1539074244</t>
  </si>
  <si>
    <t>145</t>
  </si>
  <si>
    <t>480073162</t>
  </si>
  <si>
    <t>286</t>
  </si>
  <si>
    <t>3,14*7 "WC</t>
  </si>
  <si>
    <t>147</t>
  </si>
  <si>
    <t>288</t>
  </si>
  <si>
    <t>40 - 4NP - byty</t>
  </si>
  <si>
    <t xml:space="preserve">    711 - Izolace proti vodě, vlhkosti a plynům</t>
  </si>
  <si>
    <t>8+1 "WC</t>
  </si>
  <si>
    <t>0,9*2,6*8 "WC</t>
  </si>
  <si>
    <t>(0,2+0,1)*2,6*8+0,1*2*7 "dozdívky ve WC a K</t>
  </si>
  <si>
    <t>2*2,6</t>
  </si>
  <si>
    <t>-0,7*2</t>
  </si>
  <si>
    <t>342272245</t>
  </si>
  <si>
    <t>Příčka z pórobetonových hladkých tvárnic na tenkovrstvou maltu tl 150 mm</t>
  </si>
  <si>
    <t>2,93*2,6</t>
  </si>
  <si>
    <t>-0,9*2</t>
  </si>
  <si>
    <t>346244351</t>
  </si>
  <si>
    <t>Obezdívka koupelnových van ploch rovných tl 65 mm z cihel plných pálených dl 290 mm na M 5</t>
  </si>
  <si>
    <t>(1,2*2+0,8*2)*0,15*8</t>
  </si>
  <si>
    <t>346244354</t>
  </si>
  <si>
    <t>Obezdívka koupelnových van ploch rovných tl 100 mm z pórobetonových přesných tvárnic</t>
  </si>
  <si>
    <t>(1,2*2+0,6*2)*0,25*8 "podezdívka sprchových vaniček</t>
  </si>
  <si>
    <t>1,2*0,1*2</t>
  </si>
  <si>
    <t>-905281071</t>
  </si>
  <si>
    <t>(141+221)*0,3</t>
  </si>
  <si>
    <t>(0,2+0,1)*2,6*2*8 "dozdívky ve WC a K</t>
  </si>
  <si>
    <t>0,1*2*7</t>
  </si>
  <si>
    <t>2*2,6*2 "předsíň</t>
  </si>
  <si>
    <t>-0,7*2*2</t>
  </si>
  <si>
    <t>2,93*2,6*2 "kóje</t>
  </si>
  <si>
    <t>1*2 "chodba</t>
  </si>
  <si>
    <t>2*2,6*2 "přesíň</t>
  </si>
  <si>
    <t>1*2*2 "pokoj</t>
  </si>
  <si>
    <t>2*2,6 "předsíň</t>
  </si>
  <si>
    <t>1,1*0,2*2</t>
  </si>
  <si>
    <t>0,1*2*2*7 "WC+K</t>
  </si>
  <si>
    <t>-1442476161</t>
  </si>
  <si>
    <t>(16,29+11,1+14,29+14,29+11,1+16,29+14,29+16,29+11,1+11,1+16,29+14,29+16,29+14,29+11,1+16,29+14,29+11,1+11,1+14,29+16,29+14,29+11,1+16,29+7)*2,6*0,3</t>
  </si>
  <si>
    <t>(16,29+16,29+16,29+16,29+45,05+33)*1,1*0,3</t>
  </si>
  <si>
    <t>1,1*0,1*2+0,8*0,1</t>
  </si>
  <si>
    <t>1,2*0,1*2+0,9*0,15</t>
  </si>
  <si>
    <t>55331481</t>
  </si>
  <si>
    <t>zárubeň jednokřídlá ocelová pro zdění tl stěny 75-100mm rozměru 700/1970, 2100mm</t>
  </si>
  <si>
    <t>55331487</t>
  </si>
  <si>
    <t>zárubeň jednokřídlá ocelová pro zdění tl stěny 110-150mm rozměru 800/1970, 2100mm</t>
  </si>
  <si>
    <t>173+253</t>
  </si>
  <si>
    <t>962031132</t>
  </si>
  <si>
    <t>Bourání příček z cihel pálených na MVC tl do 100 mm</t>
  </si>
  <si>
    <t>1,2*2,6 "4.03</t>
  </si>
  <si>
    <t>3,14+3,12*7 "WC+K</t>
  </si>
  <si>
    <t>0,9*2*12</t>
  </si>
  <si>
    <t>0,7*2*8</t>
  </si>
  <si>
    <t>0,9*2+1,1*0,1</t>
  </si>
  <si>
    <t>(0,9*10+2,1*2) "4.03</t>
  </si>
  <si>
    <t>997013213</t>
  </si>
  <si>
    <t>Vnitrostaveništní doprava suti a vybouraných hmot pro budovy v přes 9 do 12 m ručně</t>
  </si>
  <si>
    <t>5,401*9 "Přepočtené koeficientem množství</t>
  </si>
  <si>
    <t>711</t>
  </si>
  <si>
    <t>Izolace proti vodě, vlhkosti a plynům</t>
  </si>
  <si>
    <t>711113115</t>
  </si>
  <si>
    <t>Izolace proti vlhkosti na vodorovné ploše za studena těsnicí hmotou dvousložkovou na bázi polymery modifikované živičné emulze</t>
  </si>
  <si>
    <t>711113125</t>
  </si>
  <si>
    <t>Izolace proti vlhkosti na svislé ploše za studena těsnicí hmotou dvousložkovou na bázi polymery modifikované živičné emulze</t>
  </si>
  <si>
    <t>(2,2*2+1,7*2+0,2*2)*0,3*8 "WC+K</t>
  </si>
  <si>
    <t>-0,7*0,3*8</t>
  </si>
  <si>
    <t>(0,8*2+1,2)*1,5*8</t>
  </si>
  <si>
    <t>711-B</t>
  </si>
  <si>
    <t>Bandážní pásky</t>
  </si>
  <si>
    <t>(2,2*2+1,7*2+0,2*2)*8 "WC+K</t>
  </si>
  <si>
    <t>1,5*2*8</t>
  </si>
  <si>
    <t>998711202</t>
  </si>
  <si>
    <t>Přesun hmot procentní pro izolace proti vodě, vlhkosti a plynům v objektech v přes 6 do 12 m</t>
  </si>
  <si>
    <t>721194105</t>
  </si>
  <si>
    <t>Vyvedení a upevnění odpadních výpustek DN 50</t>
  </si>
  <si>
    <t>722270101</t>
  </si>
  <si>
    <t>Sestava vodoměrová závitová G 3/4"</t>
  </si>
  <si>
    <t>725241127</t>
  </si>
  <si>
    <t>Vanička sprchová akrylátová obdélníková 1200x800 mm</t>
  </si>
  <si>
    <t>725244155</t>
  </si>
  <si>
    <t>Dveře sprchové polorámové skleněné tl. 6 mm otvíravé dvoukřídlové do niky na vaničku šířky 1200 mm</t>
  </si>
  <si>
    <t>725311121</t>
  </si>
  <si>
    <t>Dřez jednoduchý nerezový se zápachovou uzávěrkou s odkapávací plochou 560x480 mm a miskou</t>
  </si>
  <si>
    <t>725821329</t>
  </si>
  <si>
    <t>Baterie dřezová stojánková páková s vytahovací sprškou</t>
  </si>
  <si>
    <t>751377012</t>
  </si>
  <si>
    <t>Montáž odsávacího zákrytu (digestoř) bytového komínového</t>
  </si>
  <si>
    <t>42958002</t>
  </si>
  <si>
    <t>odsavač par komínový (digestoř) černý nerez, max. výkon 370 m3/hod</t>
  </si>
  <si>
    <t>766660001</t>
  </si>
  <si>
    <t>Montáž dveřních křídel otvíravých jednokřídlových š do 0,8 m do ocelové zárubně</t>
  </si>
  <si>
    <t>61162019</t>
  </si>
  <si>
    <t>dveře jednokřídlé voštinové povrch fóliový částečně prosklené 700x1970-2100mm</t>
  </si>
  <si>
    <t>61162074</t>
  </si>
  <si>
    <t>dveře jednokřídlé voštinové povrch laminátový plné 800x1970-2100mm</t>
  </si>
  <si>
    <t>54914102</t>
  </si>
  <si>
    <t>kování dveřní bezpečnostní, knoflík-klika R 802 /O Cr</t>
  </si>
  <si>
    <t>-371442103</t>
  </si>
  <si>
    <t>766-KL</t>
  </si>
  <si>
    <t>M+D kuchyňská linka 1700x600x850+1500x600x850 + horní skříňka 500x1500x600</t>
  </si>
  <si>
    <t>766-SP</t>
  </si>
  <si>
    <t>M+D varné desky</t>
  </si>
  <si>
    <t>766-VT</t>
  </si>
  <si>
    <t>M+D vestavná trouba</t>
  </si>
  <si>
    <t>767122111</t>
  </si>
  <si>
    <t>Montáž stěn s výplní z drátěné sítě, šroubované</t>
  </si>
  <si>
    <t>(3,96*2+2*4*2)*2,6</t>
  </si>
  <si>
    <t>553-koje</t>
  </si>
  <si>
    <t>Dodávka oc.drátěné konstrukce s dvěrmi - viz PD</t>
  </si>
  <si>
    <t>767-Př</t>
  </si>
  <si>
    <t>Přivaření překladů k rámu</t>
  </si>
  <si>
    <t>24,98*1,1 "Přepočtené koeficientem množství</t>
  </si>
  <si>
    <t>16,2+10,62+16,2+10,62+16,2+16,2+10,62+16,2+10,62+16,2+10,62+16,08+15,99+10,62+16,2+10,62+16,2+2,56+31,62+45,62</t>
  </si>
  <si>
    <t>315,81*1,1 "Přepočtené koeficientem množství</t>
  </si>
  <si>
    <t>16,29+14,29+16,29+14,29+16,29+16,29+14,29+16,29+14,29+16,29+14,29+16,29+16,29+14,29+16,29+14,29+16,29+7,3+33+45,05</t>
  </si>
  <si>
    <t>-0,9*31</t>
  </si>
  <si>
    <t>317,48*1,02 "Přepočtené koeficientem množství</t>
  </si>
  <si>
    <t>0,9*28</t>
  </si>
  <si>
    <t>26,65*1,02 "Přepočtené koeficientem množství</t>
  </si>
  <si>
    <t>246</t>
  </si>
  <si>
    <t>(2,2*2+1,7*2+0,2*2)*2,6*8 "WC+K</t>
  </si>
  <si>
    <t>-0,7*2*8</t>
  </si>
  <si>
    <t>(2,3+1,5)*0,85*8 "linka</t>
  </si>
  <si>
    <t>-1043068631</t>
  </si>
  <si>
    <t>1804308394</t>
  </si>
  <si>
    <t>180,08 "Přepočtené koeficientem množství</t>
  </si>
  <si>
    <t>180,08*1,1 'Přepočtené koeficientem množství</t>
  </si>
  <si>
    <t>2,6*4*8</t>
  </si>
  <si>
    <t>2,6*6*8</t>
  </si>
  <si>
    <t>(2,2*2+1,7*2+0,2*2)*8</t>
  </si>
  <si>
    <t>4,9*0,3*12</t>
  </si>
  <si>
    <t>4,7*0,3*8</t>
  </si>
  <si>
    <t>30,36*2</t>
  </si>
  <si>
    <t>(16,29+16,29+16,29+16,29+45,05+33)*1,5</t>
  </si>
  <si>
    <t>-(0,9*15-1,45*2)*1,5</t>
  </si>
  <si>
    <t>270</t>
  </si>
  <si>
    <t>(16,29+11,1+14,29+14,29+11,1+16,29+14,29+16,29+11,1+11,1+16,29+14,29+16,29+14,29+11,1+16,29+14,29+11,1+11,1+14,29+16,29+14,29+11,1+16,29+7)*2,6 "stě</t>
  </si>
  <si>
    <t>(16,29+16,29+16,29+16,29+45,05)*1,1</t>
  </si>
  <si>
    <t>0,9*2*2*27 "dveře</t>
  </si>
  <si>
    <t>0,7*2*2*8</t>
  </si>
  <si>
    <t>257,55*1,05 "Přepočtené koeficientem množství</t>
  </si>
  <si>
    <t>1432,375</t>
  </si>
  <si>
    <t>-3,12*7-3,14 "WC</t>
  </si>
  <si>
    <t>304853566</t>
  </si>
  <si>
    <t>313730425</t>
  </si>
  <si>
    <t>3,12*7+3,14 "WC</t>
  </si>
  <si>
    <t>149</t>
  </si>
  <si>
    <t>290</t>
  </si>
  <si>
    <t>50 - 5NP - byty</t>
  </si>
  <si>
    <t>8 "WC</t>
  </si>
  <si>
    <t>1,2*2*8,1*1,05/1000</t>
  </si>
  <si>
    <t>(0,2+0,1)*2,6*8+0,1*2*8 "dozdívky ve WC a K</t>
  </si>
  <si>
    <t>-11598920</t>
  </si>
  <si>
    <t>0,9*2,6*8 "WC+K</t>
  </si>
  <si>
    <t>0,1*2*8</t>
  </si>
  <si>
    <t>0,1*2*2*8 "WC+K</t>
  </si>
  <si>
    <t>1194570177</t>
  </si>
  <si>
    <t>(16,29+11,1+14,29+14,29+11,1+16,29+14,29+16,29+11,1+1,11+16,29+14,29+16,29+14,29+11,1+16,29+14,29+11,1+11,1+14,29+16,29*2+14,29+11,1+7,3)*2,6 *0,3</t>
  </si>
  <si>
    <t>(16,29+16,29+16,29+16,23+33+45,02)*1,1*0,3</t>
  </si>
  <si>
    <t>3,12*8 "WC+K</t>
  </si>
  <si>
    <t>997013215</t>
  </si>
  <si>
    <t>Vnitrostaveništní doprava suti a vybouraných hmot pro budovy v přes 15 do 18 m ručně</t>
  </si>
  <si>
    <t>4,172*9 "Přepočtené koeficientem množství</t>
  </si>
  <si>
    <t>998018003</t>
  </si>
  <si>
    <t>Přesun hmot ruční pro budovy v přes 12 do 24 m</t>
  </si>
  <si>
    <t>998711203</t>
  </si>
  <si>
    <t>Přesun hmot procentní pro izolace proti vodě, vlhkosti a plynům v objektech v přes 12 do 60 m</t>
  </si>
  <si>
    <t>998721203</t>
  </si>
  <si>
    <t>Přesun hmot procentní pro vnitřní kanalizace v objektech v přes 12 do 24 m</t>
  </si>
  <si>
    <t>998722203</t>
  </si>
  <si>
    <t>Přesun hmot procentní pro vnitřní vodovod v objektech v přes 12 do 24 m</t>
  </si>
  <si>
    <t>998725203</t>
  </si>
  <si>
    <t>Přesun hmot procentní pro zařizovací předměty v objektech v přes 12 do 24 m</t>
  </si>
  <si>
    <t>998763403</t>
  </si>
  <si>
    <t>Přesun hmot procentní pro sádrokartonové konstrukce v objektech v přes 12 do 24 m</t>
  </si>
  <si>
    <t>-702095784</t>
  </si>
  <si>
    <t>998766203</t>
  </si>
  <si>
    <t>Přesun hmot procentní pro kce truhlářské v objektech v přes 12 do 24 m</t>
  </si>
  <si>
    <t>998767203</t>
  </si>
  <si>
    <t>Přesun hmot procentní pro zámečnické konstrukce v objektech v přes 12 do 24 m</t>
  </si>
  <si>
    <t>24,96*1,1 "Přepočtené koeficientem množství</t>
  </si>
  <si>
    <t>998771203</t>
  </si>
  <si>
    <t>Přesun hmot procentní pro podlahy z dlaždic v objektech v přes 12 do 24 m</t>
  </si>
  <si>
    <t>16,2+10,62+16,2+10,62+16,2+16,2+10,62+16,2+10,62+16,2+10,62+15,41+16,2+10,62+16,2+10,62+16,2+2,56+31,62+45,62</t>
  </si>
  <si>
    <t>315,35*1,1 "Přepočtené koeficientem množství</t>
  </si>
  <si>
    <t>16,29+14,29+16,29+14,29+16,29+16,29+14,29+16,29+14,29+16,29+14,29+16,29+16,23+14,29+16,29+14,29+16,29+7,3+33+45,02</t>
  </si>
  <si>
    <t>-0,9*27</t>
  </si>
  <si>
    <t>320,99*1,02 "Přepočtené koeficientem množství</t>
  </si>
  <si>
    <t>25,75*1,02 "Přepočtené koeficientem množství</t>
  </si>
  <si>
    <t>998776203</t>
  </si>
  <si>
    <t>Přesun hmot procentní pro podlahy povlakové v objektech v přes 12 do 24 m</t>
  </si>
  <si>
    <t>959015756</t>
  </si>
  <si>
    <t>-763435755</t>
  </si>
  <si>
    <t>248</t>
  </si>
  <si>
    <t>998781203</t>
  </si>
  <si>
    <t>Přesun hmot procentní pro obklady keramické v objektech v přes 12 do 24 m</t>
  </si>
  <si>
    <t>28,92*2</t>
  </si>
  <si>
    <t>(16,29+11,1+14,29+14,29+11,1+16,29+14,29+16,29+11,1+1,11+16,29+14,29+16,29+14,29+11,1+16,29+14,29+11,1+11,1+14,29+16,29*2+14,29+11,1+7,3)*2,6 "stěny</t>
  </si>
  <si>
    <t>(16,29+16,29+16,29+16,23+33+45,02)*1,1</t>
  </si>
  <si>
    <t>1443,382</t>
  </si>
  <si>
    <t>-3,12*8 "WC</t>
  </si>
  <si>
    <t>2111320458</t>
  </si>
  <si>
    <t>-955669281</t>
  </si>
  <si>
    <t>3,12*8 "WC</t>
  </si>
  <si>
    <t>60 - 6NP - ordinace</t>
  </si>
  <si>
    <t>20*1,05 "Přepočtené koeficientem množství</t>
  </si>
  <si>
    <t>5,2</t>
  </si>
  <si>
    <t>999-PBŘ-1</t>
  </si>
  <si>
    <t>Revize splňujících opatření dle PBŘ</t>
  </si>
  <si>
    <t>70 - 7NP - byty</t>
  </si>
  <si>
    <t>1*2*2</t>
  </si>
  <si>
    <t>1,3*0,1*2*3</t>
  </si>
  <si>
    <t>1,6*0,1*2*2</t>
  </si>
  <si>
    <t>1864220898</t>
  </si>
  <si>
    <t>2,93*2,6*2 "dozdívky</t>
  </si>
  <si>
    <t>1*2*2*2</t>
  </si>
  <si>
    <t>2,93*2,6*2 "zazdívky</t>
  </si>
  <si>
    <t>962449808</t>
  </si>
  <si>
    <t>(16,29+11,1+14,29*2+11,1+16,29*2+14,29+11,1*2+16,29+14,29+16,29+14,29+11,1+16,29+14,29+11,1+11,1+14,29+16,29+14,29+11,1+16,29+7,3+33+45,05)*2,6 *0,3</t>
  </si>
  <si>
    <t>(16,29+16,29+16,29+16,29+33+45,05)*1,1*0,3</t>
  </si>
  <si>
    <t>1,3*0,1*2*3+0,9*0,15*3</t>
  </si>
  <si>
    <t>1,6*0,1*2*2+1,3*0,32*2</t>
  </si>
  <si>
    <t>622225124</t>
  </si>
  <si>
    <t>Oprava kontaktního zateplení stěn z desek z minerální vlny tl přes 80 do 120 mm pl přes 0,5 do 1,0 m2</t>
  </si>
  <si>
    <t>55331482</t>
  </si>
  <si>
    <t>zárubeň jednokřídlá ocelová pro zdění tl stěny 75-100mm rozměru 800/1970, 2100mm</t>
  </si>
  <si>
    <t>968062355</t>
  </si>
  <si>
    <t>Vybourání dřevěných rámů oken dvojitých včetně křídel pl do 2 m2</t>
  </si>
  <si>
    <t>1,3*1,5*2</t>
  </si>
  <si>
    <t>0,9*2*11</t>
  </si>
  <si>
    <t>0,8*2*4</t>
  </si>
  <si>
    <t>971052551</t>
  </si>
  <si>
    <t>Vybourání nebo prorážení otvorů v ŽB příčkách a zdech pl do 1 m2 tl do 600 mm</t>
  </si>
  <si>
    <t>1,3*0,7*0,32*2</t>
  </si>
  <si>
    <t>0,9*2*3</t>
  </si>
  <si>
    <t>1,3*3 "pro osazení I 100</t>
  </si>
  <si>
    <t>1,6*2*2</t>
  </si>
  <si>
    <t>(0,9*10+2*2)*3</t>
  </si>
  <si>
    <t>977211112</t>
  </si>
  <si>
    <t>Řezání stěnovou pilou ŽB kcí s výztuží průměru do 16 mm hl přes 200 do 350 mm</t>
  </si>
  <si>
    <t>(0,7*2+1,3*6)*2</t>
  </si>
  <si>
    <t>997013216</t>
  </si>
  <si>
    <t>Vnitrostaveništní doprava suti a vybouraných hmot pro budovy v přes 18 do 21 m ručně</t>
  </si>
  <si>
    <t>8,638*9 "Přepočtené koeficientem množství</t>
  </si>
  <si>
    <t>-1557425995</t>
  </si>
  <si>
    <t>(3,96*+2*4)*2,6</t>
  </si>
  <si>
    <t>(2,8*2+1,3*6)*2,6</t>
  </si>
  <si>
    <t>16,2+10,62+16,2+10,62+16,2+16,2+10,62+16,2+10,62+16,2+10,62+16,08+16,2+10,62+16,2+10,62+16,2+2,56+31,62+45,62</t>
  </si>
  <si>
    <t>316,02*1,1 "Přepočtené koeficientem množství</t>
  </si>
  <si>
    <t>321,08*1,02 "Přepočtené koeficientem množství</t>
  </si>
  <si>
    <t>0,9*26</t>
  </si>
  <si>
    <t>24,85*1,02 "Přepočtené koeficientem množství</t>
  </si>
  <si>
    <t>1754814370</t>
  </si>
  <si>
    <t>-941616127</t>
  </si>
  <si>
    <t>4,9*0,3*11</t>
  </si>
  <si>
    <t>4,8*0,3*4</t>
  </si>
  <si>
    <t>33,21*2</t>
  </si>
  <si>
    <t>(16,29+11,1+14,29*2+11,1+16,29*2+14,29+11,1*2+16,29+14,29+16,29+14,29+11,1+16,29+14,29+11,1+11,1+14,29+16,29+14,29+11,1+16,29+7,3+33+45,05)*2,6 "stě</t>
  </si>
  <si>
    <t>(16,29+16,29+16,29+16,29+33+45,05)*1,1</t>
  </si>
  <si>
    <t>1672,385</t>
  </si>
  <si>
    <t>1793113806</t>
  </si>
  <si>
    <t>-444656083</t>
  </si>
  <si>
    <t>80 - Elektroinstalace</t>
  </si>
  <si>
    <t xml:space="preserve">    741 - Elektroinstalace - silnoproud</t>
  </si>
  <si>
    <t xml:space="preserve">    741-01 - rozvaděč RE-H</t>
  </si>
  <si>
    <t xml:space="preserve">    741-02 - rozvaděč RPO - požární zařízení</t>
  </si>
  <si>
    <t xml:space="preserve">    741-03 - rozvaděč R11- prádelna 1.NP</t>
  </si>
  <si>
    <t xml:space="preserve">    741-04 - požární úprava rozvaděčů</t>
  </si>
  <si>
    <t xml:space="preserve">    741-05 - Bytové rozvaděče RB</t>
  </si>
  <si>
    <t xml:space="preserve">    741-06 - Rozvaděče R41,R51,R71</t>
  </si>
  <si>
    <t xml:space="preserve">    741-07 - Rozvaděče R21,R22,R31,R32,R61,R62</t>
  </si>
  <si>
    <t xml:space="preserve">    741-08 - rozvaděč R33- prádelna 3.NP</t>
  </si>
  <si>
    <t xml:space="preserve">    741-09 - nadstavba PA 4/3/2 </t>
  </si>
  <si>
    <t xml:space="preserve">    741-10 - Přetížitelný zdroj</t>
  </si>
  <si>
    <t xml:space="preserve">    741-11 - Optický patrový rozvaděč</t>
  </si>
  <si>
    <t xml:space="preserve">    741-12 - rozvod HDV a napojení jednotlivých rozvaděčů pro všechna podlaží</t>
  </si>
  <si>
    <t xml:space="preserve">    741-13 - 1NP</t>
  </si>
  <si>
    <t xml:space="preserve">    741-14 - 3NP</t>
  </si>
  <si>
    <t xml:space="preserve">    741-15 - Bytové rozvody - 24 b.j.</t>
  </si>
  <si>
    <t xml:space="preserve">    741-16 - Chodba na podlaží s byty - 3x</t>
  </si>
  <si>
    <t xml:space="preserve">    741-17 - Z O K T (označeno L D P) pro všechna podlaží</t>
  </si>
  <si>
    <t xml:space="preserve">    741-18 - Domácí telefon</t>
  </si>
  <si>
    <t xml:space="preserve">    741-19 - Datový rozvod optický</t>
  </si>
  <si>
    <t>741</t>
  </si>
  <si>
    <t>Elektroinstalace - silnoproud</t>
  </si>
  <si>
    <t>741-1</t>
  </si>
  <si>
    <t>Montážní práce</t>
  </si>
  <si>
    <t>741-2</t>
  </si>
  <si>
    <t>demontáž</t>
  </si>
  <si>
    <t>741-3</t>
  </si>
  <si>
    <t>HZS - úklid</t>
  </si>
  <si>
    <t>hod</t>
  </si>
  <si>
    <t>741-4</t>
  </si>
  <si>
    <t>HZS -koordinační práce</t>
  </si>
  <si>
    <t>741-5</t>
  </si>
  <si>
    <t>HZS -přepojovací práce na stávající elektroinstalaci</t>
  </si>
  <si>
    <t>741-6</t>
  </si>
  <si>
    <t>zednická přípomoc</t>
  </si>
  <si>
    <t>741-7</t>
  </si>
  <si>
    <t>výchozí revize</t>
  </si>
  <si>
    <t>741-8</t>
  </si>
  <si>
    <t>přesun dodávek</t>
  </si>
  <si>
    <t>741-9</t>
  </si>
  <si>
    <t>doprava dodávek</t>
  </si>
  <si>
    <t>741-01</t>
  </si>
  <si>
    <t>rozvaděč RE-H</t>
  </si>
  <si>
    <t>1-1</t>
  </si>
  <si>
    <t>demontáž nepřímého měření 3x250A,</t>
  </si>
  <si>
    <t>1-2</t>
  </si>
  <si>
    <t>propojovací systém, úprava měření</t>
  </si>
  <si>
    <t>1-3</t>
  </si>
  <si>
    <t>úprava na systém vypínání CENTRAL/TOTAL STOP</t>
  </si>
  <si>
    <t>ks</t>
  </si>
  <si>
    <t>1-4</t>
  </si>
  <si>
    <t>jistič/deion 3x250A + vypínací cívka</t>
  </si>
  <si>
    <t>1-5</t>
  </si>
  <si>
    <t>jistič/deion 3x200A + vypínací cívka</t>
  </si>
  <si>
    <t>1-6</t>
  </si>
  <si>
    <t>jistič 3x50A + vypínací cívka</t>
  </si>
  <si>
    <t>1-7</t>
  </si>
  <si>
    <t>jistič 3x50A</t>
  </si>
  <si>
    <t>1-8</t>
  </si>
  <si>
    <t>jistič B 3x25A</t>
  </si>
  <si>
    <t>1-9</t>
  </si>
  <si>
    <t>zdroj pro domácí telefon</t>
  </si>
  <si>
    <t>741-02</t>
  </si>
  <si>
    <t>rozvaděč RPO - požární zařízení</t>
  </si>
  <si>
    <t>2-1</t>
  </si>
  <si>
    <t>Skříň s dveřmi, NA omítku,plech2 řady pro 24 jednotek</t>
  </si>
  <si>
    <t>stk</t>
  </si>
  <si>
    <t>2-2</t>
  </si>
  <si>
    <t>MCB 1p    6KA,IN= 6A  /B</t>
  </si>
  <si>
    <t>pcs</t>
  </si>
  <si>
    <t>2-3</t>
  </si>
  <si>
    <t>MCB 3p  6KA,IN=6A  /C</t>
  </si>
  <si>
    <t>2-4</t>
  </si>
  <si>
    <t>Svodič přepětí 4p typ 2</t>
  </si>
  <si>
    <t>2-5</t>
  </si>
  <si>
    <t>hlavní spínač  1/   25A</t>
  </si>
  <si>
    <t>2-6</t>
  </si>
  <si>
    <t>propojovací systém</t>
  </si>
  <si>
    <t>741-03</t>
  </si>
  <si>
    <t>rozvaděč R11- prádelna 1.NP</t>
  </si>
  <si>
    <t>3-1</t>
  </si>
  <si>
    <t>Skříň s dveřmi, NA omítku, plast 2 řady, IP66</t>
  </si>
  <si>
    <t>3-2</t>
  </si>
  <si>
    <t>MCB 1p    6KA,IN= 10A  /B</t>
  </si>
  <si>
    <t>3-3</t>
  </si>
  <si>
    <t>MCB 1p  6KA,IN=16A  /B</t>
  </si>
  <si>
    <t>3-4</t>
  </si>
  <si>
    <t>MCB 3p, 6 kA, In=32A, typ B</t>
  </si>
  <si>
    <t>3-5</t>
  </si>
  <si>
    <t>RCD 4 póly 6 kA In=40 A 30 mA</t>
  </si>
  <si>
    <t>3-6</t>
  </si>
  <si>
    <t>hlavní spínač  3/   40A</t>
  </si>
  <si>
    <t>3-7</t>
  </si>
  <si>
    <t>741-04</t>
  </si>
  <si>
    <t>požární úprava rozvaděčů</t>
  </si>
  <si>
    <t>4-1</t>
  </si>
  <si>
    <t>rozvaděč RE21  elektroměrový v požární úpravě pro 2 odběrná místa</t>
  </si>
  <si>
    <t>4-2</t>
  </si>
  <si>
    <t>rozvaděč RE22 elektroměrový v požární úpravě pro 2 odběrná místa</t>
  </si>
  <si>
    <t>4-3</t>
  </si>
  <si>
    <t>rozvaděč RE31  elektroměrový v požární úpravě pro 2 odběrná místa</t>
  </si>
  <si>
    <t>4-4</t>
  </si>
  <si>
    <t>rozvaděč RE32 elektroměrový v požární úpravě pro 2 odběrná místa</t>
  </si>
  <si>
    <t>4-5</t>
  </si>
  <si>
    <t>rozvaděč RE41 elektroměrový v požární úpravě pro 4 odběrná místa</t>
  </si>
  <si>
    <t>4-6</t>
  </si>
  <si>
    <t>rozvaděč RE42 elektroměrový v požární úpravě pro 4 odběrná místa</t>
  </si>
  <si>
    <t>4-7</t>
  </si>
  <si>
    <t>rozvaděč RE51 elektroměrový v požární úpravě pro 4 odběrná místa</t>
  </si>
  <si>
    <t>4-8</t>
  </si>
  <si>
    <t>rozvaděč RE52 elektroměrový v požární úpravě pro 4 odběrná místa</t>
  </si>
  <si>
    <t>4-9</t>
  </si>
  <si>
    <t>rozvaděč RE61 elektroměrový v požární úpravě pro 2 odběrná místa</t>
  </si>
  <si>
    <t>4-10</t>
  </si>
  <si>
    <t>rozvaděč RE62 elektroměrový v požární úpravě pro 2 odběrná místa</t>
  </si>
  <si>
    <t>4-11</t>
  </si>
  <si>
    <t>rozvaděč RE71 elektroměrový v požární úpravě pro 4 odběrná místa</t>
  </si>
  <si>
    <t>4-12</t>
  </si>
  <si>
    <t>rozvaděč RE72 elektroměrový v požární úpravě pro 4 odběrná místa</t>
  </si>
  <si>
    <t>741-05</t>
  </si>
  <si>
    <t>Bytové rozvaděče RB</t>
  </si>
  <si>
    <t>5-1</t>
  </si>
  <si>
    <t>Skříň s dveřmi, NA omítku, plast 2 řady pro 24 jednotek</t>
  </si>
  <si>
    <t>5-2</t>
  </si>
  <si>
    <t>5-3</t>
  </si>
  <si>
    <t>5-4</t>
  </si>
  <si>
    <t>RCD 2 póly 6 kA In=25 A 30 mA</t>
  </si>
  <si>
    <t>5-5</t>
  </si>
  <si>
    <t>RCBO 2 póly 6 kA In=10 A/B 30 mA</t>
  </si>
  <si>
    <t>5-6</t>
  </si>
  <si>
    <t>Svodič přepětí 2p typ 2</t>
  </si>
  <si>
    <t>5-7</t>
  </si>
  <si>
    <t>5-8</t>
  </si>
  <si>
    <t>741-06</t>
  </si>
  <si>
    <t>Rozvaděče R41,R51,R71</t>
  </si>
  <si>
    <t>6-1</t>
  </si>
  <si>
    <t>Skříň s dveřmi, NA omítku, 3 řady PA3/6/2 v protipožární úpravě EW-30 DP1</t>
  </si>
  <si>
    <t>6-2</t>
  </si>
  <si>
    <t>MCB 1p    6KA,IN=10A  /B</t>
  </si>
  <si>
    <t>6-3</t>
  </si>
  <si>
    <t>6-4</t>
  </si>
  <si>
    <t>6-5</t>
  </si>
  <si>
    <t>hlavní spínač  3/   25A</t>
  </si>
  <si>
    <t>6-6</t>
  </si>
  <si>
    <t>741-07</t>
  </si>
  <si>
    <t>Rozvaděče R21,R22,R31,R32,R61,R62</t>
  </si>
  <si>
    <t>7-1</t>
  </si>
  <si>
    <t>Skříň s dveřmi, NA omítku, 3 řady PA3/6/2 v protipožrní úpravě EW-30 DP1</t>
  </si>
  <si>
    <t>7-2</t>
  </si>
  <si>
    <t>7-3</t>
  </si>
  <si>
    <t>7-4</t>
  </si>
  <si>
    <t>7-5</t>
  </si>
  <si>
    <t>7-6</t>
  </si>
  <si>
    <t>741-08</t>
  </si>
  <si>
    <t>rozvaděč R33- prádelna 3.NP</t>
  </si>
  <si>
    <t>8-1</t>
  </si>
  <si>
    <t>Skříň s dveřmi, NA omítku, plast 3 řady  IP66</t>
  </si>
  <si>
    <t>8-2</t>
  </si>
  <si>
    <t>8-3</t>
  </si>
  <si>
    <t>8-4</t>
  </si>
  <si>
    <t>MCB 3p, 6 kA, In=16A, typ B</t>
  </si>
  <si>
    <t>8-5</t>
  </si>
  <si>
    <t>8-6</t>
  </si>
  <si>
    <t>8-7</t>
  </si>
  <si>
    <t>8-8</t>
  </si>
  <si>
    <t>741-09</t>
  </si>
  <si>
    <t xml:space="preserve">nadstavba PA 4/3/2 </t>
  </si>
  <si>
    <t>9-1</t>
  </si>
  <si>
    <t>Skříň s dveřmi, pod omítku PA 4/3/2 v protipožární úpravě EW-30 DP1 s výklopným roštem</t>
  </si>
  <si>
    <t>741-10</t>
  </si>
  <si>
    <t>Přetížitelný zdroj</t>
  </si>
  <si>
    <t>10-1</t>
  </si>
  <si>
    <t>Přetížitelný záložní zdroj 3 x 400 V, pro zařízení P B Z 400V, 3 kW, 30 minut</t>
  </si>
  <si>
    <t>741-11</t>
  </si>
  <si>
    <t>Optický patrový rozvaděč</t>
  </si>
  <si>
    <t>11-1</t>
  </si>
  <si>
    <t>Rozvaděč optický patrový SOP 12 (24)</t>
  </si>
  <si>
    <t>741-12</t>
  </si>
  <si>
    <t>rozvod HDV a napojení jednotlivých rozvaděčů pro všechna podlaží</t>
  </si>
  <si>
    <t>12-1</t>
  </si>
  <si>
    <t>Kabel  1-CXKE-R 3 x  6   (B2 ca s1d0)</t>
  </si>
  <si>
    <t>12-2</t>
  </si>
  <si>
    <t>1-CXKH-R-J 4X35 RMV B2s1d0</t>
  </si>
  <si>
    <t>12-3</t>
  </si>
  <si>
    <t>kabel 1-CYKY 4x35 mm2</t>
  </si>
  <si>
    <t>12-4</t>
  </si>
  <si>
    <t>Kabel 1-CXKE-V-J 4 x10    ČSN IEC 60331</t>
  </si>
  <si>
    <t>12-5</t>
  </si>
  <si>
    <t>Kabel  1-CXKE-R 5 x  6   (B2 ca s1d0)</t>
  </si>
  <si>
    <t>12-6</t>
  </si>
  <si>
    <t>Kabel  1-CXKE-R 5 x 10   (B2 ca s1d0)</t>
  </si>
  <si>
    <t>12-7</t>
  </si>
  <si>
    <t>Kabel 1-CXKE-V-J 5 x 1,5  ČSN IEC 60331</t>
  </si>
  <si>
    <t>12-8</t>
  </si>
  <si>
    <t>tlačítko CENTRAL/TOTAL STOP</t>
  </si>
  <si>
    <t>12-9</t>
  </si>
  <si>
    <t>Rozváděč do 20 kg                   - jen montáž</t>
  </si>
  <si>
    <t>12-10</t>
  </si>
  <si>
    <t>Rozváděč   -do 50 kg   jen montáž</t>
  </si>
  <si>
    <t>12-11</t>
  </si>
  <si>
    <t>Instalační lišta 20x20mm   bezhalogenová</t>
  </si>
  <si>
    <t>12-12</t>
  </si>
  <si>
    <t>Instalační lišta 40x40mm   bezhalogenová</t>
  </si>
  <si>
    <t>12-13</t>
  </si>
  <si>
    <t>doplnky k lištám 20x20 koncový , spojovací díl</t>
  </si>
  <si>
    <t>12-14</t>
  </si>
  <si>
    <t>doplnky k lištám 40x40  ohybový, rohovy, spojovací díl</t>
  </si>
  <si>
    <t>12-15</t>
  </si>
  <si>
    <t>hmozdinky kovové do betonu</t>
  </si>
  <si>
    <t>12-16</t>
  </si>
  <si>
    <t>příchytky pro kabel 6706-xx</t>
  </si>
  <si>
    <t>741-13</t>
  </si>
  <si>
    <t>1NP</t>
  </si>
  <si>
    <t>13-1</t>
  </si>
  <si>
    <t>trubka DN-25, hladká, lehká, neohebná</t>
  </si>
  <si>
    <t>13-2</t>
  </si>
  <si>
    <t>krabice KP</t>
  </si>
  <si>
    <t>13-3</t>
  </si>
  <si>
    <t>Instalační lišta 20x20mm</t>
  </si>
  <si>
    <t>13-4</t>
  </si>
  <si>
    <t>doplnky k lištám 20x20 koncový , ohybový, rohovy, spojovací,odbočný díl LHD</t>
  </si>
  <si>
    <t>13-5</t>
  </si>
  <si>
    <t>hmozdinkky kovové do betonu</t>
  </si>
  <si>
    <t>13-6</t>
  </si>
  <si>
    <t>13-7</t>
  </si>
  <si>
    <t>hmozdinky do betonu</t>
  </si>
  <si>
    <t>13-8</t>
  </si>
  <si>
    <t>Kabelový rošt drátěný 50/50 mm</t>
  </si>
  <si>
    <t>13-9</t>
  </si>
  <si>
    <t>L-nástěnná konzola B= 100mm</t>
  </si>
  <si>
    <t>13-10</t>
  </si>
  <si>
    <t>CYKY-J 3x2,5mm2</t>
  </si>
  <si>
    <t>13-11</t>
  </si>
  <si>
    <t>Kabel  1-CHKH-R-J 3 x 1,5  (B2 ca s1d0)</t>
  </si>
  <si>
    <t>13-12</t>
  </si>
  <si>
    <t>CYKY-O 3x1,5mm2</t>
  </si>
  <si>
    <t>13-13</t>
  </si>
  <si>
    <t>13-14</t>
  </si>
  <si>
    <t>ZM Tlačítko se symbolem</t>
  </si>
  <si>
    <t>13-15</t>
  </si>
  <si>
    <t>PM zásuvka jednonásobná s víčkem 16 A,250 V,IP44</t>
  </si>
  <si>
    <t>13-16</t>
  </si>
  <si>
    <t>A LED nouzové svítidlo,přisazené,univerzální optika,3W</t>
  </si>
  <si>
    <t>13-17</t>
  </si>
  <si>
    <t>CY 4 zž pospojování</t>
  </si>
  <si>
    <t>741-14</t>
  </si>
  <si>
    <t>3NP</t>
  </si>
  <si>
    <t>14-1</t>
  </si>
  <si>
    <t>trubka DN-16  hladká, lehká, neohebná</t>
  </si>
  <si>
    <t>14-2</t>
  </si>
  <si>
    <t>trubka DN-20  hladká, lehká, neohebná</t>
  </si>
  <si>
    <t>14-3</t>
  </si>
  <si>
    <t>14-4</t>
  </si>
  <si>
    <t>příchytky</t>
  </si>
  <si>
    <t>14-5</t>
  </si>
  <si>
    <t>14-6</t>
  </si>
  <si>
    <t>14-7</t>
  </si>
  <si>
    <t>PM krabice rozvodná</t>
  </si>
  <si>
    <t>14-8</t>
  </si>
  <si>
    <t>PM krabice rozvodná lištová bezhalogenova 80x28mm</t>
  </si>
  <si>
    <t>14-9</t>
  </si>
  <si>
    <t>PM krabice lištová  80x28mm</t>
  </si>
  <si>
    <t>14-10</t>
  </si>
  <si>
    <t>14-11</t>
  </si>
  <si>
    <t>CYKY-O 2x1,5mm2</t>
  </si>
  <si>
    <t>14-12</t>
  </si>
  <si>
    <t>CYKY-J 3x1,5mm2</t>
  </si>
  <si>
    <t>14-13</t>
  </si>
  <si>
    <t>14-14</t>
  </si>
  <si>
    <t>14-15</t>
  </si>
  <si>
    <t>CYKY-J 4x1,5mm2</t>
  </si>
  <si>
    <t>14-16</t>
  </si>
  <si>
    <t>CYKY-J 5x2,5mm2</t>
  </si>
  <si>
    <t>14-17</t>
  </si>
  <si>
    <t>CYKY-J 5x10 mm2</t>
  </si>
  <si>
    <t>14-18</t>
  </si>
  <si>
    <t>14-19</t>
  </si>
  <si>
    <t>Kabel  1-CHKH-R-J 3 x 2,5 oheň nešířící bezhalogenový</t>
  </si>
  <si>
    <t>14-20</t>
  </si>
  <si>
    <t>Kabel  1-CHKH-R-J 4 x 1,5 oheň nešířící bezhalogenový</t>
  </si>
  <si>
    <t>14-21</t>
  </si>
  <si>
    <t>Kabel  1-CHKH-R-J 5 x 1,5 oheň nešířící bezhalogenový</t>
  </si>
  <si>
    <t>14-22</t>
  </si>
  <si>
    <t>14-23</t>
  </si>
  <si>
    <t>ZM vypínač č 1 STANDART,IP20</t>
  </si>
  <si>
    <t>14-24</t>
  </si>
  <si>
    <t>ZM  vypínač č 5 STANDART,IP20</t>
  </si>
  <si>
    <t>14-25</t>
  </si>
  <si>
    <t>ZM přepínač č 6 STANDART,IP20</t>
  </si>
  <si>
    <t>14-26</t>
  </si>
  <si>
    <t>ZM spínač,řazení 1,10 A,250V</t>
  </si>
  <si>
    <t>14-27</t>
  </si>
  <si>
    <t>ZM spínač,řazení 5,10 A,250V</t>
  </si>
  <si>
    <t>14-28</t>
  </si>
  <si>
    <t>PM Spínač řazení 1 10A.250V,IP 44</t>
  </si>
  <si>
    <t>14-29</t>
  </si>
  <si>
    <t>PM vypínač 400V 25A</t>
  </si>
  <si>
    <t>14-30</t>
  </si>
  <si>
    <t>ZM Tlačítko se symbolem - odsávání</t>
  </si>
  <si>
    <t>14-31</t>
  </si>
  <si>
    <t>ZM zásuvka STANDART 16 A 250 V,IP20</t>
  </si>
  <si>
    <t>14-32</t>
  </si>
  <si>
    <t>ZM zásuvka jednonásobná 16 A 250 V</t>
  </si>
  <si>
    <t>14-33</t>
  </si>
  <si>
    <t>ZM zásuvka dvojnásobná 16 A 250 V</t>
  </si>
  <si>
    <t>14-34</t>
  </si>
  <si>
    <t>14-35</t>
  </si>
  <si>
    <t>360° Čidlo pohybu - montáž na strop, cca dosah průměr  8m</t>
  </si>
  <si>
    <t>14-36</t>
  </si>
  <si>
    <t>Rozváděč    - montáž  do 20 kg</t>
  </si>
  <si>
    <t>14-37</t>
  </si>
  <si>
    <t>Rozváděč    - montáž  do 50 kg</t>
  </si>
  <si>
    <t>14-38</t>
  </si>
  <si>
    <t>14-39</t>
  </si>
  <si>
    <t>B Svítidlo LED plate 1x24W (LEDplate 21W), opal acryl</t>
  </si>
  <si>
    <t>292</t>
  </si>
  <si>
    <t>14-40</t>
  </si>
  <si>
    <t>C Přisazené svítidlo s krytem 1x36 W, IP20</t>
  </si>
  <si>
    <t>294</t>
  </si>
  <si>
    <t>14-41</t>
  </si>
  <si>
    <t>D Svítidlo LED plate 1x14W (LEDplate 21W), opal acryl</t>
  </si>
  <si>
    <t>296</t>
  </si>
  <si>
    <t>14-42</t>
  </si>
  <si>
    <t>E LED  panel 1x35W UGR&lt;19, Al rámeček, ý kryt,</t>
  </si>
  <si>
    <t>298</t>
  </si>
  <si>
    <t>14-43</t>
  </si>
  <si>
    <t>F LED prachotěsné svítidlo, polyesterové tělo, PC kryt,IP5x</t>
  </si>
  <si>
    <t>300</t>
  </si>
  <si>
    <t>151</t>
  </si>
  <si>
    <t>14-44</t>
  </si>
  <si>
    <t>G LED Koupelnové osvětlení zrcadla LED 230V/IP44+vypínač</t>
  </si>
  <si>
    <t>302</t>
  </si>
  <si>
    <t>14-45</t>
  </si>
  <si>
    <t>Kruhové přisazené svítidlo do průměru 300mm, 60 W,IP20</t>
  </si>
  <si>
    <t>304</t>
  </si>
  <si>
    <t>153</t>
  </si>
  <si>
    <t>14-46</t>
  </si>
  <si>
    <t>LED pásek 230/12V,cca 5W/1m</t>
  </si>
  <si>
    <t>306</t>
  </si>
  <si>
    <t>14-47</t>
  </si>
  <si>
    <t>Koupelnový infra zářič  IP22 vč.spín.</t>
  </si>
  <si>
    <t>308</t>
  </si>
  <si>
    <t>155</t>
  </si>
  <si>
    <t>14-48</t>
  </si>
  <si>
    <t>310</t>
  </si>
  <si>
    <t>741-15</t>
  </si>
  <si>
    <t>Bytové rozvody - 24 b.j.</t>
  </si>
  <si>
    <t>15-1</t>
  </si>
  <si>
    <t>PM krabice rozvodná  lištová</t>
  </si>
  <si>
    <t>312</t>
  </si>
  <si>
    <t>157</t>
  </si>
  <si>
    <t>15-2</t>
  </si>
  <si>
    <t>314</t>
  </si>
  <si>
    <t>15-3</t>
  </si>
  <si>
    <t>PM krabice rozvodná lištová  80x28mm</t>
  </si>
  <si>
    <t>316</t>
  </si>
  <si>
    <t>159</t>
  </si>
  <si>
    <t>15-4</t>
  </si>
  <si>
    <t>PM krabice přístrojová k LP35</t>
  </si>
  <si>
    <t>318</t>
  </si>
  <si>
    <t>15-5</t>
  </si>
  <si>
    <t>Instalační lišta 20x10mm</t>
  </si>
  <si>
    <t>320</t>
  </si>
  <si>
    <t>161</t>
  </si>
  <si>
    <t>15-6</t>
  </si>
  <si>
    <t>322</t>
  </si>
  <si>
    <t>15-7</t>
  </si>
  <si>
    <t>Instalační lišta 40x40mm</t>
  </si>
  <si>
    <t>324</t>
  </si>
  <si>
    <t>163</t>
  </si>
  <si>
    <t>15-8</t>
  </si>
  <si>
    <t>Podlahová Instalační lišta 35x25 mm</t>
  </si>
  <si>
    <t>326</t>
  </si>
  <si>
    <t>15-9</t>
  </si>
  <si>
    <t>doplnky k lištám 20x10 koncový , ohybový, rohovy, spojovací,odbočný díl</t>
  </si>
  <si>
    <t>328</t>
  </si>
  <si>
    <t>165</t>
  </si>
  <si>
    <t>15-10</t>
  </si>
  <si>
    <t>doplnky k lištám 20x20 koncový , ohybový, rohovy,spojovací, odbočný díl</t>
  </si>
  <si>
    <t>330</t>
  </si>
  <si>
    <t>15-11</t>
  </si>
  <si>
    <t>doplnky k lištám 40x40 koncový , ohybový, rohovy, spojovací,odbočný díl</t>
  </si>
  <si>
    <t>332</t>
  </si>
  <si>
    <t>167</t>
  </si>
  <si>
    <t>15-12</t>
  </si>
  <si>
    <t>doplnky k lištám 35x25 koncový , ohybový, rohovy,spojovací, odbočný díl</t>
  </si>
  <si>
    <t>334</t>
  </si>
  <si>
    <t>15-13</t>
  </si>
  <si>
    <t>hmozdinkky do betonu</t>
  </si>
  <si>
    <t>336</t>
  </si>
  <si>
    <t>169</t>
  </si>
  <si>
    <t>15-14</t>
  </si>
  <si>
    <t>338</t>
  </si>
  <si>
    <t>15-15</t>
  </si>
  <si>
    <t>340</t>
  </si>
  <si>
    <t>171</t>
  </si>
  <si>
    <t>15-16</t>
  </si>
  <si>
    <t>CYKY-J 5x1,5mm2</t>
  </si>
  <si>
    <t>342</t>
  </si>
  <si>
    <t>15-17</t>
  </si>
  <si>
    <t>344</t>
  </si>
  <si>
    <t>173</t>
  </si>
  <si>
    <t>15-18</t>
  </si>
  <si>
    <t>346</t>
  </si>
  <si>
    <t>15-19</t>
  </si>
  <si>
    <t>348</t>
  </si>
  <si>
    <t>175</t>
  </si>
  <si>
    <t>15-20</t>
  </si>
  <si>
    <t>350</t>
  </si>
  <si>
    <t>15-21</t>
  </si>
  <si>
    <t>352</t>
  </si>
  <si>
    <t>177</t>
  </si>
  <si>
    <t>15-22</t>
  </si>
  <si>
    <t>Autonomní hlásič kouře dle ČSN EN 14604</t>
  </si>
  <si>
    <t>354</t>
  </si>
  <si>
    <t>15-23</t>
  </si>
  <si>
    <t>rozvaděč       - montáž</t>
  </si>
  <si>
    <t>356</t>
  </si>
  <si>
    <t>179</t>
  </si>
  <si>
    <t>15-24</t>
  </si>
  <si>
    <t>Stropní vývod pro připojení svítidla</t>
  </si>
  <si>
    <t>358</t>
  </si>
  <si>
    <t>15-25</t>
  </si>
  <si>
    <t>360</t>
  </si>
  <si>
    <t>181</t>
  </si>
  <si>
    <t>15-26</t>
  </si>
  <si>
    <t>362</t>
  </si>
  <si>
    <t>15-27</t>
  </si>
  <si>
    <t>364</t>
  </si>
  <si>
    <t>183</t>
  </si>
  <si>
    <t>15-28</t>
  </si>
  <si>
    <t>LED svítidlo s pohybovým čidlem</t>
  </si>
  <si>
    <t>366</t>
  </si>
  <si>
    <t>15-29</t>
  </si>
  <si>
    <t>368</t>
  </si>
  <si>
    <t>185</t>
  </si>
  <si>
    <t>15-30</t>
  </si>
  <si>
    <t>370</t>
  </si>
  <si>
    <t>741-16</t>
  </si>
  <si>
    <t>Chodba na podlaží s byty - 3x</t>
  </si>
  <si>
    <t>16-1</t>
  </si>
  <si>
    <t>372</t>
  </si>
  <si>
    <t>187</t>
  </si>
  <si>
    <t>16-2</t>
  </si>
  <si>
    <t>374</t>
  </si>
  <si>
    <t>16-3</t>
  </si>
  <si>
    <t>Instalační lišta 20x20mm   LHD</t>
  </si>
  <si>
    <t>376</t>
  </si>
  <si>
    <t>189</t>
  </si>
  <si>
    <t>16-4</t>
  </si>
  <si>
    <t>Instalační kanál 80x40mm LHD</t>
  </si>
  <si>
    <t>378</t>
  </si>
  <si>
    <t>16-5</t>
  </si>
  <si>
    <t>380</t>
  </si>
  <si>
    <t>191</t>
  </si>
  <si>
    <t>16-6</t>
  </si>
  <si>
    <t>doplnky k lištám 80x40 koncový , ohybový, rohovy,spojovací, odbočný díl LHD</t>
  </si>
  <si>
    <t>382</t>
  </si>
  <si>
    <t>16-7</t>
  </si>
  <si>
    <t>384</t>
  </si>
  <si>
    <t>193</t>
  </si>
  <si>
    <t>16-8</t>
  </si>
  <si>
    <t>386</t>
  </si>
  <si>
    <t>16-9</t>
  </si>
  <si>
    <t>388</t>
  </si>
  <si>
    <t>195</t>
  </si>
  <si>
    <t>16-10</t>
  </si>
  <si>
    <t>Kabel 1-CXKE-V-J 3 x 1,5  ČSN IEC 60331</t>
  </si>
  <si>
    <t>390</t>
  </si>
  <si>
    <t>16-11</t>
  </si>
  <si>
    <t>392</t>
  </si>
  <si>
    <t>197</t>
  </si>
  <si>
    <t>16-12</t>
  </si>
  <si>
    <t>394</t>
  </si>
  <si>
    <t>16-13</t>
  </si>
  <si>
    <t>396</t>
  </si>
  <si>
    <t>199</t>
  </si>
  <si>
    <t>16-14</t>
  </si>
  <si>
    <t>Rozváděč   - montáž</t>
  </si>
  <si>
    <t>398</t>
  </si>
  <si>
    <t>16-15</t>
  </si>
  <si>
    <t>Elektroměrový rozvaděč         - montáž</t>
  </si>
  <si>
    <t>400</t>
  </si>
  <si>
    <t>201</t>
  </si>
  <si>
    <t>16-16</t>
  </si>
  <si>
    <t>Vnitřní optický nástěnný rozvaděč               - montáž</t>
  </si>
  <si>
    <t>402</t>
  </si>
  <si>
    <t>16-17</t>
  </si>
  <si>
    <t>404</t>
  </si>
  <si>
    <t>203</t>
  </si>
  <si>
    <t>16-18</t>
  </si>
  <si>
    <t>406</t>
  </si>
  <si>
    <t>16-19</t>
  </si>
  <si>
    <t>408</t>
  </si>
  <si>
    <t>741-17</t>
  </si>
  <si>
    <t>Z O K T (označeno L D P) pro všechna podlaží</t>
  </si>
  <si>
    <t>205</t>
  </si>
  <si>
    <t>17-1</t>
  </si>
  <si>
    <t>410</t>
  </si>
  <si>
    <t>17-2</t>
  </si>
  <si>
    <t>412</t>
  </si>
  <si>
    <t>207</t>
  </si>
  <si>
    <t>17-3</t>
  </si>
  <si>
    <t>414</t>
  </si>
  <si>
    <t>17-4</t>
  </si>
  <si>
    <t>416</t>
  </si>
  <si>
    <t>209</t>
  </si>
  <si>
    <t>17-5</t>
  </si>
  <si>
    <t>418</t>
  </si>
  <si>
    <t>17-6</t>
  </si>
  <si>
    <t>420</t>
  </si>
  <si>
    <t>211</t>
  </si>
  <si>
    <t>17-7</t>
  </si>
  <si>
    <t>Kabel 1-CXKE-V-J 3 x 1,5  ČSN IEC 60331          - pro klapky</t>
  </si>
  <si>
    <t>422</t>
  </si>
  <si>
    <t>17-8</t>
  </si>
  <si>
    <t>Kabel 1-CXKE-V-J 5 x 1,5  ČSN IEC 60331       - ventilátory</t>
  </si>
  <si>
    <t>424</t>
  </si>
  <si>
    <t>213</t>
  </si>
  <si>
    <t>17-9</t>
  </si>
  <si>
    <t>Vedení požárního hlásiče červené J-Y(St)Y   2x2x0,8</t>
  </si>
  <si>
    <t>426</t>
  </si>
  <si>
    <t>17-10</t>
  </si>
  <si>
    <t>ústředna pro Z O K T</t>
  </si>
  <si>
    <t>428</t>
  </si>
  <si>
    <t>215</t>
  </si>
  <si>
    <t>17-11</t>
  </si>
  <si>
    <t>ZOKT Hlásič kouře, optický</t>
  </si>
  <si>
    <t>430</t>
  </si>
  <si>
    <t>17-12</t>
  </si>
  <si>
    <t>ZOKT Ručně ovládaný hlásič</t>
  </si>
  <si>
    <t>432</t>
  </si>
  <si>
    <t>217</t>
  </si>
  <si>
    <t>17-13</t>
  </si>
  <si>
    <t>Rozváděč    - montáž</t>
  </si>
  <si>
    <t>434</t>
  </si>
  <si>
    <t>17-14</t>
  </si>
  <si>
    <t>Požární uzavírací klapka   - montáž připojení</t>
  </si>
  <si>
    <t>436</t>
  </si>
  <si>
    <t>219</t>
  </si>
  <si>
    <t>17-15</t>
  </si>
  <si>
    <t>Požární ventilátor 400 V, 1,5 kW, 3,3 A        -montáž  připojení</t>
  </si>
  <si>
    <t>438</t>
  </si>
  <si>
    <t>741-18</t>
  </si>
  <si>
    <t>Domácí telefon</t>
  </si>
  <si>
    <t>18-1</t>
  </si>
  <si>
    <t>440</t>
  </si>
  <si>
    <t>221</t>
  </si>
  <si>
    <t>18-2</t>
  </si>
  <si>
    <t>442</t>
  </si>
  <si>
    <t>18-3</t>
  </si>
  <si>
    <t>444</t>
  </si>
  <si>
    <t>223</t>
  </si>
  <si>
    <t>18-4</t>
  </si>
  <si>
    <t>ZM krabice s víčkem</t>
  </si>
  <si>
    <t>446</t>
  </si>
  <si>
    <t>18-5</t>
  </si>
  <si>
    <t>448</t>
  </si>
  <si>
    <t>225</t>
  </si>
  <si>
    <t>18-6</t>
  </si>
  <si>
    <t>Dveřní panel na povrch nerez s 32 tlačítky</t>
  </si>
  <si>
    <t>450</t>
  </si>
  <si>
    <t>18-7</t>
  </si>
  <si>
    <t>zámek do dveří</t>
  </si>
  <si>
    <t>452</t>
  </si>
  <si>
    <t>227</t>
  </si>
  <si>
    <t>18-8</t>
  </si>
  <si>
    <t>Tlačítko zvonkové</t>
  </si>
  <si>
    <t>454</t>
  </si>
  <si>
    <t>18-9</t>
  </si>
  <si>
    <t>Bytový telefon</t>
  </si>
  <si>
    <t>456</t>
  </si>
  <si>
    <t>229</t>
  </si>
  <si>
    <t>18-10</t>
  </si>
  <si>
    <t>Datový kabel  Kat-5       8 párů</t>
  </si>
  <si>
    <t>458</t>
  </si>
  <si>
    <t>741-19</t>
  </si>
  <si>
    <t>Datový rozvod optický</t>
  </si>
  <si>
    <t>19-1</t>
  </si>
  <si>
    <t>460</t>
  </si>
  <si>
    <t>231</t>
  </si>
  <si>
    <t>19-2</t>
  </si>
  <si>
    <t>462</t>
  </si>
  <si>
    <t>19-3</t>
  </si>
  <si>
    <t>doplnky k lištám 20x10 koncový , spojovací díl</t>
  </si>
  <si>
    <t>464</t>
  </si>
  <si>
    <t>233</t>
  </si>
  <si>
    <t>19-4</t>
  </si>
  <si>
    <t>466</t>
  </si>
  <si>
    <t>19-5</t>
  </si>
  <si>
    <t>468</t>
  </si>
  <si>
    <t>235</t>
  </si>
  <si>
    <t>19-6</t>
  </si>
  <si>
    <t>Optická zásuvka SC/LC</t>
  </si>
  <si>
    <t>470</t>
  </si>
  <si>
    <t>19-7</t>
  </si>
  <si>
    <t>konvertor TP-LINK převod z optického vedení na metalické vedení</t>
  </si>
  <si>
    <t>472</t>
  </si>
  <si>
    <t>237</t>
  </si>
  <si>
    <t>19-8</t>
  </si>
  <si>
    <t>LWL vnitřní/venkovní páteřní kabel  48 vláken 50/125</t>
  </si>
  <si>
    <t>474</t>
  </si>
  <si>
    <t>19-9</t>
  </si>
  <si>
    <t>LWL Volition horizontální kabel 2 vlákna 9/125</t>
  </si>
  <si>
    <t>476</t>
  </si>
  <si>
    <t>239</t>
  </si>
  <si>
    <t>19-10</t>
  </si>
  <si>
    <t>Vnitřní optický nástěnný rozvaděč      - montáž</t>
  </si>
  <si>
    <t>478</t>
  </si>
  <si>
    <t>19-11</t>
  </si>
  <si>
    <t>anténa WiFi včetně držáku na stožár</t>
  </si>
  <si>
    <t>480</t>
  </si>
  <si>
    <t>90 - VZT</t>
  </si>
  <si>
    <t xml:space="preserve">    751-1 - 3NP</t>
  </si>
  <si>
    <t xml:space="preserve">    751-2 - 4NP</t>
  </si>
  <si>
    <t xml:space="preserve">    751-3 - 5NP</t>
  </si>
  <si>
    <t xml:space="preserve">    751-4 - 7NP</t>
  </si>
  <si>
    <t xml:space="preserve">    751-5 - Požární VZT</t>
  </si>
  <si>
    <t>751-1</t>
  </si>
  <si>
    <t>751-3NP-1</t>
  </si>
  <si>
    <t>3NP-5</t>
  </si>
  <si>
    <t>Talířový ventil KVB 100</t>
  </si>
  <si>
    <t>3NP-2</t>
  </si>
  <si>
    <t>Spiro koleno BU 80 90</t>
  </si>
  <si>
    <t>3NP-4</t>
  </si>
  <si>
    <t>Spiro osový přechod RCFU 100 80</t>
  </si>
  <si>
    <t>3NP-6</t>
  </si>
  <si>
    <t>Zpětná klapka ZK prům. 80</t>
  </si>
  <si>
    <t>3NP-1</t>
  </si>
  <si>
    <t>Spiro přímá trouba SR 80 468</t>
  </si>
  <si>
    <t>3NP-7</t>
  </si>
  <si>
    <t>Sedlový kus d.80</t>
  </si>
  <si>
    <t>3NP-3</t>
  </si>
  <si>
    <t>Spiro přímá trouba SR 80 97</t>
  </si>
  <si>
    <t>751-2</t>
  </si>
  <si>
    <t>4NP</t>
  </si>
  <si>
    <t>751-4NP-1</t>
  </si>
  <si>
    <t>4NP-5</t>
  </si>
  <si>
    <t>Talířový ventil KVB 160</t>
  </si>
  <si>
    <t>4NP-2</t>
  </si>
  <si>
    <t>Spiro koleno BU 150 90</t>
  </si>
  <si>
    <t>4NP-7</t>
  </si>
  <si>
    <t>4NP-4</t>
  </si>
  <si>
    <t>Spiro osový přechod RCLU 160 150</t>
  </si>
  <si>
    <t>4NP-1</t>
  </si>
  <si>
    <t>Spiro přímá trouba SR 150 542</t>
  </si>
  <si>
    <t>4NP-3</t>
  </si>
  <si>
    <t>Spiro přímá trouba SR 150 97</t>
  </si>
  <si>
    <t>4NP-4.1</t>
  </si>
  <si>
    <t>Spiro přímá trouba SR 160 97</t>
  </si>
  <si>
    <t>4NP-6</t>
  </si>
  <si>
    <t>Spiro přímá trouba SR 150 370</t>
  </si>
  <si>
    <t>4NP-9</t>
  </si>
  <si>
    <t>Sedlový kus prům. 150</t>
  </si>
  <si>
    <t>4NP-8</t>
  </si>
  <si>
    <t>Zpětná klapka ZK prům. 150</t>
  </si>
  <si>
    <t>751-3</t>
  </si>
  <si>
    <t>5NP</t>
  </si>
  <si>
    <t>751-5NP-1</t>
  </si>
  <si>
    <t>5NP-5</t>
  </si>
  <si>
    <t>5NP-2</t>
  </si>
  <si>
    <t>5NP-7</t>
  </si>
  <si>
    <t>5NP-4</t>
  </si>
  <si>
    <t>5NP-1</t>
  </si>
  <si>
    <t>5NP-3</t>
  </si>
  <si>
    <t>5NP-4.1</t>
  </si>
  <si>
    <t>5NP-6</t>
  </si>
  <si>
    <t>5NP-9</t>
  </si>
  <si>
    <t>5NP-8</t>
  </si>
  <si>
    <t>751-4</t>
  </si>
  <si>
    <t>7NP</t>
  </si>
  <si>
    <t>751-7NP-1</t>
  </si>
  <si>
    <t>7NP-5</t>
  </si>
  <si>
    <t>7NP-2</t>
  </si>
  <si>
    <t>7NP-7</t>
  </si>
  <si>
    <t>7NP-4</t>
  </si>
  <si>
    <t>7NP-1</t>
  </si>
  <si>
    <t>7NP-3</t>
  </si>
  <si>
    <t>7NP-4.1</t>
  </si>
  <si>
    <t>7NP-6</t>
  </si>
  <si>
    <t>7NP-9</t>
  </si>
  <si>
    <t>7NP-8</t>
  </si>
  <si>
    <t>751-5</t>
  </si>
  <si>
    <t>Požární VZT</t>
  </si>
  <si>
    <t>751-P-1</t>
  </si>
  <si>
    <t>P-89</t>
  </si>
  <si>
    <t>Přívodní mřížka AD-11-C-600-150</t>
  </si>
  <si>
    <t>P-85</t>
  </si>
  <si>
    <t>P-81</t>
  </si>
  <si>
    <t>P-78</t>
  </si>
  <si>
    <t>P-75</t>
  </si>
  <si>
    <t>P-55</t>
  </si>
  <si>
    <t>P-83</t>
  </si>
  <si>
    <t>P-70</t>
  </si>
  <si>
    <t>DK regulační klapka DK-200-300-700</t>
  </si>
  <si>
    <t>P-52</t>
  </si>
  <si>
    <t>LAR odbočka LAR 300 200 100-OTHER</t>
  </si>
  <si>
    <t>P-50</t>
  </si>
  <si>
    <t>LBXR koleno LBXR 600 300 600 90 150 150</t>
  </si>
  <si>
    <t>P-49</t>
  </si>
  <si>
    <t>P-47</t>
  </si>
  <si>
    <t>LBXR koleno LBXR 300 600 300 90 150 150</t>
  </si>
  <si>
    <t>P-45</t>
  </si>
  <si>
    <t>P-57</t>
  </si>
  <si>
    <t>odbočka s přechodem LBXR 300 500 300 500- 200 300</t>
  </si>
  <si>
    <t>P-76</t>
  </si>
  <si>
    <t>LBXR koleno LBXR 200 300 200 90 150 150</t>
  </si>
  <si>
    <t>P-72</t>
  </si>
  <si>
    <t>P-86</t>
  </si>
  <si>
    <t>LDR redukce LDR-300-200-500-200-1-150</t>
  </si>
  <si>
    <t>P-82</t>
  </si>
  <si>
    <t>LDR redukce LDR-300-200-400-200-1-150</t>
  </si>
  <si>
    <t>P-79.</t>
  </si>
  <si>
    <t>LDR redukce LDR-600-150-300-200-1-300</t>
  </si>
  <si>
    <t>P-74</t>
  </si>
  <si>
    <t>P-80</t>
  </si>
  <si>
    <t>P-77</t>
  </si>
  <si>
    <t>P-88</t>
  </si>
  <si>
    <t>P-84</t>
  </si>
  <si>
    <t>P-54</t>
  </si>
  <si>
    <t>P-66</t>
  </si>
  <si>
    <t>LDR redukce LDR-300-300-200-300-1-150</t>
  </si>
  <si>
    <t>P-63</t>
  </si>
  <si>
    <t>LDR redukce LDR-300-400-300-300-1-200</t>
  </si>
  <si>
    <t>P-56</t>
  </si>
  <si>
    <t>LDR redukce LDR-600-300-500-300-1-350</t>
  </si>
  <si>
    <t>P-60</t>
  </si>
  <si>
    <t>LDR redukce LDR-300-500-300-400-1-250</t>
  </si>
  <si>
    <t>P-44</t>
  </si>
  <si>
    <t>Přechod na spiro 600-300- pr.250- 300</t>
  </si>
  <si>
    <t>P-67</t>
  </si>
  <si>
    <t>LKR přímá trouba LKR-200-300-2050-OTHER</t>
  </si>
  <si>
    <t>P-69</t>
  </si>
  <si>
    <t>LKR přímá trouba LKR-200-300-406-OTHER</t>
  </si>
  <si>
    <t>P-71</t>
  </si>
  <si>
    <t>LKR přímá trouba LKR-200-300-844-OTHER</t>
  </si>
  <si>
    <t>P-73</t>
  </si>
  <si>
    <t>LKR přímá trouba LKR-200-300-2419-OTHER</t>
  </si>
  <si>
    <t>P-64</t>
  </si>
  <si>
    <t>LKR přímá trouba LKR-300-300-2000-OTHER</t>
  </si>
  <si>
    <t>P-61</t>
  </si>
  <si>
    <t>LKR přímá trouba LKR-300-400-1950-OTHER</t>
  </si>
  <si>
    <t>P-58</t>
  </si>
  <si>
    <t>LKR přímá trouba LKR-300-500-1879-OTHER</t>
  </si>
  <si>
    <t>P-48</t>
  </si>
  <si>
    <t>LKR přímá trouba LKR-300-600-100-OTHER</t>
  </si>
  <si>
    <t>P-46</t>
  </si>
  <si>
    <t>LKR přímá trouba LKR-300-600-1309-OTHER</t>
  </si>
  <si>
    <t>P-51</t>
  </si>
  <si>
    <t>LKR přímá trouba LKR-600-300-330-OTHER</t>
  </si>
  <si>
    <t>P-65</t>
  </si>
  <si>
    <t>LTTR T-kus LTTR 300 200 300 300 200 200 200</t>
  </si>
  <si>
    <t>P-68</t>
  </si>
  <si>
    <t>LTTR T-kus LTTR 200 200 200 300 200 200 200</t>
  </si>
  <si>
    <t>P-62</t>
  </si>
  <si>
    <t>LTTR T-kus LTTR 300 200 300 400 200 200 200</t>
  </si>
  <si>
    <t>P-59</t>
  </si>
  <si>
    <t>LTTR T-kus LTTR 300 200 300 500 200 200 200</t>
  </si>
  <si>
    <t>P-MM</t>
  </si>
  <si>
    <t>Kotvicí třmeny a montážní nosník pro VZT hranaté 300x600</t>
  </si>
  <si>
    <t>P-V</t>
  </si>
  <si>
    <t>Požární ventilátor CHMTC/4 250/100 1,5 kW LG270 IP55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</si>
</sst>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2203J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Polyfunkční dům Dragounská 12, Cheb - rozpočet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20. 1. 2022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30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ROUND(SUM(AG95:AG104),2)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ROUND(SUM(AS95:AS104),2)</f>
        <v>0</v>
      </c>
      <c r="AT94" s="113">
        <f>ROUND(SUM(AV94:AW94),2)</f>
        <v>0</v>
      </c>
      <c r="AU94" s="114">
        <f>ROUND(SUM(AU95:AU104),5)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ROUND(SUM(AZ95:AZ104),2)</f>
        <v>0</v>
      </c>
      <c r="BA94" s="113">
        <f>ROUND(SUM(BA95:BA104),2)</f>
        <v>0</v>
      </c>
      <c r="BB94" s="113">
        <f>ROUND(SUM(BB95:BB104),2)</f>
        <v>0</v>
      </c>
      <c r="BC94" s="113">
        <f>ROUND(SUM(BC95:BC104),2)</f>
        <v>0</v>
      </c>
      <c r="BD94" s="115">
        <f>ROUND(SUM(BD95:BD104),2)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16.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'00 - VRN'!J30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'00 - VRN'!P121</f>
        <v>0</v>
      </c>
      <c r="AV95" s="127">
        <f>'00 - VRN'!J33</f>
        <v>0</v>
      </c>
      <c r="AW95" s="127">
        <f>'00 - VRN'!J34</f>
        <v>0</v>
      </c>
      <c r="AX95" s="127">
        <f>'00 - VRN'!J35</f>
        <v>0</v>
      </c>
      <c r="AY95" s="127">
        <f>'00 - VRN'!J36</f>
        <v>0</v>
      </c>
      <c r="AZ95" s="127">
        <f>'00 - VRN'!F33</f>
        <v>0</v>
      </c>
      <c r="BA95" s="127">
        <f>'00 - VRN'!F34</f>
        <v>0</v>
      </c>
      <c r="BB95" s="127">
        <f>'00 - VRN'!F35</f>
        <v>0</v>
      </c>
      <c r="BC95" s="127">
        <f>'00 - VRN'!F36</f>
        <v>0</v>
      </c>
      <c r="BD95" s="129">
        <f>'00 - VRN'!F37</f>
        <v>0</v>
      </c>
      <c r="BE95" s="7"/>
      <c r="BT95" s="130" t="s">
        <v>81</v>
      </c>
      <c r="BV95" s="130" t="s">
        <v>75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1" s="7" customFormat="1" ht="16.5" customHeight="1">
      <c r="A96" s="118" t="s">
        <v>77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'10 - 1NP - TP'!J30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26">
        <v>0</v>
      </c>
      <c r="AT96" s="127">
        <f>ROUND(SUM(AV96:AW96),2)</f>
        <v>0</v>
      </c>
      <c r="AU96" s="128">
        <f>'10 - 1NP - TP'!P134</f>
        <v>0</v>
      </c>
      <c r="AV96" s="127">
        <f>'10 - 1NP - TP'!J33</f>
        <v>0</v>
      </c>
      <c r="AW96" s="127">
        <f>'10 - 1NP - TP'!J34</f>
        <v>0</v>
      </c>
      <c r="AX96" s="127">
        <f>'10 - 1NP - TP'!J35</f>
        <v>0</v>
      </c>
      <c r="AY96" s="127">
        <f>'10 - 1NP - TP'!J36</f>
        <v>0</v>
      </c>
      <c r="AZ96" s="127">
        <f>'10 - 1NP - TP'!F33</f>
        <v>0</v>
      </c>
      <c r="BA96" s="127">
        <f>'10 - 1NP - TP'!F34</f>
        <v>0</v>
      </c>
      <c r="BB96" s="127">
        <f>'10 - 1NP - TP'!F35</f>
        <v>0</v>
      </c>
      <c r="BC96" s="127">
        <f>'10 - 1NP - TP'!F36</f>
        <v>0</v>
      </c>
      <c r="BD96" s="129">
        <f>'10 - 1NP - TP'!F37</f>
        <v>0</v>
      </c>
      <c r="BE96" s="7"/>
      <c r="BT96" s="130" t="s">
        <v>81</v>
      </c>
      <c r="BV96" s="130" t="s">
        <v>75</v>
      </c>
      <c r="BW96" s="130" t="s">
        <v>86</v>
      </c>
      <c r="BX96" s="130" t="s">
        <v>5</v>
      </c>
      <c r="CL96" s="130" t="s">
        <v>1</v>
      </c>
      <c r="CM96" s="130" t="s">
        <v>83</v>
      </c>
    </row>
    <row r="97" spans="1:91" s="7" customFormat="1" ht="16.5" customHeight="1">
      <c r="A97" s="118" t="s">
        <v>77</v>
      </c>
      <c r="B97" s="119"/>
      <c r="C97" s="120"/>
      <c r="D97" s="121" t="s">
        <v>87</v>
      </c>
      <c r="E97" s="121"/>
      <c r="F97" s="121"/>
      <c r="G97" s="121"/>
      <c r="H97" s="121"/>
      <c r="I97" s="122"/>
      <c r="J97" s="121" t="s">
        <v>88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'20 - 2NP - DS Mája'!J30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80</v>
      </c>
      <c r="AR97" s="125"/>
      <c r="AS97" s="126">
        <v>0</v>
      </c>
      <c r="AT97" s="127">
        <f>ROUND(SUM(AV97:AW97),2)</f>
        <v>0</v>
      </c>
      <c r="AU97" s="128">
        <f>'20 - 2NP - DS Mája'!P135</f>
        <v>0</v>
      </c>
      <c r="AV97" s="127">
        <f>'20 - 2NP - DS Mája'!J33</f>
        <v>0</v>
      </c>
      <c r="AW97" s="127">
        <f>'20 - 2NP - DS Mája'!J34</f>
        <v>0</v>
      </c>
      <c r="AX97" s="127">
        <f>'20 - 2NP - DS Mája'!J35</f>
        <v>0</v>
      </c>
      <c r="AY97" s="127">
        <f>'20 - 2NP - DS Mája'!J36</f>
        <v>0</v>
      </c>
      <c r="AZ97" s="127">
        <f>'20 - 2NP - DS Mája'!F33</f>
        <v>0</v>
      </c>
      <c r="BA97" s="127">
        <f>'20 - 2NP - DS Mája'!F34</f>
        <v>0</v>
      </c>
      <c r="BB97" s="127">
        <f>'20 - 2NP - DS Mája'!F35</f>
        <v>0</v>
      </c>
      <c r="BC97" s="127">
        <f>'20 - 2NP - DS Mája'!F36</f>
        <v>0</v>
      </c>
      <c r="BD97" s="129">
        <f>'20 - 2NP - DS Mája'!F37</f>
        <v>0</v>
      </c>
      <c r="BE97" s="7"/>
      <c r="BT97" s="130" t="s">
        <v>81</v>
      </c>
      <c r="BV97" s="130" t="s">
        <v>75</v>
      </c>
      <c r="BW97" s="130" t="s">
        <v>89</v>
      </c>
      <c r="BX97" s="130" t="s">
        <v>5</v>
      </c>
      <c r="CL97" s="130" t="s">
        <v>1</v>
      </c>
      <c r="CM97" s="130" t="s">
        <v>83</v>
      </c>
    </row>
    <row r="98" spans="1:91" s="7" customFormat="1" ht="16.5" customHeight="1">
      <c r="A98" s="118" t="s">
        <v>77</v>
      </c>
      <c r="B98" s="119"/>
      <c r="C98" s="120"/>
      <c r="D98" s="121" t="s">
        <v>90</v>
      </c>
      <c r="E98" s="121"/>
      <c r="F98" s="121"/>
      <c r="G98" s="121"/>
      <c r="H98" s="121"/>
      <c r="I98" s="122"/>
      <c r="J98" s="121" t="s">
        <v>91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'30 - 3NP - PS'!J30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80</v>
      </c>
      <c r="AR98" s="125"/>
      <c r="AS98" s="126">
        <v>0</v>
      </c>
      <c r="AT98" s="127">
        <f>ROUND(SUM(AV98:AW98),2)</f>
        <v>0</v>
      </c>
      <c r="AU98" s="128">
        <f>'30 - 3NP - PS'!P136</f>
        <v>0</v>
      </c>
      <c r="AV98" s="127">
        <f>'30 - 3NP - PS'!J33</f>
        <v>0</v>
      </c>
      <c r="AW98" s="127">
        <f>'30 - 3NP - PS'!J34</f>
        <v>0</v>
      </c>
      <c r="AX98" s="127">
        <f>'30 - 3NP - PS'!J35</f>
        <v>0</v>
      </c>
      <c r="AY98" s="127">
        <f>'30 - 3NP - PS'!J36</f>
        <v>0</v>
      </c>
      <c r="AZ98" s="127">
        <f>'30 - 3NP - PS'!F33</f>
        <v>0</v>
      </c>
      <c r="BA98" s="127">
        <f>'30 - 3NP - PS'!F34</f>
        <v>0</v>
      </c>
      <c r="BB98" s="127">
        <f>'30 - 3NP - PS'!F35</f>
        <v>0</v>
      </c>
      <c r="BC98" s="127">
        <f>'30 - 3NP - PS'!F36</f>
        <v>0</v>
      </c>
      <c r="BD98" s="129">
        <f>'30 - 3NP - PS'!F37</f>
        <v>0</v>
      </c>
      <c r="BE98" s="7"/>
      <c r="BT98" s="130" t="s">
        <v>81</v>
      </c>
      <c r="BV98" s="130" t="s">
        <v>75</v>
      </c>
      <c r="BW98" s="130" t="s">
        <v>92</v>
      </c>
      <c r="BX98" s="130" t="s">
        <v>5</v>
      </c>
      <c r="CL98" s="130" t="s">
        <v>1</v>
      </c>
      <c r="CM98" s="130" t="s">
        <v>83</v>
      </c>
    </row>
    <row r="99" spans="1:91" s="7" customFormat="1" ht="16.5" customHeight="1">
      <c r="A99" s="118" t="s">
        <v>77</v>
      </c>
      <c r="B99" s="119"/>
      <c r="C99" s="120"/>
      <c r="D99" s="121" t="s">
        <v>93</v>
      </c>
      <c r="E99" s="121"/>
      <c r="F99" s="121"/>
      <c r="G99" s="121"/>
      <c r="H99" s="121"/>
      <c r="I99" s="122"/>
      <c r="J99" s="121" t="s">
        <v>94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'40 - 4NP - byty'!J30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80</v>
      </c>
      <c r="AR99" s="125"/>
      <c r="AS99" s="126">
        <v>0</v>
      </c>
      <c r="AT99" s="127">
        <f>ROUND(SUM(AV99:AW99),2)</f>
        <v>0</v>
      </c>
      <c r="AU99" s="128">
        <f>'40 - 4NP - byty'!P137</f>
        <v>0</v>
      </c>
      <c r="AV99" s="127">
        <f>'40 - 4NP - byty'!J33</f>
        <v>0</v>
      </c>
      <c r="AW99" s="127">
        <f>'40 - 4NP - byty'!J34</f>
        <v>0</v>
      </c>
      <c r="AX99" s="127">
        <f>'40 - 4NP - byty'!J35</f>
        <v>0</v>
      </c>
      <c r="AY99" s="127">
        <f>'40 - 4NP - byty'!J36</f>
        <v>0</v>
      </c>
      <c r="AZ99" s="127">
        <f>'40 - 4NP - byty'!F33</f>
        <v>0</v>
      </c>
      <c r="BA99" s="127">
        <f>'40 - 4NP - byty'!F34</f>
        <v>0</v>
      </c>
      <c r="BB99" s="127">
        <f>'40 - 4NP - byty'!F35</f>
        <v>0</v>
      </c>
      <c r="BC99" s="127">
        <f>'40 - 4NP - byty'!F36</f>
        <v>0</v>
      </c>
      <c r="BD99" s="129">
        <f>'40 - 4NP - byty'!F37</f>
        <v>0</v>
      </c>
      <c r="BE99" s="7"/>
      <c r="BT99" s="130" t="s">
        <v>81</v>
      </c>
      <c r="BV99" s="130" t="s">
        <v>75</v>
      </c>
      <c r="BW99" s="130" t="s">
        <v>95</v>
      </c>
      <c r="BX99" s="130" t="s">
        <v>5</v>
      </c>
      <c r="CL99" s="130" t="s">
        <v>1</v>
      </c>
      <c r="CM99" s="130" t="s">
        <v>83</v>
      </c>
    </row>
    <row r="100" spans="1:91" s="7" customFormat="1" ht="16.5" customHeight="1">
      <c r="A100" s="118" t="s">
        <v>77</v>
      </c>
      <c r="B100" s="119"/>
      <c r="C100" s="120"/>
      <c r="D100" s="121" t="s">
        <v>96</v>
      </c>
      <c r="E100" s="121"/>
      <c r="F100" s="121"/>
      <c r="G100" s="121"/>
      <c r="H100" s="121"/>
      <c r="I100" s="122"/>
      <c r="J100" s="121" t="s">
        <v>97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'50 - 5NP - byty'!J30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80</v>
      </c>
      <c r="AR100" s="125"/>
      <c r="AS100" s="126">
        <v>0</v>
      </c>
      <c r="AT100" s="127">
        <f>ROUND(SUM(AV100:AW100),2)</f>
        <v>0</v>
      </c>
      <c r="AU100" s="128">
        <f>'50 - 5NP - byty'!P137</f>
        <v>0</v>
      </c>
      <c r="AV100" s="127">
        <f>'50 - 5NP - byty'!J33</f>
        <v>0</v>
      </c>
      <c r="AW100" s="127">
        <f>'50 - 5NP - byty'!J34</f>
        <v>0</v>
      </c>
      <c r="AX100" s="127">
        <f>'50 - 5NP - byty'!J35</f>
        <v>0</v>
      </c>
      <c r="AY100" s="127">
        <f>'50 - 5NP - byty'!J36</f>
        <v>0</v>
      </c>
      <c r="AZ100" s="127">
        <f>'50 - 5NP - byty'!F33</f>
        <v>0</v>
      </c>
      <c r="BA100" s="127">
        <f>'50 - 5NP - byty'!F34</f>
        <v>0</v>
      </c>
      <c r="BB100" s="127">
        <f>'50 - 5NP - byty'!F35</f>
        <v>0</v>
      </c>
      <c r="BC100" s="127">
        <f>'50 - 5NP - byty'!F36</f>
        <v>0</v>
      </c>
      <c r="BD100" s="129">
        <f>'50 - 5NP - byty'!F37</f>
        <v>0</v>
      </c>
      <c r="BE100" s="7"/>
      <c r="BT100" s="130" t="s">
        <v>81</v>
      </c>
      <c r="BV100" s="130" t="s">
        <v>75</v>
      </c>
      <c r="BW100" s="130" t="s">
        <v>98</v>
      </c>
      <c r="BX100" s="130" t="s">
        <v>5</v>
      </c>
      <c r="CL100" s="130" t="s">
        <v>1</v>
      </c>
      <c r="CM100" s="130" t="s">
        <v>83</v>
      </c>
    </row>
    <row r="101" spans="1:91" s="7" customFormat="1" ht="16.5" customHeight="1">
      <c r="A101" s="118" t="s">
        <v>77</v>
      </c>
      <c r="B101" s="119"/>
      <c r="C101" s="120"/>
      <c r="D101" s="121" t="s">
        <v>99</v>
      </c>
      <c r="E101" s="121"/>
      <c r="F101" s="121"/>
      <c r="G101" s="121"/>
      <c r="H101" s="121"/>
      <c r="I101" s="122"/>
      <c r="J101" s="121" t="s">
        <v>100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'60 - 6NP - ordinace'!J30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80</v>
      </c>
      <c r="AR101" s="125"/>
      <c r="AS101" s="126">
        <v>0</v>
      </c>
      <c r="AT101" s="127">
        <f>ROUND(SUM(AV101:AW101),2)</f>
        <v>0</v>
      </c>
      <c r="AU101" s="128">
        <f>'60 - 6NP - ordinace'!P125</f>
        <v>0</v>
      </c>
      <c r="AV101" s="127">
        <f>'60 - 6NP - ordinace'!J33</f>
        <v>0</v>
      </c>
      <c r="AW101" s="127">
        <f>'60 - 6NP - ordinace'!J34</f>
        <v>0</v>
      </c>
      <c r="AX101" s="127">
        <f>'60 - 6NP - ordinace'!J35</f>
        <v>0</v>
      </c>
      <c r="AY101" s="127">
        <f>'60 - 6NP - ordinace'!J36</f>
        <v>0</v>
      </c>
      <c r="AZ101" s="127">
        <f>'60 - 6NP - ordinace'!F33</f>
        <v>0</v>
      </c>
      <c r="BA101" s="127">
        <f>'60 - 6NP - ordinace'!F34</f>
        <v>0</v>
      </c>
      <c r="BB101" s="127">
        <f>'60 - 6NP - ordinace'!F35</f>
        <v>0</v>
      </c>
      <c r="BC101" s="127">
        <f>'60 - 6NP - ordinace'!F36</f>
        <v>0</v>
      </c>
      <c r="BD101" s="129">
        <f>'60 - 6NP - ordinace'!F37</f>
        <v>0</v>
      </c>
      <c r="BE101" s="7"/>
      <c r="BT101" s="130" t="s">
        <v>81</v>
      </c>
      <c r="BV101" s="130" t="s">
        <v>75</v>
      </c>
      <c r="BW101" s="130" t="s">
        <v>101</v>
      </c>
      <c r="BX101" s="130" t="s">
        <v>5</v>
      </c>
      <c r="CL101" s="130" t="s">
        <v>1</v>
      </c>
      <c r="CM101" s="130" t="s">
        <v>83</v>
      </c>
    </row>
    <row r="102" spans="1:91" s="7" customFormat="1" ht="16.5" customHeight="1">
      <c r="A102" s="118" t="s">
        <v>77</v>
      </c>
      <c r="B102" s="119"/>
      <c r="C102" s="120"/>
      <c r="D102" s="121" t="s">
        <v>102</v>
      </c>
      <c r="E102" s="121"/>
      <c r="F102" s="121"/>
      <c r="G102" s="121"/>
      <c r="H102" s="121"/>
      <c r="I102" s="122"/>
      <c r="J102" s="121" t="s">
        <v>103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3">
        <f>'70 - 7NP - byty'!J30</f>
        <v>0</v>
      </c>
      <c r="AH102" s="122"/>
      <c r="AI102" s="122"/>
      <c r="AJ102" s="122"/>
      <c r="AK102" s="122"/>
      <c r="AL102" s="122"/>
      <c r="AM102" s="122"/>
      <c r="AN102" s="123">
        <f>SUM(AG102,AT102)</f>
        <v>0</v>
      </c>
      <c r="AO102" s="122"/>
      <c r="AP102" s="122"/>
      <c r="AQ102" s="124" t="s">
        <v>80</v>
      </c>
      <c r="AR102" s="125"/>
      <c r="AS102" s="126">
        <v>0</v>
      </c>
      <c r="AT102" s="127">
        <f>ROUND(SUM(AV102:AW102),2)</f>
        <v>0</v>
      </c>
      <c r="AU102" s="128">
        <f>'70 - 7NP - byty'!P137</f>
        <v>0</v>
      </c>
      <c r="AV102" s="127">
        <f>'70 - 7NP - byty'!J33</f>
        <v>0</v>
      </c>
      <c r="AW102" s="127">
        <f>'70 - 7NP - byty'!J34</f>
        <v>0</v>
      </c>
      <c r="AX102" s="127">
        <f>'70 - 7NP - byty'!J35</f>
        <v>0</v>
      </c>
      <c r="AY102" s="127">
        <f>'70 - 7NP - byty'!J36</f>
        <v>0</v>
      </c>
      <c r="AZ102" s="127">
        <f>'70 - 7NP - byty'!F33</f>
        <v>0</v>
      </c>
      <c r="BA102" s="127">
        <f>'70 - 7NP - byty'!F34</f>
        <v>0</v>
      </c>
      <c r="BB102" s="127">
        <f>'70 - 7NP - byty'!F35</f>
        <v>0</v>
      </c>
      <c r="BC102" s="127">
        <f>'70 - 7NP - byty'!F36</f>
        <v>0</v>
      </c>
      <c r="BD102" s="129">
        <f>'70 - 7NP - byty'!F37</f>
        <v>0</v>
      </c>
      <c r="BE102" s="7"/>
      <c r="BT102" s="130" t="s">
        <v>81</v>
      </c>
      <c r="BV102" s="130" t="s">
        <v>75</v>
      </c>
      <c r="BW102" s="130" t="s">
        <v>104</v>
      </c>
      <c r="BX102" s="130" t="s">
        <v>5</v>
      </c>
      <c r="CL102" s="130" t="s">
        <v>1</v>
      </c>
      <c r="CM102" s="130" t="s">
        <v>83</v>
      </c>
    </row>
    <row r="103" spans="1:91" s="7" customFormat="1" ht="16.5" customHeight="1">
      <c r="A103" s="118" t="s">
        <v>77</v>
      </c>
      <c r="B103" s="119"/>
      <c r="C103" s="120"/>
      <c r="D103" s="121" t="s">
        <v>105</v>
      </c>
      <c r="E103" s="121"/>
      <c r="F103" s="121"/>
      <c r="G103" s="121"/>
      <c r="H103" s="121"/>
      <c r="I103" s="122"/>
      <c r="J103" s="121" t="s">
        <v>106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3">
        <f>'80 - Elektroinstalace'!J30</f>
        <v>0</v>
      </c>
      <c r="AH103" s="122"/>
      <c r="AI103" s="122"/>
      <c r="AJ103" s="122"/>
      <c r="AK103" s="122"/>
      <c r="AL103" s="122"/>
      <c r="AM103" s="122"/>
      <c r="AN103" s="123">
        <f>SUM(AG103,AT103)</f>
        <v>0</v>
      </c>
      <c r="AO103" s="122"/>
      <c r="AP103" s="122"/>
      <c r="AQ103" s="124" t="s">
        <v>80</v>
      </c>
      <c r="AR103" s="125"/>
      <c r="AS103" s="126">
        <v>0</v>
      </c>
      <c r="AT103" s="127">
        <f>ROUND(SUM(AV103:AW103),2)</f>
        <v>0</v>
      </c>
      <c r="AU103" s="128">
        <f>'80 - Elektroinstalace'!P137</f>
        <v>0</v>
      </c>
      <c r="AV103" s="127">
        <f>'80 - Elektroinstalace'!J33</f>
        <v>0</v>
      </c>
      <c r="AW103" s="127">
        <f>'80 - Elektroinstalace'!J34</f>
        <v>0</v>
      </c>
      <c r="AX103" s="127">
        <f>'80 - Elektroinstalace'!J35</f>
        <v>0</v>
      </c>
      <c r="AY103" s="127">
        <f>'80 - Elektroinstalace'!J36</f>
        <v>0</v>
      </c>
      <c r="AZ103" s="127">
        <f>'80 - Elektroinstalace'!F33</f>
        <v>0</v>
      </c>
      <c r="BA103" s="127">
        <f>'80 - Elektroinstalace'!F34</f>
        <v>0</v>
      </c>
      <c r="BB103" s="127">
        <f>'80 - Elektroinstalace'!F35</f>
        <v>0</v>
      </c>
      <c r="BC103" s="127">
        <f>'80 - Elektroinstalace'!F36</f>
        <v>0</v>
      </c>
      <c r="BD103" s="129">
        <f>'80 - Elektroinstalace'!F37</f>
        <v>0</v>
      </c>
      <c r="BE103" s="7"/>
      <c r="BT103" s="130" t="s">
        <v>81</v>
      </c>
      <c r="BV103" s="130" t="s">
        <v>75</v>
      </c>
      <c r="BW103" s="130" t="s">
        <v>107</v>
      </c>
      <c r="BX103" s="130" t="s">
        <v>5</v>
      </c>
      <c r="CL103" s="130" t="s">
        <v>1</v>
      </c>
      <c r="CM103" s="130" t="s">
        <v>83</v>
      </c>
    </row>
    <row r="104" spans="1:91" s="7" customFormat="1" ht="16.5" customHeight="1">
      <c r="A104" s="118" t="s">
        <v>77</v>
      </c>
      <c r="B104" s="119"/>
      <c r="C104" s="120"/>
      <c r="D104" s="121" t="s">
        <v>108</v>
      </c>
      <c r="E104" s="121"/>
      <c r="F104" s="121"/>
      <c r="G104" s="121"/>
      <c r="H104" s="121"/>
      <c r="I104" s="122"/>
      <c r="J104" s="121" t="s">
        <v>109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3">
        <f>'90 - VZT'!J30</f>
        <v>0</v>
      </c>
      <c r="AH104" s="122"/>
      <c r="AI104" s="122"/>
      <c r="AJ104" s="122"/>
      <c r="AK104" s="122"/>
      <c r="AL104" s="122"/>
      <c r="AM104" s="122"/>
      <c r="AN104" s="123">
        <f>SUM(AG104,AT104)</f>
        <v>0</v>
      </c>
      <c r="AO104" s="122"/>
      <c r="AP104" s="122"/>
      <c r="AQ104" s="124" t="s">
        <v>80</v>
      </c>
      <c r="AR104" s="125"/>
      <c r="AS104" s="131">
        <v>0</v>
      </c>
      <c r="AT104" s="132">
        <f>ROUND(SUM(AV104:AW104),2)</f>
        <v>0</v>
      </c>
      <c r="AU104" s="133">
        <f>'90 - VZT'!P123</f>
        <v>0</v>
      </c>
      <c r="AV104" s="132">
        <f>'90 - VZT'!J33</f>
        <v>0</v>
      </c>
      <c r="AW104" s="132">
        <f>'90 - VZT'!J34</f>
        <v>0</v>
      </c>
      <c r="AX104" s="132">
        <f>'90 - VZT'!J35</f>
        <v>0</v>
      </c>
      <c r="AY104" s="132">
        <f>'90 - VZT'!J36</f>
        <v>0</v>
      </c>
      <c r="AZ104" s="132">
        <f>'90 - VZT'!F33</f>
        <v>0</v>
      </c>
      <c r="BA104" s="132">
        <f>'90 - VZT'!F34</f>
        <v>0</v>
      </c>
      <c r="BB104" s="132">
        <f>'90 - VZT'!F35</f>
        <v>0</v>
      </c>
      <c r="BC104" s="132">
        <f>'90 - VZT'!F36</f>
        <v>0</v>
      </c>
      <c r="BD104" s="134">
        <f>'90 - VZT'!F37</f>
        <v>0</v>
      </c>
      <c r="BE104" s="7"/>
      <c r="BT104" s="130" t="s">
        <v>81</v>
      </c>
      <c r="BV104" s="130" t="s">
        <v>75</v>
      </c>
      <c r="BW104" s="130" t="s">
        <v>110</v>
      </c>
      <c r="BX104" s="130" t="s">
        <v>5</v>
      </c>
      <c r="CL104" s="130" t="s">
        <v>1</v>
      </c>
      <c r="CM104" s="130" t="s">
        <v>83</v>
      </c>
    </row>
    <row r="105" spans="1:57" s="2" customFormat="1" ht="30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43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43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</sheetData>
  <sheetProtection password="CC35" sheet="1" objects="1" scenarios="1" formatColumns="0" formatRows="0"/>
  <mergeCells count="7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94:AP94"/>
  </mergeCells>
  <hyperlinks>
    <hyperlink ref="A95" location="'00 - VRN'!C2" display="/"/>
    <hyperlink ref="A96" location="'10 - 1NP - TP'!C2" display="/"/>
    <hyperlink ref="A97" location="'20 - 2NP - DS Mája'!C2" display="/"/>
    <hyperlink ref="A98" location="'30 - 3NP - PS'!C2" display="/"/>
    <hyperlink ref="A99" location="'40 - 4NP - byty'!C2" display="/"/>
    <hyperlink ref="A100" location="'50 - 5NP - byty'!C2" display="/"/>
    <hyperlink ref="A101" location="'60 - 6NP - ordinace'!C2" display="/"/>
    <hyperlink ref="A102" location="'70 - 7NP - byty'!C2" display="/"/>
    <hyperlink ref="A103" location="'80 - Elektroinstalace'!C2" display="/"/>
    <hyperlink ref="A104" location="'90 - VZ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111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Polyfunkční dům Dragounská 12, Cheb - rozpočet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1255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30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ROUND(J137,2)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ROUND((SUM(BE137:BE398)),2)</f>
        <v>0</v>
      </c>
      <c r="G33" s="37"/>
      <c r="H33" s="37"/>
      <c r="I33" s="154">
        <v>0.21</v>
      </c>
      <c r="J33" s="153">
        <f>ROUND(((SUM(BE137:BE398))*I33),2)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ROUND((SUM(BF137:BF398)),2)</f>
        <v>0</v>
      </c>
      <c r="G34" s="37"/>
      <c r="H34" s="37"/>
      <c r="I34" s="154">
        <v>0.15</v>
      </c>
      <c r="J34" s="153">
        <f>ROUND(((SUM(BF137:BF398))*I34),2)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ROUND((SUM(BG137:BG398)),2)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ROUND((SUM(BH137:BH398)),2)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ROUND((SUM(BI137:BI398)),2)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Polyfunkční dům Dragounská 12, Cheb - rozpočet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80 - Elektroinstalace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30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115</v>
      </c>
      <c r="D94" s="175"/>
      <c r="E94" s="175"/>
      <c r="F94" s="175"/>
      <c r="G94" s="175"/>
      <c r="H94" s="175"/>
      <c r="I94" s="175"/>
      <c r="J94" s="176" t="s">
        <v>116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117</v>
      </c>
      <c r="D96" s="39"/>
      <c r="E96" s="39"/>
      <c r="F96" s="39"/>
      <c r="G96" s="39"/>
      <c r="H96" s="39"/>
      <c r="I96" s="39"/>
      <c r="J96" s="109">
        <f>J137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118</v>
      </c>
    </row>
    <row r="97" spans="1:31" s="9" customFormat="1" ht="24.95" customHeight="1">
      <c r="A97" s="9"/>
      <c r="B97" s="178"/>
      <c r="C97" s="179"/>
      <c r="D97" s="180" t="s">
        <v>175</v>
      </c>
      <c r="E97" s="181"/>
      <c r="F97" s="181"/>
      <c r="G97" s="181"/>
      <c r="H97" s="181"/>
      <c r="I97" s="181"/>
      <c r="J97" s="182">
        <f>J138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1256</v>
      </c>
      <c r="E98" s="187"/>
      <c r="F98" s="187"/>
      <c r="G98" s="187"/>
      <c r="H98" s="187"/>
      <c r="I98" s="187"/>
      <c r="J98" s="188">
        <f>J139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1257</v>
      </c>
      <c r="E99" s="187"/>
      <c r="F99" s="187"/>
      <c r="G99" s="187"/>
      <c r="H99" s="187"/>
      <c r="I99" s="187"/>
      <c r="J99" s="188">
        <f>J149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1258</v>
      </c>
      <c r="E100" s="187"/>
      <c r="F100" s="187"/>
      <c r="G100" s="187"/>
      <c r="H100" s="187"/>
      <c r="I100" s="187"/>
      <c r="J100" s="188">
        <f>J159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1259</v>
      </c>
      <c r="E101" s="187"/>
      <c r="F101" s="187"/>
      <c r="G101" s="187"/>
      <c r="H101" s="187"/>
      <c r="I101" s="187"/>
      <c r="J101" s="188">
        <f>J166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1260</v>
      </c>
      <c r="E102" s="187"/>
      <c r="F102" s="187"/>
      <c r="G102" s="187"/>
      <c r="H102" s="187"/>
      <c r="I102" s="187"/>
      <c r="J102" s="188">
        <f>J174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1261</v>
      </c>
      <c r="E103" s="187"/>
      <c r="F103" s="187"/>
      <c r="G103" s="187"/>
      <c r="H103" s="187"/>
      <c r="I103" s="187"/>
      <c r="J103" s="188">
        <f>J187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1262</v>
      </c>
      <c r="E104" s="187"/>
      <c r="F104" s="187"/>
      <c r="G104" s="187"/>
      <c r="H104" s="187"/>
      <c r="I104" s="187"/>
      <c r="J104" s="188">
        <f>J196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1263</v>
      </c>
      <c r="E105" s="187"/>
      <c r="F105" s="187"/>
      <c r="G105" s="187"/>
      <c r="H105" s="187"/>
      <c r="I105" s="187"/>
      <c r="J105" s="188">
        <f>J203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1264</v>
      </c>
      <c r="E106" s="187"/>
      <c r="F106" s="187"/>
      <c r="G106" s="187"/>
      <c r="H106" s="187"/>
      <c r="I106" s="187"/>
      <c r="J106" s="188">
        <f>J210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1265</v>
      </c>
      <c r="E107" s="187"/>
      <c r="F107" s="187"/>
      <c r="G107" s="187"/>
      <c r="H107" s="187"/>
      <c r="I107" s="187"/>
      <c r="J107" s="188">
        <f>J219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1266</v>
      </c>
      <c r="E108" s="187"/>
      <c r="F108" s="187"/>
      <c r="G108" s="187"/>
      <c r="H108" s="187"/>
      <c r="I108" s="187"/>
      <c r="J108" s="188">
        <f>J221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1267</v>
      </c>
      <c r="E109" s="187"/>
      <c r="F109" s="187"/>
      <c r="G109" s="187"/>
      <c r="H109" s="187"/>
      <c r="I109" s="187"/>
      <c r="J109" s="188">
        <f>J223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1268</v>
      </c>
      <c r="E110" s="187"/>
      <c r="F110" s="187"/>
      <c r="G110" s="187"/>
      <c r="H110" s="187"/>
      <c r="I110" s="187"/>
      <c r="J110" s="188">
        <f>J225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1269</v>
      </c>
      <c r="E111" s="187"/>
      <c r="F111" s="187"/>
      <c r="G111" s="187"/>
      <c r="H111" s="187"/>
      <c r="I111" s="187"/>
      <c r="J111" s="188">
        <f>J242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1270</v>
      </c>
      <c r="E112" s="187"/>
      <c r="F112" s="187"/>
      <c r="G112" s="187"/>
      <c r="H112" s="187"/>
      <c r="I112" s="187"/>
      <c r="J112" s="188">
        <f>J260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1271</v>
      </c>
      <c r="E113" s="187"/>
      <c r="F113" s="187"/>
      <c r="G113" s="187"/>
      <c r="H113" s="187"/>
      <c r="I113" s="187"/>
      <c r="J113" s="188">
        <f>J309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1272</v>
      </c>
      <c r="E114" s="187"/>
      <c r="F114" s="187"/>
      <c r="G114" s="187"/>
      <c r="H114" s="187"/>
      <c r="I114" s="187"/>
      <c r="J114" s="188">
        <f>J340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1273</v>
      </c>
      <c r="E115" s="187"/>
      <c r="F115" s="187"/>
      <c r="G115" s="187"/>
      <c r="H115" s="187"/>
      <c r="I115" s="187"/>
      <c r="J115" s="188">
        <f>J360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4"/>
      <c r="C116" s="185"/>
      <c r="D116" s="186" t="s">
        <v>1274</v>
      </c>
      <c r="E116" s="187"/>
      <c r="F116" s="187"/>
      <c r="G116" s="187"/>
      <c r="H116" s="187"/>
      <c r="I116" s="187"/>
      <c r="J116" s="188">
        <f>J376</f>
        <v>0</v>
      </c>
      <c r="K116" s="185"/>
      <c r="L116" s="18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4"/>
      <c r="C117" s="185"/>
      <c r="D117" s="186" t="s">
        <v>1275</v>
      </c>
      <c r="E117" s="187"/>
      <c r="F117" s="187"/>
      <c r="G117" s="187"/>
      <c r="H117" s="187"/>
      <c r="I117" s="187"/>
      <c r="J117" s="188">
        <f>J387</f>
        <v>0</v>
      </c>
      <c r="K117" s="185"/>
      <c r="L117" s="18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3" spans="1:31" s="2" customFormat="1" ht="6.95" customHeight="1">
      <c r="A123" s="37"/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4.95" customHeight="1">
      <c r="A124" s="37"/>
      <c r="B124" s="38"/>
      <c r="C124" s="22" t="s">
        <v>124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16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173" t="str">
        <f>E7</f>
        <v>Polyfunkční dům Dragounská 12, Cheb - rozpočet</v>
      </c>
      <c r="F127" s="31"/>
      <c r="G127" s="31"/>
      <c r="H127" s="31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112</v>
      </c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6.5" customHeight="1">
      <c r="A129" s="37"/>
      <c r="B129" s="38"/>
      <c r="C129" s="39"/>
      <c r="D129" s="39"/>
      <c r="E129" s="75" t="str">
        <f>E9</f>
        <v>80 - Elektroinstalace</v>
      </c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20</v>
      </c>
      <c r="D131" s="39"/>
      <c r="E131" s="39"/>
      <c r="F131" s="26" t="str">
        <f>F12</f>
        <v xml:space="preserve"> </v>
      </c>
      <c r="G131" s="39"/>
      <c r="H131" s="39"/>
      <c r="I131" s="31" t="s">
        <v>22</v>
      </c>
      <c r="J131" s="78" t="str">
        <f>IF(J12="","",J12)</f>
        <v>20. 1. 2022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24</v>
      </c>
      <c r="D133" s="39"/>
      <c r="E133" s="39"/>
      <c r="F133" s="26" t="str">
        <f>E15</f>
        <v xml:space="preserve"> </v>
      </c>
      <c r="G133" s="39"/>
      <c r="H133" s="39"/>
      <c r="I133" s="31" t="s">
        <v>29</v>
      </c>
      <c r="J133" s="35" t="str">
        <f>E21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27</v>
      </c>
      <c r="D134" s="39"/>
      <c r="E134" s="39"/>
      <c r="F134" s="26" t="str">
        <f>IF(E18="","",E18)</f>
        <v>Vyplň údaj</v>
      </c>
      <c r="G134" s="39"/>
      <c r="H134" s="39"/>
      <c r="I134" s="31" t="s">
        <v>30</v>
      </c>
      <c r="J134" s="35" t="str">
        <f>E24</f>
        <v xml:space="preserve">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0.3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11" customFormat="1" ht="29.25" customHeight="1">
      <c r="A136" s="190"/>
      <c r="B136" s="191"/>
      <c r="C136" s="192" t="s">
        <v>125</v>
      </c>
      <c r="D136" s="193" t="s">
        <v>58</v>
      </c>
      <c r="E136" s="193" t="s">
        <v>54</v>
      </c>
      <c r="F136" s="193" t="s">
        <v>55</v>
      </c>
      <c r="G136" s="193" t="s">
        <v>126</v>
      </c>
      <c r="H136" s="193" t="s">
        <v>127</v>
      </c>
      <c r="I136" s="193" t="s">
        <v>128</v>
      </c>
      <c r="J136" s="194" t="s">
        <v>116</v>
      </c>
      <c r="K136" s="195" t="s">
        <v>129</v>
      </c>
      <c r="L136" s="196"/>
      <c r="M136" s="99" t="s">
        <v>1</v>
      </c>
      <c r="N136" s="100" t="s">
        <v>37</v>
      </c>
      <c r="O136" s="100" t="s">
        <v>130</v>
      </c>
      <c r="P136" s="100" t="s">
        <v>131</v>
      </c>
      <c r="Q136" s="100" t="s">
        <v>132</v>
      </c>
      <c r="R136" s="100" t="s">
        <v>133</v>
      </c>
      <c r="S136" s="100" t="s">
        <v>134</v>
      </c>
      <c r="T136" s="101" t="s">
        <v>135</v>
      </c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</row>
    <row r="137" spans="1:63" s="2" customFormat="1" ht="22.8" customHeight="1">
      <c r="A137" s="37"/>
      <c r="B137" s="38"/>
      <c r="C137" s="106" t="s">
        <v>136</v>
      </c>
      <c r="D137" s="39"/>
      <c r="E137" s="39"/>
      <c r="F137" s="39"/>
      <c r="G137" s="39"/>
      <c r="H137" s="39"/>
      <c r="I137" s="39"/>
      <c r="J137" s="197">
        <f>BK137</f>
        <v>0</v>
      </c>
      <c r="K137" s="39"/>
      <c r="L137" s="43"/>
      <c r="M137" s="102"/>
      <c r="N137" s="198"/>
      <c r="O137" s="103"/>
      <c r="P137" s="199">
        <f>P138</f>
        <v>0</v>
      </c>
      <c r="Q137" s="103"/>
      <c r="R137" s="199">
        <f>R138</f>
        <v>0</v>
      </c>
      <c r="S137" s="103"/>
      <c r="T137" s="200">
        <f>T138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72</v>
      </c>
      <c r="AU137" s="16" t="s">
        <v>118</v>
      </c>
      <c r="BK137" s="201">
        <f>BK138</f>
        <v>0</v>
      </c>
    </row>
    <row r="138" spans="1:63" s="12" customFormat="1" ht="25.9" customHeight="1">
      <c r="A138" s="12"/>
      <c r="B138" s="202"/>
      <c r="C138" s="203"/>
      <c r="D138" s="204" t="s">
        <v>72</v>
      </c>
      <c r="E138" s="205" t="s">
        <v>323</v>
      </c>
      <c r="F138" s="205" t="s">
        <v>324</v>
      </c>
      <c r="G138" s="203"/>
      <c r="H138" s="203"/>
      <c r="I138" s="206"/>
      <c r="J138" s="207">
        <f>BK138</f>
        <v>0</v>
      </c>
      <c r="K138" s="203"/>
      <c r="L138" s="208"/>
      <c r="M138" s="209"/>
      <c r="N138" s="210"/>
      <c r="O138" s="210"/>
      <c r="P138" s="211">
        <f>P139+P149+P159+P166+P174+P187+P196+P203+P210+P219+P221+P223+P225+P242+P260+P309+P340+P360+P376+P387</f>
        <v>0</v>
      </c>
      <c r="Q138" s="210"/>
      <c r="R138" s="211">
        <f>R139+R149+R159+R166+R174+R187+R196+R203+R210+R219+R221+R223+R225+R242+R260+R309+R340+R360+R376+R387</f>
        <v>0</v>
      </c>
      <c r="S138" s="210"/>
      <c r="T138" s="212">
        <f>T139+T149+T159+T166+T174+T187+T196+T203+T210+T219+T221+T223+T225+T242+T260+T309+T340+T360+T376+T387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3" t="s">
        <v>83</v>
      </c>
      <c r="AT138" s="214" t="s">
        <v>72</v>
      </c>
      <c r="AU138" s="214" t="s">
        <v>73</v>
      </c>
      <c r="AY138" s="213" t="s">
        <v>139</v>
      </c>
      <c r="BK138" s="215">
        <f>BK139+BK149+BK159+BK166+BK174+BK187+BK196+BK203+BK210+BK219+BK221+BK223+BK225+BK242+BK260+BK309+BK340+BK360+BK376+BK387</f>
        <v>0</v>
      </c>
    </row>
    <row r="139" spans="1:63" s="12" customFormat="1" ht="22.8" customHeight="1">
      <c r="A139" s="12"/>
      <c r="B139" s="202"/>
      <c r="C139" s="203"/>
      <c r="D139" s="204" t="s">
        <v>72</v>
      </c>
      <c r="E139" s="216" t="s">
        <v>1276</v>
      </c>
      <c r="F139" s="216" t="s">
        <v>1277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SUM(P140:P148)</f>
        <v>0</v>
      </c>
      <c r="Q139" s="210"/>
      <c r="R139" s="211">
        <f>SUM(R140:R148)</f>
        <v>0</v>
      </c>
      <c r="S139" s="210"/>
      <c r="T139" s="212">
        <f>SUM(T140:T148)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83</v>
      </c>
      <c r="AT139" s="214" t="s">
        <v>72</v>
      </c>
      <c r="AU139" s="214" t="s">
        <v>81</v>
      </c>
      <c r="AY139" s="213" t="s">
        <v>139</v>
      </c>
      <c r="BK139" s="215">
        <f>SUM(BK140:BK148)</f>
        <v>0</v>
      </c>
    </row>
    <row r="140" spans="1:65" s="2" customFormat="1" ht="16.5" customHeight="1">
      <c r="A140" s="37"/>
      <c r="B140" s="38"/>
      <c r="C140" s="218" t="s">
        <v>81</v>
      </c>
      <c r="D140" s="218" t="s">
        <v>142</v>
      </c>
      <c r="E140" s="219" t="s">
        <v>1278</v>
      </c>
      <c r="F140" s="220" t="s">
        <v>1279</v>
      </c>
      <c r="G140" s="221" t="s">
        <v>149</v>
      </c>
      <c r="H140" s="222">
        <v>1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38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167</v>
      </c>
      <c r="AT140" s="230" t="s">
        <v>142</v>
      </c>
      <c r="AU140" s="230" t="s">
        <v>83</v>
      </c>
      <c r="AY140" s="16" t="s">
        <v>139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167</v>
      </c>
      <c r="BM140" s="230" t="s">
        <v>83</v>
      </c>
    </row>
    <row r="141" spans="1:65" s="2" customFormat="1" ht="16.5" customHeight="1">
      <c r="A141" s="37"/>
      <c r="B141" s="38"/>
      <c r="C141" s="218" t="s">
        <v>83</v>
      </c>
      <c r="D141" s="218" t="s">
        <v>142</v>
      </c>
      <c r="E141" s="219" t="s">
        <v>1280</v>
      </c>
      <c r="F141" s="220" t="s">
        <v>1281</v>
      </c>
      <c r="G141" s="221" t="s">
        <v>149</v>
      </c>
      <c r="H141" s="222">
        <v>1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38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167</v>
      </c>
      <c r="AT141" s="230" t="s">
        <v>142</v>
      </c>
      <c r="AU141" s="230" t="s">
        <v>83</v>
      </c>
      <c r="AY141" s="16" t="s">
        <v>139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167</v>
      </c>
      <c r="BM141" s="230" t="s">
        <v>146</v>
      </c>
    </row>
    <row r="142" spans="1:65" s="2" customFormat="1" ht="16.5" customHeight="1">
      <c r="A142" s="37"/>
      <c r="B142" s="38"/>
      <c r="C142" s="218" t="s">
        <v>152</v>
      </c>
      <c r="D142" s="218" t="s">
        <v>142</v>
      </c>
      <c r="E142" s="219" t="s">
        <v>1282</v>
      </c>
      <c r="F142" s="220" t="s">
        <v>1283</v>
      </c>
      <c r="G142" s="221" t="s">
        <v>1284</v>
      </c>
      <c r="H142" s="222">
        <v>40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38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167</v>
      </c>
      <c r="AT142" s="230" t="s">
        <v>142</v>
      </c>
      <c r="AU142" s="230" t="s">
        <v>83</v>
      </c>
      <c r="AY142" s="16" t="s">
        <v>139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81</v>
      </c>
      <c r="BK142" s="231">
        <f>ROUND(I142*H142,2)</f>
        <v>0</v>
      </c>
      <c r="BL142" s="16" t="s">
        <v>167</v>
      </c>
      <c r="BM142" s="230" t="s">
        <v>154</v>
      </c>
    </row>
    <row r="143" spans="1:65" s="2" customFormat="1" ht="16.5" customHeight="1">
      <c r="A143" s="37"/>
      <c r="B143" s="38"/>
      <c r="C143" s="218" t="s">
        <v>146</v>
      </c>
      <c r="D143" s="218" t="s">
        <v>142</v>
      </c>
      <c r="E143" s="219" t="s">
        <v>1285</v>
      </c>
      <c r="F143" s="220" t="s">
        <v>1286</v>
      </c>
      <c r="G143" s="221" t="s">
        <v>1284</v>
      </c>
      <c r="H143" s="222">
        <v>24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38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167</v>
      </c>
      <c r="AT143" s="230" t="s">
        <v>142</v>
      </c>
      <c r="AU143" s="230" t="s">
        <v>83</v>
      </c>
      <c r="AY143" s="16" t="s">
        <v>139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81</v>
      </c>
      <c r="BK143" s="231">
        <f>ROUND(I143*H143,2)</f>
        <v>0</v>
      </c>
      <c r="BL143" s="16" t="s">
        <v>167</v>
      </c>
      <c r="BM143" s="230" t="s">
        <v>158</v>
      </c>
    </row>
    <row r="144" spans="1:65" s="2" customFormat="1" ht="21.75" customHeight="1">
      <c r="A144" s="37"/>
      <c r="B144" s="38"/>
      <c r="C144" s="218" t="s">
        <v>138</v>
      </c>
      <c r="D144" s="218" t="s">
        <v>142</v>
      </c>
      <c r="E144" s="219" t="s">
        <v>1287</v>
      </c>
      <c r="F144" s="220" t="s">
        <v>1288</v>
      </c>
      <c r="G144" s="221" t="s">
        <v>1284</v>
      </c>
      <c r="H144" s="222">
        <v>36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38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167</v>
      </c>
      <c r="AT144" s="230" t="s">
        <v>142</v>
      </c>
      <c r="AU144" s="230" t="s">
        <v>83</v>
      </c>
      <c r="AY144" s="16" t="s">
        <v>139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167</v>
      </c>
      <c r="BM144" s="230" t="s">
        <v>84</v>
      </c>
    </row>
    <row r="145" spans="1:65" s="2" customFormat="1" ht="16.5" customHeight="1">
      <c r="A145" s="37"/>
      <c r="B145" s="38"/>
      <c r="C145" s="218" t="s">
        <v>154</v>
      </c>
      <c r="D145" s="218" t="s">
        <v>142</v>
      </c>
      <c r="E145" s="219" t="s">
        <v>1289</v>
      </c>
      <c r="F145" s="220" t="s">
        <v>1290</v>
      </c>
      <c r="G145" s="221" t="s">
        <v>149</v>
      </c>
      <c r="H145" s="222">
        <v>1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38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167</v>
      </c>
      <c r="AT145" s="230" t="s">
        <v>142</v>
      </c>
      <c r="AU145" s="230" t="s">
        <v>83</v>
      </c>
      <c r="AY145" s="16" t="s">
        <v>139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81</v>
      </c>
      <c r="BK145" s="231">
        <f>ROUND(I145*H145,2)</f>
        <v>0</v>
      </c>
      <c r="BL145" s="16" t="s">
        <v>167</v>
      </c>
      <c r="BM145" s="230" t="s">
        <v>216</v>
      </c>
    </row>
    <row r="146" spans="1:65" s="2" customFormat="1" ht="16.5" customHeight="1">
      <c r="A146" s="37"/>
      <c r="B146" s="38"/>
      <c r="C146" s="218" t="s">
        <v>159</v>
      </c>
      <c r="D146" s="218" t="s">
        <v>142</v>
      </c>
      <c r="E146" s="219" t="s">
        <v>1291</v>
      </c>
      <c r="F146" s="220" t="s">
        <v>1292</v>
      </c>
      <c r="G146" s="221" t="s">
        <v>198</v>
      </c>
      <c r="H146" s="222">
        <v>1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38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167</v>
      </c>
      <c r="AT146" s="230" t="s">
        <v>142</v>
      </c>
      <c r="AU146" s="230" t="s">
        <v>83</v>
      </c>
      <c r="AY146" s="16" t="s">
        <v>139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81</v>
      </c>
      <c r="BK146" s="231">
        <f>ROUND(I146*H146,2)</f>
        <v>0</v>
      </c>
      <c r="BL146" s="16" t="s">
        <v>167</v>
      </c>
      <c r="BM146" s="230" t="s">
        <v>162</v>
      </c>
    </row>
    <row r="147" spans="1:65" s="2" customFormat="1" ht="16.5" customHeight="1">
      <c r="A147" s="37"/>
      <c r="B147" s="38"/>
      <c r="C147" s="218" t="s">
        <v>158</v>
      </c>
      <c r="D147" s="218" t="s">
        <v>142</v>
      </c>
      <c r="E147" s="219" t="s">
        <v>1293</v>
      </c>
      <c r="F147" s="220" t="s">
        <v>1294</v>
      </c>
      <c r="G147" s="221" t="s">
        <v>149</v>
      </c>
      <c r="H147" s="222">
        <v>1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38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167</v>
      </c>
      <c r="AT147" s="230" t="s">
        <v>142</v>
      </c>
      <c r="AU147" s="230" t="s">
        <v>83</v>
      </c>
      <c r="AY147" s="16" t="s">
        <v>139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81</v>
      </c>
      <c r="BK147" s="231">
        <f>ROUND(I147*H147,2)</f>
        <v>0</v>
      </c>
      <c r="BL147" s="16" t="s">
        <v>167</v>
      </c>
      <c r="BM147" s="230" t="s">
        <v>167</v>
      </c>
    </row>
    <row r="148" spans="1:65" s="2" customFormat="1" ht="16.5" customHeight="1">
      <c r="A148" s="37"/>
      <c r="B148" s="38"/>
      <c r="C148" s="218" t="s">
        <v>221</v>
      </c>
      <c r="D148" s="218" t="s">
        <v>142</v>
      </c>
      <c r="E148" s="219" t="s">
        <v>1295</v>
      </c>
      <c r="F148" s="220" t="s">
        <v>1296</v>
      </c>
      <c r="G148" s="221" t="s">
        <v>149</v>
      </c>
      <c r="H148" s="222">
        <v>1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38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167</v>
      </c>
      <c r="AT148" s="230" t="s">
        <v>142</v>
      </c>
      <c r="AU148" s="230" t="s">
        <v>83</v>
      </c>
      <c r="AY148" s="16" t="s">
        <v>139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167</v>
      </c>
      <c r="BM148" s="230" t="s">
        <v>229</v>
      </c>
    </row>
    <row r="149" spans="1:63" s="12" customFormat="1" ht="22.8" customHeight="1">
      <c r="A149" s="12"/>
      <c r="B149" s="202"/>
      <c r="C149" s="203"/>
      <c r="D149" s="204" t="s">
        <v>72</v>
      </c>
      <c r="E149" s="216" t="s">
        <v>1297</v>
      </c>
      <c r="F149" s="216" t="s">
        <v>1298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SUM(P150:P158)</f>
        <v>0</v>
      </c>
      <c r="Q149" s="210"/>
      <c r="R149" s="211">
        <f>SUM(R150:R158)</f>
        <v>0</v>
      </c>
      <c r="S149" s="210"/>
      <c r="T149" s="212">
        <f>SUM(T150:T158)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81</v>
      </c>
      <c r="AT149" s="214" t="s">
        <v>72</v>
      </c>
      <c r="AU149" s="214" t="s">
        <v>81</v>
      </c>
      <c r="AY149" s="213" t="s">
        <v>139</v>
      </c>
      <c r="BK149" s="215">
        <f>SUM(BK150:BK158)</f>
        <v>0</v>
      </c>
    </row>
    <row r="150" spans="1:65" s="2" customFormat="1" ht="16.5" customHeight="1">
      <c r="A150" s="37"/>
      <c r="B150" s="38"/>
      <c r="C150" s="218" t="s">
        <v>84</v>
      </c>
      <c r="D150" s="218" t="s">
        <v>142</v>
      </c>
      <c r="E150" s="219" t="s">
        <v>1299</v>
      </c>
      <c r="F150" s="220" t="s">
        <v>1300</v>
      </c>
      <c r="G150" s="221" t="s">
        <v>817</v>
      </c>
      <c r="H150" s="222">
        <v>1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38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146</v>
      </c>
      <c r="AT150" s="230" t="s">
        <v>142</v>
      </c>
      <c r="AU150" s="230" t="s">
        <v>83</v>
      </c>
      <c r="AY150" s="16" t="s">
        <v>139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81</v>
      </c>
      <c r="BK150" s="231">
        <f>ROUND(I150*H150,2)</f>
        <v>0</v>
      </c>
      <c r="BL150" s="16" t="s">
        <v>146</v>
      </c>
      <c r="BM150" s="230" t="s">
        <v>87</v>
      </c>
    </row>
    <row r="151" spans="1:65" s="2" customFormat="1" ht="16.5" customHeight="1">
      <c r="A151" s="37"/>
      <c r="B151" s="38"/>
      <c r="C151" s="218" t="s">
        <v>226</v>
      </c>
      <c r="D151" s="218" t="s">
        <v>142</v>
      </c>
      <c r="E151" s="219" t="s">
        <v>1301</v>
      </c>
      <c r="F151" s="220" t="s">
        <v>1302</v>
      </c>
      <c r="G151" s="221" t="s">
        <v>817</v>
      </c>
      <c r="H151" s="222">
        <v>1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38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146</v>
      </c>
      <c r="AT151" s="230" t="s">
        <v>142</v>
      </c>
      <c r="AU151" s="230" t="s">
        <v>83</v>
      </c>
      <c r="AY151" s="16" t="s">
        <v>139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81</v>
      </c>
      <c r="BK151" s="231">
        <f>ROUND(I151*H151,2)</f>
        <v>0</v>
      </c>
      <c r="BL151" s="16" t="s">
        <v>146</v>
      </c>
      <c r="BM151" s="230" t="s">
        <v>236</v>
      </c>
    </row>
    <row r="152" spans="1:65" s="2" customFormat="1" ht="21.75" customHeight="1">
      <c r="A152" s="37"/>
      <c r="B152" s="38"/>
      <c r="C152" s="218" t="s">
        <v>216</v>
      </c>
      <c r="D152" s="218" t="s">
        <v>142</v>
      </c>
      <c r="E152" s="219" t="s">
        <v>1303</v>
      </c>
      <c r="F152" s="220" t="s">
        <v>1304</v>
      </c>
      <c r="G152" s="221" t="s">
        <v>1305</v>
      </c>
      <c r="H152" s="222">
        <v>1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38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146</v>
      </c>
      <c r="AT152" s="230" t="s">
        <v>142</v>
      </c>
      <c r="AU152" s="230" t="s">
        <v>83</v>
      </c>
      <c r="AY152" s="16" t="s">
        <v>139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81</v>
      </c>
      <c r="BK152" s="231">
        <f>ROUND(I152*H152,2)</f>
        <v>0</v>
      </c>
      <c r="BL152" s="16" t="s">
        <v>146</v>
      </c>
      <c r="BM152" s="230" t="s">
        <v>239</v>
      </c>
    </row>
    <row r="153" spans="1:65" s="2" customFormat="1" ht="16.5" customHeight="1">
      <c r="A153" s="37"/>
      <c r="B153" s="38"/>
      <c r="C153" s="218" t="s">
        <v>233</v>
      </c>
      <c r="D153" s="218" t="s">
        <v>142</v>
      </c>
      <c r="E153" s="219" t="s">
        <v>1306</v>
      </c>
      <c r="F153" s="220" t="s">
        <v>1307</v>
      </c>
      <c r="G153" s="221" t="s">
        <v>1305</v>
      </c>
      <c r="H153" s="222">
        <v>1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38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146</v>
      </c>
      <c r="AT153" s="230" t="s">
        <v>142</v>
      </c>
      <c r="AU153" s="230" t="s">
        <v>83</v>
      </c>
      <c r="AY153" s="16" t="s">
        <v>139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81</v>
      </c>
      <c r="BK153" s="231">
        <f>ROUND(I153*H153,2)</f>
        <v>0</v>
      </c>
      <c r="BL153" s="16" t="s">
        <v>146</v>
      </c>
      <c r="BM153" s="230" t="s">
        <v>242</v>
      </c>
    </row>
    <row r="154" spans="1:65" s="2" customFormat="1" ht="16.5" customHeight="1">
      <c r="A154" s="37"/>
      <c r="B154" s="38"/>
      <c r="C154" s="218" t="s">
        <v>162</v>
      </c>
      <c r="D154" s="218" t="s">
        <v>142</v>
      </c>
      <c r="E154" s="219" t="s">
        <v>1308</v>
      </c>
      <c r="F154" s="220" t="s">
        <v>1309</v>
      </c>
      <c r="G154" s="221" t="s">
        <v>1305</v>
      </c>
      <c r="H154" s="222">
        <v>1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38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146</v>
      </c>
      <c r="AT154" s="230" t="s">
        <v>142</v>
      </c>
      <c r="AU154" s="230" t="s">
        <v>83</v>
      </c>
      <c r="AY154" s="16" t="s">
        <v>139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81</v>
      </c>
      <c r="BK154" s="231">
        <f>ROUND(I154*H154,2)</f>
        <v>0</v>
      </c>
      <c r="BL154" s="16" t="s">
        <v>146</v>
      </c>
      <c r="BM154" s="230" t="s">
        <v>246</v>
      </c>
    </row>
    <row r="155" spans="1:65" s="2" customFormat="1" ht="16.5" customHeight="1">
      <c r="A155" s="37"/>
      <c r="B155" s="38"/>
      <c r="C155" s="218" t="s">
        <v>8</v>
      </c>
      <c r="D155" s="218" t="s">
        <v>142</v>
      </c>
      <c r="E155" s="219" t="s">
        <v>1310</v>
      </c>
      <c r="F155" s="220" t="s">
        <v>1311</v>
      </c>
      <c r="G155" s="221" t="s">
        <v>1305</v>
      </c>
      <c r="H155" s="222">
        <v>1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38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146</v>
      </c>
      <c r="AT155" s="230" t="s">
        <v>142</v>
      </c>
      <c r="AU155" s="230" t="s">
        <v>83</v>
      </c>
      <c r="AY155" s="16" t="s">
        <v>139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81</v>
      </c>
      <c r="BK155" s="231">
        <f>ROUND(I155*H155,2)</f>
        <v>0</v>
      </c>
      <c r="BL155" s="16" t="s">
        <v>146</v>
      </c>
      <c r="BM155" s="230" t="s">
        <v>90</v>
      </c>
    </row>
    <row r="156" spans="1:65" s="2" customFormat="1" ht="16.5" customHeight="1">
      <c r="A156" s="37"/>
      <c r="B156" s="38"/>
      <c r="C156" s="218" t="s">
        <v>167</v>
      </c>
      <c r="D156" s="218" t="s">
        <v>142</v>
      </c>
      <c r="E156" s="219" t="s">
        <v>1312</v>
      </c>
      <c r="F156" s="220" t="s">
        <v>1313</v>
      </c>
      <c r="G156" s="221" t="s">
        <v>1305</v>
      </c>
      <c r="H156" s="222">
        <v>1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38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146</v>
      </c>
      <c r="AT156" s="230" t="s">
        <v>142</v>
      </c>
      <c r="AU156" s="230" t="s">
        <v>83</v>
      </c>
      <c r="AY156" s="16" t="s">
        <v>139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81</v>
      </c>
      <c r="BK156" s="231">
        <f>ROUND(I156*H156,2)</f>
        <v>0</v>
      </c>
      <c r="BL156" s="16" t="s">
        <v>146</v>
      </c>
      <c r="BM156" s="230" t="s">
        <v>254</v>
      </c>
    </row>
    <row r="157" spans="1:65" s="2" customFormat="1" ht="16.5" customHeight="1">
      <c r="A157" s="37"/>
      <c r="B157" s="38"/>
      <c r="C157" s="218" t="s">
        <v>248</v>
      </c>
      <c r="D157" s="218" t="s">
        <v>142</v>
      </c>
      <c r="E157" s="219" t="s">
        <v>1314</v>
      </c>
      <c r="F157" s="220" t="s">
        <v>1315</v>
      </c>
      <c r="G157" s="221" t="s">
        <v>1305</v>
      </c>
      <c r="H157" s="222">
        <v>1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38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146</v>
      </c>
      <c r="AT157" s="230" t="s">
        <v>142</v>
      </c>
      <c r="AU157" s="230" t="s">
        <v>83</v>
      </c>
      <c r="AY157" s="16" t="s">
        <v>139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81</v>
      </c>
      <c r="BK157" s="231">
        <f>ROUND(I157*H157,2)</f>
        <v>0</v>
      </c>
      <c r="BL157" s="16" t="s">
        <v>146</v>
      </c>
      <c r="BM157" s="230" t="s">
        <v>258</v>
      </c>
    </row>
    <row r="158" spans="1:65" s="2" customFormat="1" ht="16.5" customHeight="1">
      <c r="A158" s="37"/>
      <c r="B158" s="38"/>
      <c r="C158" s="218" t="s">
        <v>229</v>
      </c>
      <c r="D158" s="218" t="s">
        <v>142</v>
      </c>
      <c r="E158" s="219" t="s">
        <v>1316</v>
      </c>
      <c r="F158" s="220" t="s">
        <v>1317</v>
      </c>
      <c r="G158" s="221" t="s">
        <v>1305</v>
      </c>
      <c r="H158" s="222">
        <v>1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38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146</v>
      </c>
      <c r="AT158" s="230" t="s">
        <v>142</v>
      </c>
      <c r="AU158" s="230" t="s">
        <v>83</v>
      </c>
      <c r="AY158" s="16" t="s">
        <v>139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146</v>
      </c>
      <c r="BM158" s="230" t="s">
        <v>261</v>
      </c>
    </row>
    <row r="159" spans="1:63" s="12" customFormat="1" ht="22.8" customHeight="1">
      <c r="A159" s="12"/>
      <c r="B159" s="202"/>
      <c r="C159" s="203"/>
      <c r="D159" s="204" t="s">
        <v>72</v>
      </c>
      <c r="E159" s="216" t="s">
        <v>1318</v>
      </c>
      <c r="F159" s="216" t="s">
        <v>1319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SUM(P160:P165)</f>
        <v>0</v>
      </c>
      <c r="Q159" s="210"/>
      <c r="R159" s="211">
        <f>SUM(R160:R165)</f>
        <v>0</v>
      </c>
      <c r="S159" s="210"/>
      <c r="T159" s="212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81</v>
      </c>
      <c r="AT159" s="214" t="s">
        <v>72</v>
      </c>
      <c r="AU159" s="214" t="s">
        <v>81</v>
      </c>
      <c r="AY159" s="213" t="s">
        <v>139</v>
      </c>
      <c r="BK159" s="215">
        <f>SUM(BK160:BK165)</f>
        <v>0</v>
      </c>
    </row>
    <row r="160" spans="1:65" s="2" customFormat="1" ht="21.75" customHeight="1">
      <c r="A160" s="37"/>
      <c r="B160" s="38"/>
      <c r="C160" s="218" t="s">
        <v>255</v>
      </c>
      <c r="D160" s="218" t="s">
        <v>142</v>
      </c>
      <c r="E160" s="219" t="s">
        <v>1320</v>
      </c>
      <c r="F160" s="220" t="s">
        <v>1321</v>
      </c>
      <c r="G160" s="221" t="s">
        <v>1322</v>
      </c>
      <c r="H160" s="222">
        <v>1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38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146</v>
      </c>
      <c r="AT160" s="230" t="s">
        <v>142</v>
      </c>
      <c r="AU160" s="230" t="s">
        <v>83</v>
      </c>
      <c r="AY160" s="16" t="s">
        <v>139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146</v>
      </c>
      <c r="BM160" s="230" t="s">
        <v>264</v>
      </c>
    </row>
    <row r="161" spans="1:65" s="2" customFormat="1" ht="16.5" customHeight="1">
      <c r="A161" s="37"/>
      <c r="B161" s="38"/>
      <c r="C161" s="218" t="s">
        <v>87</v>
      </c>
      <c r="D161" s="218" t="s">
        <v>142</v>
      </c>
      <c r="E161" s="219" t="s">
        <v>1323</v>
      </c>
      <c r="F161" s="220" t="s">
        <v>1324</v>
      </c>
      <c r="G161" s="221" t="s">
        <v>1325</v>
      </c>
      <c r="H161" s="222">
        <v>4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38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146</v>
      </c>
      <c r="AT161" s="230" t="s">
        <v>142</v>
      </c>
      <c r="AU161" s="230" t="s">
        <v>83</v>
      </c>
      <c r="AY161" s="16" t="s">
        <v>139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81</v>
      </c>
      <c r="BK161" s="231">
        <f>ROUND(I161*H161,2)</f>
        <v>0</v>
      </c>
      <c r="BL161" s="16" t="s">
        <v>146</v>
      </c>
      <c r="BM161" s="230" t="s">
        <v>93</v>
      </c>
    </row>
    <row r="162" spans="1:65" s="2" customFormat="1" ht="16.5" customHeight="1">
      <c r="A162" s="37"/>
      <c r="B162" s="38"/>
      <c r="C162" s="218" t="s">
        <v>7</v>
      </c>
      <c r="D162" s="218" t="s">
        <v>142</v>
      </c>
      <c r="E162" s="219" t="s">
        <v>1326</v>
      </c>
      <c r="F162" s="220" t="s">
        <v>1327</v>
      </c>
      <c r="G162" s="221" t="s">
        <v>1325</v>
      </c>
      <c r="H162" s="222">
        <v>7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38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146</v>
      </c>
      <c r="AT162" s="230" t="s">
        <v>142</v>
      </c>
      <c r="AU162" s="230" t="s">
        <v>83</v>
      </c>
      <c r="AY162" s="16" t="s">
        <v>139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146</v>
      </c>
      <c r="BM162" s="230" t="s">
        <v>271</v>
      </c>
    </row>
    <row r="163" spans="1:65" s="2" customFormat="1" ht="16.5" customHeight="1">
      <c r="A163" s="37"/>
      <c r="B163" s="38"/>
      <c r="C163" s="218" t="s">
        <v>236</v>
      </c>
      <c r="D163" s="218" t="s">
        <v>142</v>
      </c>
      <c r="E163" s="219" t="s">
        <v>1328</v>
      </c>
      <c r="F163" s="220" t="s">
        <v>1329</v>
      </c>
      <c r="G163" s="221" t="s">
        <v>1305</v>
      </c>
      <c r="H163" s="222">
        <v>1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38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146</v>
      </c>
      <c r="AT163" s="230" t="s">
        <v>142</v>
      </c>
      <c r="AU163" s="230" t="s">
        <v>83</v>
      </c>
      <c r="AY163" s="16" t="s">
        <v>139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81</v>
      </c>
      <c r="BK163" s="231">
        <f>ROUND(I163*H163,2)</f>
        <v>0</v>
      </c>
      <c r="BL163" s="16" t="s">
        <v>146</v>
      </c>
      <c r="BM163" s="230" t="s">
        <v>274</v>
      </c>
    </row>
    <row r="164" spans="1:65" s="2" customFormat="1" ht="16.5" customHeight="1">
      <c r="A164" s="37"/>
      <c r="B164" s="38"/>
      <c r="C164" s="218" t="s">
        <v>267</v>
      </c>
      <c r="D164" s="218" t="s">
        <v>142</v>
      </c>
      <c r="E164" s="219" t="s">
        <v>1330</v>
      </c>
      <c r="F164" s="220" t="s">
        <v>1331</v>
      </c>
      <c r="G164" s="221" t="s">
        <v>1305</v>
      </c>
      <c r="H164" s="222">
        <v>1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38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146</v>
      </c>
      <c r="AT164" s="230" t="s">
        <v>142</v>
      </c>
      <c r="AU164" s="230" t="s">
        <v>83</v>
      </c>
      <c r="AY164" s="16" t="s">
        <v>139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81</v>
      </c>
      <c r="BK164" s="231">
        <f>ROUND(I164*H164,2)</f>
        <v>0</v>
      </c>
      <c r="BL164" s="16" t="s">
        <v>146</v>
      </c>
      <c r="BM164" s="230" t="s">
        <v>278</v>
      </c>
    </row>
    <row r="165" spans="1:65" s="2" customFormat="1" ht="16.5" customHeight="1">
      <c r="A165" s="37"/>
      <c r="B165" s="38"/>
      <c r="C165" s="218" t="s">
        <v>239</v>
      </c>
      <c r="D165" s="218" t="s">
        <v>142</v>
      </c>
      <c r="E165" s="219" t="s">
        <v>1332</v>
      </c>
      <c r="F165" s="220" t="s">
        <v>1333</v>
      </c>
      <c r="G165" s="221" t="s">
        <v>817</v>
      </c>
      <c r="H165" s="222">
        <v>1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38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146</v>
      </c>
      <c r="AT165" s="230" t="s">
        <v>142</v>
      </c>
      <c r="AU165" s="230" t="s">
        <v>83</v>
      </c>
      <c r="AY165" s="16" t="s">
        <v>139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81</v>
      </c>
      <c r="BK165" s="231">
        <f>ROUND(I165*H165,2)</f>
        <v>0</v>
      </c>
      <c r="BL165" s="16" t="s">
        <v>146</v>
      </c>
      <c r="BM165" s="230" t="s">
        <v>281</v>
      </c>
    </row>
    <row r="166" spans="1:63" s="12" customFormat="1" ht="22.8" customHeight="1">
      <c r="A166" s="12"/>
      <c r="B166" s="202"/>
      <c r="C166" s="203"/>
      <c r="D166" s="204" t="s">
        <v>72</v>
      </c>
      <c r="E166" s="216" t="s">
        <v>1334</v>
      </c>
      <c r="F166" s="216" t="s">
        <v>1335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SUM(P167:P173)</f>
        <v>0</v>
      </c>
      <c r="Q166" s="210"/>
      <c r="R166" s="211">
        <f>SUM(R167:R173)</f>
        <v>0</v>
      </c>
      <c r="S166" s="210"/>
      <c r="T166" s="212">
        <f>SUM(T167:T173)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81</v>
      </c>
      <c r="AT166" s="214" t="s">
        <v>72</v>
      </c>
      <c r="AU166" s="214" t="s">
        <v>81</v>
      </c>
      <c r="AY166" s="213" t="s">
        <v>139</v>
      </c>
      <c r="BK166" s="215">
        <f>SUM(BK167:BK173)</f>
        <v>0</v>
      </c>
    </row>
    <row r="167" spans="1:65" s="2" customFormat="1" ht="16.5" customHeight="1">
      <c r="A167" s="37"/>
      <c r="B167" s="38"/>
      <c r="C167" s="218" t="s">
        <v>275</v>
      </c>
      <c r="D167" s="218" t="s">
        <v>142</v>
      </c>
      <c r="E167" s="219" t="s">
        <v>1336</v>
      </c>
      <c r="F167" s="220" t="s">
        <v>1337</v>
      </c>
      <c r="G167" s="221" t="s">
        <v>1322</v>
      </c>
      <c r="H167" s="222">
        <v>1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38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146</v>
      </c>
      <c r="AT167" s="230" t="s">
        <v>142</v>
      </c>
      <c r="AU167" s="230" t="s">
        <v>83</v>
      </c>
      <c r="AY167" s="16" t="s">
        <v>139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81</v>
      </c>
      <c r="BK167" s="231">
        <f>ROUND(I167*H167,2)</f>
        <v>0</v>
      </c>
      <c r="BL167" s="16" t="s">
        <v>146</v>
      </c>
      <c r="BM167" s="230" t="s">
        <v>96</v>
      </c>
    </row>
    <row r="168" spans="1:65" s="2" customFormat="1" ht="16.5" customHeight="1">
      <c r="A168" s="37"/>
      <c r="B168" s="38"/>
      <c r="C168" s="218" t="s">
        <v>242</v>
      </c>
      <c r="D168" s="218" t="s">
        <v>142</v>
      </c>
      <c r="E168" s="219" t="s">
        <v>1338</v>
      </c>
      <c r="F168" s="220" t="s">
        <v>1339</v>
      </c>
      <c r="G168" s="221" t="s">
        <v>1325</v>
      </c>
      <c r="H168" s="222">
        <v>3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38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146</v>
      </c>
      <c r="AT168" s="230" t="s">
        <v>142</v>
      </c>
      <c r="AU168" s="230" t="s">
        <v>83</v>
      </c>
      <c r="AY168" s="16" t="s">
        <v>139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81</v>
      </c>
      <c r="BK168" s="231">
        <f>ROUND(I168*H168,2)</f>
        <v>0</v>
      </c>
      <c r="BL168" s="16" t="s">
        <v>146</v>
      </c>
      <c r="BM168" s="230" t="s">
        <v>289</v>
      </c>
    </row>
    <row r="169" spans="1:65" s="2" customFormat="1" ht="16.5" customHeight="1">
      <c r="A169" s="37"/>
      <c r="B169" s="38"/>
      <c r="C169" s="218" t="s">
        <v>283</v>
      </c>
      <c r="D169" s="218" t="s">
        <v>142</v>
      </c>
      <c r="E169" s="219" t="s">
        <v>1340</v>
      </c>
      <c r="F169" s="220" t="s">
        <v>1341</v>
      </c>
      <c r="G169" s="221" t="s">
        <v>1325</v>
      </c>
      <c r="H169" s="222">
        <v>11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38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146</v>
      </c>
      <c r="AT169" s="230" t="s">
        <v>142</v>
      </c>
      <c r="AU169" s="230" t="s">
        <v>83</v>
      </c>
      <c r="AY169" s="16" t="s">
        <v>139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81</v>
      </c>
      <c r="BK169" s="231">
        <f>ROUND(I169*H169,2)</f>
        <v>0</v>
      </c>
      <c r="BL169" s="16" t="s">
        <v>146</v>
      </c>
      <c r="BM169" s="230" t="s">
        <v>293</v>
      </c>
    </row>
    <row r="170" spans="1:65" s="2" customFormat="1" ht="16.5" customHeight="1">
      <c r="A170" s="37"/>
      <c r="B170" s="38"/>
      <c r="C170" s="218" t="s">
        <v>246</v>
      </c>
      <c r="D170" s="218" t="s">
        <v>142</v>
      </c>
      <c r="E170" s="219" t="s">
        <v>1342</v>
      </c>
      <c r="F170" s="220" t="s">
        <v>1343</v>
      </c>
      <c r="G170" s="221" t="s">
        <v>1305</v>
      </c>
      <c r="H170" s="222">
        <v>1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38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146</v>
      </c>
      <c r="AT170" s="230" t="s">
        <v>142</v>
      </c>
      <c r="AU170" s="230" t="s">
        <v>83</v>
      </c>
      <c r="AY170" s="16" t="s">
        <v>139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81</v>
      </c>
      <c r="BK170" s="231">
        <f>ROUND(I170*H170,2)</f>
        <v>0</v>
      </c>
      <c r="BL170" s="16" t="s">
        <v>146</v>
      </c>
      <c r="BM170" s="230" t="s">
        <v>297</v>
      </c>
    </row>
    <row r="171" spans="1:65" s="2" customFormat="1" ht="16.5" customHeight="1">
      <c r="A171" s="37"/>
      <c r="B171" s="38"/>
      <c r="C171" s="218" t="s">
        <v>290</v>
      </c>
      <c r="D171" s="218" t="s">
        <v>142</v>
      </c>
      <c r="E171" s="219" t="s">
        <v>1344</v>
      </c>
      <c r="F171" s="220" t="s">
        <v>1345</v>
      </c>
      <c r="G171" s="221" t="s">
        <v>1305</v>
      </c>
      <c r="H171" s="222">
        <v>1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38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146</v>
      </c>
      <c r="AT171" s="230" t="s">
        <v>142</v>
      </c>
      <c r="AU171" s="230" t="s">
        <v>83</v>
      </c>
      <c r="AY171" s="16" t="s">
        <v>139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81</v>
      </c>
      <c r="BK171" s="231">
        <f>ROUND(I171*H171,2)</f>
        <v>0</v>
      </c>
      <c r="BL171" s="16" t="s">
        <v>146</v>
      </c>
      <c r="BM171" s="230" t="s">
        <v>306</v>
      </c>
    </row>
    <row r="172" spans="1:65" s="2" customFormat="1" ht="16.5" customHeight="1">
      <c r="A172" s="37"/>
      <c r="B172" s="38"/>
      <c r="C172" s="218" t="s">
        <v>90</v>
      </c>
      <c r="D172" s="218" t="s">
        <v>142</v>
      </c>
      <c r="E172" s="219" t="s">
        <v>1346</v>
      </c>
      <c r="F172" s="220" t="s">
        <v>1347</v>
      </c>
      <c r="G172" s="221" t="s">
        <v>1305</v>
      </c>
      <c r="H172" s="222">
        <v>1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38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146</v>
      </c>
      <c r="AT172" s="230" t="s">
        <v>142</v>
      </c>
      <c r="AU172" s="230" t="s">
        <v>83</v>
      </c>
      <c r="AY172" s="16" t="s">
        <v>139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81</v>
      </c>
      <c r="BK172" s="231">
        <f>ROUND(I172*H172,2)</f>
        <v>0</v>
      </c>
      <c r="BL172" s="16" t="s">
        <v>146</v>
      </c>
      <c r="BM172" s="230" t="s">
        <v>99</v>
      </c>
    </row>
    <row r="173" spans="1:65" s="2" customFormat="1" ht="16.5" customHeight="1">
      <c r="A173" s="37"/>
      <c r="B173" s="38"/>
      <c r="C173" s="218" t="s">
        <v>302</v>
      </c>
      <c r="D173" s="218" t="s">
        <v>142</v>
      </c>
      <c r="E173" s="219" t="s">
        <v>1348</v>
      </c>
      <c r="F173" s="220" t="s">
        <v>1333</v>
      </c>
      <c r="G173" s="221" t="s">
        <v>817</v>
      </c>
      <c r="H173" s="222">
        <v>1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38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146</v>
      </c>
      <c r="AT173" s="230" t="s">
        <v>142</v>
      </c>
      <c r="AU173" s="230" t="s">
        <v>83</v>
      </c>
      <c r="AY173" s="16" t="s">
        <v>139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81</v>
      </c>
      <c r="BK173" s="231">
        <f>ROUND(I173*H173,2)</f>
        <v>0</v>
      </c>
      <c r="BL173" s="16" t="s">
        <v>146</v>
      </c>
      <c r="BM173" s="230" t="s">
        <v>312</v>
      </c>
    </row>
    <row r="174" spans="1:63" s="12" customFormat="1" ht="22.8" customHeight="1">
      <c r="A174" s="12"/>
      <c r="B174" s="202"/>
      <c r="C174" s="203"/>
      <c r="D174" s="204" t="s">
        <v>72</v>
      </c>
      <c r="E174" s="216" t="s">
        <v>1349</v>
      </c>
      <c r="F174" s="216" t="s">
        <v>1350</v>
      </c>
      <c r="G174" s="203"/>
      <c r="H174" s="203"/>
      <c r="I174" s="206"/>
      <c r="J174" s="217">
        <f>BK174</f>
        <v>0</v>
      </c>
      <c r="K174" s="203"/>
      <c r="L174" s="208"/>
      <c r="M174" s="209"/>
      <c r="N174" s="210"/>
      <c r="O174" s="210"/>
      <c r="P174" s="211">
        <f>SUM(P175:P186)</f>
        <v>0</v>
      </c>
      <c r="Q174" s="210"/>
      <c r="R174" s="211">
        <f>SUM(R175:R186)</f>
        <v>0</v>
      </c>
      <c r="S174" s="210"/>
      <c r="T174" s="212">
        <f>SUM(T175:T186)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81</v>
      </c>
      <c r="AT174" s="214" t="s">
        <v>72</v>
      </c>
      <c r="AU174" s="214" t="s">
        <v>81</v>
      </c>
      <c r="AY174" s="213" t="s">
        <v>139</v>
      </c>
      <c r="BK174" s="215">
        <f>SUM(BK175:BK186)</f>
        <v>0</v>
      </c>
    </row>
    <row r="175" spans="1:65" s="2" customFormat="1" ht="24.15" customHeight="1">
      <c r="A175" s="37"/>
      <c r="B175" s="38"/>
      <c r="C175" s="218" t="s">
        <v>254</v>
      </c>
      <c r="D175" s="218" t="s">
        <v>142</v>
      </c>
      <c r="E175" s="219" t="s">
        <v>1351</v>
      </c>
      <c r="F175" s="220" t="s">
        <v>1352</v>
      </c>
      <c r="G175" s="221" t="s">
        <v>1305</v>
      </c>
      <c r="H175" s="222">
        <v>1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38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146</v>
      </c>
      <c r="AT175" s="230" t="s">
        <v>142</v>
      </c>
      <c r="AU175" s="230" t="s">
        <v>83</v>
      </c>
      <c r="AY175" s="16" t="s">
        <v>139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81</v>
      </c>
      <c r="BK175" s="231">
        <f>ROUND(I175*H175,2)</f>
        <v>0</v>
      </c>
      <c r="BL175" s="16" t="s">
        <v>146</v>
      </c>
      <c r="BM175" s="230" t="s">
        <v>316</v>
      </c>
    </row>
    <row r="176" spans="1:65" s="2" customFormat="1" ht="24.15" customHeight="1">
      <c r="A176" s="37"/>
      <c r="B176" s="38"/>
      <c r="C176" s="218" t="s">
        <v>309</v>
      </c>
      <c r="D176" s="218" t="s">
        <v>142</v>
      </c>
      <c r="E176" s="219" t="s">
        <v>1353</v>
      </c>
      <c r="F176" s="220" t="s">
        <v>1354</v>
      </c>
      <c r="G176" s="221" t="s">
        <v>1305</v>
      </c>
      <c r="H176" s="222">
        <v>1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38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146</v>
      </c>
      <c r="AT176" s="230" t="s">
        <v>142</v>
      </c>
      <c r="AU176" s="230" t="s">
        <v>83</v>
      </c>
      <c r="AY176" s="16" t="s">
        <v>139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81</v>
      </c>
      <c r="BK176" s="231">
        <f>ROUND(I176*H176,2)</f>
        <v>0</v>
      </c>
      <c r="BL176" s="16" t="s">
        <v>146</v>
      </c>
      <c r="BM176" s="230" t="s">
        <v>322</v>
      </c>
    </row>
    <row r="177" spans="1:65" s="2" customFormat="1" ht="24.15" customHeight="1">
      <c r="A177" s="37"/>
      <c r="B177" s="38"/>
      <c r="C177" s="218" t="s">
        <v>258</v>
      </c>
      <c r="D177" s="218" t="s">
        <v>142</v>
      </c>
      <c r="E177" s="219" t="s">
        <v>1355</v>
      </c>
      <c r="F177" s="220" t="s">
        <v>1356</v>
      </c>
      <c r="G177" s="221" t="s">
        <v>1305</v>
      </c>
      <c r="H177" s="222">
        <v>1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38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146</v>
      </c>
      <c r="AT177" s="230" t="s">
        <v>142</v>
      </c>
      <c r="AU177" s="230" t="s">
        <v>83</v>
      </c>
      <c r="AY177" s="16" t="s">
        <v>139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81</v>
      </c>
      <c r="BK177" s="231">
        <f>ROUND(I177*H177,2)</f>
        <v>0</v>
      </c>
      <c r="BL177" s="16" t="s">
        <v>146</v>
      </c>
      <c r="BM177" s="230" t="s">
        <v>329</v>
      </c>
    </row>
    <row r="178" spans="1:65" s="2" customFormat="1" ht="24.15" customHeight="1">
      <c r="A178" s="37"/>
      <c r="B178" s="38"/>
      <c r="C178" s="218" t="s">
        <v>319</v>
      </c>
      <c r="D178" s="218" t="s">
        <v>142</v>
      </c>
      <c r="E178" s="219" t="s">
        <v>1357</v>
      </c>
      <c r="F178" s="220" t="s">
        <v>1358</v>
      </c>
      <c r="G178" s="221" t="s">
        <v>1305</v>
      </c>
      <c r="H178" s="222">
        <v>1</v>
      </c>
      <c r="I178" s="223"/>
      <c r="J178" s="224">
        <f>ROUND(I178*H178,2)</f>
        <v>0</v>
      </c>
      <c r="K178" s="225"/>
      <c r="L178" s="43"/>
      <c r="M178" s="226" t="s">
        <v>1</v>
      </c>
      <c r="N178" s="227" t="s">
        <v>38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146</v>
      </c>
      <c r="AT178" s="230" t="s">
        <v>142</v>
      </c>
      <c r="AU178" s="230" t="s">
        <v>83</v>
      </c>
      <c r="AY178" s="16" t="s">
        <v>139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81</v>
      </c>
      <c r="BK178" s="231">
        <f>ROUND(I178*H178,2)</f>
        <v>0</v>
      </c>
      <c r="BL178" s="16" t="s">
        <v>146</v>
      </c>
      <c r="BM178" s="230" t="s">
        <v>102</v>
      </c>
    </row>
    <row r="179" spans="1:65" s="2" customFormat="1" ht="24.15" customHeight="1">
      <c r="A179" s="37"/>
      <c r="B179" s="38"/>
      <c r="C179" s="218" t="s">
        <v>261</v>
      </c>
      <c r="D179" s="218" t="s">
        <v>142</v>
      </c>
      <c r="E179" s="219" t="s">
        <v>1359</v>
      </c>
      <c r="F179" s="220" t="s">
        <v>1360</v>
      </c>
      <c r="G179" s="221" t="s">
        <v>1305</v>
      </c>
      <c r="H179" s="222">
        <v>1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38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146</v>
      </c>
      <c r="AT179" s="230" t="s">
        <v>142</v>
      </c>
      <c r="AU179" s="230" t="s">
        <v>83</v>
      </c>
      <c r="AY179" s="16" t="s">
        <v>139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81</v>
      </c>
      <c r="BK179" s="231">
        <f>ROUND(I179*H179,2)</f>
        <v>0</v>
      </c>
      <c r="BL179" s="16" t="s">
        <v>146</v>
      </c>
      <c r="BM179" s="230" t="s">
        <v>338</v>
      </c>
    </row>
    <row r="180" spans="1:65" s="2" customFormat="1" ht="24.15" customHeight="1">
      <c r="A180" s="37"/>
      <c r="B180" s="38"/>
      <c r="C180" s="218" t="s">
        <v>331</v>
      </c>
      <c r="D180" s="218" t="s">
        <v>142</v>
      </c>
      <c r="E180" s="219" t="s">
        <v>1361</v>
      </c>
      <c r="F180" s="220" t="s">
        <v>1362</v>
      </c>
      <c r="G180" s="221" t="s">
        <v>1305</v>
      </c>
      <c r="H180" s="222">
        <v>1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38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146</v>
      </c>
      <c r="AT180" s="230" t="s">
        <v>142</v>
      </c>
      <c r="AU180" s="230" t="s">
        <v>83</v>
      </c>
      <c r="AY180" s="16" t="s">
        <v>139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81</v>
      </c>
      <c r="BK180" s="231">
        <f>ROUND(I180*H180,2)</f>
        <v>0</v>
      </c>
      <c r="BL180" s="16" t="s">
        <v>146</v>
      </c>
      <c r="BM180" s="230" t="s">
        <v>344</v>
      </c>
    </row>
    <row r="181" spans="1:65" s="2" customFormat="1" ht="24.15" customHeight="1">
      <c r="A181" s="37"/>
      <c r="B181" s="38"/>
      <c r="C181" s="218" t="s">
        <v>264</v>
      </c>
      <c r="D181" s="218" t="s">
        <v>142</v>
      </c>
      <c r="E181" s="219" t="s">
        <v>1363</v>
      </c>
      <c r="F181" s="220" t="s">
        <v>1364</v>
      </c>
      <c r="G181" s="221" t="s">
        <v>1305</v>
      </c>
      <c r="H181" s="222">
        <v>1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38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146</v>
      </c>
      <c r="AT181" s="230" t="s">
        <v>142</v>
      </c>
      <c r="AU181" s="230" t="s">
        <v>83</v>
      </c>
      <c r="AY181" s="16" t="s">
        <v>139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81</v>
      </c>
      <c r="BK181" s="231">
        <f>ROUND(I181*H181,2)</f>
        <v>0</v>
      </c>
      <c r="BL181" s="16" t="s">
        <v>146</v>
      </c>
      <c r="BM181" s="230" t="s">
        <v>349</v>
      </c>
    </row>
    <row r="182" spans="1:65" s="2" customFormat="1" ht="24.15" customHeight="1">
      <c r="A182" s="37"/>
      <c r="B182" s="38"/>
      <c r="C182" s="218" t="s">
        <v>341</v>
      </c>
      <c r="D182" s="218" t="s">
        <v>142</v>
      </c>
      <c r="E182" s="219" t="s">
        <v>1365</v>
      </c>
      <c r="F182" s="220" t="s">
        <v>1366</v>
      </c>
      <c r="G182" s="221" t="s">
        <v>1305</v>
      </c>
      <c r="H182" s="222">
        <v>1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38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146</v>
      </c>
      <c r="AT182" s="230" t="s">
        <v>142</v>
      </c>
      <c r="AU182" s="230" t="s">
        <v>83</v>
      </c>
      <c r="AY182" s="16" t="s">
        <v>139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81</v>
      </c>
      <c r="BK182" s="231">
        <f>ROUND(I182*H182,2)</f>
        <v>0</v>
      </c>
      <c r="BL182" s="16" t="s">
        <v>146</v>
      </c>
      <c r="BM182" s="230" t="s">
        <v>353</v>
      </c>
    </row>
    <row r="183" spans="1:65" s="2" customFormat="1" ht="24.15" customHeight="1">
      <c r="A183" s="37"/>
      <c r="B183" s="38"/>
      <c r="C183" s="218" t="s">
        <v>93</v>
      </c>
      <c r="D183" s="218" t="s">
        <v>142</v>
      </c>
      <c r="E183" s="219" t="s">
        <v>1367</v>
      </c>
      <c r="F183" s="220" t="s">
        <v>1368</v>
      </c>
      <c r="G183" s="221" t="s">
        <v>1305</v>
      </c>
      <c r="H183" s="222">
        <v>1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38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146</v>
      </c>
      <c r="AT183" s="230" t="s">
        <v>142</v>
      </c>
      <c r="AU183" s="230" t="s">
        <v>83</v>
      </c>
      <c r="AY183" s="16" t="s">
        <v>139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81</v>
      </c>
      <c r="BK183" s="231">
        <f>ROUND(I183*H183,2)</f>
        <v>0</v>
      </c>
      <c r="BL183" s="16" t="s">
        <v>146</v>
      </c>
      <c r="BM183" s="230" t="s">
        <v>105</v>
      </c>
    </row>
    <row r="184" spans="1:65" s="2" customFormat="1" ht="24.15" customHeight="1">
      <c r="A184" s="37"/>
      <c r="B184" s="38"/>
      <c r="C184" s="218" t="s">
        <v>350</v>
      </c>
      <c r="D184" s="218" t="s">
        <v>142</v>
      </c>
      <c r="E184" s="219" t="s">
        <v>1369</v>
      </c>
      <c r="F184" s="220" t="s">
        <v>1370</v>
      </c>
      <c r="G184" s="221" t="s">
        <v>1305</v>
      </c>
      <c r="H184" s="222">
        <v>1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38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146</v>
      </c>
      <c r="AT184" s="230" t="s">
        <v>142</v>
      </c>
      <c r="AU184" s="230" t="s">
        <v>83</v>
      </c>
      <c r="AY184" s="16" t="s">
        <v>139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81</v>
      </c>
      <c r="BK184" s="231">
        <f>ROUND(I184*H184,2)</f>
        <v>0</v>
      </c>
      <c r="BL184" s="16" t="s">
        <v>146</v>
      </c>
      <c r="BM184" s="230" t="s">
        <v>360</v>
      </c>
    </row>
    <row r="185" spans="1:65" s="2" customFormat="1" ht="24.15" customHeight="1">
      <c r="A185" s="37"/>
      <c r="B185" s="38"/>
      <c r="C185" s="218" t="s">
        <v>271</v>
      </c>
      <c r="D185" s="218" t="s">
        <v>142</v>
      </c>
      <c r="E185" s="219" t="s">
        <v>1371</v>
      </c>
      <c r="F185" s="220" t="s">
        <v>1372</v>
      </c>
      <c r="G185" s="221" t="s">
        <v>1305</v>
      </c>
      <c r="H185" s="222">
        <v>1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38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146</v>
      </c>
      <c r="AT185" s="230" t="s">
        <v>142</v>
      </c>
      <c r="AU185" s="230" t="s">
        <v>83</v>
      </c>
      <c r="AY185" s="16" t="s">
        <v>139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81</v>
      </c>
      <c r="BK185" s="231">
        <f>ROUND(I185*H185,2)</f>
        <v>0</v>
      </c>
      <c r="BL185" s="16" t="s">
        <v>146</v>
      </c>
      <c r="BM185" s="230" t="s">
        <v>365</v>
      </c>
    </row>
    <row r="186" spans="1:65" s="2" customFormat="1" ht="24.15" customHeight="1">
      <c r="A186" s="37"/>
      <c r="B186" s="38"/>
      <c r="C186" s="218" t="s">
        <v>357</v>
      </c>
      <c r="D186" s="218" t="s">
        <v>142</v>
      </c>
      <c r="E186" s="219" t="s">
        <v>1373</v>
      </c>
      <c r="F186" s="220" t="s">
        <v>1374</v>
      </c>
      <c r="G186" s="221" t="s">
        <v>1305</v>
      </c>
      <c r="H186" s="222">
        <v>1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38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146</v>
      </c>
      <c r="AT186" s="230" t="s">
        <v>142</v>
      </c>
      <c r="AU186" s="230" t="s">
        <v>83</v>
      </c>
      <c r="AY186" s="16" t="s">
        <v>139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81</v>
      </c>
      <c r="BK186" s="231">
        <f>ROUND(I186*H186,2)</f>
        <v>0</v>
      </c>
      <c r="BL186" s="16" t="s">
        <v>146</v>
      </c>
      <c r="BM186" s="230" t="s">
        <v>370</v>
      </c>
    </row>
    <row r="187" spans="1:63" s="12" customFormat="1" ht="22.8" customHeight="1">
      <c r="A187" s="12"/>
      <c r="B187" s="202"/>
      <c r="C187" s="203"/>
      <c r="D187" s="204" t="s">
        <v>72</v>
      </c>
      <c r="E187" s="216" t="s">
        <v>1375</v>
      </c>
      <c r="F187" s="216" t="s">
        <v>1376</v>
      </c>
      <c r="G187" s="203"/>
      <c r="H187" s="203"/>
      <c r="I187" s="206"/>
      <c r="J187" s="217">
        <f>BK187</f>
        <v>0</v>
      </c>
      <c r="K187" s="203"/>
      <c r="L187" s="208"/>
      <c r="M187" s="209"/>
      <c r="N187" s="210"/>
      <c r="O187" s="210"/>
      <c r="P187" s="211">
        <f>SUM(P188:P195)</f>
        <v>0</v>
      </c>
      <c r="Q187" s="210"/>
      <c r="R187" s="211">
        <f>SUM(R188:R195)</f>
        <v>0</v>
      </c>
      <c r="S187" s="210"/>
      <c r="T187" s="212">
        <f>SUM(T188:T195)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3" t="s">
        <v>81</v>
      </c>
      <c r="AT187" s="214" t="s">
        <v>72</v>
      </c>
      <c r="AU187" s="214" t="s">
        <v>81</v>
      </c>
      <c r="AY187" s="213" t="s">
        <v>139</v>
      </c>
      <c r="BK187" s="215">
        <f>SUM(BK188:BK195)</f>
        <v>0</v>
      </c>
    </row>
    <row r="188" spans="1:65" s="2" customFormat="1" ht="21.75" customHeight="1">
      <c r="A188" s="37"/>
      <c r="B188" s="38"/>
      <c r="C188" s="218" t="s">
        <v>274</v>
      </c>
      <c r="D188" s="218" t="s">
        <v>142</v>
      </c>
      <c r="E188" s="219" t="s">
        <v>1377</v>
      </c>
      <c r="F188" s="220" t="s">
        <v>1378</v>
      </c>
      <c r="G188" s="221" t="s">
        <v>1322</v>
      </c>
      <c r="H188" s="222">
        <v>24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38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146</v>
      </c>
      <c r="AT188" s="230" t="s">
        <v>142</v>
      </c>
      <c r="AU188" s="230" t="s">
        <v>83</v>
      </c>
      <c r="AY188" s="16" t="s">
        <v>139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81</v>
      </c>
      <c r="BK188" s="231">
        <f>ROUND(I188*H188,2)</f>
        <v>0</v>
      </c>
      <c r="BL188" s="16" t="s">
        <v>146</v>
      </c>
      <c r="BM188" s="230" t="s">
        <v>373</v>
      </c>
    </row>
    <row r="189" spans="1:65" s="2" customFormat="1" ht="16.5" customHeight="1">
      <c r="A189" s="37"/>
      <c r="B189" s="38"/>
      <c r="C189" s="218" t="s">
        <v>367</v>
      </c>
      <c r="D189" s="218" t="s">
        <v>142</v>
      </c>
      <c r="E189" s="219" t="s">
        <v>1379</v>
      </c>
      <c r="F189" s="220" t="s">
        <v>1324</v>
      </c>
      <c r="G189" s="221" t="s">
        <v>1325</v>
      </c>
      <c r="H189" s="222">
        <v>24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38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146</v>
      </c>
      <c r="AT189" s="230" t="s">
        <v>142</v>
      </c>
      <c r="AU189" s="230" t="s">
        <v>83</v>
      </c>
      <c r="AY189" s="16" t="s">
        <v>139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81</v>
      </c>
      <c r="BK189" s="231">
        <f>ROUND(I189*H189,2)</f>
        <v>0</v>
      </c>
      <c r="BL189" s="16" t="s">
        <v>146</v>
      </c>
      <c r="BM189" s="230" t="s">
        <v>108</v>
      </c>
    </row>
    <row r="190" spans="1:65" s="2" customFormat="1" ht="16.5" customHeight="1">
      <c r="A190" s="37"/>
      <c r="B190" s="38"/>
      <c r="C190" s="218" t="s">
        <v>278</v>
      </c>
      <c r="D190" s="218" t="s">
        <v>142</v>
      </c>
      <c r="E190" s="219" t="s">
        <v>1380</v>
      </c>
      <c r="F190" s="220" t="s">
        <v>1341</v>
      </c>
      <c r="G190" s="221" t="s">
        <v>1325</v>
      </c>
      <c r="H190" s="222">
        <v>168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38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146</v>
      </c>
      <c r="AT190" s="230" t="s">
        <v>142</v>
      </c>
      <c r="AU190" s="230" t="s">
        <v>83</v>
      </c>
      <c r="AY190" s="16" t="s">
        <v>139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81</v>
      </c>
      <c r="BK190" s="231">
        <f>ROUND(I190*H190,2)</f>
        <v>0</v>
      </c>
      <c r="BL190" s="16" t="s">
        <v>146</v>
      </c>
      <c r="BM190" s="230" t="s">
        <v>380</v>
      </c>
    </row>
    <row r="191" spans="1:65" s="2" customFormat="1" ht="16.5" customHeight="1">
      <c r="A191" s="37"/>
      <c r="B191" s="38"/>
      <c r="C191" s="218" t="s">
        <v>375</v>
      </c>
      <c r="D191" s="218" t="s">
        <v>142</v>
      </c>
      <c r="E191" s="219" t="s">
        <v>1381</v>
      </c>
      <c r="F191" s="220" t="s">
        <v>1382</v>
      </c>
      <c r="G191" s="221" t="s">
        <v>1305</v>
      </c>
      <c r="H191" s="222">
        <v>24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38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146</v>
      </c>
      <c r="AT191" s="230" t="s">
        <v>142</v>
      </c>
      <c r="AU191" s="230" t="s">
        <v>83</v>
      </c>
      <c r="AY191" s="16" t="s">
        <v>139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81</v>
      </c>
      <c r="BK191" s="231">
        <f>ROUND(I191*H191,2)</f>
        <v>0</v>
      </c>
      <c r="BL191" s="16" t="s">
        <v>146</v>
      </c>
      <c r="BM191" s="230" t="s">
        <v>385</v>
      </c>
    </row>
    <row r="192" spans="1:65" s="2" customFormat="1" ht="16.5" customHeight="1">
      <c r="A192" s="37"/>
      <c r="B192" s="38"/>
      <c r="C192" s="218" t="s">
        <v>281</v>
      </c>
      <c r="D192" s="218" t="s">
        <v>142</v>
      </c>
      <c r="E192" s="219" t="s">
        <v>1383</v>
      </c>
      <c r="F192" s="220" t="s">
        <v>1384</v>
      </c>
      <c r="G192" s="221" t="s">
        <v>1305</v>
      </c>
      <c r="H192" s="222">
        <v>24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38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146</v>
      </c>
      <c r="AT192" s="230" t="s">
        <v>142</v>
      </c>
      <c r="AU192" s="230" t="s">
        <v>83</v>
      </c>
      <c r="AY192" s="16" t="s">
        <v>139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81</v>
      </c>
      <c r="BK192" s="231">
        <f>ROUND(I192*H192,2)</f>
        <v>0</v>
      </c>
      <c r="BL192" s="16" t="s">
        <v>146</v>
      </c>
      <c r="BM192" s="230" t="s">
        <v>390</v>
      </c>
    </row>
    <row r="193" spans="1:65" s="2" customFormat="1" ht="16.5" customHeight="1">
      <c r="A193" s="37"/>
      <c r="B193" s="38"/>
      <c r="C193" s="218" t="s">
        <v>382</v>
      </c>
      <c r="D193" s="218" t="s">
        <v>142</v>
      </c>
      <c r="E193" s="219" t="s">
        <v>1385</v>
      </c>
      <c r="F193" s="220" t="s">
        <v>1386</v>
      </c>
      <c r="G193" s="221" t="s">
        <v>1305</v>
      </c>
      <c r="H193" s="222">
        <v>24</v>
      </c>
      <c r="I193" s="223"/>
      <c r="J193" s="224">
        <f>ROUND(I193*H193,2)</f>
        <v>0</v>
      </c>
      <c r="K193" s="225"/>
      <c r="L193" s="43"/>
      <c r="M193" s="226" t="s">
        <v>1</v>
      </c>
      <c r="N193" s="227" t="s">
        <v>38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146</v>
      </c>
      <c r="AT193" s="230" t="s">
        <v>142</v>
      </c>
      <c r="AU193" s="230" t="s">
        <v>83</v>
      </c>
      <c r="AY193" s="16" t="s">
        <v>139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81</v>
      </c>
      <c r="BK193" s="231">
        <f>ROUND(I193*H193,2)</f>
        <v>0</v>
      </c>
      <c r="BL193" s="16" t="s">
        <v>146</v>
      </c>
      <c r="BM193" s="230" t="s">
        <v>395</v>
      </c>
    </row>
    <row r="194" spans="1:65" s="2" customFormat="1" ht="16.5" customHeight="1">
      <c r="A194" s="37"/>
      <c r="B194" s="38"/>
      <c r="C194" s="218" t="s">
        <v>96</v>
      </c>
      <c r="D194" s="218" t="s">
        <v>142</v>
      </c>
      <c r="E194" s="219" t="s">
        <v>1387</v>
      </c>
      <c r="F194" s="220" t="s">
        <v>1331</v>
      </c>
      <c r="G194" s="221" t="s">
        <v>1305</v>
      </c>
      <c r="H194" s="222">
        <v>24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38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146</v>
      </c>
      <c r="AT194" s="230" t="s">
        <v>142</v>
      </c>
      <c r="AU194" s="230" t="s">
        <v>83</v>
      </c>
      <c r="AY194" s="16" t="s">
        <v>139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81</v>
      </c>
      <c r="BK194" s="231">
        <f>ROUND(I194*H194,2)</f>
        <v>0</v>
      </c>
      <c r="BL194" s="16" t="s">
        <v>146</v>
      </c>
      <c r="BM194" s="230" t="s">
        <v>398</v>
      </c>
    </row>
    <row r="195" spans="1:65" s="2" customFormat="1" ht="16.5" customHeight="1">
      <c r="A195" s="37"/>
      <c r="B195" s="38"/>
      <c r="C195" s="218" t="s">
        <v>392</v>
      </c>
      <c r="D195" s="218" t="s">
        <v>142</v>
      </c>
      <c r="E195" s="219" t="s">
        <v>1388</v>
      </c>
      <c r="F195" s="220" t="s">
        <v>1333</v>
      </c>
      <c r="G195" s="221" t="s">
        <v>817</v>
      </c>
      <c r="H195" s="222">
        <v>24</v>
      </c>
      <c r="I195" s="223"/>
      <c r="J195" s="224">
        <f>ROUND(I195*H195,2)</f>
        <v>0</v>
      </c>
      <c r="K195" s="225"/>
      <c r="L195" s="43"/>
      <c r="M195" s="226" t="s">
        <v>1</v>
      </c>
      <c r="N195" s="227" t="s">
        <v>38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146</v>
      </c>
      <c r="AT195" s="230" t="s">
        <v>142</v>
      </c>
      <c r="AU195" s="230" t="s">
        <v>83</v>
      </c>
      <c r="AY195" s="16" t="s">
        <v>139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81</v>
      </c>
      <c r="BK195" s="231">
        <f>ROUND(I195*H195,2)</f>
        <v>0</v>
      </c>
      <c r="BL195" s="16" t="s">
        <v>146</v>
      </c>
      <c r="BM195" s="230" t="s">
        <v>402</v>
      </c>
    </row>
    <row r="196" spans="1:63" s="12" customFormat="1" ht="22.8" customHeight="1">
      <c r="A196" s="12"/>
      <c r="B196" s="202"/>
      <c r="C196" s="203"/>
      <c r="D196" s="204" t="s">
        <v>72</v>
      </c>
      <c r="E196" s="216" t="s">
        <v>1389</v>
      </c>
      <c r="F196" s="216" t="s">
        <v>1390</v>
      </c>
      <c r="G196" s="203"/>
      <c r="H196" s="203"/>
      <c r="I196" s="206"/>
      <c r="J196" s="217">
        <f>BK196</f>
        <v>0</v>
      </c>
      <c r="K196" s="203"/>
      <c r="L196" s="208"/>
      <c r="M196" s="209"/>
      <c r="N196" s="210"/>
      <c r="O196" s="210"/>
      <c r="P196" s="211">
        <f>SUM(P197:P202)</f>
        <v>0</v>
      </c>
      <c r="Q196" s="210"/>
      <c r="R196" s="211">
        <f>SUM(R197:R202)</f>
        <v>0</v>
      </c>
      <c r="S196" s="210"/>
      <c r="T196" s="212">
        <f>SUM(T197:T202)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3" t="s">
        <v>81</v>
      </c>
      <c r="AT196" s="214" t="s">
        <v>72</v>
      </c>
      <c r="AU196" s="214" t="s">
        <v>81</v>
      </c>
      <c r="AY196" s="213" t="s">
        <v>139</v>
      </c>
      <c r="BK196" s="215">
        <f>SUM(BK197:BK202)</f>
        <v>0</v>
      </c>
    </row>
    <row r="197" spans="1:65" s="2" customFormat="1" ht="24.15" customHeight="1">
      <c r="A197" s="37"/>
      <c r="B197" s="38"/>
      <c r="C197" s="218" t="s">
        <v>289</v>
      </c>
      <c r="D197" s="218" t="s">
        <v>142</v>
      </c>
      <c r="E197" s="219" t="s">
        <v>1391</v>
      </c>
      <c r="F197" s="220" t="s">
        <v>1392</v>
      </c>
      <c r="G197" s="221" t="s">
        <v>1322</v>
      </c>
      <c r="H197" s="222">
        <v>3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38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146</v>
      </c>
      <c r="AT197" s="230" t="s">
        <v>142</v>
      </c>
      <c r="AU197" s="230" t="s">
        <v>83</v>
      </c>
      <c r="AY197" s="16" t="s">
        <v>139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81</v>
      </c>
      <c r="BK197" s="231">
        <f>ROUND(I197*H197,2)</f>
        <v>0</v>
      </c>
      <c r="BL197" s="16" t="s">
        <v>146</v>
      </c>
      <c r="BM197" s="230" t="s">
        <v>407</v>
      </c>
    </row>
    <row r="198" spans="1:65" s="2" customFormat="1" ht="16.5" customHeight="1">
      <c r="A198" s="37"/>
      <c r="B198" s="38"/>
      <c r="C198" s="218" t="s">
        <v>399</v>
      </c>
      <c r="D198" s="218" t="s">
        <v>142</v>
      </c>
      <c r="E198" s="219" t="s">
        <v>1393</v>
      </c>
      <c r="F198" s="220" t="s">
        <v>1394</v>
      </c>
      <c r="G198" s="221" t="s">
        <v>1325</v>
      </c>
      <c r="H198" s="222">
        <v>6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38</v>
      </c>
      <c r="O198" s="90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146</v>
      </c>
      <c r="AT198" s="230" t="s">
        <v>142</v>
      </c>
      <c r="AU198" s="230" t="s">
        <v>83</v>
      </c>
      <c r="AY198" s="16" t="s">
        <v>139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81</v>
      </c>
      <c r="BK198" s="231">
        <f>ROUND(I198*H198,2)</f>
        <v>0</v>
      </c>
      <c r="BL198" s="16" t="s">
        <v>146</v>
      </c>
      <c r="BM198" s="230" t="s">
        <v>411</v>
      </c>
    </row>
    <row r="199" spans="1:65" s="2" customFormat="1" ht="16.5" customHeight="1">
      <c r="A199" s="37"/>
      <c r="B199" s="38"/>
      <c r="C199" s="218" t="s">
        <v>293</v>
      </c>
      <c r="D199" s="218" t="s">
        <v>142</v>
      </c>
      <c r="E199" s="219" t="s">
        <v>1395</v>
      </c>
      <c r="F199" s="220" t="s">
        <v>1341</v>
      </c>
      <c r="G199" s="221" t="s">
        <v>1325</v>
      </c>
      <c r="H199" s="222">
        <v>9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38</v>
      </c>
      <c r="O199" s="90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146</v>
      </c>
      <c r="AT199" s="230" t="s">
        <v>142</v>
      </c>
      <c r="AU199" s="230" t="s">
        <v>83</v>
      </c>
      <c r="AY199" s="16" t="s">
        <v>139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81</v>
      </c>
      <c r="BK199" s="231">
        <f>ROUND(I199*H199,2)</f>
        <v>0</v>
      </c>
      <c r="BL199" s="16" t="s">
        <v>146</v>
      </c>
      <c r="BM199" s="230" t="s">
        <v>414</v>
      </c>
    </row>
    <row r="200" spans="1:65" s="2" customFormat="1" ht="16.5" customHeight="1">
      <c r="A200" s="37"/>
      <c r="B200" s="38"/>
      <c r="C200" s="218" t="s">
        <v>408</v>
      </c>
      <c r="D200" s="218" t="s">
        <v>142</v>
      </c>
      <c r="E200" s="219" t="s">
        <v>1396</v>
      </c>
      <c r="F200" s="220" t="s">
        <v>1345</v>
      </c>
      <c r="G200" s="221" t="s">
        <v>1305</v>
      </c>
      <c r="H200" s="222">
        <v>3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38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146</v>
      </c>
      <c r="AT200" s="230" t="s">
        <v>142</v>
      </c>
      <c r="AU200" s="230" t="s">
        <v>83</v>
      </c>
      <c r="AY200" s="16" t="s">
        <v>139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81</v>
      </c>
      <c r="BK200" s="231">
        <f>ROUND(I200*H200,2)</f>
        <v>0</v>
      </c>
      <c r="BL200" s="16" t="s">
        <v>146</v>
      </c>
      <c r="BM200" s="230" t="s">
        <v>418</v>
      </c>
    </row>
    <row r="201" spans="1:65" s="2" customFormat="1" ht="16.5" customHeight="1">
      <c r="A201" s="37"/>
      <c r="B201" s="38"/>
      <c r="C201" s="218" t="s">
        <v>297</v>
      </c>
      <c r="D201" s="218" t="s">
        <v>142</v>
      </c>
      <c r="E201" s="219" t="s">
        <v>1397</v>
      </c>
      <c r="F201" s="220" t="s">
        <v>1398</v>
      </c>
      <c r="G201" s="221" t="s">
        <v>1305</v>
      </c>
      <c r="H201" s="222">
        <v>3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38</v>
      </c>
      <c r="O201" s="90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146</v>
      </c>
      <c r="AT201" s="230" t="s">
        <v>142</v>
      </c>
      <c r="AU201" s="230" t="s">
        <v>83</v>
      </c>
      <c r="AY201" s="16" t="s">
        <v>139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81</v>
      </c>
      <c r="BK201" s="231">
        <f>ROUND(I201*H201,2)</f>
        <v>0</v>
      </c>
      <c r="BL201" s="16" t="s">
        <v>146</v>
      </c>
      <c r="BM201" s="230" t="s">
        <v>421</v>
      </c>
    </row>
    <row r="202" spans="1:65" s="2" customFormat="1" ht="16.5" customHeight="1">
      <c r="A202" s="37"/>
      <c r="B202" s="38"/>
      <c r="C202" s="218" t="s">
        <v>415</v>
      </c>
      <c r="D202" s="218" t="s">
        <v>142</v>
      </c>
      <c r="E202" s="219" t="s">
        <v>1399</v>
      </c>
      <c r="F202" s="220" t="s">
        <v>1333</v>
      </c>
      <c r="G202" s="221" t="s">
        <v>817</v>
      </c>
      <c r="H202" s="222">
        <v>3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38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146</v>
      </c>
      <c r="AT202" s="230" t="s">
        <v>142</v>
      </c>
      <c r="AU202" s="230" t="s">
        <v>83</v>
      </c>
      <c r="AY202" s="16" t="s">
        <v>139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81</v>
      </c>
      <c r="BK202" s="231">
        <f>ROUND(I202*H202,2)</f>
        <v>0</v>
      </c>
      <c r="BL202" s="16" t="s">
        <v>146</v>
      </c>
      <c r="BM202" s="230" t="s">
        <v>425</v>
      </c>
    </row>
    <row r="203" spans="1:63" s="12" customFormat="1" ht="22.8" customHeight="1">
      <c r="A203" s="12"/>
      <c r="B203" s="202"/>
      <c r="C203" s="203"/>
      <c r="D203" s="204" t="s">
        <v>72</v>
      </c>
      <c r="E203" s="216" t="s">
        <v>1400</v>
      </c>
      <c r="F203" s="216" t="s">
        <v>1401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SUM(P204:P209)</f>
        <v>0</v>
      </c>
      <c r="Q203" s="210"/>
      <c r="R203" s="211">
        <f>SUM(R204:R209)</f>
        <v>0</v>
      </c>
      <c r="S203" s="210"/>
      <c r="T203" s="212">
        <f>SUM(T204:T209)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81</v>
      </c>
      <c r="AT203" s="214" t="s">
        <v>72</v>
      </c>
      <c r="AU203" s="214" t="s">
        <v>81</v>
      </c>
      <c r="AY203" s="213" t="s">
        <v>139</v>
      </c>
      <c r="BK203" s="215">
        <f>SUM(BK204:BK209)</f>
        <v>0</v>
      </c>
    </row>
    <row r="204" spans="1:65" s="2" customFormat="1" ht="24.15" customHeight="1">
      <c r="A204" s="37"/>
      <c r="B204" s="38"/>
      <c r="C204" s="218" t="s">
        <v>306</v>
      </c>
      <c r="D204" s="218" t="s">
        <v>142</v>
      </c>
      <c r="E204" s="219" t="s">
        <v>1402</v>
      </c>
      <c r="F204" s="220" t="s">
        <v>1403</v>
      </c>
      <c r="G204" s="221" t="s">
        <v>1322</v>
      </c>
      <c r="H204" s="222">
        <v>6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38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146</v>
      </c>
      <c r="AT204" s="230" t="s">
        <v>142</v>
      </c>
      <c r="AU204" s="230" t="s">
        <v>83</v>
      </c>
      <c r="AY204" s="16" t="s">
        <v>139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81</v>
      </c>
      <c r="BK204" s="231">
        <f>ROUND(I204*H204,2)</f>
        <v>0</v>
      </c>
      <c r="BL204" s="16" t="s">
        <v>146</v>
      </c>
      <c r="BM204" s="230" t="s">
        <v>428</v>
      </c>
    </row>
    <row r="205" spans="1:65" s="2" customFormat="1" ht="16.5" customHeight="1">
      <c r="A205" s="37"/>
      <c r="B205" s="38"/>
      <c r="C205" s="218" t="s">
        <v>422</v>
      </c>
      <c r="D205" s="218" t="s">
        <v>142</v>
      </c>
      <c r="E205" s="219" t="s">
        <v>1404</v>
      </c>
      <c r="F205" s="220" t="s">
        <v>1394</v>
      </c>
      <c r="G205" s="221" t="s">
        <v>1325</v>
      </c>
      <c r="H205" s="222">
        <v>18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38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146</v>
      </c>
      <c r="AT205" s="230" t="s">
        <v>142</v>
      </c>
      <c r="AU205" s="230" t="s">
        <v>83</v>
      </c>
      <c r="AY205" s="16" t="s">
        <v>139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81</v>
      </c>
      <c r="BK205" s="231">
        <f>ROUND(I205*H205,2)</f>
        <v>0</v>
      </c>
      <c r="BL205" s="16" t="s">
        <v>146</v>
      </c>
      <c r="BM205" s="230" t="s">
        <v>432</v>
      </c>
    </row>
    <row r="206" spans="1:65" s="2" customFormat="1" ht="16.5" customHeight="1">
      <c r="A206" s="37"/>
      <c r="B206" s="38"/>
      <c r="C206" s="218" t="s">
        <v>99</v>
      </c>
      <c r="D206" s="218" t="s">
        <v>142</v>
      </c>
      <c r="E206" s="219" t="s">
        <v>1405</v>
      </c>
      <c r="F206" s="220" t="s">
        <v>1341</v>
      </c>
      <c r="G206" s="221" t="s">
        <v>1325</v>
      </c>
      <c r="H206" s="222">
        <v>66</v>
      </c>
      <c r="I206" s="223"/>
      <c r="J206" s="224">
        <f>ROUND(I206*H206,2)</f>
        <v>0</v>
      </c>
      <c r="K206" s="225"/>
      <c r="L206" s="43"/>
      <c r="M206" s="226" t="s">
        <v>1</v>
      </c>
      <c r="N206" s="227" t="s">
        <v>38</v>
      </c>
      <c r="O206" s="90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146</v>
      </c>
      <c r="AT206" s="230" t="s">
        <v>142</v>
      </c>
      <c r="AU206" s="230" t="s">
        <v>83</v>
      </c>
      <c r="AY206" s="16" t="s">
        <v>139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81</v>
      </c>
      <c r="BK206" s="231">
        <f>ROUND(I206*H206,2)</f>
        <v>0</v>
      </c>
      <c r="BL206" s="16" t="s">
        <v>146</v>
      </c>
      <c r="BM206" s="230" t="s">
        <v>435</v>
      </c>
    </row>
    <row r="207" spans="1:65" s="2" customFormat="1" ht="16.5" customHeight="1">
      <c r="A207" s="37"/>
      <c r="B207" s="38"/>
      <c r="C207" s="218" t="s">
        <v>429</v>
      </c>
      <c r="D207" s="218" t="s">
        <v>142</v>
      </c>
      <c r="E207" s="219" t="s">
        <v>1406</v>
      </c>
      <c r="F207" s="220" t="s">
        <v>1345</v>
      </c>
      <c r="G207" s="221" t="s">
        <v>1305</v>
      </c>
      <c r="H207" s="222">
        <v>6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38</v>
      </c>
      <c r="O207" s="90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146</v>
      </c>
      <c r="AT207" s="230" t="s">
        <v>142</v>
      </c>
      <c r="AU207" s="230" t="s">
        <v>83</v>
      </c>
      <c r="AY207" s="16" t="s">
        <v>139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81</v>
      </c>
      <c r="BK207" s="231">
        <f>ROUND(I207*H207,2)</f>
        <v>0</v>
      </c>
      <c r="BL207" s="16" t="s">
        <v>146</v>
      </c>
      <c r="BM207" s="230" t="s">
        <v>439</v>
      </c>
    </row>
    <row r="208" spans="1:65" s="2" customFormat="1" ht="16.5" customHeight="1">
      <c r="A208" s="37"/>
      <c r="B208" s="38"/>
      <c r="C208" s="218" t="s">
        <v>312</v>
      </c>
      <c r="D208" s="218" t="s">
        <v>142</v>
      </c>
      <c r="E208" s="219" t="s">
        <v>1407</v>
      </c>
      <c r="F208" s="220" t="s">
        <v>1398</v>
      </c>
      <c r="G208" s="221" t="s">
        <v>1305</v>
      </c>
      <c r="H208" s="222">
        <v>6</v>
      </c>
      <c r="I208" s="223"/>
      <c r="J208" s="224">
        <f>ROUND(I208*H208,2)</f>
        <v>0</v>
      </c>
      <c r="K208" s="225"/>
      <c r="L208" s="43"/>
      <c r="M208" s="226" t="s">
        <v>1</v>
      </c>
      <c r="N208" s="227" t="s">
        <v>38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146</v>
      </c>
      <c r="AT208" s="230" t="s">
        <v>142</v>
      </c>
      <c r="AU208" s="230" t="s">
        <v>83</v>
      </c>
      <c r="AY208" s="16" t="s">
        <v>139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81</v>
      </c>
      <c r="BK208" s="231">
        <f>ROUND(I208*H208,2)</f>
        <v>0</v>
      </c>
      <c r="BL208" s="16" t="s">
        <v>146</v>
      </c>
      <c r="BM208" s="230" t="s">
        <v>442</v>
      </c>
    </row>
    <row r="209" spans="1:65" s="2" customFormat="1" ht="16.5" customHeight="1">
      <c r="A209" s="37"/>
      <c r="B209" s="38"/>
      <c r="C209" s="218" t="s">
        <v>436</v>
      </c>
      <c r="D209" s="218" t="s">
        <v>142</v>
      </c>
      <c r="E209" s="219" t="s">
        <v>1408</v>
      </c>
      <c r="F209" s="220" t="s">
        <v>1333</v>
      </c>
      <c r="G209" s="221" t="s">
        <v>817</v>
      </c>
      <c r="H209" s="222">
        <v>6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38</v>
      </c>
      <c r="O209" s="90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146</v>
      </c>
      <c r="AT209" s="230" t="s">
        <v>142</v>
      </c>
      <c r="AU209" s="230" t="s">
        <v>83</v>
      </c>
      <c r="AY209" s="16" t="s">
        <v>139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81</v>
      </c>
      <c r="BK209" s="231">
        <f>ROUND(I209*H209,2)</f>
        <v>0</v>
      </c>
      <c r="BL209" s="16" t="s">
        <v>146</v>
      </c>
      <c r="BM209" s="230" t="s">
        <v>446</v>
      </c>
    </row>
    <row r="210" spans="1:63" s="12" customFormat="1" ht="22.8" customHeight="1">
      <c r="A210" s="12"/>
      <c r="B210" s="202"/>
      <c r="C210" s="203"/>
      <c r="D210" s="204" t="s">
        <v>72</v>
      </c>
      <c r="E210" s="216" t="s">
        <v>1409</v>
      </c>
      <c r="F210" s="216" t="s">
        <v>1410</v>
      </c>
      <c r="G210" s="203"/>
      <c r="H210" s="203"/>
      <c r="I210" s="206"/>
      <c r="J210" s="217">
        <f>BK210</f>
        <v>0</v>
      </c>
      <c r="K210" s="203"/>
      <c r="L210" s="208"/>
      <c r="M210" s="209"/>
      <c r="N210" s="210"/>
      <c r="O210" s="210"/>
      <c r="P210" s="211">
        <f>SUM(P211:P218)</f>
        <v>0</v>
      </c>
      <c r="Q210" s="210"/>
      <c r="R210" s="211">
        <f>SUM(R211:R218)</f>
        <v>0</v>
      </c>
      <c r="S210" s="210"/>
      <c r="T210" s="212">
        <f>SUM(T211:T218)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3" t="s">
        <v>81</v>
      </c>
      <c r="AT210" s="214" t="s">
        <v>72</v>
      </c>
      <c r="AU210" s="214" t="s">
        <v>81</v>
      </c>
      <c r="AY210" s="213" t="s">
        <v>139</v>
      </c>
      <c r="BK210" s="215">
        <f>SUM(BK211:BK218)</f>
        <v>0</v>
      </c>
    </row>
    <row r="211" spans="1:65" s="2" customFormat="1" ht="16.5" customHeight="1">
      <c r="A211" s="37"/>
      <c r="B211" s="38"/>
      <c r="C211" s="218" t="s">
        <v>316</v>
      </c>
      <c r="D211" s="218" t="s">
        <v>142</v>
      </c>
      <c r="E211" s="219" t="s">
        <v>1411</v>
      </c>
      <c r="F211" s="220" t="s">
        <v>1412</v>
      </c>
      <c r="G211" s="221" t="s">
        <v>1322</v>
      </c>
      <c r="H211" s="222">
        <v>1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38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146</v>
      </c>
      <c r="AT211" s="230" t="s">
        <v>142</v>
      </c>
      <c r="AU211" s="230" t="s">
        <v>83</v>
      </c>
      <c r="AY211" s="16" t="s">
        <v>139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81</v>
      </c>
      <c r="BK211" s="231">
        <f>ROUND(I211*H211,2)</f>
        <v>0</v>
      </c>
      <c r="BL211" s="16" t="s">
        <v>146</v>
      </c>
      <c r="BM211" s="230" t="s">
        <v>449</v>
      </c>
    </row>
    <row r="212" spans="1:65" s="2" customFormat="1" ht="16.5" customHeight="1">
      <c r="A212" s="37"/>
      <c r="B212" s="38"/>
      <c r="C212" s="218" t="s">
        <v>443</v>
      </c>
      <c r="D212" s="218" t="s">
        <v>142</v>
      </c>
      <c r="E212" s="219" t="s">
        <v>1413</v>
      </c>
      <c r="F212" s="220" t="s">
        <v>1339</v>
      </c>
      <c r="G212" s="221" t="s">
        <v>1325</v>
      </c>
      <c r="H212" s="222">
        <v>3</v>
      </c>
      <c r="I212" s="223"/>
      <c r="J212" s="224">
        <f>ROUND(I212*H212,2)</f>
        <v>0</v>
      </c>
      <c r="K212" s="225"/>
      <c r="L212" s="43"/>
      <c r="M212" s="226" t="s">
        <v>1</v>
      </c>
      <c r="N212" s="227" t="s">
        <v>38</v>
      </c>
      <c r="O212" s="90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146</v>
      </c>
      <c r="AT212" s="230" t="s">
        <v>142</v>
      </c>
      <c r="AU212" s="230" t="s">
        <v>83</v>
      </c>
      <c r="AY212" s="16" t="s">
        <v>139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81</v>
      </c>
      <c r="BK212" s="231">
        <f>ROUND(I212*H212,2)</f>
        <v>0</v>
      </c>
      <c r="BL212" s="16" t="s">
        <v>146</v>
      </c>
      <c r="BM212" s="230" t="s">
        <v>453</v>
      </c>
    </row>
    <row r="213" spans="1:65" s="2" customFormat="1" ht="16.5" customHeight="1">
      <c r="A213" s="37"/>
      <c r="B213" s="38"/>
      <c r="C213" s="218" t="s">
        <v>322</v>
      </c>
      <c r="D213" s="218" t="s">
        <v>142</v>
      </c>
      <c r="E213" s="219" t="s">
        <v>1414</v>
      </c>
      <c r="F213" s="220" t="s">
        <v>1341</v>
      </c>
      <c r="G213" s="221" t="s">
        <v>1325</v>
      </c>
      <c r="H213" s="222">
        <v>9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38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146</v>
      </c>
      <c r="AT213" s="230" t="s">
        <v>142</v>
      </c>
      <c r="AU213" s="230" t="s">
        <v>83</v>
      </c>
      <c r="AY213" s="16" t="s">
        <v>139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81</v>
      </c>
      <c r="BK213" s="231">
        <f>ROUND(I213*H213,2)</f>
        <v>0</v>
      </c>
      <c r="BL213" s="16" t="s">
        <v>146</v>
      </c>
      <c r="BM213" s="230" t="s">
        <v>456</v>
      </c>
    </row>
    <row r="214" spans="1:65" s="2" customFormat="1" ht="16.5" customHeight="1">
      <c r="A214" s="37"/>
      <c r="B214" s="38"/>
      <c r="C214" s="218" t="s">
        <v>450</v>
      </c>
      <c r="D214" s="218" t="s">
        <v>142</v>
      </c>
      <c r="E214" s="219" t="s">
        <v>1415</v>
      </c>
      <c r="F214" s="220" t="s">
        <v>1416</v>
      </c>
      <c r="G214" s="221" t="s">
        <v>1305</v>
      </c>
      <c r="H214" s="222">
        <v>2</v>
      </c>
      <c r="I214" s="223"/>
      <c r="J214" s="224">
        <f>ROUND(I214*H214,2)</f>
        <v>0</v>
      </c>
      <c r="K214" s="225"/>
      <c r="L214" s="43"/>
      <c r="M214" s="226" t="s">
        <v>1</v>
      </c>
      <c r="N214" s="227" t="s">
        <v>38</v>
      </c>
      <c r="O214" s="90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146</v>
      </c>
      <c r="AT214" s="230" t="s">
        <v>142</v>
      </c>
      <c r="AU214" s="230" t="s">
        <v>83</v>
      </c>
      <c r="AY214" s="16" t="s">
        <v>139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81</v>
      </c>
      <c r="BK214" s="231">
        <f>ROUND(I214*H214,2)</f>
        <v>0</v>
      </c>
      <c r="BL214" s="16" t="s">
        <v>146</v>
      </c>
      <c r="BM214" s="230" t="s">
        <v>462</v>
      </c>
    </row>
    <row r="215" spans="1:65" s="2" customFormat="1" ht="16.5" customHeight="1">
      <c r="A215" s="37"/>
      <c r="B215" s="38"/>
      <c r="C215" s="218" t="s">
        <v>329</v>
      </c>
      <c r="D215" s="218" t="s">
        <v>142</v>
      </c>
      <c r="E215" s="219" t="s">
        <v>1417</v>
      </c>
      <c r="F215" s="220" t="s">
        <v>1343</v>
      </c>
      <c r="G215" s="221" t="s">
        <v>1305</v>
      </c>
      <c r="H215" s="222">
        <v>1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38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146</v>
      </c>
      <c r="AT215" s="230" t="s">
        <v>142</v>
      </c>
      <c r="AU215" s="230" t="s">
        <v>83</v>
      </c>
      <c r="AY215" s="16" t="s">
        <v>139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81</v>
      </c>
      <c r="BK215" s="231">
        <f>ROUND(I215*H215,2)</f>
        <v>0</v>
      </c>
      <c r="BL215" s="16" t="s">
        <v>146</v>
      </c>
      <c r="BM215" s="230" t="s">
        <v>465</v>
      </c>
    </row>
    <row r="216" spans="1:65" s="2" customFormat="1" ht="16.5" customHeight="1">
      <c r="A216" s="37"/>
      <c r="B216" s="38"/>
      <c r="C216" s="218" t="s">
        <v>459</v>
      </c>
      <c r="D216" s="218" t="s">
        <v>142</v>
      </c>
      <c r="E216" s="219" t="s">
        <v>1418</v>
      </c>
      <c r="F216" s="220" t="s">
        <v>1345</v>
      </c>
      <c r="G216" s="221" t="s">
        <v>1305</v>
      </c>
      <c r="H216" s="222">
        <v>2</v>
      </c>
      <c r="I216" s="223"/>
      <c r="J216" s="224">
        <f>ROUND(I216*H216,2)</f>
        <v>0</v>
      </c>
      <c r="K216" s="225"/>
      <c r="L216" s="43"/>
      <c r="M216" s="226" t="s">
        <v>1</v>
      </c>
      <c r="N216" s="227" t="s">
        <v>38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146</v>
      </c>
      <c r="AT216" s="230" t="s">
        <v>142</v>
      </c>
      <c r="AU216" s="230" t="s">
        <v>83</v>
      </c>
      <c r="AY216" s="16" t="s">
        <v>139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81</v>
      </c>
      <c r="BK216" s="231">
        <f>ROUND(I216*H216,2)</f>
        <v>0</v>
      </c>
      <c r="BL216" s="16" t="s">
        <v>146</v>
      </c>
      <c r="BM216" s="230" t="s">
        <v>469</v>
      </c>
    </row>
    <row r="217" spans="1:65" s="2" customFormat="1" ht="16.5" customHeight="1">
      <c r="A217" s="37"/>
      <c r="B217" s="38"/>
      <c r="C217" s="218" t="s">
        <v>102</v>
      </c>
      <c r="D217" s="218" t="s">
        <v>142</v>
      </c>
      <c r="E217" s="219" t="s">
        <v>1419</v>
      </c>
      <c r="F217" s="220" t="s">
        <v>1347</v>
      </c>
      <c r="G217" s="221" t="s">
        <v>1305</v>
      </c>
      <c r="H217" s="222">
        <v>1</v>
      </c>
      <c r="I217" s="223"/>
      <c r="J217" s="224">
        <f>ROUND(I217*H217,2)</f>
        <v>0</v>
      </c>
      <c r="K217" s="225"/>
      <c r="L217" s="43"/>
      <c r="M217" s="226" t="s">
        <v>1</v>
      </c>
      <c r="N217" s="227" t="s">
        <v>38</v>
      </c>
      <c r="O217" s="90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146</v>
      </c>
      <c r="AT217" s="230" t="s">
        <v>142</v>
      </c>
      <c r="AU217" s="230" t="s">
        <v>83</v>
      </c>
      <c r="AY217" s="16" t="s">
        <v>139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81</v>
      </c>
      <c r="BK217" s="231">
        <f>ROUND(I217*H217,2)</f>
        <v>0</v>
      </c>
      <c r="BL217" s="16" t="s">
        <v>146</v>
      </c>
      <c r="BM217" s="230" t="s">
        <v>474</v>
      </c>
    </row>
    <row r="218" spans="1:65" s="2" customFormat="1" ht="16.5" customHeight="1">
      <c r="A218" s="37"/>
      <c r="B218" s="38"/>
      <c r="C218" s="218" t="s">
        <v>466</v>
      </c>
      <c r="D218" s="218" t="s">
        <v>142</v>
      </c>
      <c r="E218" s="219" t="s">
        <v>1420</v>
      </c>
      <c r="F218" s="220" t="s">
        <v>1333</v>
      </c>
      <c r="G218" s="221" t="s">
        <v>817</v>
      </c>
      <c r="H218" s="222">
        <v>1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38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146</v>
      </c>
      <c r="AT218" s="230" t="s">
        <v>142</v>
      </c>
      <c r="AU218" s="230" t="s">
        <v>83</v>
      </c>
      <c r="AY218" s="16" t="s">
        <v>139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81</v>
      </c>
      <c r="BK218" s="231">
        <f>ROUND(I218*H218,2)</f>
        <v>0</v>
      </c>
      <c r="BL218" s="16" t="s">
        <v>146</v>
      </c>
      <c r="BM218" s="230" t="s">
        <v>478</v>
      </c>
    </row>
    <row r="219" spans="1:63" s="12" customFormat="1" ht="22.8" customHeight="1">
      <c r="A219" s="12"/>
      <c r="B219" s="202"/>
      <c r="C219" s="203"/>
      <c r="D219" s="204" t="s">
        <v>72</v>
      </c>
      <c r="E219" s="216" t="s">
        <v>1421</v>
      </c>
      <c r="F219" s="216" t="s">
        <v>1422</v>
      </c>
      <c r="G219" s="203"/>
      <c r="H219" s="203"/>
      <c r="I219" s="206"/>
      <c r="J219" s="217">
        <f>BK219</f>
        <v>0</v>
      </c>
      <c r="K219" s="203"/>
      <c r="L219" s="208"/>
      <c r="M219" s="209"/>
      <c r="N219" s="210"/>
      <c r="O219" s="210"/>
      <c r="P219" s="211">
        <f>P220</f>
        <v>0</v>
      </c>
      <c r="Q219" s="210"/>
      <c r="R219" s="211">
        <f>R220</f>
        <v>0</v>
      </c>
      <c r="S219" s="210"/>
      <c r="T219" s="212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3" t="s">
        <v>81</v>
      </c>
      <c r="AT219" s="214" t="s">
        <v>72</v>
      </c>
      <c r="AU219" s="214" t="s">
        <v>81</v>
      </c>
      <c r="AY219" s="213" t="s">
        <v>139</v>
      </c>
      <c r="BK219" s="215">
        <f>BK220</f>
        <v>0</v>
      </c>
    </row>
    <row r="220" spans="1:65" s="2" customFormat="1" ht="33" customHeight="1">
      <c r="A220" s="37"/>
      <c r="B220" s="38"/>
      <c r="C220" s="218" t="s">
        <v>338</v>
      </c>
      <c r="D220" s="218" t="s">
        <v>142</v>
      </c>
      <c r="E220" s="219" t="s">
        <v>1423</v>
      </c>
      <c r="F220" s="220" t="s">
        <v>1424</v>
      </c>
      <c r="G220" s="221" t="s">
        <v>1322</v>
      </c>
      <c r="H220" s="222">
        <v>12</v>
      </c>
      <c r="I220" s="223"/>
      <c r="J220" s="224">
        <f>ROUND(I220*H220,2)</f>
        <v>0</v>
      </c>
      <c r="K220" s="225"/>
      <c r="L220" s="43"/>
      <c r="M220" s="226" t="s">
        <v>1</v>
      </c>
      <c r="N220" s="227" t="s">
        <v>38</v>
      </c>
      <c r="O220" s="90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0" t="s">
        <v>146</v>
      </c>
      <c r="AT220" s="230" t="s">
        <v>142</v>
      </c>
      <c r="AU220" s="230" t="s">
        <v>83</v>
      </c>
      <c r="AY220" s="16" t="s">
        <v>139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6" t="s">
        <v>81</v>
      </c>
      <c r="BK220" s="231">
        <f>ROUND(I220*H220,2)</f>
        <v>0</v>
      </c>
      <c r="BL220" s="16" t="s">
        <v>146</v>
      </c>
      <c r="BM220" s="230" t="s">
        <v>481</v>
      </c>
    </row>
    <row r="221" spans="1:63" s="12" customFormat="1" ht="22.8" customHeight="1">
      <c r="A221" s="12"/>
      <c r="B221" s="202"/>
      <c r="C221" s="203"/>
      <c r="D221" s="204" t="s">
        <v>72</v>
      </c>
      <c r="E221" s="216" t="s">
        <v>1425</v>
      </c>
      <c r="F221" s="216" t="s">
        <v>1426</v>
      </c>
      <c r="G221" s="203"/>
      <c r="H221" s="203"/>
      <c r="I221" s="206"/>
      <c r="J221" s="217">
        <f>BK221</f>
        <v>0</v>
      </c>
      <c r="K221" s="203"/>
      <c r="L221" s="208"/>
      <c r="M221" s="209"/>
      <c r="N221" s="210"/>
      <c r="O221" s="210"/>
      <c r="P221" s="211">
        <f>P222</f>
        <v>0</v>
      </c>
      <c r="Q221" s="210"/>
      <c r="R221" s="211">
        <f>R222</f>
        <v>0</v>
      </c>
      <c r="S221" s="210"/>
      <c r="T221" s="212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3" t="s">
        <v>81</v>
      </c>
      <c r="AT221" s="214" t="s">
        <v>72</v>
      </c>
      <c r="AU221" s="214" t="s">
        <v>81</v>
      </c>
      <c r="AY221" s="213" t="s">
        <v>139</v>
      </c>
      <c r="BK221" s="215">
        <f>BK222</f>
        <v>0</v>
      </c>
    </row>
    <row r="222" spans="1:65" s="2" customFormat="1" ht="24.15" customHeight="1">
      <c r="A222" s="37"/>
      <c r="B222" s="38"/>
      <c r="C222" s="218" t="s">
        <v>475</v>
      </c>
      <c r="D222" s="218" t="s">
        <v>142</v>
      </c>
      <c r="E222" s="219" t="s">
        <v>1427</v>
      </c>
      <c r="F222" s="220" t="s">
        <v>1428</v>
      </c>
      <c r="G222" s="221" t="s">
        <v>1322</v>
      </c>
      <c r="H222" s="222">
        <v>1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38</v>
      </c>
      <c r="O222" s="90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146</v>
      </c>
      <c r="AT222" s="230" t="s">
        <v>142</v>
      </c>
      <c r="AU222" s="230" t="s">
        <v>83</v>
      </c>
      <c r="AY222" s="16" t="s">
        <v>139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81</v>
      </c>
      <c r="BK222" s="231">
        <f>ROUND(I222*H222,2)</f>
        <v>0</v>
      </c>
      <c r="BL222" s="16" t="s">
        <v>146</v>
      </c>
      <c r="BM222" s="230" t="s">
        <v>485</v>
      </c>
    </row>
    <row r="223" spans="1:63" s="12" customFormat="1" ht="22.8" customHeight="1">
      <c r="A223" s="12"/>
      <c r="B223" s="202"/>
      <c r="C223" s="203"/>
      <c r="D223" s="204" t="s">
        <v>72</v>
      </c>
      <c r="E223" s="216" t="s">
        <v>1429</v>
      </c>
      <c r="F223" s="216" t="s">
        <v>1430</v>
      </c>
      <c r="G223" s="203"/>
      <c r="H223" s="203"/>
      <c r="I223" s="206"/>
      <c r="J223" s="217">
        <f>BK223</f>
        <v>0</v>
      </c>
      <c r="K223" s="203"/>
      <c r="L223" s="208"/>
      <c r="M223" s="209"/>
      <c r="N223" s="210"/>
      <c r="O223" s="210"/>
      <c r="P223" s="211">
        <f>P224</f>
        <v>0</v>
      </c>
      <c r="Q223" s="210"/>
      <c r="R223" s="211">
        <f>R224</f>
        <v>0</v>
      </c>
      <c r="S223" s="210"/>
      <c r="T223" s="212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3" t="s">
        <v>81</v>
      </c>
      <c r="AT223" s="214" t="s">
        <v>72</v>
      </c>
      <c r="AU223" s="214" t="s">
        <v>81</v>
      </c>
      <c r="AY223" s="213" t="s">
        <v>139</v>
      </c>
      <c r="BK223" s="215">
        <f>BK224</f>
        <v>0</v>
      </c>
    </row>
    <row r="224" spans="1:65" s="2" customFormat="1" ht="16.5" customHeight="1">
      <c r="A224" s="37"/>
      <c r="B224" s="38"/>
      <c r="C224" s="218" t="s">
        <v>344</v>
      </c>
      <c r="D224" s="218" t="s">
        <v>142</v>
      </c>
      <c r="E224" s="219" t="s">
        <v>1431</v>
      </c>
      <c r="F224" s="220" t="s">
        <v>1432</v>
      </c>
      <c r="G224" s="221" t="s">
        <v>1305</v>
      </c>
      <c r="H224" s="222">
        <v>6</v>
      </c>
      <c r="I224" s="223"/>
      <c r="J224" s="224">
        <f>ROUND(I224*H224,2)</f>
        <v>0</v>
      </c>
      <c r="K224" s="225"/>
      <c r="L224" s="43"/>
      <c r="M224" s="226" t="s">
        <v>1</v>
      </c>
      <c r="N224" s="227" t="s">
        <v>38</v>
      </c>
      <c r="O224" s="90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146</v>
      </c>
      <c r="AT224" s="230" t="s">
        <v>142</v>
      </c>
      <c r="AU224" s="230" t="s">
        <v>83</v>
      </c>
      <c r="AY224" s="16" t="s">
        <v>139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81</v>
      </c>
      <c r="BK224" s="231">
        <f>ROUND(I224*H224,2)</f>
        <v>0</v>
      </c>
      <c r="BL224" s="16" t="s">
        <v>146</v>
      </c>
      <c r="BM224" s="230" t="s">
        <v>488</v>
      </c>
    </row>
    <row r="225" spans="1:63" s="12" customFormat="1" ht="22.8" customHeight="1">
      <c r="A225" s="12"/>
      <c r="B225" s="202"/>
      <c r="C225" s="203"/>
      <c r="D225" s="204" t="s">
        <v>72</v>
      </c>
      <c r="E225" s="216" t="s">
        <v>1433</v>
      </c>
      <c r="F225" s="216" t="s">
        <v>1434</v>
      </c>
      <c r="G225" s="203"/>
      <c r="H225" s="203"/>
      <c r="I225" s="206"/>
      <c r="J225" s="217">
        <f>BK225</f>
        <v>0</v>
      </c>
      <c r="K225" s="203"/>
      <c r="L225" s="208"/>
      <c r="M225" s="209"/>
      <c r="N225" s="210"/>
      <c r="O225" s="210"/>
      <c r="P225" s="211">
        <f>SUM(P226:P241)</f>
        <v>0</v>
      </c>
      <c r="Q225" s="210"/>
      <c r="R225" s="211">
        <f>SUM(R226:R241)</f>
        <v>0</v>
      </c>
      <c r="S225" s="210"/>
      <c r="T225" s="212">
        <f>SUM(T226:T241)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3" t="s">
        <v>81</v>
      </c>
      <c r="AT225" s="214" t="s">
        <v>72</v>
      </c>
      <c r="AU225" s="214" t="s">
        <v>81</v>
      </c>
      <c r="AY225" s="213" t="s">
        <v>139</v>
      </c>
      <c r="BK225" s="215">
        <f>SUM(BK226:BK241)</f>
        <v>0</v>
      </c>
    </row>
    <row r="226" spans="1:65" s="2" customFormat="1" ht="16.5" customHeight="1">
      <c r="A226" s="37"/>
      <c r="B226" s="38"/>
      <c r="C226" s="218" t="s">
        <v>482</v>
      </c>
      <c r="D226" s="218" t="s">
        <v>142</v>
      </c>
      <c r="E226" s="219" t="s">
        <v>1435</v>
      </c>
      <c r="F226" s="220" t="s">
        <v>1436</v>
      </c>
      <c r="G226" s="221" t="s">
        <v>356</v>
      </c>
      <c r="H226" s="222">
        <v>260</v>
      </c>
      <c r="I226" s="223"/>
      <c r="J226" s="224">
        <f>ROUND(I226*H226,2)</f>
        <v>0</v>
      </c>
      <c r="K226" s="225"/>
      <c r="L226" s="43"/>
      <c r="M226" s="226" t="s">
        <v>1</v>
      </c>
      <c r="N226" s="227" t="s">
        <v>38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146</v>
      </c>
      <c r="AT226" s="230" t="s">
        <v>142</v>
      </c>
      <c r="AU226" s="230" t="s">
        <v>83</v>
      </c>
      <c r="AY226" s="16" t="s">
        <v>139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81</v>
      </c>
      <c r="BK226" s="231">
        <f>ROUND(I226*H226,2)</f>
        <v>0</v>
      </c>
      <c r="BL226" s="16" t="s">
        <v>146</v>
      </c>
      <c r="BM226" s="230" t="s">
        <v>492</v>
      </c>
    </row>
    <row r="227" spans="1:65" s="2" customFormat="1" ht="16.5" customHeight="1">
      <c r="A227" s="37"/>
      <c r="B227" s="38"/>
      <c r="C227" s="218" t="s">
        <v>349</v>
      </c>
      <c r="D227" s="218" t="s">
        <v>142</v>
      </c>
      <c r="E227" s="219" t="s">
        <v>1437</v>
      </c>
      <c r="F227" s="220" t="s">
        <v>1438</v>
      </c>
      <c r="G227" s="221" t="s">
        <v>356</v>
      </c>
      <c r="H227" s="222">
        <v>60</v>
      </c>
      <c r="I227" s="223"/>
      <c r="J227" s="224">
        <f>ROUND(I227*H227,2)</f>
        <v>0</v>
      </c>
      <c r="K227" s="225"/>
      <c r="L227" s="43"/>
      <c r="M227" s="226" t="s">
        <v>1</v>
      </c>
      <c r="N227" s="227" t="s">
        <v>38</v>
      </c>
      <c r="O227" s="90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146</v>
      </c>
      <c r="AT227" s="230" t="s">
        <v>142</v>
      </c>
      <c r="AU227" s="230" t="s">
        <v>83</v>
      </c>
      <c r="AY227" s="16" t="s">
        <v>139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81</v>
      </c>
      <c r="BK227" s="231">
        <f>ROUND(I227*H227,2)</f>
        <v>0</v>
      </c>
      <c r="BL227" s="16" t="s">
        <v>146</v>
      </c>
      <c r="BM227" s="230" t="s">
        <v>497</v>
      </c>
    </row>
    <row r="228" spans="1:65" s="2" customFormat="1" ht="16.5" customHeight="1">
      <c r="A228" s="37"/>
      <c r="B228" s="38"/>
      <c r="C228" s="218" t="s">
        <v>489</v>
      </c>
      <c r="D228" s="218" t="s">
        <v>142</v>
      </c>
      <c r="E228" s="219" t="s">
        <v>1439</v>
      </c>
      <c r="F228" s="220" t="s">
        <v>1440</v>
      </c>
      <c r="G228" s="221" t="s">
        <v>356</v>
      </c>
      <c r="H228" s="222">
        <v>40</v>
      </c>
      <c r="I228" s="223"/>
      <c r="J228" s="224">
        <f>ROUND(I228*H228,2)</f>
        <v>0</v>
      </c>
      <c r="K228" s="225"/>
      <c r="L228" s="43"/>
      <c r="M228" s="226" t="s">
        <v>1</v>
      </c>
      <c r="N228" s="227" t="s">
        <v>38</v>
      </c>
      <c r="O228" s="90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146</v>
      </c>
      <c r="AT228" s="230" t="s">
        <v>142</v>
      </c>
      <c r="AU228" s="230" t="s">
        <v>83</v>
      </c>
      <c r="AY228" s="16" t="s">
        <v>139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81</v>
      </c>
      <c r="BK228" s="231">
        <f>ROUND(I228*H228,2)</f>
        <v>0</v>
      </c>
      <c r="BL228" s="16" t="s">
        <v>146</v>
      </c>
      <c r="BM228" s="230" t="s">
        <v>721</v>
      </c>
    </row>
    <row r="229" spans="1:65" s="2" customFormat="1" ht="16.5" customHeight="1">
      <c r="A229" s="37"/>
      <c r="B229" s="38"/>
      <c r="C229" s="218" t="s">
        <v>353</v>
      </c>
      <c r="D229" s="218" t="s">
        <v>142</v>
      </c>
      <c r="E229" s="219" t="s">
        <v>1441</v>
      </c>
      <c r="F229" s="220" t="s">
        <v>1442</v>
      </c>
      <c r="G229" s="221" t="s">
        <v>356</v>
      </c>
      <c r="H229" s="222">
        <v>8</v>
      </c>
      <c r="I229" s="223"/>
      <c r="J229" s="224">
        <f>ROUND(I229*H229,2)</f>
        <v>0</v>
      </c>
      <c r="K229" s="225"/>
      <c r="L229" s="43"/>
      <c r="M229" s="226" t="s">
        <v>1</v>
      </c>
      <c r="N229" s="227" t="s">
        <v>38</v>
      </c>
      <c r="O229" s="90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146</v>
      </c>
      <c r="AT229" s="230" t="s">
        <v>142</v>
      </c>
      <c r="AU229" s="230" t="s">
        <v>83</v>
      </c>
      <c r="AY229" s="16" t="s">
        <v>139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81</v>
      </c>
      <c r="BK229" s="231">
        <f>ROUND(I229*H229,2)</f>
        <v>0</v>
      </c>
      <c r="BL229" s="16" t="s">
        <v>146</v>
      </c>
      <c r="BM229" s="230" t="s">
        <v>722</v>
      </c>
    </row>
    <row r="230" spans="1:65" s="2" customFormat="1" ht="16.5" customHeight="1">
      <c r="A230" s="37"/>
      <c r="B230" s="38"/>
      <c r="C230" s="218" t="s">
        <v>498</v>
      </c>
      <c r="D230" s="218" t="s">
        <v>142</v>
      </c>
      <c r="E230" s="219" t="s">
        <v>1443</v>
      </c>
      <c r="F230" s="220" t="s">
        <v>1444</v>
      </c>
      <c r="G230" s="221" t="s">
        <v>356</v>
      </c>
      <c r="H230" s="222">
        <v>60</v>
      </c>
      <c r="I230" s="223"/>
      <c r="J230" s="224">
        <f>ROUND(I230*H230,2)</f>
        <v>0</v>
      </c>
      <c r="K230" s="225"/>
      <c r="L230" s="43"/>
      <c r="M230" s="226" t="s">
        <v>1</v>
      </c>
      <c r="N230" s="227" t="s">
        <v>38</v>
      </c>
      <c r="O230" s="90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146</v>
      </c>
      <c r="AT230" s="230" t="s">
        <v>142</v>
      </c>
      <c r="AU230" s="230" t="s">
        <v>83</v>
      </c>
      <c r="AY230" s="16" t="s">
        <v>139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81</v>
      </c>
      <c r="BK230" s="231">
        <f>ROUND(I230*H230,2)</f>
        <v>0</v>
      </c>
      <c r="BL230" s="16" t="s">
        <v>146</v>
      </c>
      <c r="BM230" s="230" t="s">
        <v>511</v>
      </c>
    </row>
    <row r="231" spans="1:65" s="2" customFormat="1" ht="16.5" customHeight="1">
      <c r="A231" s="37"/>
      <c r="B231" s="38"/>
      <c r="C231" s="218" t="s">
        <v>105</v>
      </c>
      <c r="D231" s="218" t="s">
        <v>142</v>
      </c>
      <c r="E231" s="219" t="s">
        <v>1445</v>
      </c>
      <c r="F231" s="220" t="s">
        <v>1446</v>
      </c>
      <c r="G231" s="221" t="s">
        <v>356</v>
      </c>
      <c r="H231" s="222">
        <v>32</v>
      </c>
      <c r="I231" s="223"/>
      <c r="J231" s="224">
        <f>ROUND(I231*H231,2)</f>
        <v>0</v>
      </c>
      <c r="K231" s="225"/>
      <c r="L231" s="43"/>
      <c r="M231" s="226" t="s">
        <v>1</v>
      </c>
      <c r="N231" s="227" t="s">
        <v>38</v>
      </c>
      <c r="O231" s="90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146</v>
      </c>
      <c r="AT231" s="230" t="s">
        <v>142</v>
      </c>
      <c r="AU231" s="230" t="s">
        <v>83</v>
      </c>
      <c r="AY231" s="16" t="s">
        <v>139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81</v>
      </c>
      <c r="BK231" s="231">
        <f>ROUND(I231*H231,2)</f>
        <v>0</v>
      </c>
      <c r="BL231" s="16" t="s">
        <v>146</v>
      </c>
      <c r="BM231" s="230" t="s">
        <v>514</v>
      </c>
    </row>
    <row r="232" spans="1:65" s="2" customFormat="1" ht="16.5" customHeight="1">
      <c r="A232" s="37"/>
      <c r="B232" s="38"/>
      <c r="C232" s="218" t="s">
        <v>508</v>
      </c>
      <c r="D232" s="218" t="s">
        <v>142</v>
      </c>
      <c r="E232" s="219" t="s">
        <v>1447</v>
      </c>
      <c r="F232" s="220" t="s">
        <v>1448</v>
      </c>
      <c r="G232" s="221" t="s">
        <v>356</v>
      </c>
      <c r="H232" s="222">
        <v>30</v>
      </c>
      <c r="I232" s="223"/>
      <c r="J232" s="224">
        <f>ROUND(I232*H232,2)</f>
        <v>0</v>
      </c>
      <c r="K232" s="225"/>
      <c r="L232" s="43"/>
      <c r="M232" s="226" t="s">
        <v>1</v>
      </c>
      <c r="N232" s="227" t="s">
        <v>38</v>
      </c>
      <c r="O232" s="90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146</v>
      </c>
      <c r="AT232" s="230" t="s">
        <v>142</v>
      </c>
      <c r="AU232" s="230" t="s">
        <v>83</v>
      </c>
      <c r="AY232" s="16" t="s">
        <v>139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81</v>
      </c>
      <c r="BK232" s="231">
        <f>ROUND(I232*H232,2)</f>
        <v>0</v>
      </c>
      <c r="BL232" s="16" t="s">
        <v>146</v>
      </c>
      <c r="BM232" s="230" t="s">
        <v>519</v>
      </c>
    </row>
    <row r="233" spans="1:65" s="2" customFormat="1" ht="16.5" customHeight="1">
      <c r="A233" s="37"/>
      <c r="B233" s="38"/>
      <c r="C233" s="218" t="s">
        <v>360</v>
      </c>
      <c r="D233" s="218" t="s">
        <v>142</v>
      </c>
      <c r="E233" s="219" t="s">
        <v>1449</v>
      </c>
      <c r="F233" s="220" t="s">
        <v>1450</v>
      </c>
      <c r="G233" s="221" t="s">
        <v>1305</v>
      </c>
      <c r="H233" s="222">
        <v>4</v>
      </c>
      <c r="I233" s="223"/>
      <c r="J233" s="224">
        <f>ROUND(I233*H233,2)</f>
        <v>0</v>
      </c>
      <c r="K233" s="225"/>
      <c r="L233" s="43"/>
      <c r="M233" s="226" t="s">
        <v>1</v>
      </c>
      <c r="N233" s="227" t="s">
        <v>38</v>
      </c>
      <c r="O233" s="90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146</v>
      </c>
      <c r="AT233" s="230" t="s">
        <v>142</v>
      </c>
      <c r="AU233" s="230" t="s">
        <v>83</v>
      </c>
      <c r="AY233" s="16" t="s">
        <v>139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81</v>
      </c>
      <c r="BK233" s="231">
        <f>ROUND(I233*H233,2)</f>
        <v>0</v>
      </c>
      <c r="BL233" s="16" t="s">
        <v>146</v>
      </c>
      <c r="BM233" s="230" t="s">
        <v>524</v>
      </c>
    </row>
    <row r="234" spans="1:65" s="2" customFormat="1" ht="21.75" customHeight="1">
      <c r="A234" s="37"/>
      <c r="B234" s="38"/>
      <c r="C234" s="218" t="s">
        <v>516</v>
      </c>
      <c r="D234" s="218" t="s">
        <v>142</v>
      </c>
      <c r="E234" s="219" t="s">
        <v>1451</v>
      </c>
      <c r="F234" s="220" t="s">
        <v>1452</v>
      </c>
      <c r="G234" s="221" t="s">
        <v>1305</v>
      </c>
      <c r="H234" s="222">
        <v>26</v>
      </c>
      <c r="I234" s="223"/>
      <c r="J234" s="224">
        <f>ROUND(I234*H234,2)</f>
        <v>0</v>
      </c>
      <c r="K234" s="225"/>
      <c r="L234" s="43"/>
      <c r="M234" s="226" t="s">
        <v>1</v>
      </c>
      <c r="N234" s="227" t="s">
        <v>38</v>
      </c>
      <c r="O234" s="90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146</v>
      </c>
      <c r="AT234" s="230" t="s">
        <v>142</v>
      </c>
      <c r="AU234" s="230" t="s">
        <v>83</v>
      </c>
      <c r="AY234" s="16" t="s">
        <v>139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81</v>
      </c>
      <c r="BK234" s="231">
        <f>ROUND(I234*H234,2)</f>
        <v>0</v>
      </c>
      <c r="BL234" s="16" t="s">
        <v>146</v>
      </c>
      <c r="BM234" s="230" t="s">
        <v>530</v>
      </c>
    </row>
    <row r="235" spans="1:65" s="2" customFormat="1" ht="16.5" customHeight="1">
      <c r="A235" s="37"/>
      <c r="B235" s="38"/>
      <c r="C235" s="218" t="s">
        <v>365</v>
      </c>
      <c r="D235" s="218" t="s">
        <v>142</v>
      </c>
      <c r="E235" s="219" t="s">
        <v>1453</v>
      </c>
      <c r="F235" s="220" t="s">
        <v>1454</v>
      </c>
      <c r="G235" s="221" t="s">
        <v>1305</v>
      </c>
      <c r="H235" s="222">
        <v>14</v>
      </c>
      <c r="I235" s="223"/>
      <c r="J235" s="224">
        <f>ROUND(I235*H235,2)</f>
        <v>0</v>
      </c>
      <c r="K235" s="225"/>
      <c r="L235" s="43"/>
      <c r="M235" s="226" t="s">
        <v>1</v>
      </c>
      <c r="N235" s="227" t="s">
        <v>38</v>
      </c>
      <c r="O235" s="90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146</v>
      </c>
      <c r="AT235" s="230" t="s">
        <v>142</v>
      </c>
      <c r="AU235" s="230" t="s">
        <v>83</v>
      </c>
      <c r="AY235" s="16" t="s">
        <v>139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81</v>
      </c>
      <c r="BK235" s="231">
        <f>ROUND(I235*H235,2)</f>
        <v>0</v>
      </c>
      <c r="BL235" s="16" t="s">
        <v>146</v>
      </c>
      <c r="BM235" s="230" t="s">
        <v>537</v>
      </c>
    </row>
    <row r="236" spans="1:65" s="2" customFormat="1" ht="16.5" customHeight="1">
      <c r="A236" s="37"/>
      <c r="B236" s="38"/>
      <c r="C236" s="218" t="s">
        <v>527</v>
      </c>
      <c r="D236" s="218" t="s">
        <v>142</v>
      </c>
      <c r="E236" s="219" t="s">
        <v>1455</v>
      </c>
      <c r="F236" s="220" t="s">
        <v>1456</v>
      </c>
      <c r="G236" s="221" t="s">
        <v>356</v>
      </c>
      <c r="H236" s="222">
        <v>6</v>
      </c>
      <c r="I236" s="223"/>
      <c r="J236" s="224">
        <f>ROUND(I236*H236,2)</f>
        <v>0</v>
      </c>
      <c r="K236" s="225"/>
      <c r="L236" s="43"/>
      <c r="M236" s="226" t="s">
        <v>1</v>
      </c>
      <c r="N236" s="227" t="s">
        <v>38</v>
      </c>
      <c r="O236" s="90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146</v>
      </c>
      <c r="AT236" s="230" t="s">
        <v>142</v>
      </c>
      <c r="AU236" s="230" t="s">
        <v>83</v>
      </c>
      <c r="AY236" s="16" t="s">
        <v>139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81</v>
      </c>
      <c r="BK236" s="231">
        <f>ROUND(I236*H236,2)</f>
        <v>0</v>
      </c>
      <c r="BL236" s="16" t="s">
        <v>146</v>
      </c>
      <c r="BM236" s="230" t="s">
        <v>541</v>
      </c>
    </row>
    <row r="237" spans="1:65" s="2" customFormat="1" ht="16.5" customHeight="1">
      <c r="A237" s="37"/>
      <c r="B237" s="38"/>
      <c r="C237" s="218" t="s">
        <v>370</v>
      </c>
      <c r="D237" s="218" t="s">
        <v>142</v>
      </c>
      <c r="E237" s="219" t="s">
        <v>1457</v>
      </c>
      <c r="F237" s="220" t="s">
        <v>1458</v>
      </c>
      <c r="G237" s="221" t="s">
        <v>356</v>
      </c>
      <c r="H237" s="222">
        <v>10</v>
      </c>
      <c r="I237" s="223"/>
      <c r="J237" s="224">
        <f>ROUND(I237*H237,2)</f>
        <v>0</v>
      </c>
      <c r="K237" s="225"/>
      <c r="L237" s="43"/>
      <c r="M237" s="226" t="s">
        <v>1</v>
      </c>
      <c r="N237" s="227" t="s">
        <v>38</v>
      </c>
      <c r="O237" s="90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146</v>
      </c>
      <c r="AT237" s="230" t="s">
        <v>142</v>
      </c>
      <c r="AU237" s="230" t="s">
        <v>83</v>
      </c>
      <c r="AY237" s="16" t="s">
        <v>139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81</v>
      </c>
      <c r="BK237" s="231">
        <f>ROUND(I237*H237,2)</f>
        <v>0</v>
      </c>
      <c r="BL237" s="16" t="s">
        <v>146</v>
      </c>
      <c r="BM237" s="230" t="s">
        <v>544</v>
      </c>
    </row>
    <row r="238" spans="1:65" s="2" customFormat="1" ht="16.5" customHeight="1">
      <c r="A238" s="37"/>
      <c r="B238" s="38"/>
      <c r="C238" s="218" t="s">
        <v>538</v>
      </c>
      <c r="D238" s="218" t="s">
        <v>142</v>
      </c>
      <c r="E238" s="219" t="s">
        <v>1459</v>
      </c>
      <c r="F238" s="220" t="s">
        <v>1460</v>
      </c>
      <c r="G238" s="221" t="s">
        <v>1322</v>
      </c>
      <c r="H238" s="222">
        <v>6</v>
      </c>
      <c r="I238" s="223"/>
      <c r="J238" s="224">
        <f>ROUND(I238*H238,2)</f>
        <v>0</v>
      </c>
      <c r="K238" s="225"/>
      <c r="L238" s="43"/>
      <c r="M238" s="226" t="s">
        <v>1</v>
      </c>
      <c r="N238" s="227" t="s">
        <v>38</v>
      </c>
      <c r="O238" s="90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146</v>
      </c>
      <c r="AT238" s="230" t="s">
        <v>142</v>
      </c>
      <c r="AU238" s="230" t="s">
        <v>83</v>
      </c>
      <c r="AY238" s="16" t="s">
        <v>139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81</v>
      </c>
      <c r="BK238" s="231">
        <f>ROUND(I238*H238,2)</f>
        <v>0</v>
      </c>
      <c r="BL238" s="16" t="s">
        <v>146</v>
      </c>
      <c r="BM238" s="230" t="s">
        <v>549</v>
      </c>
    </row>
    <row r="239" spans="1:65" s="2" customFormat="1" ht="21.75" customHeight="1">
      <c r="A239" s="37"/>
      <c r="B239" s="38"/>
      <c r="C239" s="218" t="s">
        <v>373</v>
      </c>
      <c r="D239" s="218" t="s">
        <v>142</v>
      </c>
      <c r="E239" s="219" t="s">
        <v>1461</v>
      </c>
      <c r="F239" s="220" t="s">
        <v>1462</v>
      </c>
      <c r="G239" s="221" t="s">
        <v>1322</v>
      </c>
      <c r="H239" s="222">
        <v>12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38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146</v>
      </c>
      <c r="AT239" s="230" t="s">
        <v>142</v>
      </c>
      <c r="AU239" s="230" t="s">
        <v>83</v>
      </c>
      <c r="AY239" s="16" t="s">
        <v>139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81</v>
      </c>
      <c r="BK239" s="231">
        <f>ROUND(I239*H239,2)</f>
        <v>0</v>
      </c>
      <c r="BL239" s="16" t="s">
        <v>146</v>
      </c>
      <c r="BM239" s="230" t="s">
        <v>554</v>
      </c>
    </row>
    <row r="240" spans="1:65" s="2" customFormat="1" ht="16.5" customHeight="1">
      <c r="A240" s="37"/>
      <c r="B240" s="38"/>
      <c r="C240" s="218" t="s">
        <v>546</v>
      </c>
      <c r="D240" s="218" t="s">
        <v>142</v>
      </c>
      <c r="E240" s="219" t="s">
        <v>1463</v>
      </c>
      <c r="F240" s="220" t="s">
        <v>1464</v>
      </c>
      <c r="G240" s="221" t="s">
        <v>1322</v>
      </c>
      <c r="H240" s="222">
        <v>60</v>
      </c>
      <c r="I240" s="223"/>
      <c r="J240" s="224">
        <f>ROUND(I240*H240,2)</f>
        <v>0</v>
      </c>
      <c r="K240" s="225"/>
      <c r="L240" s="43"/>
      <c r="M240" s="226" t="s">
        <v>1</v>
      </c>
      <c r="N240" s="227" t="s">
        <v>38</v>
      </c>
      <c r="O240" s="90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146</v>
      </c>
      <c r="AT240" s="230" t="s">
        <v>142</v>
      </c>
      <c r="AU240" s="230" t="s">
        <v>83</v>
      </c>
      <c r="AY240" s="16" t="s">
        <v>139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81</v>
      </c>
      <c r="BK240" s="231">
        <f>ROUND(I240*H240,2)</f>
        <v>0</v>
      </c>
      <c r="BL240" s="16" t="s">
        <v>146</v>
      </c>
      <c r="BM240" s="230" t="s">
        <v>742</v>
      </c>
    </row>
    <row r="241" spans="1:65" s="2" customFormat="1" ht="16.5" customHeight="1">
      <c r="A241" s="37"/>
      <c r="B241" s="38"/>
      <c r="C241" s="218" t="s">
        <v>108</v>
      </c>
      <c r="D241" s="218" t="s">
        <v>142</v>
      </c>
      <c r="E241" s="219" t="s">
        <v>1465</v>
      </c>
      <c r="F241" s="220" t="s">
        <v>1466</v>
      </c>
      <c r="G241" s="221" t="s">
        <v>1305</v>
      </c>
      <c r="H241" s="222">
        <v>60</v>
      </c>
      <c r="I241" s="223"/>
      <c r="J241" s="224">
        <f>ROUND(I241*H241,2)</f>
        <v>0</v>
      </c>
      <c r="K241" s="225"/>
      <c r="L241" s="43"/>
      <c r="M241" s="226" t="s">
        <v>1</v>
      </c>
      <c r="N241" s="227" t="s">
        <v>38</v>
      </c>
      <c r="O241" s="90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146</v>
      </c>
      <c r="AT241" s="230" t="s">
        <v>142</v>
      </c>
      <c r="AU241" s="230" t="s">
        <v>83</v>
      </c>
      <c r="AY241" s="16" t="s">
        <v>139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81</v>
      </c>
      <c r="BK241" s="231">
        <f>ROUND(I241*H241,2)</f>
        <v>0</v>
      </c>
      <c r="BL241" s="16" t="s">
        <v>146</v>
      </c>
      <c r="BM241" s="230" t="s">
        <v>560</v>
      </c>
    </row>
    <row r="242" spans="1:63" s="12" customFormat="1" ht="22.8" customHeight="1">
      <c r="A242" s="12"/>
      <c r="B242" s="202"/>
      <c r="C242" s="203"/>
      <c r="D242" s="204" t="s">
        <v>72</v>
      </c>
      <c r="E242" s="216" t="s">
        <v>1467</v>
      </c>
      <c r="F242" s="216" t="s">
        <v>1468</v>
      </c>
      <c r="G242" s="203"/>
      <c r="H242" s="203"/>
      <c r="I242" s="206"/>
      <c r="J242" s="217">
        <f>BK242</f>
        <v>0</v>
      </c>
      <c r="K242" s="203"/>
      <c r="L242" s="208"/>
      <c r="M242" s="209"/>
      <c r="N242" s="210"/>
      <c r="O242" s="210"/>
      <c r="P242" s="211">
        <f>SUM(P243:P259)</f>
        <v>0</v>
      </c>
      <c r="Q242" s="210"/>
      <c r="R242" s="211">
        <f>SUM(R243:R259)</f>
        <v>0</v>
      </c>
      <c r="S242" s="210"/>
      <c r="T242" s="212">
        <f>SUM(T243:T259)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3" t="s">
        <v>81</v>
      </c>
      <c r="AT242" s="214" t="s">
        <v>72</v>
      </c>
      <c r="AU242" s="214" t="s">
        <v>81</v>
      </c>
      <c r="AY242" s="213" t="s">
        <v>139</v>
      </c>
      <c r="BK242" s="215">
        <f>SUM(BK243:BK259)</f>
        <v>0</v>
      </c>
    </row>
    <row r="243" spans="1:65" s="2" customFormat="1" ht="16.5" customHeight="1">
      <c r="A243" s="37"/>
      <c r="B243" s="38"/>
      <c r="C243" s="218" t="s">
        <v>557</v>
      </c>
      <c r="D243" s="218" t="s">
        <v>142</v>
      </c>
      <c r="E243" s="219" t="s">
        <v>1469</v>
      </c>
      <c r="F243" s="220" t="s">
        <v>1470</v>
      </c>
      <c r="G243" s="221" t="s">
        <v>356</v>
      </c>
      <c r="H243" s="222">
        <v>15</v>
      </c>
      <c r="I243" s="223"/>
      <c r="J243" s="224">
        <f>ROUND(I243*H243,2)</f>
        <v>0</v>
      </c>
      <c r="K243" s="225"/>
      <c r="L243" s="43"/>
      <c r="M243" s="226" t="s">
        <v>1</v>
      </c>
      <c r="N243" s="227" t="s">
        <v>38</v>
      </c>
      <c r="O243" s="90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146</v>
      </c>
      <c r="AT243" s="230" t="s">
        <v>142</v>
      </c>
      <c r="AU243" s="230" t="s">
        <v>83</v>
      </c>
      <c r="AY243" s="16" t="s">
        <v>139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81</v>
      </c>
      <c r="BK243" s="231">
        <f>ROUND(I243*H243,2)</f>
        <v>0</v>
      </c>
      <c r="BL243" s="16" t="s">
        <v>146</v>
      </c>
      <c r="BM243" s="230" t="s">
        <v>565</v>
      </c>
    </row>
    <row r="244" spans="1:65" s="2" customFormat="1" ht="16.5" customHeight="1">
      <c r="A244" s="37"/>
      <c r="B244" s="38"/>
      <c r="C244" s="218" t="s">
        <v>380</v>
      </c>
      <c r="D244" s="218" t="s">
        <v>142</v>
      </c>
      <c r="E244" s="219" t="s">
        <v>1471</v>
      </c>
      <c r="F244" s="220" t="s">
        <v>1472</v>
      </c>
      <c r="G244" s="221" t="s">
        <v>1305</v>
      </c>
      <c r="H244" s="222">
        <v>8</v>
      </c>
      <c r="I244" s="223"/>
      <c r="J244" s="224">
        <f>ROUND(I244*H244,2)</f>
        <v>0</v>
      </c>
      <c r="K244" s="225"/>
      <c r="L244" s="43"/>
      <c r="M244" s="226" t="s">
        <v>1</v>
      </c>
      <c r="N244" s="227" t="s">
        <v>38</v>
      </c>
      <c r="O244" s="90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0" t="s">
        <v>146</v>
      </c>
      <c r="AT244" s="230" t="s">
        <v>142</v>
      </c>
      <c r="AU244" s="230" t="s">
        <v>83</v>
      </c>
      <c r="AY244" s="16" t="s">
        <v>139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6" t="s">
        <v>81</v>
      </c>
      <c r="BK244" s="231">
        <f>ROUND(I244*H244,2)</f>
        <v>0</v>
      </c>
      <c r="BL244" s="16" t="s">
        <v>146</v>
      </c>
      <c r="BM244" s="230" t="s">
        <v>569</v>
      </c>
    </row>
    <row r="245" spans="1:65" s="2" customFormat="1" ht="16.5" customHeight="1">
      <c r="A245" s="37"/>
      <c r="B245" s="38"/>
      <c r="C245" s="218" t="s">
        <v>566</v>
      </c>
      <c r="D245" s="218" t="s">
        <v>142</v>
      </c>
      <c r="E245" s="219" t="s">
        <v>1473</v>
      </c>
      <c r="F245" s="220" t="s">
        <v>1474</v>
      </c>
      <c r="G245" s="221" t="s">
        <v>356</v>
      </c>
      <c r="H245" s="222">
        <v>62</v>
      </c>
      <c r="I245" s="223"/>
      <c r="J245" s="224">
        <f>ROUND(I245*H245,2)</f>
        <v>0</v>
      </c>
      <c r="K245" s="225"/>
      <c r="L245" s="43"/>
      <c r="M245" s="226" t="s">
        <v>1</v>
      </c>
      <c r="N245" s="227" t="s">
        <v>38</v>
      </c>
      <c r="O245" s="90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146</v>
      </c>
      <c r="AT245" s="230" t="s">
        <v>142</v>
      </c>
      <c r="AU245" s="230" t="s">
        <v>83</v>
      </c>
      <c r="AY245" s="16" t="s">
        <v>139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81</v>
      </c>
      <c r="BK245" s="231">
        <f>ROUND(I245*H245,2)</f>
        <v>0</v>
      </c>
      <c r="BL245" s="16" t="s">
        <v>146</v>
      </c>
      <c r="BM245" s="230" t="s">
        <v>572</v>
      </c>
    </row>
    <row r="246" spans="1:65" s="2" customFormat="1" ht="24.15" customHeight="1">
      <c r="A246" s="37"/>
      <c r="B246" s="38"/>
      <c r="C246" s="218" t="s">
        <v>385</v>
      </c>
      <c r="D246" s="218" t="s">
        <v>142</v>
      </c>
      <c r="E246" s="219" t="s">
        <v>1475</v>
      </c>
      <c r="F246" s="220" t="s">
        <v>1476</v>
      </c>
      <c r="G246" s="221" t="s">
        <v>1305</v>
      </c>
      <c r="H246" s="222">
        <v>28</v>
      </c>
      <c r="I246" s="223"/>
      <c r="J246" s="224">
        <f>ROUND(I246*H246,2)</f>
        <v>0</v>
      </c>
      <c r="K246" s="225"/>
      <c r="L246" s="43"/>
      <c r="M246" s="226" t="s">
        <v>1</v>
      </c>
      <c r="N246" s="227" t="s">
        <v>38</v>
      </c>
      <c r="O246" s="90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0" t="s">
        <v>146</v>
      </c>
      <c r="AT246" s="230" t="s">
        <v>142</v>
      </c>
      <c r="AU246" s="230" t="s">
        <v>83</v>
      </c>
      <c r="AY246" s="16" t="s">
        <v>139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6" t="s">
        <v>81</v>
      </c>
      <c r="BK246" s="231">
        <f>ROUND(I246*H246,2)</f>
        <v>0</v>
      </c>
      <c r="BL246" s="16" t="s">
        <v>146</v>
      </c>
      <c r="BM246" s="230" t="s">
        <v>577</v>
      </c>
    </row>
    <row r="247" spans="1:65" s="2" customFormat="1" ht="16.5" customHeight="1">
      <c r="A247" s="37"/>
      <c r="B247" s="38"/>
      <c r="C247" s="218" t="s">
        <v>574</v>
      </c>
      <c r="D247" s="218" t="s">
        <v>142</v>
      </c>
      <c r="E247" s="219" t="s">
        <v>1477</v>
      </c>
      <c r="F247" s="220" t="s">
        <v>1478</v>
      </c>
      <c r="G247" s="221" t="s">
        <v>1322</v>
      </c>
      <c r="H247" s="222">
        <v>14</v>
      </c>
      <c r="I247" s="223"/>
      <c r="J247" s="224">
        <f>ROUND(I247*H247,2)</f>
        <v>0</v>
      </c>
      <c r="K247" s="225"/>
      <c r="L247" s="43"/>
      <c r="M247" s="226" t="s">
        <v>1</v>
      </c>
      <c r="N247" s="227" t="s">
        <v>38</v>
      </c>
      <c r="O247" s="90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146</v>
      </c>
      <c r="AT247" s="230" t="s">
        <v>142</v>
      </c>
      <c r="AU247" s="230" t="s">
        <v>83</v>
      </c>
      <c r="AY247" s="16" t="s">
        <v>139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81</v>
      </c>
      <c r="BK247" s="231">
        <f>ROUND(I247*H247,2)</f>
        <v>0</v>
      </c>
      <c r="BL247" s="16" t="s">
        <v>146</v>
      </c>
      <c r="BM247" s="230" t="s">
        <v>585</v>
      </c>
    </row>
    <row r="248" spans="1:65" s="2" customFormat="1" ht="16.5" customHeight="1">
      <c r="A248" s="37"/>
      <c r="B248" s="38"/>
      <c r="C248" s="218" t="s">
        <v>390</v>
      </c>
      <c r="D248" s="218" t="s">
        <v>142</v>
      </c>
      <c r="E248" s="219" t="s">
        <v>1479</v>
      </c>
      <c r="F248" s="220" t="s">
        <v>1466</v>
      </c>
      <c r="G248" s="221" t="s">
        <v>1305</v>
      </c>
      <c r="H248" s="222">
        <v>14</v>
      </c>
      <c r="I248" s="223"/>
      <c r="J248" s="224">
        <f>ROUND(I248*H248,2)</f>
        <v>0</v>
      </c>
      <c r="K248" s="225"/>
      <c r="L248" s="43"/>
      <c r="M248" s="226" t="s">
        <v>1</v>
      </c>
      <c r="N248" s="227" t="s">
        <v>38</v>
      </c>
      <c r="O248" s="90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146</v>
      </c>
      <c r="AT248" s="230" t="s">
        <v>142</v>
      </c>
      <c r="AU248" s="230" t="s">
        <v>83</v>
      </c>
      <c r="AY248" s="16" t="s">
        <v>139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81</v>
      </c>
      <c r="BK248" s="231">
        <f>ROUND(I248*H248,2)</f>
        <v>0</v>
      </c>
      <c r="BL248" s="16" t="s">
        <v>146</v>
      </c>
      <c r="BM248" s="230" t="s">
        <v>590</v>
      </c>
    </row>
    <row r="249" spans="1:65" s="2" customFormat="1" ht="16.5" customHeight="1">
      <c r="A249" s="37"/>
      <c r="B249" s="38"/>
      <c r="C249" s="218" t="s">
        <v>587</v>
      </c>
      <c r="D249" s="218" t="s">
        <v>142</v>
      </c>
      <c r="E249" s="219" t="s">
        <v>1480</v>
      </c>
      <c r="F249" s="220" t="s">
        <v>1481</v>
      </c>
      <c r="G249" s="221" t="s">
        <v>1322</v>
      </c>
      <c r="H249" s="222">
        <v>80</v>
      </c>
      <c r="I249" s="223"/>
      <c r="J249" s="224">
        <f>ROUND(I249*H249,2)</f>
        <v>0</v>
      </c>
      <c r="K249" s="225"/>
      <c r="L249" s="43"/>
      <c r="M249" s="226" t="s">
        <v>1</v>
      </c>
      <c r="N249" s="227" t="s">
        <v>38</v>
      </c>
      <c r="O249" s="90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146</v>
      </c>
      <c r="AT249" s="230" t="s">
        <v>142</v>
      </c>
      <c r="AU249" s="230" t="s">
        <v>83</v>
      </c>
      <c r="AY249" s="16" t="s">
        <v>139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81</v>
      </c>
      <c r="BK249" s="231">
        <f>ROUND(I249*H249,2)</f>
        <v>0</v>
      </c>
      <c r="BL249" s="16" t="s">
        <v>146</v>
      </c>
      <c r="BM249" s="230" t="s">
        <v>594</v>
      </c>
    </row>
    <row r="250" spans="1:65" s="2" customFormat="1" ht="16.5" customHeight="1">
      <c r="A250" s="37"/>
      <c r="B250" s="38"/>
      <c r="C250" s="218" t="s">
        <v>395</v>
      </c>
      <c r="D250" s="218" t="s">
        <v>142</v>
      </c>
      <c r="E250" s="219" t="s">
        <v>1482</v>
      </c>
      <c r="F250" s="220" t="s">
        <v>1483</v>
      </c>
      <c r="G250" s="221" t="s">
        <v>356</v>
      </c>
      <c r="H250" s="222">
        <v>8</v>
      </c>
      <c r="I250" s="223"/>
      <c r="J250" s="224">
        <f>ROUND(I250*H250,2)</f>
        <v>0</v>
      </c>
      <c r="K250" s="225"/>
      <c r="L250" s="43"/>
      <c r="M250" s="226" t="s">
        <v>1</v>
      </c>
      <c r="N250" s="227" t="s">
        <v>38</v>
      </c>
      <c r="O250" s="90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146</v>
      </c>
      <c r="AT250" s="230" t="s">
        <v>142</v>
      </c>
      <c r="AU250" s="230" t="s">
        <v>83</v>
      </c>
      <c r="AY250" s="16" t="s">
        <v>139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81</v>
      </c>
      <c r="BK250" s="231">
        <f>ROUND(I250*H250,2)</f>
        <v>0</v>
      </c>
      <c r="BL250" s="16" t="s">
        <v>146</v>
      </c>
      <c r="BM250" s="230" t="s">
        <v>606</v>
      </c>
    </row>
    <row r="251" spans="1:65" s="2" customFormat="1" ht="16.5" customHeight="1">
      <c r="A251" s="37"/>
      <c r="B251" s="38"/>
      <c r="C251" s="218" t="s">
        <v>596</v>
      </c>
      <c r="D251" s="218" t="s">
        <v>142</v>
      </c>
      <c r="E251" s="219" t="s">
        <v>1484</v>
      </c>
      <c r="F251" s="220" t="s">
        <v>1485</v>
      </c>
      <c r="G251" s="221" t="s">
        <v>1305</v>
      </c>
      <c r="H251" s="222">
        <v>10</v>
      </c>
      <c r="I251" s="223"/>
      <c r="J251" s="224">
        <f>ROUND(I251*H251,2)</f>
        <v>0</v>
      </c>
      <c r="K251" s="225"/>
      <c r="L251" s="43"/>
      <c r="M251" s="226" t="s">
        <v>1</v>
      </c>
      <c r="N251" s="227" t="s">
        <v>38</v>
      </c>
      <c r="O251" s="90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146</v>
      </c>
      <c r="AT251" s="230" t="s">
        <v>142</v>
      </c>
      <c r="AU251" s="230" t="s">
        <v>83</v>
      </c>
      <c r="AY251" s="16" t="s">
        <v>139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81</v>
      </c>
      <c r="BK251" s="231">
        <f>ROUND(I251*H251,2)</f>
        <v>0</v>
      </c>
      <c r="BL251" s="16" t="s">
        <v>146</v>
      </c>
      <c r="BM251" s="230" t="s">
        <v>612</v>
      </c>
    </row>
    <row r="252" spans="1:65" s="2" customFormat="1" ht="16.5" customHeight="1">
      <c r="A252" s="37"/>
      <c r="B252" s="38"/>
      <c r="C252" s="218" t="s">
        <v>398</v>
      </c>
      <c r="D252" s="218" t="s">
        <v>142</v>
      </c>
      <c r="E252" s="219" t="s">
        <v>1486</v>
      </c>
      <c r="F252" s="220" t="s">
        <v>1487</v>
      </c>
      <c r="G252" s="221" t="s">
        <v>356</v>
      </c>
      <c r="H252" s="222">
        <v>60</v>
      </c>
      <c r="I252" s="223"/>
      <c r="J252" s="224">
        <f>ROUND(I252*H252,2)</f>
        <v>0</v>
      </c>
      <c r="K252" s="225"/>
      <c r="L252" s="43"/>
      <c r="M252" s="226" t="s">
        <v>1</v>
      </c>
      <c r="N252" s="227" t="s">
        <v>38</v>
      </c>
      <c r="O252" s="90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146</v>
      </c>
      <c r="AT252" s="230" t="s">
        <v>142</v>
      </c>
      <c r="AU252" s="230" t="s">
        <v>83</v>
      </c>
      <c r="AY252" s="16" t="s">
        <v>139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81</v>
      </c>
      <c r="BK252" s="231">
        <f>ROUND(I252*H252,2)</f>
        <v>0</v>
      </c>
      <c r="BL252" s="16" t="s">
        <v>146</v>
      </c>
      <c r="BM252" s="230" t="s">
        <v>875</v>
      </c>
    </row>
    <row r="253" spans="1:65" s="2" customFormat="1" ht="16.5" customHeight="1">
      <c r="A253" s="37"/>
      <c r="B253" s="38"/>
      <c r="C253" s="218" t="s">
        <v>603</v>
      </c>
      <c r="D253" s="218" t="s">
        <v>142</v>
      </c>
      <c r="E253" s="219" t="s">
        <v>1488</v>
      </c>
      <c r="F253" s="220" t="s">
        <v>1489</v>
      </c>
      <c r="G253" s="221" t="s">
        <v>356</v>
      </c>
      <c r="H253" s="222">
        <v>62</v>
      </c>
      <c r="I253" s="223"/>
      <c r="J253" s="224">
        <f>ROUND(I253*H253,2)</f>
        <v>0</v>
      </c>
      <c r="K253" s="225"/>
      <c r="L253" s="43"/>
      <c r="M253" s="226" t="s">
        <v>1</v>
      </c>
      <c r="N253" s="227" t="s">
        <v>38</v>
      </c>
      <c r="O253" s="90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146</v>
      </c>
      <c r="AT253" s="230" t="s">
        <v>142</v>
      </c>
      <c r="AU253" s="230" t="s">
        <v>83</v>
      </c>
      <c r="AY253" s="16" t="s">
        <v>139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81</v>
      </c>
      <c r="BK253" s="231">
        <f>ROUND(I253*H253,2)</f>
        <v>0</v>
      </c>
      <c r="BL253" s="16" t="s">
        <v>146</v>
      </c>
      <c r="BM253" s="230" t="s">
        <v>879</v>
      </c>
    </row>
    <row r="254" spans="1:65" s="2" customFormat="1" ht="16.5" customHeight="1">
      <c r="A254" s="37"/>
      <c r="B254" s="38"/>
      <c r="C254" s="218" t="s">
        <v>402</v>
      </c>
      <c r="D254" s="218" t="s">
        <v>142</v>
      </c>
      <c r="E254" s="219" t="s">
        <v>1490</v>
      </c>
      <c r="F254" s="220" t="s">
        <v>1491</v>
      </c>
      <c r="G254" s="221" t="s">
        <v>356</v>
      </c>
      <c r="H254" s="222">
        <v>26</v>
      </c>
      <c r="I254" s="223"/>
      <c r="J254" s="224">
        <f>ROUND(I254*H254,2)</f>
        <v>0</v>
      </c>
      <c r="K254" s="225"/>
      <c r="L254" s="43"/>
      <c r="M254" s="226" t="s">
        <v>1</v>
      </c>
      <c r="N254" s="227" t="s">
        <v>38</v>
      </c>
      <c r="O254" s="90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146</v>
      </c>
      <c r="AT254" s="230" t="s">
        <v>142</v>
      </c>
      <c r="AU254" s="230" t="s">
        <v>83</v>
      </c>
      <c r="AY254" s="16" t="s">
        <v>139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81</v>
      </c>
      <c r="BK254" s="231">
        <f>ROUND(I254*H254,2)</f>
        <v>0</v>
      </c>
      <c r="BL254" s="16" t="s">
        <v>146</v>
      </c>
      <c r="BM254" s="230" t="s">
        <v>882</v>
      </c>
    </row>
    <row r="255" spans="1:65" s="2" customFormat="1" ht="16.5" customHeight="1">
      <c r="A255" s="37"/>
      <c r="B255" s="38"/>
      <c r="C255" s="218" t="s">
        <v>876</v>
      </c>
      <c r="D255" s="218" t="s">
        <v>142</v>
      </c>
      <c r="E255" s="219" t="s">
        <v>1492</v>
      </c>
      <c r="F255" s="220" t="s">
        <v>1444</v>
      </c>
      <c r="G255" s="221" t="s">
        <v>356</v>
      </c>
      <c r="H255" s="222">
        <v>26</v>
      </c>
      <c r="I255" s="223"/>
      <c r="J255" s="224">
        <f>ROUND(I255*H255,2)</f>
        <v>0</v>
      </c>
      <c r="K255" s="225"/>
      <c r="L255" s="43"/>
      <c r="M255" s="226" t="s">
        <v>1</v>
      </c>
      <c r="N255" s="227" t="s">
        <v>38</v>
      </c>
      <c r="O255" s="90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146</v>
      </c>
      <c r="AT255" s="230" t="s">
        <v>142</v>
      </c>
      <c r="AU255" s="230" t="s">
        <v>83</v>
      </c>
      <c r="AY255" s="16" t="s">
        <v>139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81</v>
      </c>
      <c r="BK255" s="231">
        <f>ROUND(I255*H255,2)</f>
        <v>0</v>
      </c>
      <c r="BL255" s="16" t="s">
        <v>146</v>
      </c>
      <c r="BM255" s="230" t="s">
        <v>886</v>
      </c>
    </row>
    <row r="256" spans="1:65" s="2" customFormat="1" ht="16.5" customHeight="1">
      <c r="A256" s="37"/>
      <c r="B256" s="38"/>
      <c r="C256" s="218" t="s">
        <v>407</v>
      </c>
      <c r="D256" s="218" t="s">
        <v>142</v>
      </c>
      <c r="E256" s="219" t="s">
        <v>1493</v>
      </c>
      <c r="F256" s="220" t="s">
        <v>1494</v>
      </c>
      <c r="G256" s="221" t="s">
        <v>1305</v>
      </c>
      <c r="H256" s="222">
        <v>8</v>
      </c>
      <c r="I256" s="223"/>
      <c r="J256" s="224">
        <f>ROUND(I256*H256,2)</f>
        <v>0</v>
      </c>
      <c r="K256" s="225"/>
      <c r="L256" s="43"/>
      <c r="M256" s="226" t="s">
        <v>1</v>
      </c>
      <c r="N256" s="227" t="s">
        <v>38</v>
      </c>
      <c r="O256" s="90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146</v>
      </c>
      <c r="AT256" s="230" t="s">
        <v>142</v>
      </c>
      <c r="AU256" s="230" t="s">
        <v>83</v>
      </c>
      <c r="AY256" s="16" t="s">
        <v>139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81</v>
      </c>
      <c r="BK256" s="231">
        <f>ROUND(I256*H256,2)</f>
        <v>0</v>
      </c>
      <c r="BL256" s="16" t="s">
        <v>146</v>
      </c>
      <c r="BM256" s="230" t="s">
        <v>887</v>
      </c>
    </row>
    <row r="257" spans="1:65" s="2" customFormat="1" ht="21.75" customHeight="1">
      <c r="A257" s="37"/>
      <c r="B257" s="38"/>
      <c r="C257" s="218" t="s">
        <v>883</v>
      </c>
      <c r="D257" s="218" t="s">
        <v>142</v>
      </c>
      <c r="E257" s="219" t="s">
        <v>1495</v>
      </c>
      <c r="F257" s="220" t="s">
        <v>1496</v>
      </c>
      <c r="G257" s="221" t="s">
        <v>1305</v>
      </c>
      <c r="H257" s="222">
        <v>5</v>
      </c>
      <c r="I257" s="223"/>
      <c r="J257" s="224">
        <f>ROUND(I257*H257,2)</f>
        <v>0</v>
      </c>
      <c r="K257" s="225"/>
      <c r="L257" s="43"/>
      <c r="M257" s="226" t="s">
        <v>1</v>
      </c>
      <c r="N257" s="227" t="s">
        <v>38</v>
      </c>
      <c r="O257" s="90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146</v>
      </c>
      <c r="AT257" s="230" t="s">
        <v>142</v>
      </c>
      <c r="AU257" s="230" t="s">
        <v>83</v>
      </c>
      <c r="AY257" s="16" t="s">
        <v>139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81</v>
      </c>
      <c r="BK257" s="231">
        <f>ROUND(I257*H257,2)</f>
        <v>0</v>
      </c>
      <c r="BL257" s="16" t="s">
        <v>146</v>
      </c>
      <c r="BM257" s="230" t="s">
        <v>889</v>
      </c>
    </row>
    <row r="258" spans="1:65" s="2" customFormat="1" ht="21.75" customHeight="1">
      <c r="A258" s="37"/>
      <c r="B258" s="38"/>
      <c r="C258" s="218" t="s">
        <v>411</v>
      </c>
      <c r="D258" s="218" t="s">
        <v>142</v>
      </c>
      <c r="E258" s="219" t="s">
        <v>1497</v>
      </c>
      <c r="F258" s="220" t="s">
        <v>1498</v>
      </c>
      <c r="G258" s="221" t="s">
        <v>1305</v>
      </c>
      <c r="H258" s="222">
        <v>2</v>
      </c>
      <c r="I258" s="223"/>
      <c r="J258" s="224">
        <f>ROUND(I258*H258,2)</f>
        <v>0</v>
      </c>
      <c r="K258" s="225"/>
      <c r="L258" s="43"/>
      <c r="M258" s="226" t="s">
        <v>1</v>
      </c>
      <c r="N258" s="227" t="s">
        <v>38</v>
      </c>
      <c r="O258" s="90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146</v>
      </c>
      <c r="AT258" s="230" t="s">
        <v>142</v>
      </c>
      <c r="AU258" s="230" t="s">
        <v>83</v>
      </c>
      <c r="AY258" s="16" t="s">
        <v>139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81</v>
      </c>
      <c r="BK258" s="231">
        <f>ROUND(I258*H258,2)</f>
        <v>0</v>
      </c>
      <c r="BL258" s="16" t="s">
        <v>146</v>
      </c>
      <c r="BM258" s="230" t="s">
        <v>890</v>
      </c>
    </row>
    <row r="259" spans="1:65" s="2" customFormat="1" ht="16.5" customHeight="1">
      <c r="A259" s="37"/>
      <c r="B259" s="38"/>
      <c r="C259" s="218" t="s">
        <v>888</v>
      </c>
      <c r="D259" s="218" t="s">
        <v>142</v>
      </c>
      <c r="E259" s="219" t="s">
        <v>1499</v>
      </c>
      <c r="F259" s="220" t="s">
        <v>1500</v>
      </c>
      <c r="G259" s="221" t="s">
        <v>356</v>
      </c>
      <c r="H259" s="222">
        <v>10</v>
      </c>
      <c r="I259" s="223"/>
      <c r="J259" s="224">
        <f>ROUND(I259*H259,2)</f>
        <v>0</v>
      </c>
      <c r="K259" s="225"/>
      <c r="L259" s="43"/>
      <c r="M259" s="226" t="s">
        <v>1</v>
      </c>
      <c r="N259" s="227" t="s">
        <v>38</v>
      </c>
      <c r="O259" s="90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146</v>
      </c>
      <c r="AT259" s="230" t="s">
        <v>142</v>
      </c>
      <c r="AU259" s="230" t="s">
        <v>83</v>
      </c>
      <c r="AY259" s="16" t="s">
        <v>139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81</v>
      </c>
      <c r="BK259" s="231">
        <f>ROUND(I259*H259,2)</f>
        <v>0</v>
      </c>
      <c r="BL259" s="16" t="s">
        <v>146</v>
      </c>
      <c r="BM259" s="230" t="s">
        <v>892</v>
      </c>
    </row>
    <row r="260" spans="1:63" s="12" customFormat="1" ht="22.8" customHeight="1">
      <c r="A260" s="12"/>
      <c r="B260" s="202"/>
      <c r="C260" s="203"/>
      <c r="D260" s="204" t="s">
        <v>72</v>
      </c>
      <c r="E260" s="216" t="s">
        <v>1501</v>
      </c>
      <c r="F260" s="216" t="s">
        <v>1502</v>
      </c>
      <c r="G260" s="203"/>
      <c r="H260" s="203"/>
      <c r="I260" s="206"/>
      <c r="J260" s="217">
        <f>BK260</f>
        <v>0</v>
      </c>
      <c r="K260" s="203"/>
      <c r="L260" s="208"/>
      <c r="M260" s="209"/>
      <c r="N260" s="210"/>
      <c r="O260" s="210"/>
      <c r="P260" s="211">
        <f>SUM(P261:P308)</f>
        <v>0</v>
      </c>
      <c r="Q260" s="210"/>
      <c r="R260" s="211">
        <f>SUM(R261:R308)</f>
        <v>0</v>
      </c>
      <c r="S260" s="210"/>
      <c r="T260" s="212">
        <f>SUM(T261:T308)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3" t="s">
        <v>81</v>
      </c>
      <c r="AT260" s="214" t="s">
        <v>72</v>
      </c>
      <c r="AU260" s="214" t="s">
        <v>81</v>
      </c>
      <c r="AY260" s="213" t="s">
        <v>139</v>
      </c>
      <c r="BK260" s="215">
        <f>SUM(BK261:BK308)</f>
        <v>0</v>
      </c>
    </row>
    <row r="261" spans="1:65" s="2" customFormat="1" ht="16.5" customHeight="1">
      <c r="A261" s="37"/>
      <c r="B261" s="38"/>
      <c r="C261" s="218" t="s">
        <v>414</v>
      </c>
      <c r="D261" s="218" t="s">
        <v>142</v>
      </c>
      <c r="E261" s="219" t="s">
        <v>1503</v>
      </c>
      <c r="F261" s="220" t="s">
        <v>1504</v>
      </c>
      <c r="G261" s="221" t="s">
        <v>356</v>
      </c>
      <c r="H261" s="222">
        <v>44</v>
      </c>
      <c r="I261" s="223"/>
      <c r="J261" s="224">
        <f>ROUND(I261*H261,2)</f>
        <v>0</v>
      </c>
      <c r="K261" s="225"/>
      <c r="L261" s="43"/>
      <c r="M261" s="226" t="s">
        <v>1</v>
      </c>
      <c r="N261" s="227" t="s">
        <v>38</v>
      </c>
      <c r="O261" s="90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146</v>
      </c>
      <c r="AT261" s="230" t="s">
        <v>142</v>
      </c>
      <c r="AU261" s="230" t="s">
        <v>83</v>
      </c>
      <c r="AY261" s="16" t="s">
        <v>139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81</v>
      </c>
      <c r="BK261" s="231">
        <f>ROUND(I261*H261,2)</f>
        <v>0</v>
      </c>
      <c r="BL261" s="16" t="s">
        <v>146</v>
      </c>
      <c r="BM261" s="230" t="s">
        <v>894</v>
      </c>
    </row>
    <row r="262" spans="1:65" s="2" customFormat="1" ht="16.5" customHeight="1">
      <c r="A262" s="37"/>
      <c r="B262" s="38"/>
      <c r="C262" s="218" t="s">
        <v>891</v>
      </c>
      <c r="D262" s="218" t="s">
        <v>142</v>
      </c>
      <c r="E262" s="219" t="s">
        <v>1505</v>
      </c>
      <c r="F262" s="220" t="s">
        <v>1506</v>
      </c>
      <c r="G262" s="221" t="s">
        <v>356</v>
      </c>
      <c r="H262" s="222">
        <v>12</v>
      </c>
      <c r="I262" s="223"/>
      <c r="J262" s="224">
        <f>ROUND(I262*H262,2)</f>
        <v>0</v>
      </c>
      <c r="K262" s="225"/>
      <c r="L262" s="43"/>
      <c r="M262" s="226" t="s">
        <v>1</v>
      </c>
      <c r="N262" s="227" t="s">
        <v>38</v>
      </c>
      <c r="O262" s="90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0" t="s">
        <v>146</v>
      </c>
      <c r="AT262" s="230" t="s">
        <v>142</v>
      </c>
      <c r="AU262" s="230" t="s">
        <v>83</v>
      </c>
      <c r="AY262" s="16" t="s">
        <v>139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6" t="s">
        <v>81</v>
      </c>
      <c r="BK262" s="231">
        <f>ROUND(I262*H262,2)</f>
        <v>0</v>
      </c>
      <c r="BL262" s="16" t="s">
        <v>146</v>
      </c>
      <c r="BM262" s="230" t="s">
        <v>898</v>
      </c>
    </row>
    <row r="263" spans="1:65" s="2" customFormat="1" ht="16.5" customHeight="1">
      <c r="A263" s="37"/>
      <c r="B263" s="38"/>
      <c r="C263" s="218" t="s">
        <v>418</v>
      </c>
      <c r="D263" s="218" t="s">
        <v>142</v>
      </c>
      <c r="E263" s="219" t="s">
        <v>1507</v>
      </c>
      <c r="F263" s="220" t="s">
        <v>1470</v>
      </c>
      <c r="G263" s="221" t="s">
        <v>356</v>
      </c>
      <c r="H263" s="222">
        <v>30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38</v>
      </c>
      <c r="O263" s="90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146</v>
      </c>
      <c r="AT263" s="230" t="s">
        <v>142</v>
      </c>
      <c r="AU263" s="230" t="s">
        <v>83</v>
      </c>
      <c r="AY263" s="16" t="s">
        <v>139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81</v>
      </c>
      <c r="BK263" s="231">
        <f>ROUND(I263*H263,2)</f>
        <v>0</v>
      </c>
      <c r="BL263" s="16" t="s">
        <v>146</v>
      </c>
      <c r="BM263" s="230" t="s">
        <v>899</v>
      </c>
    </row>
    <row r="264" spans="1:65" s="2" customFormat="1" ht="16.5" customHeight="1">
      <c r="A264" s="37"/>
      <c r="B264" s="38"/>
      <c r="C264" s="218" t="s">
        <v>895</v>
      </c>
      <c r="D264" s="218" t="s">
        <v>142</v>
      </c>
      <c r="E264" s="219" t="s">
        <v>1508</v>
      </c>
      <c r="F264" s="220" t="s">
        <v>1509</v>
      </c>
      <c r="G264" s="221" t="s">
        <v>1305</v>
      </c>
      <c r="H264" s="222">
        <v>90</v>
      </c>
      <c r="I264" s="223"/>
      <c r="J264" s="224">
        <f>ROUND(I264*H264,2)</f>
        <v>0</v>
      </c>
      <c r="K264" s="225"/>
      <c r="L264" s="43"/>
      <c r="M264" s="226" t="s">
        <v>1</v>
      </c>
      <c r="N264" s="227" t="s">
        <v>38</v>
      </c>
      <c r="O264" s="90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146</v>
      </c>
      <c r="AT264" s="230" t="s">
        <v>142</v>
      </c>
      <c r="AU264" s="230" t="s">
        <v>83</v>
      </c>
      <c r="AY264" s="16" t="s">
        <v>139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81</v>
      </c>
      <c r="BK264" s="231">
        <f>ROUND(I264*H264,2)</f>
        <v>0</v>
      </c>
      <c r="BL264" s="16" t="s">
        <v>146</v>
      </c>
      <c r="BM264" s="230" t="s">
        <v>901</v>
      </c>
    </row>
    <row r="265" spans="1:65" s="2" customFormat="1" ht="16.5" customHeight="1">
      <c r="A265" s="37"/>
      <c r="B265" s="38"/>
      <c r="C265" s="218" t="s">
        <v>421</v>
      </c>
      <c r="D265" s="218" t="s">
        <v>142</v>
      </c>
      <c r="E265" s="219" t="s">
        <v>1510</v>
      </c>
      <c r="F265" s="220" t="s">
        <v>1474</v>
      </c>
      <c r="G265" s="221" t="s">
        <v>356</v>
      </c>
      <c r="H265" s="222">
        <v>20</v>
      </c>
      <c r="I265" s="223"/>
      <c r="J265" s="224">
        <f>ROUND(I265*H265,2)</f>
        <v>0</v>
      </c>
      <c r="K265" s="225"/>
      <c r="L265" s="43"/>
      <c r="M265" s="226" t="s">
        <v>1</v>
      </c>
      <c r="N265" s="227" t="s">
        <v>38</v>
      </c>
      <c r="O265" s="90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146</v>
      </c>
      <c r="AT265" s="230" t="s">
        <v>142</v>
      </c>
      <c r="AU265" s="230" t="s">
        <v>83</v>
      </c>
      <c r="AY265" s="16" t="s">
        <v>139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81</v>
      </c>
      <c r="BK265" s="231">
        <f>ROUND(I265*H265,2)</f>
        <v>0</v>
      </c>
      <c r="BL265" s="16" t="s">
        <v>146</v>
      </c>
      <c r="BM265" s="230" t="s">
        <v>902</v>
      </c>
    </row>
    <row r="266" spans="1:65" s="2" customFormat="1" ht="16.5" customHeight="1">
      <c r="A266" s="37"/>
      <c r="B266" s="38"/>
      <c r="C266" s="218" t="s">
        <v>900</v>
      </c>
      <c r="D266" s="218" t="s">
        <v>142</v>
      </c>
      <c r="E266" s="219" t="s">
        <v>1511</v>
      </c>
      <c r="F266" s="220" t="s">
        <v>1460</v>
      </c>
      <c r="G266" s="221" t="s">
        <v>1305</v>
      </c>
      <c r="H266" s="222">
        <v>10</v>
      </c>
      <c r="I266" s="223"/>
      <c r="J266" s="224">
        <f>ROUND(I266*H266,2)</f>
        <v>0</v>
      </c>
      <c r="K266" s="225"/>
      <c r="L266" s="43"/>
      <c r="M266" s="226" t="s">
        <v>1</v>
      </c>
      <c r="N266" s="227" t="s">
        <v>38</v>
      </c>
      <c r="O266" s="90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146</v>
      </c>
      <c r="AT266" s="230" t="s">
        <v>142</v>
      </c>
      <c r="AU266" s="230" t="s">
        <v>83</v>
      </c>
      <c r="AY266" s="16" t="s">
        <v>139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81</v>
      </c>
      <c r="BK266" s="231">
        <f>ROUND(I266*H266,2)</f>
        <v>0</v>
      </c>
      <c r="BL266" s="16" t="s">
        <v>146</v>
      </c>
      <c r="BM266" s="230" t="s">
        <v>904</v>
      </c>
    </row>
    <row r="267" spans="1:65" s="2" customFormat="1" ht="16.5" customHeight="1">
      <c r="A267" s="37"/>
      <c r="B267" s="38"/>
      <c r="C267" s="218" t="s">
        <v>425</v>
      </c>
      <c r="D267" s="218" t="s">
        <v>142</v>
      </c>
      <c r="E267" s="219" t="s">
        <v>1512</v>
      </c>
      <c r="F267" s="220" t="s">
        <v>1513</v>
      </c>
      <c r="G267" s="221" t="s">
        <v>1305</v>
      </c>
      <c r="H267" s="222">
        <v>12</v>
      </c>
      <c r="I267" s="223"/>
      <c r="J267" s="224">
        <f>ROUND(I267*H267,2)</f>
        <v>0</v>
      </c>
      <c r="K267" s="225"/>
      <c r="L267" s="43"/>
      <c r="M267" s="226" t="s">
        <v>1</v>
      </c>
      <c r="N267" s="227" t="s">
        <v>38</v>
      </c>
      <c r="O267" s="90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146</v>
      </c>
      <c r="AT267" s="230" t="s">
        <v>142</v>
      </c>
      <c r="AU267" s="230" t="s">
        <v>83</v>
      </c>
      <c r="AY267" s="16" t="s">
        <v>139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81</v>
      </c>
      <c r="BK267" s="231">
        <f>ROUND(I267*H267,2)</f>
        <v>0</v>
      </c>
      <c r="BL267" s="16" t="s">
        <v>146</v>
      </c>
      <c r="BM267" s="230" t="s">
        <v>905</v>
      </c>
    </row>
    <row r="268" spans="1:65" s="2" customFormat="1" ht="21.75" customHeight="1">
      <c r="A268" s="37"/>
      <c r="B268" s="38"/>
      <c r="C268" s="218" t="s">
        <v>903</v>
      </c>
      <c r="D268" s="218" t="s">
        <v>142</v>
      </c>
      <c r="E268" s="219" t="s">
        <v>1514</v>
      </c>
      <c r="F268" s="220" t="s">
        <v>1515</v>
      </c>
      <c r="G268" s="221" t="s">
        <v>1305</v>
      </c>
      <c r="H268" s="222">
        <v>4</v>
      </c>
      <c r="I268" s="223"/>
      <c r="J268" s="224">
        <f>ROUND(I268*H268,2)</f>
        <v>0</v>
      </c>
      <c r="K268" s="225"/>
      <c r="L268" s="43"/>
      <c r="M268" s="226" t="s">
        <v>1</v>
      </c>
      <c r="N268" s="227" t="s">
        <v>38</v>
      </c>
      <c r="O268" s="90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146</v>
      </c>
      <c r="AT268" s="230" t="s">
        <v>142</v>
      </c>
      <c r="AU268" s="230" t="s">
        <v>83</v>
      </c>
      <c r="AY268" s="16" t="s">
        <v>139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81</v>
      </c>
      <c r="BK268" s="231">
        <f>ROUND(I268*H268,2)</f>
        <v>0</v>
      </c>
      <c r="BL268" s="16" t="s">
        <v>146</v>
      </c>
      <c r="BM268" s="230" t="s">
        <v>908</v>
      </c>
    </row>
    <row r="269" spans="1:65" s="2" customFormat="1" ht="16.5" customHeight="1">
      <c r="A269" s="37"/>
      <c r="B269" s="38"/>
      <c r="C269" s="218" t="s">
        <v>428</v>
      </c>
      <c r="D269" s="218" t="s">
        <v>142</v>
      </c>
      <c r="E269" s="219" t="s">
        <v>1516</v>
      </c>
      <c r="F269" s="220" t="s">
        <v>1517</v>
      </c>
      <c r="G269" s="221" t="s">
        <v>1305</v>
      </c>
      <c r="H269" s="222">
        <v>125</v>
      </c>
      <c r="I269" s="223"/>
      <c r="J269" s="224">
        <f>ROUND(I269*H269,2)</f>
        <v>0</v>
      </c>
      <c r="K269" s="225"/>
      <c r="L269" s="43"/>
      <c r="M269" s="226" t="s">
        <v>1</v>
      </c>
      <c r="N269" s="227" t="s">
        <v>38</v>
      </c>
      <c r="O269" s="90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146</v>
      </c>
      <c r="AT269" s="230" t="s">
        <v>142</v>
      </c>
      <c r="AU269" s="230" t="s">
        <v>83</v>
      </c>
      <c r="AY269" s="16" t="s">
        <v>139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81</v>
      </c>
      <c r="BK269" s="231">
        <f>ROUND(I269*H269,2)</f>
        <v>0</v>
      </c>
      <c r="BL269" s="16" t="s">
        <v>146</v>
      </c>
      <c r="BM269" s="230" t="s">
        <v>909</v>
      </c>
    </row>
    <row r="270" spans="1:65" s="2" customFormat="1" ht="16.5" customHeight="1">
      <c r="A270" s="37"/>
      <c r="B270" s="38"/>
      <c r="C270" s="218" t="s">
        <v>907</v>
      </c>
      <c r="D270" s="218" t="s">
        <v>142</v>
      </c>
      <c r="E270" s="219" t="s">
        <v>1518</v>
      </c>
      <c r="F270" s="220" t="s">
        <v>1481</v>
      </c>
      <c r="G270" s="221" t="s">
        <v>1322</v>
      </c>
      <c r="H270" s="222">
        <v>860</v>
      </c>
      <c r="I270" s="223"/>
      <c r="J270" s="224">
        <f>ROUND(I270*H270,2)</f>
        <v>0</v>
      </c>
      <c r="K270" s="225"/>
      <c r="L270" s="43"/>
      <c r="M270" s="226" t="s">
        <v>1</v>
      </c>
      <c r="N270" s="227" t="s">
        <v>38</v>
      </c>
      <c r="O270" s="90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146</v>
      </c>
      <c r="AT270" s="230" t="s">
        <v>142</v>
      </c>
      <c r="AU270" s="230" t="s">
        <v>83</v>
      </c>
      <c r="AY270" s="16" t="s">
        <v>139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81</v>
      </c>
      <c r="BK270" s="231">
        <f>ROUND(I270*H270,2)</f>
        <v>0</v>
      </c>
      <c r="BL270" s="16" t="s">
        <v>146</v>
      </c>
      <c r="BM270" s="230" t="s">
        <v>912</v>
      </c>
    </row>
    <row r="271" spans="1:65" s="2" customFormat="1" ht="16.5" customHeight="1">
      <c r="A271" s="37"/>
      <c r="B271" s="38"/>
      <c r="C271" s="218" t="s">
        <v>432</v>
      </c>
      <c r="D271" s="218" t="s">
        <v>142</v>
      </c>
      <c r="E271" s="219" t="s">
        <v>1519</v>
      </c>
      <c r="F271" s="220" t="s">
        <v>1520</v>
      </c>
      <c r="G271" s="221" t="s">
        <v>356</v>
      </c>
      <c r="H271" s="222">
        <v>5</v>
      </c>
      <c r="I271" s="223"/>
      <c r="J271" s="224">
        <f>ROUND(I271*H271,2)</f>
        <v>0</v>
      </c>
      <c r="K271" s="225"/>
      <c r="L271" s="43"/>
      <c r="M271" s="226" t="s">
        <v>1</v>
      </c>
      <c r="N271" s="227" t="s">
        <v>38</v>
      </c>
      <c r="O271" s="90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146</v>
      </c>
      <c r="AT271" s="230" t="s">
        <v>142</v>
      </c>
      <c r="AU271" s="230" t="s">
        <v>83</v>
      </c>
      <c r="AY271" s="16" t="s">
        <v>139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81</v>
      </c>
      <c r="BK271" s="231">
        <f>ROUND(I271*H271,2)</f>
        <v>0</v>
      </c>
      <c r="BL271" s="16" t="s">
        <v>146</v>
      </c>
      <c r="BM271" s="230" t="s">
        <v>915</v>
      </c>
    </row>
    <row r="272" spans="1:65" s="2" customFormat="1" ht="16.5" customHeight="1">
      <c r="A272" s="37"/>
      <c r="B272" s="38"/>
      <c r="C272" s="218" t="s">
        <v>911</v>
      </c>
      <c r="D272" s="218" t="s">
        <v>142</v>
      </c>
      <c r="E272" s="219" t="s">
        <v>1521</v>
      </c>
      <c r="F272" s="220" t="s">
        <v>1522</v>
      </c>
      <c r="G272" s="221" t="s">
        <v>356</v>
      </c>
      <c r="H272" s="222">
        <v>510</v>
      </c>
      <c r="I272" s="223"/>
      <c r="J272" s="224">
        <f>ROUND(I272*H272,2)</f>
        <v>0</v>
      </c>
      <c r="K272" s="225"/>
      <c r="L272" s="43"/>
      <c r="M272" s="226" t="s">
        <v>1</v>
      </c>
      <c r="N272" s="227" t="s">
        <v>38</v>
      </c>
      <c r="O272" s="90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146</v>
      </c>
      <c r="AT272" s="230" t="s">
        <v>142</v>
      </c>
      <c r="AU272" s="230" t="s">
        <v>83</v>
      </c>
      <c r="AY272" s="16" t="s">
        <v>139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81</v>
      </c>
      <c r="BK272" s="231">
        <f>ROUND(I272*H272,2)</f>
        <v>0</v>
      </c>
      <c r="BL272" s="16" t="s">
        <v>146</v>
      </c>
      <c r="BM272" s="230" t="s">
        <v>918</v>
      </c>
    </row>
    <row r="273" spans="1:65" s="2" customFormat="1" ht="16.5" customHeight="1">
      <c r="A273" s="37"/>
      <c r="B273" s="38"/>
      <c r="C273" s="218" t="s">
        <v>435</v>
      </c>
      <c r="D273" s="218" t="s">
        <v>142</v>
      </c>
      <c r="E273" s="219" t="s">
        <v>1523</v>
      </c>
      <c r="F273" s="220" t="s">
        <v>1491</v>
      </c>
      <c r="G273" s="221" t="s">
        <v>356</v>
      </c>
      <c r="H273" s="222">
        <v>100</v>
      </c>
      <c r="I273" s="223"/>
      <c r="J273" s="224">
        <f>ROUND(I273*H273,2)</f>
        <v>0</v>
      </c>
      <c r="K273" s="225"/>
      <c r="L273" s="43"/>
      <c r="M273" s="226" t="s">
        <v>1</v>
      </c>
      <c r="N273" s="227" t="s">
        <v>38</v>
      </c>
      <c r="O273" s="90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146</v>
      </c>
      <c r="AT273" s="230" t="s">
        <v>142</v>
      </c>
      <c r="AU273" s="230" t="s">
        <v>83</v>
      </c>
      <c r="AY273" s="16" t="s">
        <v>139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81</v>
      </c>
      <c r="BK273" s="231">
        <f>ROUND(I273*H273,2)</f>
        <v>0</v>
      </c>
      <c r="BL273" s="16" t="s">
        <v>146</v>
      </c>
      <c r="BM273" s="230" t="s">
        <v>921</v>
      </c>
    </row>
    <row r="274" spans="1:65" s="2" customFormat="1" ht="16.5" customHeight="1">
      <c r="A274" s="37"/>
      <c r="B274" s="38"/>
      <c r="C274" s="218" t="s">
        <v>917</v>
      </c>
      <c r="D274" s="218" t="s">
        <v>142</v>
      </c>
      <c r="E274" s="219" t="s">
        <v>1524</v>
      </c>
      <c r="F274" s="220" t="s">
        <v>1487</v>
      </c>
      <c r="G274" s="221" t="s">
        <v>356</v>
      </c>
      <c r="H274" s="222">
        <v>420</v>
      </c>
      <c r="I274" s="223"/>
      <c r="J274" s="224">
        <f>ROUND(I274*H274,2)</f>
        <v>0</v>
      </c>
      <c r="K274" s="225"/>
      <c r="L274" s="43"/>
      <c r="M274" s="226" t="s">
        <v>1</v>
      </c>
      <c r="N274" s="227" t="s">
        <v>38</v>
      </c>
      <c r="O274" s="90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146</v>
      </c>
      <c r="AT274" s="230" t="s">
        <v>142</v>
      </c>
      <c r="AU274" s="230" t="s">
        <v>83</v>
      </c>
      <c r="AY274" s="16" t="s">
        <v>139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81</v>
      </c>
      <c r="BK274" s="231">
        <f>ROUND(I274*H274,2)</f>
        <v>0</v>
      </c>
      <c r="BL274" s="16" t="s">
        <v>146</v>
      </c>
      <c r="BM274" s="230" t="s">
        <v>926</v>
      </c>
    </row>
    <row r="275" spans="1:65" s="2" customFormat="1" ht="16.5" customHeight="1">
      <c r="A275" s="37"/>
      <c r="B275" s="38"/>
      <c r="C275" s="218" t="s">
        <v>439</v>
      </c>
      <c r="D275" s="218" t="s">
        <v>142</v>
      </c>
      <c r="E275" s="219" t="s">
        <v>1525</v>
      </c>
      <c r="F275" s="220" t="s">
        <v>1526</v>
      </c>
      <c r="G275" s="221" t="s">
        <v>356</v>
      </c>
      <c r="H275" s="222">
        <v>15</v>
      </c>
      <c r="I275" s="223"/>
      <c r="J275" s="224">
        <f>ROUND(I275*H275,2)</f>
        <v>0</v>
      </c>
      <c r="K275" s="225"/>
      <c r="L275" s="43"/>
      <c r="M275" s="226" t="s">
        <v>1</v>
      </c>
      <c r="N275" s="227" t="s">
        <v>38</v>
      </c>
      <c r="O275" s="90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0" t="s">
        <v>146</v>
      </c>
      <c r="AT275" s="230" t="s">
        <v>142</v>
      </c>
      <c r="AU275" s="230" t="s">
        <v>83</v>
      </c>
      <c r="AY275" s="16" t="s">
        <v>139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6" t="s">
        <v>81</v>
      </c>
      <c r="BK275" s="231">
        <f>ROUND(I275*H275,2)</f>
        <v>0</v>
      </c>
      <c r="BL275" s="16" t="s">
        <v>146</v>
      </c>
      <c r="BM275" s="230" t="s">
        <v>927</v>
      </c>
    </row>
    <row r="276" spans="1:65" s="2" customFormat="1" ht="16.5" customHeight="1">
      <c r="A276" s="37"/>
      <c r="B276" s="38"/>
      <c r="C276" s="218" t="s">
        <v>923</v>
      </c>
      <c r="D276" s="218" t="s">
        <v>142</v>
      </c>
      <c r="E276" s="219" t="s">
        <v>1527</v>
      </c>
      <c r="F276" s="220" t="s">
        <v>1528</v>
      </c>
      <c r="G276" s="221" t="s">
        <v>356</v>
      </c>
      <c r="H276" s="222">
        <v>32</v>
      </c>
      <c r="I276" s="223"/>
      <c r="J276" s="224">
        <f>ROUND(I276*H276,2)</f>
        <v>0</v>
      </c>
      <c r="K276" s="225"/>
      <c r="L276" s="43"/>
      <c r="M276" s="226" t="s">
        <v>1</v>
      </c>
      <c r="N276" s="227" t="s">
        <v>38</v>
      </c>
      <c r="O276" s="90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0" t="s">
        <v>146</v>
      </c>
      <c r="AT276" s="230" t="s">
        <v>142</v>
      </c>
      <c r="AU276" s="230" t="s">
        <v>83</v>
      </c>
      <c r="AY276" s="16" t="s">
        <v>139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6" t="s">
        <v>81</v>
      </c>
      <c r="BK276" s="231">
        <f>ROUND(I276*H276,2)</f>
        <v>0</v>
      </c>
      <c r="BL276" s="16" t="s">
        <v>146</v>
      </c>
      <c r="BM276" s="230" t="s">
        <v>1112</v>
      </c>
    </row>
    <row r="277" spans="1:65" s="2" customFormat="1" ht="16.5" customHeight="1">
      <c r="A277" s="37"/>
      <c r="B277" s="38"/>
      <c r="C277" s="218" t="s">
        <v>442</v>
      </c>
      <c r="D277" s="218" t="s">
        <v>142</v>
      </c>
      <c r="E277" s="219" t="s">
        <v>1529</v>
      </c>
      <c r="F277" s="220" t="s">
        <v>1530</v>
      </c>
      <c r="G277" s="221" t="s">
        <v>356</v>
      </c>
      <c r="H277" s="222">
        <v>6</v>
      </c>
      <c r="I277" s="223"/>
      <c r="J277" s="224">
        <f>ROUND(I277*H277,2)</f>
        <v>0</v>
      </c>
      <c r="K277" s="225"/>
      <c r="L277" s="43"/>
      <c r="M277" s="226" t="s">
        <v>1</v>
      </c>
      <c r="N277" s="227" t="s">
        <v>38</v>
      </c>
      <c r="O277" s="90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146</v>
      </c>
      <c r="AT277" s="230" t="s">
        <v>142</v>
      </c>
      <c r="AU277" s="230" t="s">
        <v>83</v>
      </c>
      <c r="AY277" s="16" t="s">
        <v>139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81</v>
      </c>
      <c r="BK277" s="231">
        <f>ROUND(I277*H277,2)</f>
        <v>0</v>
      </c>
      <c r="BL277" s="16" t="s">
        <v>146</v>
      </c>
      <c r="BM277" s="230" t="s">
        <v>1186</v>
      </c>
    </row>
    <row r="278" spans="1:65" s="2" customFormat="1" ht="16.5" customHeight="1">
      <c r="A278" s="37"/>
      <c r="B278" s="38"/>
      <c r="C278" s="218" t="s">
        <v>937</v>
      </c>
      <c r="D278" s="218" t="s">
        <v>142</v>
      </c>
      <c r="E278" s="219" t="s">
        <v>1531</v>
      </c>
      <c r="F278" s="220" t="s">
        <v>1489</v>
      </c>
      <c r="G278" s="221" t="s">
        <v>356</v>
      </c>
      <c r="H278" s="222">
        <v>260</v>
      </c>
      <c r="I278" s="223"/>
      <c r="J278" s="224">
        <f>ROUND(I278*H278,2)</f>
        <v>0</v>
      </c>
      <c r="K278" s="225"/>
      <c r="L278" s="43"/>
      <c r="M278" s="226" t="s">
        <v>1</v>
      </c>
      <c r="N278" s="227" t="s">
        <v>38</v>
      </c>
      <c r="O278" s="90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146</v>
      </c>
      <c r="AT278" s="230" t="s">
        <v>142</v>
      </c>
      <c r="AU278" s="230" t="s">
        <v>83</v>
      </c>
      <c r="AY278" s="16" t="s">
        <v>139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81</v>
      </c>
      <c r="BK278" s="231">
        <f>ROUND(I278*H278,2)</f>
        <v>0</v>
      </c>
      <c r="BL278" s="16" t="s">
        <v>146</v>
      </c>
      <c r="BM278" s="230" t="s">
        <v>944</v>
      </c>
    </row>
    <row r="279" spans="1:65" s="2" customFormat="1" ht="24.15" customHeight="1">
      <c r="A279" s="37"/>
      <c r="B279" s="38"/>
      <c r="C279" s="218" t="s">
        <v>446</v>
      </c>
      <c r="D279" s="218" t="s">
        <v>142</v>
      </c>
      <c r="E279" s="219" t="s">
        <v>1532</v>
      </c>
      <c r="F279" s="220" t="s">
        <v>1533</v>
      </c>
      <c r="G279" s="221" t="s">
        <v>356</v>
      </c>
      <c r="H279" s="222">
        <v>350</v>
      </c>
      <c r="I279" s="223"/>
      <c r="J279" s="224">
        <f>ROUND(I279*H279,2)</f>
        <v>0</v>
      </c>
      <c r="K279" s="225"/>
      <c r="L279" s="43"/>
      <c r="M279" s="226" t="s">
        <v>1</v>
      </c>
      <c r="N279" s="227" t="s">
        <v>38</v>
      </c>
      <c r="O279" s="90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0" t="s">
        <v>146</v>
      </c>
      <c r="AT279" s="230" t="s">
        <v>142</v>
      </c>
      <c r="AU279" s="230" t="s">
        <v>83</v>
      </c>
      <c r="AY279" s="16" t="s">
        <v>139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6" t="s">
        <v>81</v>
      </c>
      <c r="BK279" s="231">
        <f>ROUND(I279*H279,2)</f>
        <v>0</v>
      </c>
      <c r="BL279" s="16" t="s">
        <v>146</v>
      </c>
      <c r="BM279" s="230" t="s">
        <v>945</v>
      </c>
    </row>
    <row r="280" spans="1:65" s="2" customFormat="1" ht="24.15" customHeight="1">
      <c r="A280" s="37"/>
      <c r="B280" s="38"/>
      <c r="C280" s="218" t="s">
        <v>943</v>
      </c>
      <c r="D280" s="218" t="s">
        <v>142</v>
      </c>
      <c r="E280" s="219" t="s">
        <v>1534</v>
      </c>
      <c r="F280" s="220" t="s">
        <v>1535</v>
      </c>
      <c r="G280" s="221" t="s">
        <v>356</v>
      </c>
      <c r="H280" s="222">
        <v>60</v>
      </c>
      <c r="I280" s="223"/>
      <c r="J280" s="224">
        <f>ROUND(I280*H280,2)</f>
        <v>0</v>
      </c>
      <c r="K280" s="225"/>
      <c r="L280" s="43"/>
      <c r="M280" s="226" t="s">
        <v>1</v>
      </c>
      <c r="N280" s="227" t="s">
        <v>38</v>
      </c>
      <c r="O280" s="90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146</v>
      </c>
      <c r="AT280" s="230" t="s">
        <v>142</v>
      </c>
      <c r="AU280" s="230" t="s">
        <v>83</v>
      </c>
      <c r="AY280" s="16" t="s">
        <v>139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81</v>
      </c>
      <c r="BK280" s="231">
        <f>ROUND(I280*H280,2)</f>
        <v>0</v>
      </c>
      <c r="BL280" s="16" t="s">
        <v>146</v>
      </c>
      <c r="BM280" s="230" t="s">
        <v>948</v>
      </c>
    </row>
    <row r="281" spans="1:65" s="2" customFormat="1" ht="24.15" customHeight="1">
      <c r="A281" s="37"/>
      <c r="B281" s="38"/>
      <c r="C281" s="218" t="s">
        <v>449</v>
      </c>
      <c r="D281" s="218" t="s">
        <v>142</v>
      </c>
      <c r="E281" s="219" t="s">
        <v>1536</v>
      </c>
      <c r="F281" s="220" t="s">
        <v>1537</v>
      </c>
      <c r="G281" s="221" t="s">
        <v>356</v>
      </c>
      <c r="H281" s="222">
        <v>4</v>
      </c>
      <c r="I281" s="223"/>
      <c r="J281" s="224">
        <f>ROUND(I281*H281,2)</f>
        <v>0</v>
      </c>
      <c r="K281" s="225"/>
      <c r="L281" s="43"/>
      <c r="M281" s="226" t="s">
        <v>1</v>
      </c>
      <c r="N281" s="227" t="s">
        <v>38</v>
      </c>
      <c r="O281" s="90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0" t="s">
        <v>146</v>
      </c>
      <c r="AT281" s="230" t="s">
        <v>142</v>
      </c>
      <c r="AU281" s="230" t="s">
        <v>83</v>
      </c>
      <c r="AY281" s="16" t="s">
        <v>139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6" t="s">
        <v>81</v>
      </c>
      <c r="BK281" s="231">
        <f>ROUND(I281*H281,2)</f>
        <v>0</v>
      </c>
      <c r="BL281" s="16" t="s">
        <v>146</v>
      </c>
      <c r="BM281" s="230" t="s">
        <v>956</v>
      </c>
    </row>
    <row r="282" spans="1:65" s="2" customFormat="1" ht="16.5" customHeight="1">
      <c r="A282" s="37"/>
      <c r="B282" s="38"/>
      <c r="C282" s="218" t="s">
        <v>947</v>
      </c>
      <c r="D282" s="218" t="s">
        <v>142</v>
      </c>
      <c r="E282" s="219" t="s">
        <v>1538</v>
      </c>
      <c r="F282" s="220" t="s">
        <v>1446</v>
      </c>
      <c r="G282" s="221" t="s">
        <v>356</v>
      </c>
      <c r="H282" s="222">
        <v>30</v>
      </c>
      <c r="I282" s="223"/>
      <c r="J282" s="224">
        <f>ROUND(I282*H282,2)</f>
        <v>0</v>
      </c>
      <c r="K282" s="225"/>
      <c r="L282" s="43"/>
      <c r="M282" s="226" t="s">
        <v>1</v>
      </c>
      <c r="N282" s="227" t="s">
        <v>38</v>
      </c>
      <c r="O282" s="90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146</v>
      </c>
      <c r="AT282" s="230" t="s">
        <v>142</v>
      </c>
      <c r="AU282" s="230" t="s">
        <v>83</v>
      </c>
      <c r="AY282" s="16" t="s">
        <v>139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81</v>
      </c>
      <c r="BK282" s="231">
        <f>ROUND(I282*H282,2)</f>
        <v>0</v>
      </c>
      <c r="BL282" s="16" t="s">
        <v>146</v>
      </c>
      <c r="BM282" s="230" t="s">
        <v>958</v>
      </c>
    </row>
    <row r="283" spans="1:65" s="2" customFormat="1" ht="16.5" customHeight="1">
      <c r="A283" s="37"/>
      <c r="B283" s="38"/>
      <c r="C283" s="218" t="s">
        <v>453</v>
      </c>
      <c r="D283" s="218" t="s">
        <v>142</v>
      </c>
      <c r="E283" s="219" t="s">
        <v>1539</v>
      </c>
      <c r="F283" s="220" t="s">
        <v>1540</v>
      </c>
      <c r="G283" s="221" t="s">
        <v>1305</v>
      </c>
      <c r="H283" s="222">
        <v>5</v>
      </c>
      <c r="I283" s="223"/>
      <c r="J283" s="224">
        <f>ROUND(I283*H283,2)</f>
        <v>0</v>
      </c>
      <c r="K283" s="225"/>
      <c r="L283" s="43"/>
      <c r="M283" s="226" t="s">
        <v>1</v>
      </c>
      <c r="N283" s="227" t="s">
        <v>38</v>
      </c>
      <c r="O283" s="90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146</v>
      </c>
      <c r="AT283" s="230" t="s">
        <v>142</v>
      </c>
      <c r="AU283" s="230" t="s">
        <v>83</v>
      </c>
      <c r="AY283" s="16" t="s">
        <v>139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81</v>
      </c>
      <c r="BK283" s="231">
        <f>ROUND(I283*H283,2)</f>
        <v>0</v>
      </c>
      <c r="BL283" s="16" t="s">
        <v>146</v>
      </c>
      <c r="BM283" s="230" t="s">
        <v>960</v>
      </c>
    </row>
    <row r="284" spans="1:65" s="2" customFormat="1" ht="16.5" customHeight="1">
      <c r="A284" s="37"/>
      <c r="B284" s="38"/>
      <c r="C284" s="218" t="s">
        <v>957</v>
      </c>
      <c r="D284" s="218" t="s">
        <v>142</v>
      </c>
      <c r="E284" s="219" t="s">
        <v>1541</v>
      </c>
      <c r="F284" s="220" t="s">
        <v>1542</v>
      </c>
      <c r="G284" s="221" t="s">
        <v>1305</v>
      </c>
      <c r="H284" s="222">
        <v>2</v>
      </c>
      <c r="I284" s="223"/>
      <c r="J284" s="224">
        <f>ROUND(I284*H284,2)</f>
        <v>0</v>
      </c>
      <c r="K284" s="225"/>
      <c r="L284" s="43"/>
      <c r="M284" s="226" t="s">
        <v>1</v>
      </c>
      <c r="N284" s="227" t="s">
        <v>38</v>
      </c>
      <c r="O284" s="90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0" t="s">
        <v>146</v>
      </c>
      <c r="AT284" s="230" t="s">
        <v>142</v>
      </c>
      <c r="AU284" s="230" t="s">
        <v>83</v>
      </c>
      <c r="AY284" s="16" t="s">
        <v>139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6" t="s">
        <v>81</v>
      </c>
      <c r="BK284" s="231">
        <f>ROUND(I284*H284,2)</f>
        <v>0</v>
      </c>
      <c r="BL284" s="16" t="s">
        <v>146</v>
      </c>
      <c r="BM284" s="230" t="s">
        <v>962</v>
      </c>
    </row>
    <row r="285" spans="1:65" s="2" customFormat="1" ht="16.5" customHeight="1">
      <c r="A285" s="37"/>
      <c r="B285" s="38"/>
      <c r="C285" s="218" t="s">
        <v>456</v>
      </c>
      <c r="D285" s="218" t="s">
        <v>142</v>
      </c>
      <c r="E285" s="219" t="s">
        <v>1543</v>
      </c>
      <c r="F285" s="220" t="s">
        <v>1544</v>
      </c>
      <c r="G285" s="221" t="s">
        <v>1305</v>
      </c>
      <c r="H285" s="222">
        <v>4</v>
      </c>
      <c r="I285" s="223"/>
      <c r="J285" s="224">
        <f>ROUND(I285*H285,2)</f>
        <v>0</v>
      </c>
      <c r="K285" s="225"/>
      <c r="L285" s="43"/>
      <c r="M285" s="226" t="s">
        <v>1</v>
      </c>
      <c r="N285" s="227" t="s">
        <v>38</v>
      </c>
      <c r="O285" s="90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146</v>
      </c>
      <c r="AT285" s="230" t="s">
        <v>142</v>
      </c>
      <c r="AU285" s="230" t="s">
        <v>83</v>
      </c>
      <c r="AY285" s="16" t="s">
        <v>139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81</v>
      </c>
      <c r="BK285" s="231">
        <f>ROUND(I285*H285,2)</f>
        <v>0</v>
      </c>
      <c r="BL285" s="16" t="s">
        <v>146</v>
      </c>
      <c r="BM285" s="230" t="s">
        <v>963</v>
      </c>
    </row>
    <row r="286" spans="1:65" s="2" customFormat="1" ht="16.5" customHeight="1">
      <c r="A286" s="37"/>
      <c r="B286" s="38"/>
      <c r="C286" s="218" t="s">
        <v>961</v>
      </c>
      <c r="D286" s="218" t="s">
        <v>142</v>
      </c>
      <c r="E286" s="219" t="s">
        <v>1545</v>
      </c>
      <c r="F286" s="220" t="s">
        <v>1546</v>
      </c>
      <c r="G286" s="221" t="s">
        <v>1305</v>
      </c>
      <c r="H286" s="222">
        <v>13</v>
      </c>
      <c r="I286" s="223"/>
      <c r="J286" s="224">
        <f>ROUND(I286*H286,2)</f>
        <v>0</v>
      </c>
      <c r="K286" s="225"/>
      <c r="L286" s="43"/>
      <c r="M286" s="226" t="s">
        <v>1</v>
      </c>
      <c r="N286" s="227" t="s">
        <v>38</v>
      </c>
      <c r="O286" s="90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146</v>
      </c>
      <c r="AT286" s="230" t="s">
        <v>142</v>
      </c>
      <c r="AU286" s="230" t="s">
        <v>83</v>
      </c>
      <c r="AY286" s="16" t="s">
        <v>139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81</v>
      </c>
      <c r="BK286" s="231">
        <f>ROUND(I286*H286,2)</f>
        <v>0</v>
      </c>
      <c r="BL286" s="16" t="s">
        <v>146</v>
      </c>
      <c r="BM286" s="230" t="s">
        <v>966</v>
      </c>
    </row>
    <row r="287" spans="1:65" s="2" customFormat="1" ht="16.5" customHeight="1">
      <c r="A287" s="37"/>
      <c r="B287" s="38"/>
      <c r="C287" s="218" t="s">
        <v>462</v>
      </c>
      <c r="D287" s="218" t="s">
        <v>142</v>
      </c>
      <c r="E287" s="219" t="s">
        <v>1547</v>
      </c>
      <c r="F287" s="220" t="s">
        <v>1548</v>
      </c>
      <c r="G287" s="221" t="s">
        <v>1305</v>
      </c>
      <c r="H287" s="222">
        <v>4</v>
      </c>
      <c r="I287" s="223"/>
      <c r="J287" s="224">
        <f>ROUND(I287*H287,2)</f>
        <v>0</v>
      </c>
      <c r="K287" s="225"/>
      <c r="L287" s="43"/>
      <c r="M287" s="226" t="s">
        <v>1</v>
      </c>
      <c r="N287" s="227" t="s">
        <v>38</v>
      </c>
      <c r="O287" s="90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146</v>
      </c>
      <c r="AT287" s="230" t="s">
        <v>142</v>
      </c>
      <c r="AU287" s="230" t="s">
        <v>83</v>
      </c>
      <c r="AY287" s="16" t="s">
        <v>139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81</v>
      </c>
      <c r="BK287" s="231">
        <f>ROUND(I287*H287,2)</f>
        <v>0</v>
      </c>
      <c r="BL287" s="16" t="s">
        <v>146</v>
      </c>
      <c r="BM287" s="230" t="s">
        <v>969</v>
      </c>
    </row>
    <row r="288" spans="1:65" s="2" customFormat="1" ht="16.5" customHeight="1">
      <c r="A288" s="37"/>
      <c r="B288" s="38"/>
      <c r="C288" s="218" t="s">
        <v>965</v>
      </c>
      <c r="D288" s="218" t="s">
        <v>142</v>
      </c>
      <c r="E288" s="219" t="s">
        <v>1549</v>
      </c>
      <c r="F288" s="220" t="s">
        <v>1550</v>
      </c>
      <c r="G288" s="221" t="s">
        <v>1305</v>
      </c>
      <c r="H288" s="222">
        <v>2</v>
      </c>
      <c r="I288" s="223"/>
      <c r="J288" s="224">
        <f>ROUND(I288*H288,2)</f>
        <v>0</v>
      </c>
      <c r="K288" s="225"/>
      <c r="L288" s="43"/>
      <c r="M288" s="226" t="s">
        <v>1</v>
      </c>
      <c r="N288" s="227" t="s">
        <v>38</v>
      </c>
      <c r="O288" s="90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0" t="s">
        <v>146</v>
      </c>
      <c r="AT288" s="230" t="s">
        <v>142</v>
      </c>
      <c r="AU288" s="230" t="s">
        <v>83</v>
      </c>
      <c r="AY288" s="16" t="s">
        <v>139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6" t="s">
        <v>81</v>
      </c>
      <c r="BK288" s="231">
        <f>ROUND(I288*H288,2)</f>
        <v>0</v>
      </c>
      <c r="BL288" s="16" t="s">
        <v>146</v>
      </c>
      <c r="BM288" s="230" t="s">
        <v>1128</v>
      </c>
    </row>
    <row r="289" spans="1:65" s="2" customFormat="1" ht="16.5" customHeight="1">
      <c r="A289" s="37"/>
      <c r="B289" s="38"/>
      <c r="C289" s="218" t="s">
        <v>465</v>
      </c>
      <c r="D289" s="218" t="s">
        <v>142</v>
      </c>
      <c r="E289" s="219" t="s">
        <v>1551</v>
      </c>
      <c r="F289" s="220" t="s">
        <v>1552</v>
      </c>
      <c r="G289" s="221" t="s">
        <v>1305</v>
      </c>
      <c r="H289" s="222">
        <v>3</v>
      </c>
      <c r="I289" s="223"/>
      <c r="J289" s="224">
        <f>ROUND(I289*H289,2)</f>
        <v>0</v>
      </c>
      <c r="K289" s="225"/>
      <c r="L289" s="43"/>
      <c r="M289" s="226" t="s">
        <v>1</v>
      </c>
      <c r="N289" s="227" t="s">
        <v>38</v>
      </c>
      <c r="O289" s="90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146</v>
      </c>
      <c r="AT289" s="230" t="s">
        <v>142</v>
      </c>
      <c r="AU289" s="230" t="s">
        <v>83</v>
      </c>
      <c r="AY289" s="16" t="s">
        <v>139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81</v>
      </c>
      <c r="BK289" s="231">
        <f>ROUND(I289*H289,2)</f>
        <v>0</v>
      </c>
      <c r="BL289" s="16" t="s">
        <v>146</v>
      </c>
      <c r="BM289" s="230" t="s">
        <v>971</v>
      </c>
    </row>
    <row r="290" spans="1:65" s="2" customFormat="1" ht="16.5" customHeight="1">
      <c r="A290" s="37"/>
      <c r="B290" s="38"/>
      <c r="C290" s="218" t="s">
        <v>970</v>
      </c>
      <c r="D290" s="218" t="s">
        <v>142</v>
      </c>
      <c r="E290" s="219" t="s">
        <v>1553</v>
      </c>
      <c r="F290" s="220" t="s">
        <v>1554</v>
      </c>
      <c r="G290" s="221" t="s">
        <v>1322</v>
      </c>
      <c r="H290" s="222">
        <v>8</v>
      </c>
      <c r="I290" s="223"/>
      <c r="J290" s="224">
        <f>ROUND(I290*H290,2)</f>
        <v>0</v>
      </c>
      <c r="K290" s="225"/>
      <c r="L290" s="43"/>
      <c r="M290" s="226" t="s">
        <v>1</v>
      </c>
      <c r="N290" s="227" t="s">
        <v>38</v>
      </c>
      <c r="O290" s="90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146</v>
      </c>
      <c r="AT290" s="230" t="s">
        <v>142</v>
      </c>
      <c r="AU290" s="230" t="s">
        <v>83</v>
      </c>
      <c r="AY290" s="16" t="s">
        <v>139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81</v>
      </c>
      <c r="BK290" s="231">
        <f>ROUND(I290*H290,2)</f>
        <v>0</v>
      </c>
      <c r="BL290" s="16" t="s">
        <v>146</v>
      </c>
      <c r="BM290" s="230" t="s">
        <v>975</v>
      </c>
    </row>
    <row r="291" spans="1:65" s="2" customFormat="1" ht="16.5" customHeight="1">
      <c r="A291" s="37"/>
      <c r="B291" s="38"/>
      <c r="C291" s="218" t="s">
        <v>469</v>
      </c>
      <c r="D291" s="218" t="s">
        <v>142</v>
      </c>
      <c r="E291" s="219" t="s">
        <v>1555</v>
      </c>
      <c r="F291" s="220" t="s">
        <v>1556</v>
      </c>
      <c r="G291" s="221" t="s">
        <v>1305</v>
      </c>
      <c r="H291" s="222">
        <v>16</v>
      </c>
      <c r="I291" s="223"/>
      <c r="J291" s="224">
        <f>ROUND(I291*H291,2)</f>
        <v>0</v>
      </c>
      <c r="K291" s="225"/>
      <c r="L291" s="43"/>
      <c r="M291" s="226" t="s">
        <v>1</v>
      </c>
      <c r="N291" s="227" t="s">
        <v>38</v>
      </c>
      <c r="O291" s="90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146</v>
      </c>
      <c r="AT291" s="230" t="s">
        <v>142</v>
      </c>
      <c r="AU291" s="230" t="s">
        <v>83</v>
      </c>
      <c r="AY291" s="16" t="s">
        <v>139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81</v>
      </c>
      <c r="BK291" s="231">
        <f>ROUND(I291*H291,2)</f>
        <v>0</v>
      </c>
      <c r="BL291" s="16" t="s">
        <v>146</v>
      </c>
      <c r="BM291" s="230" t="s">
        <v>977</v>
      </c>
    </row>
    <row r="292" spans="1:65" s="2" customFormat="1" ht="16.5" customHeight="1">
      <c r="A292" s="37"/>
      <c r="B292" s="38"/>
      <c r="C292" s="218" t="s">
        <v>976</v>
      </c>
      <c r="D292" s="218" t="s">
        <v>142</v>
      </c>
      <c r="E292" s="219" t="s">
        <v>1557</v>
      </c>
      <c r="F292" s="220" t="s">
        <v>1558</v>
      </c>
      <c r="G292" s="221" t="s">
        <v>1305</v>
      </c>
      <c r="H292" s="222">
        <v>18</v>
      </c>
      <c r="I292" s="223"/>
      <c r="J292" s="224">
        <f>ROUND(I292*H292,2)</f>
        <v>0</v>
      </c>
      <c r="K292" s="225"/>
      <c r="L292" s="43"/>
      <c r="M292" s="226" t="s">
        <v>1</v>
      </c>
      <c r="N292" s="227" t="s">
        <v>38</v>
      </c>
      <c r="O292" s="90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146</v>
      </c>
      <c r="AT292" s="230" t="s">
        <v>142</v>
      </c>
      <c r="AU292" s="230" t="s">
        <v>83</v>
      </c>
      <c r="AY292" s="16" t="s">
        <v>139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81</v>
      </c>
      <c r="BK292" s="231">
        <f>ROUND(I292*H292,2)</f>
        <v>0</v>
      </c>
      <c r="BL292" s="16" t="s">
        <v>146</v>
      </c>
      <c r="BM292" s="230" t="s">
        <v>979</v>
      </c>
    </row>
    <row r="293" spans="1:65" s="2" customFormat="1" ht="16.5" customHeight="1">
      <c r="A293" s="37"/>
      <c r="B293" s="38"/>
      <c r="C293" s="218" t="s">
        <v>474</v>
      </c>
      <c r="D293" s="218" t="s">
        <v>142</v>
      </c>
      <c r="E293" s="219" t="s">
        <v>1559</v>
      </c>
      <c r="F293" s="220" t="s">
        <v>1560</v>
      </c>
      <c r="G293" s="221" t="s">
        <v>1305</v>
      </c>
      <c r="H293" s="222">
        <v>30</v>
      </c>
      <c r="I293" s="223"/>
      <c r="J293" s="224">
        <f>ROUND(I293*H293,2)</f>
        <v>0</v>
      </c>
      <c r="K293" s="225"/>
      <c r="L293" s="43"/>
      <c r="M293" s="226" t="s">
        <v>1</v>
      </c>
      <c r="N293" s="227" t="s">
        <v>38</v>
      </c>
      <c r="O293" s="90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0" t="s">
        <v>146</v>
      </c>
      <c r="AT293" s="230" t="s">
        <v>142</v>
      </c>
      <c r="AU293" s="230" t="s">
        <v>83</v>
      </c>
      <c r="AY293" s="16" t="s">
        <v>139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6" t="s">
        <v>81</v>
      </c>
      <c r="BK293" s="231">
        <f>ROUND(I293*H293,2)</f>
        <v>0</v>
      </c>
      <c r="BL293" s="16" t="s">
        <v>146</v>
      </c>
      <c r="BM293" s="230" t="s">
        <v>983</v>
      </c>
    </row>
    <row r="294" spans="1:65" s="2" customFormat="1" ht="21.75" customHeight="1">
      <c r="A294" s="37"/>
      <c r="B294" s="38"/>
      <c r="C294" s="218" t="s">
        <v>982</v>
      </c>
      <c r="D294" s="218" t="s">
        <v>142</v>
      </c>
      <c r="E294" s="219" t="s">
        <v>1561</v>
      </c>
      <c r="F294" s="220" t="s">
        <v>1496</v>
      </c>
      <c r="G294" s="221" t="s">
        <v>1305</v>
      </c>
      <c r="H294" s="222">
        <v>6</v>
      </c>
      <c r="I294" s="223"/>
      <c r="J294" s="224">
        <f>ROUND(I294*H294,2)</f>
        <v>0</v>
      </c>
      <c r="K294" s="225"/>
      <c r="L294" s="43"/>
      <c r="M294" s="226" t="s">
        <v>1</v>
      </c>
      <c r="N294" s="227" t="s">
        <v>38</v>
      </c>
      <c r="O294" s="90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146</v>
      </c>
      <c r="AT294" s="230" t="s">
        <v>142</v>
      </c>
      <c r="AU294" s="230" t="s">
        <v>83</v>
      </c>
      <c r="AY294" s="16" t="s">
        <v>139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81</v>
      </c>
      <c r="BK294" s="231">
        <f>ROUND(I294*H294,2)</f>
        <v>0</v>
      </c>
      <c r="BL294" s="16" t="s">
        <v>146</v>
      </c>
      <c r="BM294" s="230" t="s">
        <v>985</v>
      </c>
    </row>
    <row r="295" spans="1:65" s="2" customFormat="1" ht="24.15" customHeight="1">
      <c r="A295" s="37"/>
      <c r="B295" s="38"/>
      <c r="C295" s="218" t="s">
        <v>478</v>
      </c>
      <c r="D295" s="218" t="s">
        <v>142</v>
      </c>
      <c r="E295" s="219" t="s">
        <v>1562</v>
      </c>
      <c r="F295" s="220" t="s">
        <v>1563</v>
      </c>
      <c r="G295" s="221" t="s">
        <v>1305</v>
      </c>
      <c r="H295" s="222">
        <v>14</v>
      </c>
      <c r="I295" s="223"/>
      <c r="J295" s="224">
        <f>ROUND(I295*H295,2)</f>
        <v>0</v>
      </c>
      <c r="K295" s="225"/>
      <c r="L295" s="43"/>
      <c r="M295" s="226" t="s">
        <v>1</v>
      </c>
      <c r="N295" s="227" t="s">
        <v>38</v>
      </c>
      <c r="O295" s="90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30" t="s">
        <v>146</v>
      </c>
      <c r="AT295" s="230" t="s">
        <v>142</v>
      </c>
      <c r="AU295" s="230" t="s">
        <v>83</v>
      </c>
      <c r="AY295" s="16" t="s">
        <v>139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6" t="s">
        <v>81</v>
      </c>
      <c r="BK295" s="231">
        <f>ROUND(I295*H295,2)</f>
        <v>0</v>
      </c>
      <c r="BL295" s="16" t="s">
        <v>146</v>
      </c>
      <c r="BM295" s="230" t="s">
        <v>988</v>
      </c>
    </row>
    <row r="296" spans="1:65" s="2" customFormat="1" ht="16.5" customHeight="1">
      <c r="A296" s="37"/>
      <c r="B296" s="38"/>
      <c r="C296" s="218" t="s">
        <v>987</v>
      </c>
      <c r="D296" s="218" t="s">
        <v>142</v>
      </c>
      <c r="E296" s="219" t="s">
        <v>1564</v>
      </c>
      <c r="F296" s="220" t="s">
        <v>1565</v>
      </c>
      <c r="G296" s="221" t="s">
        <v>1305</v>
      </c>
      <c r="H296" s="222">
        <v>6</v>
      </c>
      <c r="I296" s="223"/>
      <c r="J296" s="224">
        <f>ROUND(I296*H296,2)</f>
        <v>0</v>
      </c>
      <c r="K296" s="225"/>
      <c r="L296" s="43"/>
      <c r="M296" s="226" t="s">
        <v>1</v>
      </c>
      <c r="N296" s="227" t="s">
        <v>38</v>
      </c>
      <c r="O296" s="90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146</v>
      </c>
      <c r="AT296" s="230" t="s">
        <v>142</v>
      </c>
      <c r="AU296" s="230" t="s">
        <v>83</v>
      </c>
      <c r="AY296" s="16" t="s">
        <v>139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81</v>
      </c>
      <c r="BK296" s="231">
        <f>ROUND(I296*H296,2)</f>
        <v>0</v>
      </c>
      <c r="BL296" s="16" t="s">
        <v>146</v>
      </c>
      <c r="BM296" s="230" t="s">
        <v>995</v>
      </c>
    </row>
    <row r="297" spans="1:65" s="2" customFormat="1" ht="16.5" customHeight="1">
      <c r="A297" s="37"/>
      <c r="B297" s="38"/>
      <c r="C297" s="218" t="s">
        <v>481</v>
      </c>
      <c r="D297" s="218" t="s">
        <v>142</v>
      </c>
      <c r="E297" s="219" t="s">
        <v>1566</v>
      </c>
      <c r="F297" s="220" t="s">
        <v>1567</v>
      </c>
      <c r="G297" s="221" t="s">
        <v>1305</v>
      </c>
      <c r="H297" s="222">
        <v>2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38</v>
      </c>
      <c r="O297" s="90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146</v>
      </c>
      <c r="AT297" s="230" t="s">
        <v>142</v>
      </c>
      <c r="AU297" s="230" t="s">
        <v>83</v>
      </c>
      <c r="AY297" s="16" t="s">
        <v>139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81</v>
      </c>
      <c r="BK297" s="231">
        <f>ROUND(I297*H297,2)</f>
        <v>0</v>
      </c>
      <c r="BL297" s="16" t="s">
        <v>146</v>
      </c>
      <c r="BM297" s="230" t="s">
        <v>998</v>
      </c>
    </row>
    <row r="298" spans="1:65" s="2" customFormat="1" ht="21.75" customHeight="1">
      <c r="A298" s="37"/>
      <c r="B298" s="38"/>
      <c r="C298" s="218" t="s">
        <v>993</v>
      </c>
      <c r="D298" s="218" t="s">
        <v>142</v>
      </c>
      <c r="E298" s="219" t="s">
        <v>1568</v>
      </c>
      <c r="F298" s="220" t="s">
        <v>1498</v>
      </c>
      <c r="G298" s="221" t="s">
        <v>1305</v>
      </c>
      <c r="H298" s="222">
        <v>6</v>
      </c>
      <c r="I298" s="223"/>
      <c r="J298" s="224">
        <f>ROUND(I298*H298,2)</f>
        <v>0</v>
      </c>
      <c r="K298" s="225"/>
      <c r="L298" s="43"/>
      <c r="M298" s="226" t="s">
        <v>1</v>
      </c>
      <c r="N298" s="227" t="s">
        <v>38</v>
      </c>
      <c r="O298" s="90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0" t="s">
        <v>146</v>
      </c>
      <c r="AT298" s="230" t="s">
        <v>142</v>
      </c>
      <c r="AU298" s="230" t="s">
        <v>83</v>
      </c>
      <c r="AY298" s="16" t="s">
        <v>139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6" t="s">
        <v>81</v>
      </c>
      <c r="BK298" s="231">
        <f>ROUND(I298*H298,2)</f>
        <v>0</v>
      </c>
      <c r="BL298" s="16" t="s">
        <v>146</v>
      </c>
      <c r="BM298" s="230" t="s">
        <v>1140</v>
      </c>
    </row>
    <row r="299" spans="1:65" s="2" customFormat="1" ht="21.75" customHeight="1">
      <c r="A299" s="37"/>
      <c r="B299" s="38"/>
      <c r="C299" s="218" t="s">
        <v>485</v>
      </c>
      <c r="D299" s="218" t="s">
        <v>142</v>
      </c>
      <c r="E299" s="219" t="s">
        <v>1569</v>
      </c>
      <c r="F299" s="220" t="s">
        <v>1570</v>
      </c>
      <c r="G299" s="221" t="s">
        <v>1305</v>
      </c>
      <c r="H299" s="222">
        <v>23</v>
      </c>
      <c r="I299" s="223"/>
      <c r="J299" s="224">
        <f>ROUND(I299*H299,2)</f>
        <v>0</v>
      </c>
      <c r="K299" s="225"/>
      <c r="L299" s="43"/>
      <c r="M299" s="226" t="s">
        <v>1</v>
      </c>
      <c r="N299" s="227" t="s">
        <v>38</v>
      </c>
      <c r="O299" s="90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146</v>
      </c>
      <c r="AT299" s="230" t="s">
        <v>142</v>
      </c>
      <c r="AU299" s="230" t="s">
        <v>83</v>
      </c>
      <c r="AY299" s="16" t="s">
        <v>139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81</v>
      </c>
      <c r="BK299" s="231">
        <f>ROUND(I299*H299,2)</f>
        <v>0</v>
      </c>
      <c r="BL299" s="16" t="s">
        <v>146</v>
      </c>
      <c r="BM299" s="230" t="s">
        <v>1571</v>
      </c>
    </row>
    <row r="300" spans="1:65" s="2" customFormat="1" ht="16.5" customHeight="1">
      <c r="A300" s="37"/>
      <c r="B300" s="38"/>
      <c r="C300" s="218" t="s">
        <v>997</v>
      </c>
      <c r="D300" s="218" t="s">
        <v>142</v>
      </c>
      <c r="E300" s="219" t="s">
        <v>1572</v>
      </c>
      <c r="F300" s="220" t="s">
        <v>1573</v>
      </c>
      <c r="G300" s="221" t="s">
        <v>1305</v>
      </c>
      <c r="H300" s="222">
        <v>2</v>
      </c>
      <c r="I300" s="223"/>
      <c r="J300" s="224">
        <f>ROUND(I300*H300,2)</f>
        <v>0</v>
      </c>
      <c r="K300" s="225"/>
      <c r="L300" s="43"/>
      <c r="M300" s="226" t="s">
        <v>1</v>
      </c>
      <c r="N300" s="227" t="s">
        <v>38</v>
      </c>
      <c r="O300" s="90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146</v>
      </c>
      <c r="AT300" s="230" t="s">
        <v>142</v>
      </c>
      <c r="AU300" s="230" t="s">
        <v>83</v>
      </c>
      <c r="AY300" s="16" t="s">
        <v>139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81</v>
      </c>
      <c r="BK300" s="231">
        <f>ROUND(I300*H300,2)</f>
        <v>0</v>
      </c>
      <c r="BL300" s="16" t="s">
        <v>146</v>
      </c>
      <c r="BM300" s="230" t="s">
        <v>1574</v>
      </c>
    </row>
    <row r="301" spans="1:65" s="2" customFormat="1" ht="21.75" customHeight="1">
      <c r="A301" s="37"/>
      <c r="B301" s="38"/>
      <c r="C301" s="218" t="s">
        <v>488</v>
      </c>
      <c r="D301" s="218" t="s">
        <v>142</v>
      </c>
      <c r="E301" s="219" t="s">
        <v>1575</v>
      </c>
      <c r="F301" s="220" t="s">
        <v>1576</v>
      </c>
      <c r="G301" s="221" t="s">
        <v>1305</v>
      </c>
      <c r="H301" s="222">
        <v>10</v>
      </c>
      <c r="I301" s="223"/>
      <c r="J301" s="224">
        <f>ROUND(I301*H301,2)</f>
        <v>0</v>
      </c>
      <c r="K301" s="225"/>
      <c r="L301" s="43"/>
      <c r="M301" s="226" t="s">
        <v>1</v>
      </c>
      <c r="N301" s="227" t="s">
        <v>38</v>
      </c>
      <c r="O301" s="90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146</v>
      </c>
      <c r="AT301" s="230" t="s">
        <v>142</v>
      </c>
      <c r="AU301" s="230" t="s">
        <v>83</v>
      </c>
      <c r="AY301" s="16" t="s">
        <v>139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81</v>
      </c>
      <c r="BK301" s="231">
        <f>ROUND(I301*H301,2)</f>
        <v>0</v>
      </c>
      <c r="BL301" s="16" t="s">
        <v>146</v>
      </c>
      <c r="BM301" s="230" t="s">
        <v>1577</v>
      </c>
    </row>
    <row r="302" spans="1:65" s="2" customFormat="1" ht="21.75" customHeight="1">
      <c r="A302" s="37"/>
      <c r="B302" s="38"/>
      <c r="C302" s="218" t="s">
        <v>1139</v>
      </c>
      <c r="D302" s="218" t="s">
        <v>142</v>
      </c>
      <c r="E302" s="219" t="s">
        <v>1578</v>
      </c>
      <c r="F302" s="220" t="s">
        <v>1579</v>
      </c>
      <c r="G302" s="221" t="s">
        <v>1305</v>
      </c>
      <c r="H302" s="222">
        <v>42</v>
      </c>
      <c r="I302" s="223"/>
      <c r="J302" s="224">
        <f>ROUND(I302*H302,2)</f>
        <v>0</v>
      </c>
      <c r="K302" s="225"/>
      <c r="L302" s="43"/>
      <c r="M302" s="226" t="s">
        <v>1</v>
      </c>
      <c r="N302" s="227" t="s">
        <v>38</v>
      </c>
      <c r="O302" s="90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146</v>
      </c>
      <c r="AT302" s="230" t="s">
        <v>142</v>
      </c>
      <c r="AU302" s="230" t="s">
        <v>83</v>
      </c>
      <c r="AY302" s="16" t="s">
        <v>139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81</v>
      </c>
      <c r="BK302" s="231">
        <f>ROUND(I302*H302,2)</f>
        <v>0</v>
      </c>
      <c r="BL302" s="16" t="s">
        <v>146</v>
      </c>
      <c r="BM302" s="230" t="s">
        <v>1580</v>
      </c>
    </row>
    <row r="303" spans="1:65" s="2" customFormat="1" ht="24.15" customHeight="1">
      <c r="A303" s="37"/>
      <c r="B303" s="38"/>
      <c r="C303" s="218" t="s">
        <v>492</v>
      </c>
      <c r="D303" s="218" t="s">
        <v>142</v>
      </c>
      <c r="E303" s="219" t="s">
        <v>1581</v>
      </c>
      <c r="F303" s="220" t="s">
        <v>1582</v>
      </c>
      <c r="G303" s="221" t="s">
        <v>1305</v>
      </c>
      <c r="H303" s="222">
        <v>4</v>
      </c>
      <c r="I303" s="223"/>
      <c r="J303" s="224">
        <f>ROUND(I303*H303,2)</f>
        <v>0</v>
      </c>
      <c r="K303" s="225"/>
      <c r="L303" s="43"/>
      <c r="M303" s="226" t="s">
        <v>1</v>
      </c>
      <c r="N303" s="227" t="s">
        <v>38</v>
      </c>
      <c r="O303" s="90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146</v>
      </c>
      <c r="AT303" s="230" t="s">
        <v>142</v>
      </c>
      <c r="AU303" s="230" t="s">
        <v>83</v>
      </c>
      <c r="AY303" s="16" t="s">
        <v>139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81</v>
      </c>
      <c r="BK303" s="231">
        <f>ROUND(I303*H303,2)</f>
        <v>0</v>
      </c>
      <c r="BL303" s="16" t="s">
        <v>146</v>
      </c>
      <c r="BM303" s="230" t="s">
        <v>1583</v>
      </c>
    </row>
    <row r="304" spans="1:65" s="2" customFormat="1" ht="24.15" customHeight="1">
      <c r="A304" s="37"/>
      <c r="B304" s="38"/>
      <c r="C304" s="218" t="s">
        <v>1584</v>
      </c>
      <c r="D304" s="218" t="s">
        <v>142</v>
      </c>
      <c r="E304" s="219" t="s">
        <v>1585</v>
      </c>
      <c r="F304" s="220" t="s">
        <v>1586</v>
      </c>
      <c r="G304" s="221" t="s">
        <v>1305</v>
      </c>
      <c r="H304" s="222">
        <v>9</v>
      </c>
      <c r="I304" s="223"/>
      <c r="J304" s="224">
        <f>ROUND(I304*H304,2)</f>
        <v>0</v>
      </c>
      <c r="K304" s="225"/>
      <c r="L304" s="43"/>
      <c r="M304" s="226" t="s">
        <v>1</v>
      </c>
      <c r="N304" s="227" t="s">
        <v>38</v>
      </c>
      <c r="O304" s="90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0" t="s">
        <v>146</v>
      </c>
      <c r="AT304" s="230" t="s">
        <v>142</v>
      </c>
      <c r="AU304" s="230" t="s">
        <v>83</v>
      </c>
      <c r="AY304" s="16" t="s">
        <v>139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6" t="s">
        <v>81</v>
      </c>
      <c r="BK304" s="231">
        <f>ROUND(I304*H304,2)</f>
        <v>0</v>
      </c>
      <c r="BL304" s="16" t="s">
        <v>146</v>
      </c>
      <c r="BM304" s="230" t="s">
        <v>1587</v>
      </c>
    </row>
    <row r="305" spans="1:65" s="2" customFormat="1" ht="24.15" customHeight="1">
      <c r="A305" s="37"/>
      <c r="B305" s="38"/>
      <c r="C305" s="218" t="s">
        <v>497</v>
      </c>
      <c r="D305" s="218" t="s">
        <v>142</v>
      </c>
      <c r="E305" s="219" t="s">
        <v>1588</v>
      </c>
      <c r="F305" s="220" t="s">
        <v>1589</v>
      </c>
      <c r="G305" s="221" t="s">
        <v>1305</v>
      </c>
      <c r="H305" s="222">
        <v>1</v>
      </c>
      <c r="I305" s="223"/>
      <c r="J305" s="224">
        <f>ROUND(I305*H305,2)</f>
        <v>0</v>
      </c>
      <c r="K305" s="225"/>
      <c r="L305" s="43"/>
      <c r="M305" s="226" t="s">
        <v>1</v>
      </c>
      <c r="N305" s="227" t="s">
        <v>38</v>
      </c>
      <c r="O305" s="90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146</v>
      </c>
      <c r="AT305" s="230" t="s">
        <v>142</v>
      </c>
      <c r="AU305" s="230" t="s">
        <v>83</v>
      </c>
      <c r="AY305" s="16" t="s">
        <v>139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81</v>
      </c>
      <c r="BK305" s="231">
        <f>ROUND(I305*H305,2)</f>
        <v>0</v>
      </c>
      <c r="BL305" s="16" t="s">
        <v>146</v>
      </c>
      <c r="BM305" s="230" t="s">
        <v>1590</v>
      </c>
    </row>
    <row r="306" spans="1:65" s="2" customFormat="1" ht="16.5" customHeight="1">
      <c r="A306" s="37"/>
      <c r="B306" s="38"/>
      <c r="C306" s="218" t="s">
        <v>1591</v>
      </c>
      <c r="D306" s="218" t="s">
        <v>142</v>
      </c>
      <c r="E306" s="219" t="s">
        <v>1592</v>
      </c>
      <c r="F306" s="220" t="s">
        <v>1593</v>
      </c>
      <c r="G306" s="221" t="s">
        <v>1305</v>
      </c>
      <c r="H306" s="222">
        <v>1</v>
      </c>
      <c r="I306" s="223"/>
      <c r="J306" s="224">
        <f>ROUND(I306*H306,2)</f>
        <v>0</v>
      </c>
      <c r="K306" s="225"/>
      <c r="L306" s="43"/>
      <c r="M306" s="226" t="s">
        <v>1</v>
      </c>
      <c r="N306" s="227" t="s">
        <v>38</v>
      </c>
      <c r="O306" s="90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146</v>
      </c>
      <c r="AT306" s="230" t="s">
        <v>142</v>
      </c>
      <c r="AU306" s="230" t="s">
        <v>83</v>
      </c>
      <c r="AY306" s="16" t="s">
        <v>139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81</v>
      </c>
      <c r="BK306" s="231">
        <f>ROUND(I306*H306,2)</f>
        <v>0</v>
      </c>
      <c r="BL306" s="16" t="s">
        <v>146</v>
      </c>
      <c r="BM306" s="230" t="s">
        <v>1594</v>
      </c>
    </row>
    <row r="307" spans="1:65" s="2" customFormat="1" ht="16.5" customHeight="1">
      <c r="A307" s="37"/>
      <c r="B307" s="38"/>
      <c r="C307" s="218" t="s">
        <v>721</v>
      </c>
      <c r="D307" s="218" t="s">
        <v>142</v>
      </c>
      <c r="E307" s="219" t="s">
        <v>1595</v>
      </c>
      <c r="F307" s="220" t="s">
        <v>1596</v>
      </c>
      <c r="G307" s="221" t="s">
        <v>1305</v>
      </c>
      <c r="H307" s="222">
        <v>8</v>
      </c>
      <c r="I307" s="223"/>
      <c r="J307" s="224">
        <f>ROUND(I307*H307,2)</f>
        <v>0</v>
      </c>
      <c r="K307" s="225"/>
      <c r="L307" s="43"/>
      <c r="M307" s="226" t="s">
        <v>1</v>
      </c>
      <c r="N307" s="227" t="s">
        <v>38</v>
      </c>
      <c r="O307" s="90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0" t="s">
        <v>146</v>
      </c>
      <c r="AT307" s="230" t="s">
        <v>142</v>
      </c>
      <c r="AU307" s="230" t="s">
        <v>83</v>
      </c>
      <c r="AY307" s="16" t="s">
        <v>139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6" t="s">
        <v>81</v>
      </c>
      <c r="BK307" s="231">
        <f>ROUND(I307*H307,2)</f>
        <v>0</v>
      </c>
      <c r="BL307" s="16" t="s">
        <v>146</v>
      </c>
      <c r="BM307" s="230" t="s">
        <v>1597</v>
      </c>
    </row>
    <row r="308" spans="1:65" s="2" customFormat="1" ht="16.5" customHeight="1">
      <c r="A308" s="37"/>
      <c r="B308" s="38"/>
      <c r="C308" s="218" t="s">
        <v>1598</v>
      </c>
      <c r="D308" s="218" t="s">
        <v>142</v>
      </c>
      <c r="E308" s="219" t="s">
        <v>1599</v>
      </c>
      <c r="F308" s="220" t="s">
        <v>1500</v>
      </c>
      <c r="G308" s="221" t="s">
        <v>356</v>
      </c>
      <c r="H308" s="222">
        <v>105</v>
      </c>
      <c r="I308" s="223"/>
      <c r="J308" s="224">
        <f>ROUND(I308*H308,2)</f>
        <v>0</v>
      </c>
      <c r="K308" s="225"/>
      <c r="L308" s="43"/>
      <c r="M308" s="226" t="s">
        <v>1</v>
      </c>
      <c r="N308" s="227" t="s">
        <v>38</v>
      </c>
      <c r="O308" s="90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146</v>
      </c>
      <c r="AT308" s="230" t="s">
        <v>142</v>
      </c>
      <c r="AU308" s="230" t="s">
        <v>83</v>
      </c>
      <c r="AY308" s="16" t="s">
        <v>139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81</v>
      </c>
      <c r="BK308" s="231">
        <f>ROUND(I308*H308,2)</f>
        <v>0</v>
      </c>
      <c r="BL308" s="16" t="s">
        <v>146</v>
      </c>
      <c r="BM308" s="230" t="s">
        <v>1600</v>
      </c>
    </row>
    <row r="309" spans="1:63" s="12" customFormat="1" ht="22.8" customHeight="1">
      <c r="A309" s="12"/>
      <c r="B309" s="202"/>
      <c r="C309" s="203"/>
      <c r="D309" s="204" t="s">
        <v>72</v>
      </c>
      <c r="E309" s="216" t="s">
        <v>1601</v>
      </c>
      <c r="F309" s="216" t="s">
        <v>1602</v>
      </c>
      <c r="G309" s="203"/>
      <c r="H309" s="203"/>
      <c r="I309" s="206"/>
      <c r="J309" s="217">
        <f>BK309</f>
        <v>0</v>
      </c>
      <c r="K309" s="203"/>
      <c r="L309" s="208"/>
      <c r="M309" s="209"/>
      <c r="N309" s="210"/>
      <c r="O309" s="210"/>
      <c r="P309" s="211">
        <f>SUM(P310:P339)</f>
        <v>0</v>
      </c>
      <c r="Q309" s="210"/>
      <c r="R309" s="211">
        <f>SUM(R310:R339)</f>
        <v>0</v>
      </c>
      <c r="S309" s="210"/>
      <c r="T309" s="212">
        <f>SUM(T310:T339)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3" t="s">
        <v>81</v>
      </c>
      <c r="AT309" s="214" t="s">
        <v>72</v>
      </c>
      <c r="AU309" s="214" t="s">
        <v>81</v>
      </c>
      <c r="AY309" s="213" t="s">
        <v>139</v>
      </c>
      <c r="BK309" s="215">
        <f>SUM(BK310:BK339)</f>
        <v>0</v>
      </c>
    </row>
    <row r="310" spans="1:65" s="2" customFormat="1" ht="16.5" customHeight="1">
      <c r="A310" s="37"/>
      <c r="B310" s="38"/>
      <c r="C310" s="218" t="s">
        <v>722</v>
      </c>
      <c r="D310" s="218" t="s">
        <v>142</v>
      </c>
      <c r="E310" s="219" t="s">
        <v>1603</v>
      </c>
      <c r="F310" s="220" t="s">
        <v>1604</v>
      </c>
      <c r="G310" s="221" t="s">
        <v>1322</v>
      </c>
      <c r="H310" s="222">
        <v>96</v>
      </c>
      <c r="I310" s="223"/>
      <c r="J310" s="224">
        <f>ROUND(I310*H310,2)</f>
        <v>0</v>
      </c>
      <c r="K310" s="225"/>
      <c r="L310" s="43"/>
      <c r="M310" s="226" t="s">
        <v>1</v>
      </c>
      <c r="N310" s="227" t="s">
        <v>38</v>
      </c>
      <c r="O310" s="90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146</v>
      </c>
      <c r="AT310" s="230" t="s">
        <v>142</v>
      </c>
      <c r="AU310" s="230" t="s">
        <v>83</v>
      </c>
      <c r="AY310" s="16" t="s">
        <v>139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81</v>
      </c>
      <c r="BK310" s="231">
        <f>ROUND(I310*H310,2)</f>
        <v>0</v>
      </c>
      <c r="BL310" s="16" t="s">
        <v>146</v>
      </c>
      <c r="BM310" s="230" t="s">
        <v>1605</v>
      </c>
    </row>
    <row r="311" spans="1:65" s="2" customFormat="1" ht="16.5" customHeight="1">
      <c r="A311" s="37"/>
      <c r="B311" s="38"/>
      <c r="C311" s="218" t="s">
        <v>1606</v>
      </c>
      <c r="D311" s="218" t="s">
        <v>142</v>
      </c>
      <c r="E311" s="219" t="s">
        <v>1607</v>
      </c>
      <c r="F311" s="220" t="s">
        <v>1517</v>
      </c>
      <c r="G311" s="221" t="s">
        <v>1305</v>
      </c>
      <c r="H311" s="222">
        <v>72</v>
      </c>
      <c r="I311" s="223"/>
      <c r="J311" s="224">
        <f>ROUND(I311*H311,2)</f>
        <v>0</v>
      </c>
      <c r="K311" s="225"/>
      <c r="L311" s="43"/>
      <c r="M311" s="226" t="s">
        <v>1</v>
      </c>
      <c r="N311" s="227" t="s">
        <v>38</v>
      </c>
      <c r="O311" s="90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30" t="s">
        <v>146</v>
      </c>
      <c r="AT311" s="230" t="s">
        <v>142</v>
      </c>
      <c r="AU311" s="230" t="s">
        <v>83</v>
      </c>
      <c r="AY311" s="16" t="s">
        <v>139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6" t="s">
        <v>81</v>
      </c>
      <c r="BK311" s="231">
        <f>ROUND(I311*H311,2)</f>
        <v>0</v>
      </c>
      <c r="BL311" s="16" t="s">
        <v>146</v>
      </c>
      <c r="BM311" s="230" t="s">
        <v>1608</v>
      </c>
    </row>
    <row r="312" spans="1:65" s="2" customFormat="1" ht="16.5" customHeight="1">
      <c r="A312" s="37"/>
      <c r="B312" s="38"/>
      <c r="C312" s="218" t="s">
        <v>511</v>
      </c>
      <c r="D312" s="218" t="s">
        <v>142</v>
      </c>
      <c r="E312" s="219" t="s">
        <v>1609</v>
      </c>
      <c r="F312" s="220" t="s">
        <v>1610</v>
      </c>
      <c r="G312" s="221" t="s">
        <v>1305</v>
      </c>
      <c r="H312" s="222">
        <v>168</v>
      </c>
      <c r="I312" s="223"/>
      <c r="J312" s="224">
        <f>ROUND(I312*H312,2)</f>
        <v>0</v>
      </c>
      <c r="K312" s="225"/>
      <c r="L312" s="43"/>
      <c r="M312" s="226" t="s">
        <v>1</v>
      </c>
      <c r="N312" s="227" t="s">
        <v>38</v>
      </c>
      <c r="O312" s="90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146</v>
      </c>
      <c r="AT312" s="230" t="s">
        <v>142</v>
      </c>
      <c r="AU312" s="230" t="s">
        <v>83</v>
      </c>
      <c r="AY312" s="16" t="s">
        <v>139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81</v>
      </c>
      <c r="BK312" s="231">
        <f>ROUND(I312*H312,2)</f>
        <v>0</v>
      </c>
      <c r="BL312" s="16" t="s">
        <v>146</v>
      </c>
      <c r="BM312" s="230" t="s">
        <v>1611</v>
      </c>
    </row>
    <row r="313" spans="1:65" s="2" customFormat="1" ht="16.5" customHeight="1">
      <c r="A313" s="37"/>
      <c r="B313" s="38"/>
      <c r="C313" s="218" t="s">
        <v>1612</v>
      </c>
      <c r="D313" s="218" t="s">
        <v>142</v>
      </c>
      <c r="E313" s="219" t="s">
        <v>1613</v>
      </c>
      <c r="F313" s="220" t="s">
        <v>1614</v>
      </c>
      <c r="G313" s="221" t="s">
        <v>1322</v>
      </c>
      <c r="H313" s="222">
        <v>336</v>
      </c>
      <c r="I313" s="223"/>
      <c r="J313" s="224">
        <f>ROUND(I313*H313,2)</f>
        <v>0</v>
      </c>
      <c r="K313" s="225"/>
      <c r="L313" s="43"/>
      <c r="M313" s="226" t="s">
        <v>1</v>
      </c>
      <c r="N313" s="227" t="s">
        <v>38</v>
      </c>
      <c r="O313" s="90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0" t="s">
        <v>146</v>
      </c>
      <c r="AT313" s="230" t="s">
        <v>142</v>
      </c>
      <c r="AU313" s="230" t="s">
        <v>83</v>
      </c>
      <c r="AY313" s="16" t="s">
        <v>139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6" t="s">
        <v>81</v>
      </c>
      <c r="BK313" s="231">
        <f>ROUND(I313*H313,2)</f>
        <v>0</v>
      </c>
      <c r="BL313" s="16" t="s">
        <v>146</v>
      </c>
      <c r="BM313" s="230" t="s">
        <v>1615</v>
      </c>
    </row>
    <row r="314" spans="1:65" s="2" customFormat="1" ht="16.5" customHeight="1">
      <c r="A314" s="37"/>
      <c r="B314" s="38"/>
      <c r="C314" s="218" t="s">
        <v>514</v>
      </c>
      <c r="D314" s="218" t="s">
        <v>142</v>
      </c>
      <c r="E314" s="219" t="s">
        <v>1616</v>
      </c>
      <c r="F314" s="220" t="s">
        <v>1617</v>
      </c>
      <c r="G314" s="221" t="s">
        <v>356</v>
      </c>
      <c r="H314" s="222">
        <v>144</v>
      </c>
      <c r="I314" s="223"/>
      <c r="J314" s="224">
        <f>ROUND(I314*H314,2)</f>
        <v>0</v>
      </c>
      <c r="K314" s="225"/>
      <c r="L314" s="43"/>
      <c r="M314" s="226" t="s">
        <v>1</v>
      </c>
      <c r="N314" s="227" t="s">
        <v>38</v>
      </c>
      <c r="O314" s="90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146</v>
      </c>
      <c r="AT314" s="230" t="s">
        <v>142</v>
      </c>
      <c r="AU314" s="230" t="s">
        <v>83</v>
      </c>
      <c r="AY314" s="16" t="s">
        <v>139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81</v>
      </c>
      <c r="BK314" s="231">
        <f>ROUND(I314*H314,2)</f>
        <v>0</v>
      </c>
      <c r="BL314" s="16" t="s">
        <v>146</v>
      </c>
      <c r="BM314" s="230" t="s">
        <v>1618</v>
      </c>
    </row>
    <row r="315" spans="1:65" s="2" customFormat="1" ht="16.5" customHeight="1">
      <c r="A315" s="37"/>
      <c r="B315" s="38"/>
      <c r="C315" s="218" t="s">
        <v>1619</v>
      </c>
      <c r="D315" s="218" t="s">
        <v>142</v>
      </c>
      <c r="E315" s="219" t="s">
        <v>1620</v>
      </c>
      <c r="F315" s="220" t="s">
        <v>1474</v>
      </c>
      <c r="G315" s="221" t="s">
        <v>356</v>
      </c>
      <c r="H315" s="222">
        <v>144</v>
      </c>
      <c r="I315" s="223"/>
      <c r="J315" s="224">
        <f>ROUND(I315*H315,2)</f>
        <v>0</v>
      </c>
      <c r="K315" s="225"/>
      <c r="L315" s="43"/>
      <c r="M315" s="226" t="s">
        <v>1</v>
      </c>
      <c r="N315" s="227" t="s">
        <v>38</v>
      </c>
      <c r="O315" s="90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146</v>
      </c>
      <c r="AT315" s="230" t="s">
        <v>142</v>
      </c>
      <c r="AU315" s="230" t="s">
        <v>83</v>
      </c>
      <c r="AY315" s="16" t="s">
        <v>139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81</v>
      </c>
      <c r="BK315" s="231">
        <f>ROUND(I315*H315,2)</f>
        <v>0</v>
      </c>
      <c r="BL315" s="16" t="s">
        <v>146</v>
      </c>
      <c r="BM315" s="230" t="s">
        <v>1621</v>
      </c>
    </row>
    <row r="316" spans="1:65" s="2" customFormat="1" ht="16.5" customHeight="1">
      <c r="A316" s="37"/>
      <c r="B316" s="38"/>
      <c r="C316" s="218" t="s">
        <v>519</v>
      </c>
      <c r="D316" s="218" t="s">
        <v>142</v>
      </c>
      <c r="E316" s="219" t="s">
        <v>1622</v>
      </c>
      <c r="F316" s="220" t="s">
        <v>1623</v>
      </c>
      <c r="G316" s="221" t="s">
        <v>356</v>
      </c>
      <c r="H316" s="222">
        <v>264</v>
      </c>
      <c r="I316" s="223"/>
      <c r="J316" s="224">
        <f>ROUND(I316*H316,2)</f>
        <v>0</v>
      </c>
      <c r="K316" s="225"/>
      <c r="L316" s="43"/>
      <c r="M316" s="226" t="s">
        <v>1</v>
      </c>
      <c r="N316" s="227" t="s">
        <v>38</v>
      </c>
      <c r="O316" s="90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146</v>
      </c>
      <c r="AT316" s="230" t="s">
        <v>142</v>
      </c>
      <c r="AU316" s="230" t="s">
        <v>83</v>
      </c>
      <c r="AY316" s="16" t="s">
        <v>139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81</v>
      </c>
      <c r="BK316" s="231">
        <f>ROUND(I316*H316,2)</f>
        <v>0</v>
      </c>
      <c r="BL316" s="16" t="s">
        <v>146</v>
      </c>
      <c r="BM316" s="230" t="s">
        <v>1624</v>
      </c>
    </row>
    <row r="317" spans="1:65" s="2" customFormat="1" ht="16.5" customHeight="1">
      <c r="A317" s="37"/>
      <c r="B317" s="38"/>
      <c r="C317" s="218" t="s">
        <v>1625</v>
      </c>
      <c r="D317" s="218" t="s">
        <v>142</v>
      </c>
      <c r="E317" s="219" t="s">
        <v>1626</v>
      </c>
      <c r="F317" s="220" t="s">
        <v>1627</v>
      </c>
      <c r="G317" s="221" t="s">
        <v>356</v>
      </c>
      <c r="H317" s="222">
        <v>480</v>
      </c>
      <c r="I317" s="223"/>
      <c r="J317" s="224">
        <f>ROUND(I317*H317,2)</f>
        <v>0</v>
      </c>
      <c r="K317" s="225"/>
      <c r="L317" s="43"/>
      <c r="M317" s="226" t="s">
        <v>1</v>
      </c>
      <c r="N317" s="227" t="s">
        <v>38</v>
      </c>
      <c r="O317" s="90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0" t="s">
        <v>146</v>
      </c>
      <c r="AT317" s="230" t="s">
        <v>142</v>
      </c>
      <c r="AU317" s="230" t="s">
        <v>83</v>
      </c>
      <c r="AY317" s="16" t="s">
        <v>139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6" t="s">
        <v>81</v>
      </c>
      <c r="BK317" s="231">
        <f>ROUND(I317*H317,2)</f>
        <v>0</v>
      </c>
      <c r="BL317" s="16" t="s">
        <v>146</v>
      </c>
      <c r="BM317" s="230" t="s">
        <v>1628</v>
      </c>
    </row>
    <row r="318" spans="1:65" s="2" customFormat="1" ht="24.15" customHeight="1">
      <c r="A318" s="37"/>
      <c r="B318" s="38"/>
      <c r="C318" s="218" t="s">
        <v>524</v>
      </c>
      <c r="D318" s="218" t="s">
        <v>142</v>
      </c>
      <c r="E318" s="219" t="s">
        <v>1629</v>
      </c>
      <c r="F318" s="220" t="s">
        <v>1630</v>
      </c>
      <c r="G318" s="221" t="s">
        <v>1322</v>
      </c>
      <c r="H318" s="222">
        <v>144</v>
      </c>
      <c r="I318" s="223"/>
      <c r="J318" s="224">
        <f>ROUND(I318*H318,2)</f>
        <v>0</v>
      </c>
      <c r="K318" s="225"/>
      <c r="L318" s="43"/>
      <c r="M318" s="226" t="s">
        <v>1</v>
      </c>
      <c r="N318" s="227" t="s">
        <v>38</v>
      </c>
      <c r="O318" s="90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146</v>
      </c>
      <c r="AT318" s="230" t="s">
        <v>142</v>
      </c>
      <c r="AU318" s="230" t="s">
        <v>83</v>
      </c>
      <c r="AY318" s="16" t="s">
        <v>139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81</v>
      </c>
      <c r="BK318" s="231">
        <f>ROUND(I318*H318,2)</f>
        <v>0</v>
      </c>
      <c r="BL318" s="16" t="s">
        <v>146</v>
      </c>
      <c r="BM318" s="230" t="s">
        <v>1631</v>
      </c>
    </row>
    <row r="319" spans="1:65" s="2" customFormat="1" ht="24.15" customHeight="1">
      <c r="A319" s="37"/>
      <c r="B319" s="38"/>
      <c r="C319" s="218" t="s">
        <v>1632</v>
      </c>
      <c r="D319" s="218" t="s">
        <v>142</v>
      </c>
      <c r="E319" s="219" t="s">
        <v>1633</v>
      </c>
      <c r="F319" s="220" t="s">
        <v>1634</v>
      </c>
      <c r="G319" s="221" t="s">
        <v>1322</v>
      </c>
      <c r="H319" s="222">
        <v>144</v>
      </c>
      <c r="I319" s="223"/>
      <c r="J319" s="224">
        <f>ROUND(I319*H319,2)</f>
        <v>0</v>
      </c>
      <c r="K319" s="225"/>
      <c r="L319" s="43"/>
      <c r="M319" s="226" t="s">
        <v>1</v>
      </c>
      <c r="N319" s="227" t="s">
        <v>38</v>
      </c>
      <c r="O319" s="90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30" t="s">
        <v>146</v>
      </c>
      <c r="AT319" s="230" t="s">
        <v>142</v>
      </c>
      <c r="AU319" s="230" t="s">
        <v>83</v>
      </c>
      <c r="AY319" s="16" t="s">
        <v>139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6" t="s">
        <v>81</v>
      </c>
      <c r="BK319" s="231">
        <f>ROUND(I319*H319,2)</f>
        <v>0</v>
      </c>
      <c r="BL319" s="16" t="s">
        <v>146</v>
      </c>
      <c r="BM319" s="230" t="s">
        <v>1635</v>
      </c>
    </row>
    <row r="320" spans="1:65" s="2" customFormat="1" ht="24.15" customHeight="1">
      <c r="A320" s="37"/>
      <c r="B320" s="38"/>
      <c r="C320" s="218" t="s">
        <v>530</v>
      </c>
      <c r="D320" s="218" t="s">
        <v>142</v>
      </c>
      <c r="E320" s="219" t="s">
        <v>1636</v>
      </c>
      <c r="F320" s="220" t="s">
        <v>1637</v>
      </c>
      <c r="G320" s="221" t="s">
        <v>1322</v>
      </c>
      <c r="H320" s="222">
        <v>288</v>
      </c>
      <c r="I320" s="223"/>
      <c r="J320" s="224">
        <f>ROUND(I320*H320,2)</f>
        <v>0</v>
      </c>
      <c r="K320" s="225"/>
      <c r="L320" s="43"/>
      <c r="M320" s="226" t="s">
        <v>1</v>
      </c>
      <c r="N320" s="227" t="s">
        <v>38</v>
      </c>
      <c r="O320" s="90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146</v>
      </c>
      <c r="AT320" s="230" t="s">
        <v>142</v>
      </c>
      <c r="AU320" s="230" t="s">
        <v>83</v>
      </c>
      <c r="AY320" s="16" t="s">
        <v>139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81</v>
      </c>
      <c r="BK320" s="231">
        <f>ROUND(I320*H320,2)</f>
        <v>0</v>
      </c>
      <c r="BL320" s="16" t="s">
        <v>146</v>
      </c>
      <c r="BM320" s="230" t="s">
        <v>1638</v>
      </c>
    </row>
    <row r="321" spans="1:65" s="2" customFormat="1" ht="24.15" customHeight="1">
      <c r="A321" s="37"/>
      <c r="B321" s="38"/>
      <c r="C321" s="218" t="s">
        <v>1639</v>
      </c>
      <c r="D321" s="218" t="s">
        <v>142</v>
      </c>
      <c r="E321" s="219" t="s">
        <v>1640</v>
      </c>
      <c r="F321" s="220" t="s">
        <v>1641</v>
      </c>
      <c r="G321" s="221" t="s">
        <v>1322</v>
      </c>
      <c r="H321" s="222">
        <v>480</v>
      </c>
      <c r="I321" s="223"/>
      <c r="J321" s="224">
        <f>ROUND(I321*H321,2)</f>
        <v>0</v>
      </c>
      <c r="K321" s="225"/>
      <c r="L321" s="43"/>
      <c r="M321" s="226" t="s">
        <v>1</v>
      </c>
      <c r="N321" s="227" t="s">
        <v>38</v>
      </c>
      <c r="O321" s="90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30" t="s">
        <v>146</v>
      </c>
      <c r="AT321" s="230" t="s">
        <v>142</v>
      </c>
      <c r="AU321" s="230" t="s">
        <v>83</v>
      </c>
      <c r="AY321" s="16" t="s">
        <v>139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6" t="s">
        <v>81</v>
      </c>
      <c r="BK321" s="231">
        <f>ROUND(I321*H321,2)</f>
        <v>0</v>
      </c>
      <c r="BL321" s="16" t="s">
        <v>146</v>
      </c>
      <c r="BM321" s="230" t="s">
        <v>1642</v>
      </c>
    </row>
    <row r="322" spans="1:65" s="2" customFormat="1" ht="16.5" customHeight="1">
      <c r="A322" s="37"/>
      <c r="B322" s="38"/>
      <c r="C322" s="218" t="s">
        <v>537</v>
      </c>
      <c r="D322" s="218" t="s">
        <v>142</v>
      </c>
      <c r="E322" s="219" t="s">
        <v>1643</v>
      </c>
      <c r="F322" s="220" t="s">
        <v>1644</v>
      </c>
      <c r="G322" s="221" t="s">
        <v>1322</v>
      </c>
      <c r="H322" s="222">
        <v>1920</v>
      </c>
      <c r="I322" s="223"/>
      <c r="J322" s="224">
        <f>ROUND(I322*H322,2)</f>
        <v>0</v>
      </c>
      <c r="K322" s="225"/>
      <c r="L322" s="43"/>
      <c r="M322" s="226" t="s">
        <v>1</v>
      </c>
      <c r="N322" s="227" t="s">
        <v>38</v>
      </c>
      <c r="O322" s="90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146</v>
      </c>
      <c r="AT322" s="230" t="s">
        <v>142</v>
      </c>
      <c r="AU322" s="230" t="s">
        <v>83</v>
      </c>
      <c r="AY322" s="16" t="s">
        <v>139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81</v>
      </c>
      <c r="BK322" s="231">
        <f>ROUND(I322*H322,2)</f>
        <v>0</v>
      </c>
      <c r="BL322" s="16" t="s">
        <v>146</v>
      </c>
      <c r="BM322" s="230" t="s">
        <v>1645</v>
      </c>
    </row>
    <row r="323" spans="1:65" s="2" customFormat="1" ht="16.5" customHeight="1">
      <c r="A323" s="37"/>
      <c r="B323" s="38"/>
      <c r="C323" s="218" t="s">
        <v>1646</v>
      </c>
      <c r="D323" s="218" t="s">
        <v>142</v>
      </c>
      <c r="E323" s="219" t="s">
        <v>1647</v>
      </c>
      <c r="F323" s="220" t="s">
        <v>1487</v>
      </c>
      <c r="G323" s="221" t="s">
        <v>356</v>
      </c>
      <c r="H323" s="222">
        <v>3120</v>
      </c>
      <c r="I323" s="223"/>
      <c r="J323" s="224">
        <f>ROUND(I323*H323,2)</f>
        <v>0</v>
      </c>
      <c r="K323" s="225"/>
      <c r="L323" s="43"/>
      <c r="M323" s="226" t="s">
        <v>1</v>
      </c>
      <c r="N323" s="227" t="s">
        <v>38</v>
      </c>
      <c r="O323" s="90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0" t="s">
        <v>146</v>
      </c>
      <c r="AT323" s="230" t="s">
        <v>142</v>
      </c>
      <c r="AU323" s="230" t="s">
        <v>83</v>
      </c>
      <c r="AY323" s="16" t="s">
        <v>139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6" t="s">
        <v>81</v>
      </c>
      <c r="BK323" s="231">
        <f>ROUND(I323*H323,2)</f>
        <v>0</v>
      </c>
      <c r="BL323" s="16" t="s">
        <v>146</v>
      </c>
      <c r="BM323" s="230" t="s">
        <v>1648</v>
      </c>
    </row>
    <row r="324" spans="1:65" s="2" customFormat="1" ht="16.5" customHeight="1">
      <c r="A324" s="37"/>
      <c r="B324" s="38"/>
      <c r="C324" s="218" t="s">
        <v>541</v>
      </c>
      <c r="D324" s="218" t="s">
        <v>142</v>
      </c>
      <c r="E324" s="219" t="s">
        <v>1649</v>
      </c>
      <c r="F324" s="220" t="s">
        <v>1522</v>
      </c>
      <c r="G324" s="221" t="s">
        <v>356</v>
      </c>
      <c r="H324" s="222">
        <v>480</v>
      </c>
      <c r="I324" s="223"/>
      <c r="J324" s="224">
        <f>ROUND(I324*H324,2)</f>
        <v>0</v>
      </c>
      <c r="K324" s="225"/>
      <c r="L324" s="43"/>
      <c r="M324" s="226" t="s">
        <v>1</v>
      </c>
      <c r="N324" s="227" t="s">
        <v>38</v>
      </c>
      <c r="O324" s="90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146</v>
      </c>
      <c r="AT324" s="230" t="s">
        <v>142</v>
      </c>
      <c r="AU324" s="230" t="s">
        <v>83</v>
      </c>
      <c r="AY324" s="16" t="s">
        <v>139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81</v>
      </c>
      <c r="BK324" s="231">
        <f>ROUND(I324*H324,2)</f>
        <v>0</v>
      </c>
      <c r="BL324" s="16" t="s">
        <v>146</v>
      </c>
      <c r="BM324" s="230" t="s">
        <v>1650</v>
      </c>
    </row>
    <row r="325" spans="1:65" s="2" customFormat="1" ht="16.5" customHeight="1">
      <c r="A325" s="37"/>
      <c r="B325" s="38"/>
      <c r="C325" s="218" t="s">
        <v>1651</v>
      </c>
      <c r="D325" s="218" t="s">
        <v>142</v>
      </c>
      <c r="E325" s="219" t="s">
        <v>1652</v>
      </c>
      <c r="F325" s="220" t="s">
        <v>1653</v>
      </c>
      <c r="G325" s="221" t="s">
        <v>356</v>
      </c>
      <c r="H325" s="222">
        <v>1440</v>
      </c>
      <c r="I325" s="223"/>
      <c r="J325" s="224">
        <f>ROUND(I325*H325,2)</f>
        <v>0</v>
      </c>
      <c r="K325" s="225"/>
      <c r="L325" s="43"/>
      <c r="M325" s="226" t="s">
        <v>1</v>
      </c>
      <c r="N325" s="227" t="s">
        <v>38</v>
      </c>
      <c r="O325" s="90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146</v>
      </c>
      <c r="AT325" s="230" t="s">
        <v>142</v>
      </c>
      <c r="AU325" s="230" t="s">
        <v>83</v>
      </c>
      <c r="AY325" s="16" t="s">
        <v>139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81</v>
      </c>
      <c r="BK325" s="231">
        <f>ROUND(I325*H325,2)</f>
        <v>0</v>
      </c>
      <c r="BL325" s="16" t="s">
        <v>146</v>
      </c>
      <c r="BM325" s="230" t="s">
        <v>1654</v>
      </c>
    </row>
    <row r="326" spans="1:65" s="2" customFormat="1" ht="16.5" customHeight="1">
      <c r="A326" s="37"/>
      <c r="B326" s="38"/>
      <c r="C326" s="218" t="s">
        <v>544</v>
      </c>
      <c r="D326" s="218" t="s">
        <v>142</v>
      </c>
      <c r="E326" s="219" t="s">
        <v>1655</v>
      </c>
      <c r="F326" s="220" t="s">
        <v>1546</v>
      </c>
      <c r="G326" s="221" t="s">
        <v>1322</v>
      </c>
      <c r="H326" s="222">
        <v>48</v>
      </c>
      <c r="I326" s="223"/>
      <c r="J326" s="224">
        <f>ROUND(I326*H326,2)</f>
        <v>0</v>
      </c>
      <c r="K326" s="225"/>
      <c r="L326" s="43"/>
      <c r="M326" s="226" t="s">
        <v>1</v>
      </c>
      <c r="N326" s="227" t="s">
        <v>38</v>
      </c>
      <c r="O326" s="90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146</v>
      </c>
      <c r="AT326" s="230" t="s">
        <v>142</v>
      </c>
      <c r="AU326" s="230" t="s">
        <v>83</v>
      </c>
      <c r="AY326" s="16" t="s">
        <v>139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81</v>
      </c>
      <c r="BK326" s="231">
        <f>ROUND(I326*H326,2)</f>
        <v>0</v>
      </c>
      <c r="BL326" s="16" t="s">
        <v>146</v>
      </c>
      <c r="BM326" s="230" t="s">
        <v>1656</v>
      </c>
    </row>
    <row r="327" spans="1:65" s="2" customFormat="1" ht="16.5" customHeight="1">
      <c r="A327" s="37"/>
      <c r="B327" s="38"/>
      <c r="C327" s="218" t="s">
        <v>1657</v>
      </c>
      <c r="D327" s="218" t="s">
        <v>142</v>
      </c>
      <c r="E327" s="219" t="s">
        <v>1658</v>
      </c>
      <c r="F327" s="220" t="s">
        <v>1548</v>
      </c>
      <c r="G327" s="221" t="s">
        <v>1322</v>
      </c>
      <c r="H327" s="222">
        <v>48</v>
      </c>
      <c r="I327" s="223"/>
      <c r="J327" s="224">
        <f>ROUND(I327*H327,2)</f>
        <v>0</v>
      </c>
      <c r="K327" s="225"/>
      <c r="L327" s="43"/>
      <c r="M327" s="226" t="s">
        <v>1</v>
      </c>
      <c r="N327" s="227" t="s">
        <v>38</v>
      </c>
      <c r="O327" s="90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146</v>
      </c>
      <c r="AT327" s="230" t="s">
        <v>142</v>
      </c>
      <c r="AU327" s="230" t="s">
        <v>83</v>
      </c>
      <c r="AY327" s="16" t="s">
        <v>139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81</v>
      </c>
      <c r="BK327" s="231">
        <f>ROUND(I327*H327,2)</f>
        <v>0</v>
      </c>
      <c r="BL327" s="16" t="s">
        <v>146</v>
      </c>
      <c r="BM327" s="230" t="s">
        <v>1659</v>
      </c>
    </row>
    <row r="328" spans="1:65" s="2" customFormat="1" ht="16.5" customHeight="1">
      <c r="A328" s="37"/>
      <c r="B328" s="38"/>
      <c r="C328" s="218" t="s">
        <v>549</v>
      </c>
      <c r="D328" s="218" t="s">
        <v>142</v>
      </c>
      <c r="E328" s="219" t="s">
        <v>1660</v>
      </c>
      <c r="F328" s="220" t="s">
        <v>1554</v>
      </c>
      <c r="G328" s="221" t="s">
        <v>1322</v>
      </c>
      <c r="H328" s="222">
        <v>48</v>
      </c>
      <c r="I328" s="223"/>
      <c r="J328" s="224">
        <f>ROUND(I328*H328,2)</f>
        <v>0</v>
      </c>
      <c r="K328" s="225"/>
      <c r="L328" s="43"/>
      <c r="M328" s="226" t="s">
        <v>1</v>
      </c>
      <c r="N328" s="227" t="s">
        <v>38</v>
      </c>
      <c r="O328" s="90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146</v>
      </c>
      <c r="AT328" s="230" t="s">
        <v>142</v>
      </c>
      <c r="AU328" s="230" t="s">
        <v>83</v>
      </c>
      <c r="AY328" s="16" t="s">
        <v>139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81</v>
      </c>
      <c r="BK328" s="231">
        <f>ROUND(I328*H328,2)</f>
        <v>0</v>
      </c>
      <c r="BL328" s="16" t="s">
        <v>146</v>
      </c>
      <c r="BM328" s="230" t="s">
        <v>1661</v>
      </c>
    </row>
    <row r="329" spans="1:65" s="2" customFormat="1" ht="16.5" customHeight="1">
      <c r="A329" s="37"/>
      <c r="B329" s="38"/>
      <c r="C329" s="218" t="s">
        <v>1662</v>
      </c>
      <c r="D329" s="218" t="s">
        <v>142</v>
      </c>
      <c r="E329" s="219" t="s">
        <v>1663</v>
      </c>
      <c r="F329" s="220" t="s">
        <v>1558</v>
      </c>
      <c r="G329" s="221" t="s">
        <v>1322</v>
      </c>
      <c r="H329" s="222">
        <v>144</v>
      </c>
      <c r="I329" s="223"/>
      <c r="J329" s="224">
        <f>ROUND(I329*H329,2)</f>
        <v>0</v>
      </c>
      <c r="K329" s="225"/>
      <c r="L329" s="43"/>
      <c r="M329" s="226" t="s">
        <v>1</v>
      </c>
      <c r="N329" s="227" t="s">
        <v>38</v>
      </c>
      <c r="O329" s="90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146</v>
      </c>
      <c r="AT329" s="230" t="s">
        <v>142</v>
      </c>
      <c r="AU329" s="230" t="s">
        <v>83</v>
      </c>
      <c r="AY329" s="16" t="s">
        <v>139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81</v>
      </c>
      <c r="BK329" s="231">
        <f>ROUND(I329*H329,2)</f>
        <v>0</v>
      </c>
      <c r="BL329" s="16" t="s">
        <v>146</v>
      </c>
      <c r="BM329" s="230" t="s">
        <v>1664</v>
      </c>
    </row>
    <row r="330" spans="1:65" s="2" customFormat="1" ht="16.5" customHeight="1">
      <c r="A330" s="37"/>
      <c r="B330" s="38"/>
      <c r="C330" s="218" t="s">
        <v>554</v>
      </c>
      <c r="D330" s="218" t="s">
        <v>142</v>
      </c>
      <c r="E330" s="219" t="s">
        <v>1665</v>
      </c>
      <c r="F330" s="220" t="s">
        <v>1560</v>
      </c>
      <c r="G330" s="221" t="s">
        <v>1322</v>
      </c>
      <c r="H330" s="222">
        <v>192</v>
      </c>
      <c r="I330" s="223"/>
      <c r="J330" s="224">
        <f>ROUND(I330*H330,2)</f>
        <v>0</v>
      </c>
      <c r="K330" s="225"/>
      <c r="L330" s="43"/>
      <c r="M330" s="226" t="s">
        <v>1</v>
      </c>
      <c r="N330" s="227" t="s">
        <v>38</v>
      </c>
      <c r="O330" s="90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0" t="s">
        <v>146</v>
      </c>
      <c r="AT330" s="230" t="s">
        <v>142</v>
      </c>
      <c r="AU330" s="230" t="s">
        <v>83</v>
      </c>
      <c r="AY330" s="16" t="s">
        <v>139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6" t="s">
        <v>81</v>
      </c>
      <c r="BK330" s="231">
        <f>ROUND(I330*H330,2)</f>
        <v>0</v>
      </c>
      <c r="BL330" s="16" t="s">
        <v>146</v>
      </c>
      <c r="BM330" s="230" t="s">
        <v>1666</v>
      </c>
    </row>
    <row r="331" spans="1:65" s="2" customFormat="1" ht="16.5" customHeight="1">
      <c r="A331" s="37"/>
      <c r="B331" s="38"/>
      <c r="C331" s="218" t="s">
        <v>1667</v>
      </c>
      <c r="D331" s="218" t="s">
        <v>142</v>
      </c>
      <c r="E331" s="219" t="s">
        <v>1668</v>
      </c>
      <c r="F331" s="220" t="s">
        <v>1669</v>
      </c>
      <c r="G331" s="221" t="s">
        <v>1322</v>
      </c>
      <c r="H331" s="222">
        <v>24</v>
      </c>
      <c r="I331" s="223"/>
      <c r="J331" s="224">
        <f>ROUND(I331*H331,2)</f>
        <v>0</v>
      </c>
      <c r="K331" s="225"/>
      <c r="L331" s="43"/>
      <c r="M331" s="226" t="s">
        <v>1</v>
      </c>
      <c r="N331" s="227" t="s">
        <v>38</v>
      </c>
      <c r="O331" s="90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146</v>
      </c>
      <c r="AT331" s="230" t="s">
        <v>142</v>
      </c>
      <c r="AU331" s="230" t="s">
        <v>83</v>
      </c>
      <c r="AY331" s="16" t="s">
        <v>139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81</v>
      </c>
      <c r="BK331" s="231">
        <f>ROUND(I331*H331,2)</f>
        <v>0</v>
      </c>
      <c r="BL331" s="16" t="s">
        <v>146</v>
      </c>
      <c r="BM331" s="230" t="s">
        <v>1670</v>
      </c>
    </row>
    <row r="332" spans="1:65" s="2" customFormat="1" ht="16.5" customHeight="1">
      <c r="A332" s="37"/>
      <c r="B332" s="38"/>
      <c r="C332" s="218" t="s">
        <v>742</v>
      </c>
      <c r="D332" s="218" t="s">
        <v>142</v>
      </c>
      <c r="E332" s="219" t="s">
        <v>1671</v>
      </c>
      <c r="F332" s="220" t="s">
        <v>1672</v>
      </c>
      <c r="G332" s="221" t="s">
        <v>1322</v>
      </c>
      <c r="H332" s="222">
        <v>24</v>
      </c>
      <c r="I332" s="223"/>
      <c r="J332" s="224">
        <f>ROUND(I332*H332,2)</f>
        <v>0</v>
      </c>
      <c r="K332" s="225"/>
      <c r="L332" s="43"/>
      <c r="M332" s="226" t="s">
        <v>1</v>
      </c>
      <c r="N332" s="227" t="s">
        <v>38</v>
      </c>
      <c r="O332" s="90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146</v>
      </c>
      <c r="AT332" s="230" t="s">
        <v>142</v>
      </c>
      <c r="AU332" s="230" t="s">
        <v>83</v>
      </c>
      <c r="AY332" s="16" t="s">
        <v>139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81</v>
      </c>
      <c r="BK332" s="231">
        <f>ROUND(I332*H332,2)</f>
        <v>0</v>
      </c>
      <c r="BL332" s="16" t="s">
        <v>146</v>
      </c>
      <c r="BM332" s="230" t="s">
        <v>1673</v>
      </c>
    </row>
    <row r="333" spans="1:65" s="2" customFormat="1" ht="16.5" customHeight="1">
      <c r="A333" s="37"/>
      <c r="B333" s="38"/>
      <c r="C333" s="218" t="s">
        <v>1674</v>
      </c>
      <c r="D333" s="218" t="s">
        <v>142</v>
      </c>
      <c r="E333" s="219" t="s">
        <v>1675</v>
      </c>
      <c r="F333" s="220" t="s">
        <v>1676</v>
      </c>
      <c r="G333" s="221" t="s">
        <v>1322</v>
      </c>
      <c r="H333" s="222">
        <v>72</v>
      </c>
      <c r="I333" s="223"/>
      <c r="J333" s="224">
        <f>ROUND(I333*H333,2)</f>
        <v>0</v>
      </c>
      <c r="K333" s="225"/>
      <c r="L333" s="43"/>
      <c r="M333" s="226" t="s">
        <v>1</v>
      </c>
      <c r="N333" s="227" t="s">
        <v>38</v>
      </c>
      <c r="O333" s="90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0" t="s">
        <v>146</v>
      </c>
      <c r="AT333" s="230" t="s">
        <v>142</v>
      </c>
      <c r="AU333" s="230" t="s">
        <v>83</v>
      </c>
      <c r="AY333" s="16" t="s">
        <v>139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6" t="s">
        <v>81</v>
      </c>
      <c r="BK333" s="231">
        <f>ROUND(I333*H333,2)</f>
        <v>0</v>
      </c>
      <c r="BL333" s="16" t="s">
        <v>146</v>
      </c>
      <c r="BM333" s="230" t="s">
        <v>1677</v>
      </c>
    </row>
    <row r="334" spans="1:65" s="2" customFormat="1" ht="24.15" customHeight="1">
      <c r="A334" s="37"/>
      <c r="B334" s="38"/>
      <c r="C334" s="218" t="s">
        <v>560</v>
      </c>
      <c r="D334" s="218" t="s">
        <v>142</v>
      </c>
      <c r="E334" s="219" t="s">
        <v>1678</v>
      </c>
      <c r="F334" s="220" t="s">
        <v>1586</v>
      </c>
      <c r="G334" s="221" t="s">
        <v>1322</v>
      </c>
      <c r="H334" s="222">
        <v>24</v>
      </c>
      <c r="I334" s="223"/>
      <c r="J334" s="224">
        <f>ROUND(I334*H334,2)</f>
        <v>0</v>
      </c>
      <c r="K334" s="225"/>
      <c r="L334" s="43"/>
      <c r="M334" s="226" t="s">
        <v>1</v>
      </c>
      <c r="N334" s="227" t="s">
        <v>38</v>
      </c>
      <c r="O334" s="90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0" t="s">
        <v>146</v>
      </c>
      <c r="AT334" s="230" t="s">
        <v>142</v>
      </c>
      <c r="AU334" s="230" t="s">
        <v>83</v>
      </c>
      <c r="AY334" s="16" t="s">
        <v>139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6" t="s">
        <v>81</v>
      </c>
      <c r="BK334" s="231">
        <f>ROUND(I334*H334,2)</f>
        <v>0</v>
      </c>
      <c r="BL334" s="16" t="s">
        <v>146</v>
      </c>
      <c r="BM334" s="230" t="s">
        <v>1679</v>
      </c>
    </row>
    <row r="335" spans="1:65" s="2" customFormat="1" ht="24.15" customHeight="1">
      <c r="A335" s="37"/>
      <c r="B335" s="38"/>
      <c r="C335" s="218" t="s">
        <v>1680</v>
      </c>
      <c r="D335" s="218" t="s">
        <v>142</v>
      </c>
      <c r="E335" s="219" t="s">
        <v>1681</v>
      </c>
      <c r="F335" s="220" t="s">
        <v>1589</v>
      </c>
      <c r="G335" s="221" t="s">
        <v>1322</v>
      </c>
      <c r="H335" s="222">
        <v>24</v>
      </c>
      <c r="I335" s="223"/>
      <c r="J335" s="224">
        <f>ROUND(I335*H335,2)</f>
        <v>0</v>
      </c>
      <c r="K335" s="225"/>
      <c r="L335" s="43"/>
      <c r="M335" s="226" t="s">
        <v>1</v>
      </c>
      <c r="N335" s="227" t="s">
        <v>38</v>
      </c>
      <c r="O335" s="90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146</v>
      </c>
      <c r="AT335" s="230" t="s">
        <v>142</v>
      </c>
      <c r="AU335" s="230" t="s">
        <v>83</v>
      </c>
      <c r="AY335" s="16" t="s">
        <v>139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81</v>
      </c>
      <c r="BK335" s="231">
        <f>ROUND(I335*H335,2)</f>
        <v>0</v>
      </c>
      <c r="BL335" s="16" t="s">
        <v>146</v>
      </c>
      <c r="BM335" s="230" t="s">
        <v>1682</v>
      </c>
    </row>
    <row r="336" spans="1:65" s="2" customFormat="1" ht="16.5" customHeight="1">
      <c r="A336" s="37"/>
      <c r="B336" s="38"/>
      <c r="C336" s="218" t="s">
        <v>565</v>
      </c>
      <c r="D336" s="218" t="s">
        <v>142</v>
      </c>
      <c r="E336" s="219" t="s">
        <v>1683</v>
      </c>
      <c r="F336" s="220" t="s">
        <v>1593</v>
      </c>
      <c r="G336" s="221" t="s">
        <v>1322</v>
      </c>
      <c r="H336" s="222">
        <v>24</v>
      </c>
      <c r="I336" s="223"/>
      <c r="J336" s="224">
        <f>ROUND(I336*H336,2)</f>
        <v>0</v>
      </c>
      <c r="K336" s="225"/>
      <c r="L336" s="43"/>
      <c r="M336" s="226" t="s">
        <v>1</v>
      </c>
      <c r="N336" s="227" t="s">
        <v>38</v>
      </c>
      <c r="O336" s="90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146</v>
      </c>
      <c r="AT336" s="230" t="s">
        <v>142</v>
      </c>
      <c r="AU336" s="230" t="s">
        <v>83</v>
      </c>
      <c r="AY336" s="16" t="s">
        <v>139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81</v>
      </c>
      <c r="BK336" s="231">
        <f>ROUND(I336*H336,2)</f>
        <v>0</v>
      </c>
      <c r="BL336" s="16" t="s">
        <v>146</v>
      </c>
      <c r="BM336" s="230" t="s">
        <v>1684</v>
      </c>
    </row>
    <row r="337" spans="1:65" s="2" customFormat="1" ht="16.5" customHeight="1">
      <c r="A337" s="37"/>
      <c r="B337" s="38"/>
      <c r="C337" s="218" t="s">
        <v>1685</v>
      </c>
      <c r="D337" s="218" t="s">
        <v>142</v>
      </c>
      <c r="E337" s="219" t="s">
        <v>1686</v>
      </c>
      <c r="F337" s="220" t="s">
        <v>1687</v>
      </c>
      <c r="G337" s="221" t="s">
        <v>1322</v>
      </c>
      <c r="H337" s="222">
        <v>48</v>
      </c>
      <c r="I337" s="223"/>
      <c r="J337" s="224">
        <f>ROUND(I337*H337,2)</f>
        <v>0</v>
      </c>
      <c r="K337" s="225"/>
      <c r="L337" s="43"/>
      <c r="M337" s="226" t="s">
        <v>1</v>
      </c>
      <c r="N337" s="227" t="s">
        <v>38</v>
      </c>
      <c r="O337" s="90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0" t="s">
        <v>146</v>
      </c>
      <c r="AT337" s="230" t="s">
        <v>142</v>
      </c>
      <c r="AU337" s="230" t="s">
        <v>83</v>
      </c>
      <c r="AY337" s="16" t="s">
        <v>139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6" t="s">
        <v>81</v>
      </c>
      <c r="BK337" s="231">
        <f>ROUND(I337*H337,2)</f>
        <v>0</v>
      </c>
      <c r="BL337" s="16" t="s">
        <v>146</v>
      </c>
      <c r="BM337" s="230" t="s">
        <v>1688</v>
      </c>
    </row>
    <row r="338" spans="1:65" s="2" customFormat="1" ht="16.5" customHeight="1">
      <c r="A338" s="37"/>
      <c r="B338" s="38"/>
      <c r="C338" s="218" t="s">
        <v>569</v>
      </c>
      <c r="D338" s="218" t="s">
        <v>142</v>
      </c>
      <c r="E338" s="219" t="s">
        <v>1689</v>
      </c>
      <c r="F338" s="220" t="s">
        <v>1596</v>
      </c>
      <c r="G338" s="221" t="s">
        <v>1322</v>
      </c>
      <c r="H338" s="222">
        <v>24</v>
      </c>
      <c r="I338" s="223"/>
      <c r="J338" s="224">
        <f>ROUND(I338*H338,2)</f>
        <v>0</v>
      </c>
      <c r="K338" s="225"/>
      <c r="L338" s="43"/>
      <c r="M338" s="226" t="s">
        <v>1</v>
      </c>
      <c r="N338" s="227" t="s">
        <v>38</v>
      </c>
      <c r="O338" s="90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146</v>
      </c>
      <c r="AT338" s="230" t="s">
        <v>142</v>
      </c>
      <c r="AU338" s="230" t="s">
        <v>83</v>
      </c>
      <c r="AY338" s="16" t="s">
        <v>139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81</v>
      </c>
      <c r="BK338" s="231">
        <f>ROUND(I338*H338,2)</f>
        <v>0</v>
      </c>
      <c r="BL338" s="16" t="s">
        <v>146</v>
      </c>
      <c r="BM338" s="230" t="s">
        <v>1690</v>
      </c>
    </row>
    <row r="339" spans="1:65" s="2" customFormat="1" ht="16.5" customHeight="1">
      <c r="A339" s="37"/>
      <c r="B339" s="38"/>
      <c r="C339" s="218" t="s">
        <v>1691</v>
      </c>
      <c r="D339" s="218" t="s">
        <v>142</v>
      </c>
      <c r="E339" s="219" t="s">
        <v>1692</v>
      </c>
      <c r="F339" s="220" t="s">
        <v>1500</v>
      </c>
      <c r="G339" s="221" t="s">
        <v>356</v>
      </c>
      <c r="H339" s="222">
        <v>240</v>
      </c>
      <c r="I339" s="223"/>
      <c r="J339" s="224">
        <f>ROUND(I339*H339,2)</f>
        <v>0</v>
      </c>
      <c r="K339" s="225"/>
      <c r="L339" s="43"/>
      <c r="M339" s="226" t="s">
        <v>1</v>
      </c>
      <c r="N339" s="227" t="s">
        <v>38</v>
      </c>
      <c r="O339" s="90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0" t="s">
        <v>146</v>
      </c>
      <c r="AT339" s="230" t="s">
        <v>142</v>
      </c>
      <c r="AU339" s="230" t="s">
        <v>83</v>
      </c>
      <c r="AY339" s="16" t="s">
        <v>139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6" t="s">
        <v>81</v>
      </c>
      <c r="BK339" s="231">
        <f>ROUND(I339*H339,2)</f>
        <v>0</v>
      </c>
      <c r="BL339" s="16" t="s">
        <v>146</v>
      </c>
      <c r="BM339" s="230" t="s">
        <v>1693</v>
      </c>
    </row>
    <row r="340" spans="1:63" s="12" customFormat="1" ht="22.8" customHeight="1">
      <c r="A340" s="12"/>
      <c r="B340" s="202"/>
      <c r="C340" s="203"/>
      <c r="D340" s="204" t="s">
        <v>72</v>
      </c>
      <c r="E340" s="216" t="s">
        <v>1694</v>
      </c>
      <c r="F340" s="216" t="s">
        <v>1695</v>
      </c>
      <c r="G340" s="203"/>
      <c r="H340" s="203"/>
      <c r="I340" s="206"/>
      <c r="J340" s="217">
        <f>BK340</f>
        <v>0</v>
      </c>
      <c r="K340" s="203"/>
      <c r="L340" s="208"/>
      <c r="M340" s="209"/>
      <c r="N340" s="210"/>
      <c r="O340" s="210"/>
      <c r="P340" s="211">
        <f>SUM(P341:P359)</f>
        <v>0</v>
      </c>
      <c r="Q340" s="210"/>
      <c r="R340" s="211">
        <f>SUM(R341:R359)</f>
        <v>0</v>
      </c>
      <c r="S340" s="210"/>
      <c r="T340" s="212">
        <f>SUM(T341:T359)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3" t="s">
        <v>81</v>
      </c>
      <c r="AT340" s="214" t="s">
        <v>72</v>
      </c>
      <c r="AU340" s="214" t="s">
        <v>81</v>
      </c>
      <c r="AY340" s="213" t="s">
        <v>139</v>
      </c>
      <c r="BK340" s="215">
        <f>SUM(BK341:BK359)</f>
        <v>0</v>
      </c>
    </row>
    <row r="341" spans="1:65" s="2" customFormat="1" ht="16.5" customHeight="1">
      <c r="A341" s="37"/>
      <c r="B341" s="38"/>
      <c r="C341" s="218" t="s">
        <v>572</v>
      </c>
      <c r="D341" s="218" t="s">
        <v>142</v>
      </c>
      <c r="E341" s="219" t="s">
        <v>1696</v>
      </c>
      <c r="F341" s="220" t="s">
        <v>1513</v>
      </c>
      <c r="G341" s="221" t="s">
        <v>1305</v>
      </c>
      <c r="H341" s="222">
        <v>3</v>
      </c>
      <c r="I341" s="223"/>
      <c r="J341" s="224">
        <f>ROUND(I341*H341,2)</f>
        <v>0</v>
      </c>
      <c r="K341" s="225"/>
      <c r="L341" s="43"/>
      <c r="M341" s="226" t="s">
        <v>1</v>
      </c>
      <c r="N341" s="227" t="s">
        <v>38</v>
      </c>
      <c r="O341" s="90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0" t="s">
        <v>146</v>
      </c>
      <c r="AT341" s="230" t="s">
        <v>142</v>
      </c>
      <c r="AU341" s="230" t="s">
        <v>83</v>
      </c>
      <c r="AY341" s="16" t="s">
        <v>139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6" t="s">
        <v>81</v>
      </c>
      <c r="BK341" s="231">
        <f>ROUND(I341*H341,2)</f>
        <v>0</v>
      </c>
      <c r="BL341" s="16" t="s">
        <v>146</v>
      </c>
      <c r="BM341" s="230" t="s">
        <v>1697</v>
      </c>
    </row>
    <row r="342" spans="1:65" s="2" customFormat="1" ht="16.5" customHeight="1">
      <c r="A342" s="37"/>
      <c r="B342" s="38"/>
      <c r="C342" s="218" t="s">
        <v>1698</v>
      </c>
      <c r="D342" s="218" t="s">
        <v>142</v>
      </c>
      <c r="E342" s="219" t="s">
        <v>1699</v>
      </c>
      <c r="F342" s="220" t="s">
        <v>1517</v>
      </c>
      <c r="G342" s="221" t="s">
        <v>1305</v>
      </c>
      <c r="H342" s="222">
        <v>9</v>
      </c>
      <c r="I342" s="223"/>
      <c r="J342" s="224">
        <f>ROUND(I342*H342,2)</f>
        <v>0</v>
      </c>
      <c r="K342" s="225"/>
      <c r="L342" s="43"/>
      <c r="M342" s="226" t="s">
        <v>1</v>
      </c>
      <c r="N342" s="227" t="s">
        <v>38</v>
      </c>
      <c r="O342" s="90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0" t="s">
        <v>146</v>
      </c>
      <c r="AT342" s="230" t="s">
        <v>142</v>
      </c>
      <c r="AU342" s="230" t="s">
        <v>83</v>
      </c>
      <c r="AY342" s="16" t="s">
        <v>139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6" t="s">
        <v>81</v>
      </c>
      <c r="BK342" s="231">
        <f>ROUND(I342*H342,2)</f>
        <v>0</v>
      </c>
      <c r="BL342" s="16" t="s">
        <v>146</v>
      </c>
      <c r="BM342" s="230" t="s">
        <v>1700</v>
      </c>
    </row>
    <row r="343" spans="1:65" s="2" customFormat="1" ht="16.5" customHeight="1">
      <c r="A343" s="37"/>
      <c r="B343" s="38"/>
      <c r="C343" s="218" t="s">
        <v>577</v>
      </c>
      <c r="D343" s="218" t="s">
        <v>142</v>
      </c>
      <c r="E343" s="219" t="s">
        <v>1701</v>
      </c>
      <c r="F343" s="220" t="s">
        <v>1702</v>
      </c>
      <c r="G343" s="221" t="s">
        <v>356</v>
      </c>
      <c r="H343" s="222">
        <v>75</v>
      </c>
      <c r="I343" s="223"/>
      <c r="J343" s="224">
        <f>ROUND(I343*H343,2)</f>
        <v>0</v>
      </c>
      <c r="K343" s="225"/>
      <c r="L343" s="43"/>
      <c r="M343" s="226" t="s">
        <v>1</v>
      </c>
      <c r="N343" s="227" t="s">
        <v>38</v>
      </c>
      <c r="O343" s="90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0" t="s">
        <v>146</v>
      </c>
      <c r="AT343" s="230" t="s">
        <v>142</v>
      </c>
      <c r="AU343" s="230" t="s">
        <v>83</v>
      </c>
      <c r="AY343" s="16" t="s">
        <v>139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6" t="s">
        <v>81</v>
      </c>
      <c r="BK343" s="231">
        <f>ROUND(I343*H343,2)</f>
        <v>0</v>
      </c>
      <c r="BL343" s="16" t="s">
        <v>146</v>
      </c>
      <c r="BM343" s="230" t="s">
        <v>1703</v>
      </c>
    </row>
    <row r="344" spans="1:65" s="2" customFormat="1" ht="16.5" customHeight="1">
      <c r="A344" s="37"/>
      <c r="B344" s="38"/>
      <c r="C344" s="218" t="s">
        <v>1704</v>
      </c>
      <c r="D344" s="218" t="s">
        <v>142</v>
      </c>
      <c r="E344" s="219" t="s">
        <v>1705</v>
      </c>
      <c r="F344" s="220" t="s">
        <v>1706</v>
      </c>
      <c r="G344" s="221" t="s">
        <v>356</v>
      </c>
      <c r="H344" s="222">
        <v>270</v>
      </c>
      <c r="I344" s="223"/>
      <c r="J344" s="224">
        <f>ROUND(I344*H344,2)</f>
        <v>0</v>
      </c>
      <c r="K344" s="225"/>
      <c r="L344" s="43"/>
      <c r="M344" s="226" t="s">
        <v>1</v>
      </c>
      <c r="N344" s="227" t="s">
        <v>38</v>
      </c>
      <c r="O344" s="90"/>
      <c r="P344" s="228">
        <f>O344*H344</f>
        <v>0</v>
      </c>
      <c r="Q344" s="228">
        <v>0</v>
      </c>
      <c r="R344" s="228">
        <f>Q344*H344</f>
        <v>0</v>
      </c>
      <c r="S344" s="228">
        <v>0</v>
      </c>
      <c r="T344" s="22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0" t="s">
        <v>146</v>
      </c>
      <c r="AT344" s="230" t="s">
        <v>142</v>
      </c>
      <c r="AU344" s="230" t="s">
        <v>83</v>
      </c>
      <c r="AY344" s="16" t="s">
        <v>139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6" t="s">
        <v>81</v>
      </c>
      <c r="BK344" s="231">
        <f>ROUND(I344*H344,2)</f>
        <v>0</v>
      </c>
      <c r="BL344" s="16" t="s">
        <v>146</v>
      </c>
      <c r="BM344" s="230" t="s">
        <v>1707</v>
      </c>
    </row>
    <row r="345" spans="1:65" s="2" customFormat="1" ht="24.15" customHeight="1">
      <c r="A345" s="37"/>
      <c r="B345" s="38"/>
      <c r="C345" s="218" t="s">
        <v>585</v>
      </c>
      <c r="D345" s="218" t="s">
        <v>142</v>
      </c>
      <c r="E345" s="219" t="s">
        <v>1708</v>
      </c>
      <c r="F345" s="220" t="s">
        <v>1476</v>
      </c>
      <c r="G345" s="221" t="s">
        <v>1322</v>
      </c>
      <c r="H345" s="222">
        <v>18</v>
      </c>
      <c r="I345" s="223"/>
      <c r="J345" s="224">
        <f>ROUND(I345*H345,2)</f>
        <v>0</v>
      </c>
      <c r="K345" s="225"/>
      <c r="L345" s="43"/>
      <c r="M345" s="226" t="s">
        <v>1</v>
      </c>
      <c r="N345" s="227" t="s">
        <v>38</v>
      </c>
      <c r="O345" s="90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30" t="s">
        <v>146</v>
      </c>
      <c r="AT345" s="230" t="s">
        <v>142</v>
      </c>
      <c r="AU345" s="230" t="s">
        <v>83</v>
      </c>
      <c r="AY345" s="16" t="s">
        <v>139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6" t="s">
        <v>81</v>
      </c>
      <c r="BK345" s="231">
        <f>ROUND(I345*H345,2)</f>
        <v>0</v>
      </c>
      <c r="BL345" s="16" t="s">
        <v>146</v>
      </c>
      <c r="BM345" s="230" t="s">
        <v>1709</v>
      </c>
    </row>
    <row r="346" spans="1:65" s="2" customFormat="1" ht="24.15" customHeight="1">
      <c r="A346" s="37"/>
      <c r="B346" s="38"/>
      <c r="C346" s="218" t="s">
        <v>1710</v>
      </c>
      <c r="D346" s="218" t="s">
        <v>142</v>
      </c>
      <c r="E346" s="219" t="s">
        <v>1711</v>
      </c>
      <c r="F346" s="220" t="s">
        <v>1712</v>
      </c>
      <c r="G346" s="221" t="s">
        <v>1322</v>
      </c>
      <c r="H346" s="222">
        <v>18</v>
      </c>
      <c r="I346" s="223"/>
      <c r="J346" s="224">
        <f>ROUND(I346*H346,2)</f>
        <v>0</v>
      </c>
      <c r="K346" s="225"/>
      <c r="L346" s="43"/>
      <c r="M346" s="226" t="s">
        <v>1</v>
      </c>
      <c r="N346" s="227" t="s">
        <v>38</v>
      </c>
      <c r="O346" s="90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0" t="s">
        <v>146</v>
      </c>
      <c r="AT346" s="230" t="s">
        <v>142</v>
      </c>
      <c r="AU346" s="230" t="s">
        <v>83</v>
      </c>
      <c r="AY346" s="16" t="s">
        <v>139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6" t="s">
        <v>81</v>
      </c>
      <c r="BK346" s="231">
        <f>ROUND(I346*H346,2)</f>
        <v>0</v>
      </c>
      <c r="BL346" s="16" t="s">
        <v>146</v>
      </c>
      <c r="BM346" s="230" t="s">
        <v>1713</v>
      </c>
    </row>
    <row r="347" spans="1:65" s="2" customFormat="1" ht="16.5" customHeight="1">
      <c r="A347" s="37"/>
      <c r="B347" s="38"/>
      <c r="C347" s="218" t="s">
        <v>590</v>
      </c>
      <c r="D347" s="218" t="s">
        <v>142</v>
      </c>
      <c r="E347" s="219" t="s">
        <v>1714</v>
      </c>
      <c r="F347" s="220" t="s">
        <v>1481</v>
      </c>
      <c r="G347" s="221" t="s">
        <v>1322</v>
      </c>
      <c r="H347" s="222">
        <v>660</v>
      </c>
      <c r="I347" s="223"/>
      <c r="J347" s="224">
        <f>ROUND(I347*H347,2)</f>
        <v>0</v>
      </c>
      <c r="K347" s="225"/>
      <c r="L347" s="43"/>
      <c r="M347" s="226" t="s">
        <v>1</v>
      </c>
      <c r="N347" s="227" t="s">
        <v>38</v>
      </c>
      <c r="O347" s="90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30" t="s">
        <v>146</v>
      </c>
      <c r="AT347" s="230" t="s">
        <v>142</v>
      </c>
      <c r="AU347" s="230" t="s">
        <v>83</v>
      </c>
      <c r="AY347" s="16" t="s">
        <v>139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6" t="s">
        <v>81</v>
      </c>
      <c r="BK347" s="231">
        <f>ROUND(I347*H347,2)</f>
        <v>0</v>
      </c>
      <c r="BL347" s="16" t="s">
        <v>146</v>
      </c>
      <c r="BM347" s="230" t="s">
        <v>1715</v>
      </c>
    </row>
    <row r="348" spans="1:65" s="2" customFormat="1" ht="16.5" customHeight="1">
      <c r="A348" s="37"/>
      <c r="B348" s="38"/>
      <c r="C348" s="218" t="s">
        <v>1716</v>
      </c>
      <c r="D348" s="218" t="s">
        <v>142</v>
      </c>
      <c r="E348" s="219" t="s">
        <v>1717</v>
      </c>
      <c r="F348" s="220" t="s">
        <v>1489</v>
      </c>
      <c r="G348" s="221" t="s">
        <v>356</v>
      </c>
      <c r="H348" s="222">
        <v>570</v>
      </c>
      <c r="I348" s="223"/>
      <c r="J348" s="224">
        <f>ROUND(I348*H348,2)</f>
        <v>0</v>
      </c>
      <c r="K348" s="225"/>
      <c r="L348" s="43"/>
      <c r="M348" s="226" t="s">
        <v>1</v>
      </c>
      <c r="N348" s="227" t="s">
        <v>38</v>
      </c>
      <c r="O348" s="90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30" t="s">
        <v>146</v>
      </c>
      <c r="AT348" s="230" t="s">
        <v>142</v>
      </c>
      <c r="AU348" s="230" t="s">
        <v>83</v>
      </c>
      <c r="AY348" s="16" t="s">
        <v>139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6" t="s">
        <v>81</v>
      </c>
      <c r="BK348" s="231">
        <f>ROUND(I348*H348,2)</f>
        <v>0</v>
      </c>
      <c r="BL348" s="16" t="s">
        <v>146</v>
      </c>
      <c r="BM348" s="230" t="s">
        <v>1718</v>
      </c>
    </row>
    <row r="349" spans="1:65" s="2" customFormat="1" ht="24.15" customHeight="1">
      <c r="A349" s="37"/>
      <c r="B349" s="38"/>
      <c r="C349" s="218" t="s">
        <v>594</v>
      </c>
      <c r="D349" s="218" t="s">
        <v>142</v>
      </c>
      <c r="E349" s="219" t="s">
        <v>1719</v>
      </c>
      <c r="F349" s="220" t="s">
        <v>1535</v>
      </c>
      <c r="G349" s="221" t="s">
        <v>356</v>
      </c>
      <c r="H349" s="222">
        <v>180</v>
      </c>
      <c r="I349" s="223"/>
      <c r="J349" s="224">
        <f>ROUND(I349*H349,2)</f>
        <v>0</v>
      </c>
      <c r="K349" s="225"/>
      <c r="L349" s="43"/>
      <c r="M349" s="226" t="s">
        <v>1</v>
      </c>
      <c r="N349" s="227" t="s">
        <v>38</v>
      </c>
      <c r="O349" s="90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0" t="s">
        <v>146</v>
      </c>
      <c r="AT349" s="230" t="s">
        <v>142</v>
      </c>
      <c r="AU349" s="230" t="s">
        <v>83</v>
      </c>
      <c r="AY349" s="16" t="s">
        <v>139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6" t="s">
        <v>81</v>
      </c>
      <c r="BK349" s="231">
        <f>ROUND(I349*H349,2)</f>
        <v>0</v>
      </c>
      <c r="BL349" s="16" t="s">
        <v>146</v>
      </c>
      <c r="BM349" s="230" t="s">
        <v>1720</v>
      </c>
    </row>
    <row r="350" spans="1:65" s="2" customFormat="1" ht="16.5" customHeight="1">
      <c r="A350" s="37"/>
      <c r="B350" s="38"/>
      <c r="C350" s="218" t="s">
        <v>1721</v>
      </c>
      <c r="D350" s="218" t="s">
        <v>142</v>
      </c>
      <c r="E350" s="219" t="s">
        <v>1722</v>
      </c>
      <c r="F350" s="220" t="s">
        <v>1723</v>
      </c>
      <c r="G350" s="221" t="s">
        <v>356</v>
      </c>
      <c r="H350" s="222">
        <v>15</v>
      </c>
      <c r="I350" s="223"/>
      <c r="J350" s="224">
        <f>ROUND(I350*H350,2)</f>
        <v>0</v>
      </c>
      <c r="K350" s="225"/>
      <c r="L350" s="43"/>
      <c r="M350" s="226" t="s">
        <v>1</v>
      </c>
      <c r="N350" s="227" t="s">
        <v>38</v>
      </c>
      <c r="O350" s="90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30" t="s">
        <v>146</v>
      </c>
      <c r="AT350" s="230" t="s">
        <v>142</v>
      </c>
      <c r="AU350" s="230" t="s">
        <v>83</v>
      </c>
      <c r="AY350" s="16" t="s">
        <v>139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6" t="s">
        <v>81</v>
      </c>
      <c r="BK350" s="231">
        <f>ROUND(I350*H350,2)</f>
        <v>0</v>
      </c>
      <c r="BL350" s="16" t="s">
        <v>146</v>
      </c>
      <c r="BM350" s="230" t="s">
        <v>1724</v>
      </c>
    </row>
    <row r="351" spans="1:65" s="2" customFormat="1" ht="16.5" customHeight="1">
      <c r="A351" s="37"/>
      <c r="B351" s="38"/>
      <c r="C351" s="218" t="s">
        <v>606</v>
      </c>
      <c r="D351" s="218" t="s">
        <v>142</v>
      </c>
      <c r="E351" s="219" t="s">
        <v>1725</v>
      </c>
      <c r="F351" s="220" t="s">
        <v>1540</v>
      </c>
      <c r="G351" s="221" t="s">
        <v>1305</v>
      </c>
      <c r="H351" s="222">
        <v>6</v>
      </c>
      <c r="I351" s="223"/>
      <c r="J351" s="224">
        <f>ROUND(I351*H351,2)</f>
        <v>0</v>
      </c>
      <c r="K351" s="225"/>
      <c r="L351" s="43"/>
      <c r="M351" s="226" t="s">
        <v>1</v>
      </c>
      <c r="N351" s="227" t="s">
        <v>38</v>
      </c>
      <c r="O351" s="90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30" t="s">
        <v>146</v>
      </c>
      <c r="AT351" s="230" t="s">
        <v>142</v>
      </c>
      <c r="AU351" s="230" t="s">
        <v>83</v>
      </c>
      <c r="AY351" s="16" t="s">
        <v>139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6" t="s">
        <v>81</v>
      </c>
      <c r="BK351" s="231">
        <f>ROUND(I351*H351,2)</f>
        <v>0</v>
      </c>
      <c r="BL351" s="16" t="s">
        <v>146</v>
      </c>
      <c r="BM351" s="230" t="s">
        <v>1726</v>
      </c>
    </row>
    <row r="352" spans="1:65" s="2" customFormat="1" ht="16.5" customHeight="1">
      <c r="A352" s="37"/>
      <c r="B352" s="38"/>
      <c r="C352" s="218" t="s">
        <v>1727</v>
      </c>
      <c r="D352" s="218" t="s">
        <v>142</v>
      </c>
      <c r="E352" s="219" t="s">
        <v>1728</v>
      </c>
      <c r="F352" s="220" t="s">
        <v>1546</v>
      </c>
      <c r="G352" s="221" t="s">
        <v>1305</v>
      </c>
      <c r="H352" s="222">
        <v>3</v>
      </c>
      <c r="I352" s="223"/>
      <c r="J352" s="224">
        <f>ROUND(I352*H352,2)</f>
        <v>0</v>
      </c>
      <c r="K352" s="225"/>
      <c r="L352" s="43"/>
      <c r="M352" s="226" t="s">
        <v>1</v>
      </c>
      <c r="N352" s="227" t="s">
        <v>38</v>
      </c>
      <c r="O352" s="90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0" t="s">
        <v>146</v>
      </c>
      <c r="AT352" s="230" t="s">
        <v>142</v>
      </c>
      <c r="AU352" s="230" t="s">
        <v>83</v>
      </c>
      <c r="AY352" s="16" t="s">
        <v>139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6" t="s">
        <v>81</v>
      </c>
      <c r="BK352" s="231">
        <f>ROUND(I352*H352,2)</f>
        <v>0</v>
      </c>
      <c r="BL352" s="16" t="s">
        <v>146</v>
      </c>
      <c r="BM352" s="230" t="s">
        <v>1729</v>
      </c>
    </row>
    <row r="353" spans="1:65" s="2" customFormat="1" ht="24.15" customHeight="1">
      <c r="A353" s="37"/>
      <c r="B353" s="38"/>
      <c r="C353" s="218" t="s">
        <v>612</v>
      </c>
      <c r="D353" s="218" t="s">
        <v>142</v>
      </c>
      <c r="E353" s="219" t="s">
        <v>1730</v>
      </c>
      <c r="F353" s="220" t="s">
        <v>1563</v>
      </c>
      <c r="G353" s="221" t="s">
        <v>1305</v>
      </c>
      <c r="H353" s="222">
        <v>15</v>
      </c>
      <c r="I353" s="223"/>
      <c r="J353" s="224">
        <f>ROUND(I353*H353,2)</f>
        <v>0</v>
      </c>
      <c r="K353" s="225"/>
      <c r="L353" s="43"/>
      <c r="M353" s="226" t="s">
        <v>1</v>
      </c>
      <c r="N353" s="227" t="s">
        <v>38</v>
      </c>
      <c r="O353" s="90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30" t="s">
        <v>146</v>
      </c>
      <c r="AT353" s="230" t="s">
        <v>142</v>
      </c>
      <c r="AU353" s="230" t="s">
        <v>83</v>
      </c>
      <c r="AY353" s="16" t="s">
        <v>139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6" t="s">
        <v>81</v>
      </c>
      <c r="BK353" s="231">
        <f>ROUND(I353*H353,2)</f>
        <v>0</v>
      </c>
      <c r="BL353" s="16" t="s">
        <v>146</v>
      </c>
      <c r="BM353" s="230" t="s">
        <v>1731</v>
      </c>
    </row>
    <row r="354" spans="1:65" s="2" customFormat="1" ht="16.5" customHeight="1">
      <c r="A354" s="37"/>
      <c r="B354" s="38"/>
      <c r="C354" s="218" t="s">
        <v>1732</v>
      </c>
      <c r="D354" s="218" t="s">
        <v>142</v>
      </c>
      <c r="E354" s="219" t="s">
        <v>1733</v>
      </c>
      <c r="F354" s="220" t="s">
        <v>1734</v>
      </c>
      <c r="G354" s="221" t="s">
        <v>1305</v>
      </c>
      <c r="H354" s="222">
        <v>3</v>
      </c>
      <c r="I354" s="223"/>
      <c r="J354" s="224">
        <f>ROUND(I354*H354,2)</f>
        <v>0</v>
      </c>
      <c r="K354" s="225"/>
      <c r="L354" s="43"/>
      <c r="M354" s="226" t="s">
        <v>1</v>
      </c>
      <c r="N354" s="227" t="s">
        <v>38</v>
      </c>
      <c r="O354" s="90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30" t="s">
        <v>146</v>
      </c>
      <c r="AT354" s="230" t="s">
        <v>142</v>
      </c>
      <c r="AU354" s="230" t="s">
        <v>83</v>
      </c>
      <c r="AY354" s="16" t="s">
        <v>139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6" t="s">
        <v>81</v>
      </c>
      <c r="BK354" s="231">
        <f>ROUND(I354*H354,2)</f>
        <v>0</v>
      </c>
      <c r="BL354" s="16" t="s">
        <v>146</v>
      </c>
      <c r="BM354" s="230" t="s">
        <v>1735</v>
      </c>
    </row>
    <row r="355" spans="1:65" s="2" customFormat="1" ht="16.5" customHeight="1">
      <c r="A355" s="37"/>
      <c r="B355" s="38"/>
      <c r="C355" s="218" t="s">
        <v>875</v>
      </c>
      <c r="D355" s="218" t="s">
        <v>142</v>
      </c>
      <c r="E355" s="219" t="s">
        <v>1736</v>
      </c>
      <c r="F355" s="220" t="s">
        <v>1737</v>
      </c>
      <c r="G355" s="221" t="s">
        <v>1305</v>
      </c>
      <c r="H355" s="222">
        <v>6</v>
      </c>
      <c r="I355" s="223"/>
      <c r="J355" s="224">
        <f>ROUND(I355*H355,2)</f>
        <v>0</v>
      </c>
      <c r="K355" s="225"/>
      <c r="L355" s="43"/>
      <c r="M355" s="226" t="s">
        <v>1</v>
      </c>
      <c r="N355" s="227" t="s">
        <v>38</v>
      </c>
      <c r="O355" s="90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0" t="s">
        <v>146</v>
      </c>
      <c r="AT355" s="230" t="s">
        <v>142</v>
      </c>
      <c r="AU355" s="230" t="s">
        <v>83</v>
      </c>
      <c r="AY355" s="16" t="s">
        <v>139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6" t="s">
        <v>81</v>
      </c>
      <c r="BK355" s="231">
        <f>ROUND(I355*H355,2)</f>
        <v>0</v>
      </c>
      <c r="BL355" s="16" t="s">
        <v>146</v>
      </c>
      <c r="BM355" s="230" t="s">
        <v>1738</v>
      </c>
    </row>
    <row r="356" spans="1:65" s="2" customFormat="1" ht="21.75" customHeight="1">
      <c r="A356" s="37"/>
      <c r="B356" s="38"/>
      <c r="C356" s="218" t="s">
        <v>1739</v>
      </c>
      <c r="D356" s="218" t="s">
        <v>142</v>
      </c>
      <c r="E356" s="219" t="s">
        <v>1740</v>
      </c>
      <c r="F356" s="220" t="s">
        <v>1741</v>
      </c>
      <c r="G356" s="221" t="s">
        <v>1305</v>
      </c>
      <c r="H356" s="222">
        <v>6</v>
      </c>
      <c r="I356" s="223"/>
      <c r="J356" s="224">
        <f>ROUND(I356*H356,2)</f>
        <v>0</v>
      </c>
      <c r="K356" s="225"/>
      <c r="L356" s="43"/>
      <c r="M356" s="226" t="s">
        <v>1</v>
      </c>
      <c r="N356" s="227" t="s">
        <v>38</v>
      </c>
      <c r="O356" s="90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30" t="s">
        <v>146</v>
      </c>
      <c r="AT356" s="230" t="s">
        <v>142</v>
      </c>
      <c r="AU356" s="230" t="s">
        <v>83</v>
      </c>
      <c r="AY356" s="16" t="s">
        <v>139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6" t="s">
        <v>81</v>
      </c>
      <c r="BK356" s="231">
        <f>ROUND(I356*H356,2)</f>
        <v>0</v>
      </c>
      <c r="BL356" s="16" t="s">
        <v>146</v>
      </c>
      <c r="BM356" s="230" t="s">
        <v>1742</v>
      </c>
    </row>
    <row r="357" spans="1:65" s="2" customFormat="1" ht="21.75" customHeight="1">
      <c r="A357" s="37"/>
      <c r="B357" s="38"/>
      <c r="C357" s="218" t="s">
        <v>879</v>
      </c>
      <c r="D357" s="218" t="s">
        <v>142</v>
      </c>
      <c r="E357" s="219" t="s">
        <v>1743</v>
      </c>
      <c r="F357" s="220" t="s">
        <v>1498</v>
      </c>
      <c r="G357" s="221" t="s">
        <v>1305</v>
      </c>
      <c r="H357" s="222">
        <v>18</v>
      </c>
      <c r="I357" s="223"/>
      <c r="J357" s="224">
        <f>ROUND(I357*H357,2)</f>
        <v>0</v>
      </c>
      <c r="K357" s="225"/>
      <c r="L357" s="43"/>
      <c r="M357" s="226" t="s">
        <v>1</v>
      </c>
      <c r="N357" s="227" t="s">
        <v>38</v>
      </c>
      <c r="O357" s="90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30" t="s">
        <v>146</v>
      </c>
      <c r="AT357" s="230" t="s">
        <v>142</v>
      </c>
      <c r="AU357" s="230" t="s">
        <v>83</v>
      </c>
      <c r="AY357" s="16" t="s">
        <v>139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6" t="s">
        <v>81</v>
      </c>
      <c r="BK357" s="231">
        <f>ROUND(I357*H357,2)</f>
        <v>0</v>
      </c>
      <c r="BL357" s="16" t="s">
        <v>146</v>
      </c>
      <c r="BM357" s="230" t="s">
        <v>1744</v>
      </c>
    </row>
    <row r="358" spans="1:65" s="2" customFormat="1" ht="21.75" customHeight="1">
      <c r="A358" s="37"/>
      <c r="B358" s="38"/>
      <c r="C358" s="218" t="s">
        <v>1745</v>
      </c>
      <c r="D358" s="218" t="s">
        <v>142</v>
      </c>
      <c r="E358" s="219" t="s">
        <v>1746</v>
      </c>
      <c r="F358" s="220" t="s">
        <v>1570</v>
      </c>
      <c r="G358" s="221" t="s">
        <v>1305</v>
      </c>
      <c r="H358" s="222">
        <v>36</v>
      </c>
      <c r="I358" s="223"/>
      <c r="J358" s="224">
        <f>ROUND(I358*H358,2)</f>
        <v>0</v>
      </c>
      <c r="K358" s="225"/>
      <c r="L358" s="43"/>
      <c r="M358" s="226" t="s">
        <v>1</v>
      </c>
      <c r="N358" s="227" t="s">
        <v>38</v>
      </c>
      <c r="O358" s="90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0" t="s">
        <v>146</v>
      </c>
      <c r="AT358" s="230" t="s">
        <v>142</v>
      </c>
      <c r="AU358" s="230" t="s">
        <v>83</v>
      </c>
      <c r="AY358" s="16" t="s">
        <v>139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6" t="s">
        <v>81</v>
      </c>
      <c r="BK358" s="231">
        <f>ROUND(I358*H358,2)</f>
        <v>0</v>
      </c>
      <c r="BL358" s="16" t="s">
        <v>146</v>
      </c>
      <c r="BM358" s="230" t="s">
        <v>1747</v>
      </c>
    </row>
    <row r="359" spans="1:65" s="2" customFormat="1" ht="16.5" customHeight="1">
      <c r="A359" s="37"/>
      <c r="B359" s="38"/>
      <c r="C359" s="218" t="s">
        <v>882</v>
      </c>
      <c r="D359" s="218" t="s">
        <v>142</v>
      </c>
      <c r="E359" s="219" t="s">
        <v>1748</v>
      </c>
      <c r="F359" s="220" t="s">
        <v>1573</v>
      </c>
      <c r="G359" s="221" t="s">
        <v>1305</v>
      </c>
      <c r="H359" s="222">
        <v>36</v>
      </c>
      <c r="I359" s="223"/>
      <c r="J359" s="224">
        <f>ROUND(I359*H359,2)</f>
        <v>0</v>
      </c>
      <c r="K359" s="225"/>
      <c r="L359" s="43"/>
      <c r="M359" s="226" t="s">
        <v>1</v>
      </c>
      <c r="N359" s="227" t="s">
        <v>38</v>
      </c>
      <c r="O359" s="90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30" t="s">
        <v>146</v>
      </c>
      <c r="AT359" s="230" t="s">
        <v>142</v>
      </c>
      <c r="AU359" s="230" t="s">
        <v>83</v>
      </c>
      <c r="AY359" s="16" t="s">
        <v>139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6" t="s">
        <v>81</v>
      </c>
      <c r="BK359" s="231">
        <f>ROUND(I359*H359,2)</f>
        <v>0</v>
      </c>
      <c r="BL359" s="16" t="s">
        <v>146</v>
      </c>
      <c r="BM359" s="230" t="s">
        <v>1749</v>
      </c>
    </row>
    <row r="360" spans="1:63" s="12" customFormat="1" ht="22.8" customHeight="1">
      <c r="A360" s="12"/>
      <c r="B360" s="202"/>
      <c r="C360" s="203"/>
      <c r="D360" s="204" t="s">
        <v>72</v>
      </c>
      <c r="E360" s="216" t="s">
        <v>1750</v>
      </c>
      <c r="F360" s="216" t="s">
        <v>1751</v>
      </c>
      <c r="G360" s="203"/>
      <c r="H360" s="203"/>
      <c r="I360" s="206"/>
      <c r="J360" s="217">
        <f>BK360</f>
        <v>0</v>
      </c>
      <c r="K360" s="203"/>
      <c r="L360" s="208"/>
      <c r="M360" s="209"/>
      <c r="N360" s="210"/>
      <c r="O360" s="210"/>
      <c r="P360" s="211">
        <f>SUM(P361:P375)</f>
        <v>0</v>
      </c>
      <c r="Q360" s="210"/>
      <c r="R360" s="211">
        <f>SUM(R361:R375)</f>
        <v>0</v>
      </c>
      <c r="S360" s="210"/>
      <c r="T360" s="212">
        <f>SUM(T361:T375)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3" t="s">
        <v>81</v>
      </c>
      <c r="AT360" s="214" t="s">
        <v>72</v>
      </c>
      <c r="AU360" s="214" t="s">
        <v>81</v>
      </c>
      <c r="AY360" s="213" t="s">
        <v>139</v>
      </c>
      <c r="BK360" s="215">
        <f>SUM(BK361:BK375)</f>
        <v>0</v>
      </c>
    </row>
    <row r="361" spans="1:65" s="2" customFormat="1" ht="16.5" customHeight="1">
      <c r="A361" s="37"/>
      <c r="B361" s="38"/>
      <c r="C361" s="218" t="s">
        <v>1752</v>
      </c>
      <c r="D361" s="218" t="s">
        <v>142</v>
      </c>
      <c r="E361" s="219" t="s">
        <v>1753</v>
      </c>
      <c r="F361" s="220" t="s">
        <v>1456</v>
      </c>
      <c r="G361" s="221" t="s">
        <v>356</v>
      </c>
      <c r="H361" s="222">
        <v>15</v>
      </c>
      <c r="I361" s="223"/>
      <c r="J361" s="224">
        <f>ROUND(I361*H361,2)</f>
        <v>0</v>
      </c>
      <c r="K361" s="225"/>
      <c r="L361" s="43"/>
      <c r="M361" s="226" t="s">
        <v>1</v>
      </c>
      <c r="N361" s="227" t="s">
        <v>38</v>
      </c>
      <c r="O361" s="90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0" t="s">
        <v>146</v>
      </c>
      <c r="AT361" s="230" t="s">
        <v>142</v>
      </c>
      <c r="AU361" s="230" t="s">
        <v>83</v>
      </c>
      <c r="AY361" s="16" t="s">
        <v>139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6" t="s">
        <v>81</v>
      </c>
      <c r="BK361" s="231">
        <f>ROUND(I361*H361,2)</f>
        <v>0</v>
      </c>
      <c r="BL361" s="16" t="s">
        <v>146</v>
      </c>
      <c r="BM361" s="230" t="s">
        <v>1754</v>
      </c>
    </row>
    <row r="362" spans="1:65" s="2" customFormat="1" ht="16.5" customHeight="1">
      <c r="A362" s="37"/>
      <c r="B362" s="38"/>
      <c r="C362" s="218" t="s">
        <v>886</v>
      </c>
      <c r="D362" s="218" t="s">
        <v>142</v>
      </c>
      <c r="E362" s="219" t="s">
        <v>1755</v>
      </c>
      <c r="F362" s="220" t="s">
        <v>1458</v>
      </c>
      <c r="G362" s="221" t="s">
        <v>356</v>
      </c>
      <c r="H362" s="222">
        <v>10</v>
      </c>
      <c r="I362" s="223"/>
      <c r="J362" s="224">
        <f>ROUND(I362*H362,2)</f>
        <v>0</v>
      </c>
      <c r="K362" s="225"/>
      <c r="L362" s="43"/>
      <c r="M362" s="226" t="s">
        <v>1</v>
      </c>
      <c r="N362" s="227" t="s">
        <v>38</v>
      </c>
      <c r="O362" s="90"/>
      <c r="P362" s="228">
        <f>O362*H362</f>
        <v>0</v>
      </c>
      <c r="Q362" s="228">
        <v>0</v>
      </c>
      <c r="R362" s="228">
        <f>Q362*H362</f>
        <v>0</v>
      </c>
      <c r="S362" s="228">
        <v>0</v>
      </c>
      <c r="T362" s="229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0" t="s">
        <v>146</v>
      </c>
      <c r="AT362" s="230" t="s">
        <v>142</v>
      </c>
      <c r="AU362" s="230" t="s">
        <v>83</v>
      </c>
      <c r="AY362" s="16" t="s">
        <v>139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6" t="s">
        <v>81</v>
      </c>
      <c r="BK362" s="231">
        <f>ROUND(I362*H362,2)</f>
        <v>0</v>
      </c>
      <c r="BL362" s="16" t="s">
        <v>146</v>
      </c>
      <c r="BM362" s="230" t="s">
        <v>1756</v>
      </c>
    </row>
    <row r="363" spans="1:65" s="2" customFormat="1" ht="16.5" customHeight="1">
      <c r="A363" s="37"/>
      <c r="B363" s="38"/>
      <c r="C363" s="218" t="s">
        <v>1757</v>
      </c>
      <c r="D363" s="218" t="s">
        <v>142</v>
      </c>
      <c r="E363" s="219" t="s">
        <v>1758</v>
      </c>
      <c r="F363" s="220" t="s">
        <v>1460</v>
      </c>
      <c r="G363" s="221" t="s">
        <v>1322</v>
      </c>
      <c r="H363" s="222">
        <v>6</v>
      </c>
      <c r="I363" s="223"/>
      <c r="J363" s="224">
        <f>ROUND(I363*H363,2)</f>
        <v>0</v>
      </c>
      <c r="K363" s="225"/>
      <c r="L363" s="43"/>
      <c r="M363" s="226" t="s">
        <v>1</v>
      </c>
      <c r="N363" s="227" t="s">
        <v>38</v>
      </c>
      <c r="O363" s="90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30" t="s">
        <v>146</v>
      </c>
      <c r="AT363" s="230" t="s">
        <v>142</v>
      </c>
      <c r="AU363" s="230" t="s">
        <v>83</v>
      </c>
      <c r="AY363" s="16" t="s">
        <v>139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6" t="s">
        <v>81</v>
      </c>
      <c r="BK363" s="231">
        <f>ROUND(I363*H363,2)</f>
        <v>0</v>
      </c>
      <c r="BL363" s="16" t="s">
        <v>146</v>
      </c>
      <c r="BM363" s="230" t="s">
        <v>1759</v>
      </c>
    </row>
    <row r="364" spans="1:65" s="2" customFormat="1" ht="21.75" customHeight="1">
      <c r="A364" s="37"/>
      <c r="B364" s="38"/>
      <c r="C364" s="218" t="s">
        <v>887</v>
      </c>
      <c r="D364" s="218" t="s">
        <v>142</v>
      </c>
      <c r="E364" s="219" t="s">
        <v>1760</v>
      </c>
      <c r="F364" s="220" t="s">
        <v>1462</v>
      </c>
      <c r="G364" s="221" t="s">
        <v>1322</v>
      </c>
      <c r="H364" s="222">
        <v>12</v>
      </c>
      <c r="I364" s="223"/>
      <c r="J364" s="224">
        <f>ROUND(I364*H364,2)</f>
        <v>0</v>
      </c>
      <c r="K364" s="225"/>
      <c r="L364" s="43"/>
      <c r="M364" s="226" t="s">
        <v>1</v>
      </c>
      <c r="N364" s="227" t="s">
        <v>38</v>
      </c>
      <c r="O364" s="90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0" t="s">
        <v>146</v>
      </c>
      <c r="AT364" s="230" t="s">
        <v>142</v>
      </c>
      <c r="AU364" s="230" t="s">
        <v>83</v>
      </c>
      <c r="AY364" s="16" t="s">
        <v>139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6" t="s">
        <v>81</v>
      </c>
      <c r="BK364" s="231">
        <f>ROUND(I364*H364,2)</f>
        <v>0</v>
      </c>
      <c r="BL364" s="16" t="s">
        <v>146</v>
      </c>
      <c r="BM364" s="230" t="s">
        <v>1761</v>
      </c>
    </row>
    <row r="365" spans="1:65" s="2" customFormat="1" ht="16.5" customHeight="1">
      <c r="A365" s="37"/>
      <c r="B365" s="38"/>
      <c r="C365" s="218" t="s">
        <v>1762</v>
      </c>
      <c r="D365" s="218" t="s">
        <v>142</v>
      </c>
      <c r="E365" s="219" t="s">
        <v>1763</v>
      </c>
      <c r="F365" s="220" t="s">
        <v>1478</v>
      </c>
      <c r="G365" s="221" t="s">
        <v>1322</v>
      </c>
      <c r="H365" s="222">
        <v>1340</v>
      </c>
      <c r="I365" s="223"/>
      <c r="J365" s="224">
        <f>ROUND(I365*H365,2)</f>
        <v>0</v>
      </c>
      <c r="K365" s="225"/>
      <c r="L365" s="43"/>
      <c r="M365" s="226" t="s">
        <v>1</v>
      </c>
      <c r="N365" s="227" t="s">
        <v>38</v>
      </c>
      <c r="O365" s="90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30" t="s">
        <v>146</v>
      </c>
      <c r="AT365" s="230" t="s">
        <v>142</v>
      </c>
      <c r="AU365" s="230" t="s">
        <v>83</v>
      </c>
      <c r="AY365" s="16" t="s">
        <v>139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6" t="s">
        <v>81</v>
      </c>
      <c r="BK365" s="231">
        <f>ROUND(I365*H365,2)</f>
        <v>0</v>
      </c>
      <c r="BL365" s="16" t="s">
        <v>146</v>
      </c>
      <c r="BM365" s="230" t="s">
        <v>1764</v>
      </c>
    </row>
    <row r="366" spans="1:65" s="2" customFormat="1" ht="16.5" customHeight="1">
      <c r="A366" s="37"/>
      <c r="B366" s="38"/>
      <c r="C366" s="218" t="s">
        <v>889</v>
      </c>
      <c r="D366" s="218" t="s">
        <v>142</v>
      </c>
      <c r="E366" s="219" t="s">
        <v>1765</v>
      </c>
      <c r="F366" s="220" t="s">
        <v>1466</v>
      </c>
      <c r="G366" s="221" t="s">
        <v>1305</v>
      </c>
      <c r="H366" s="222">
        <v>1340</v>
      </c>
      <c r="I366" s="223"/>
      <c r="J366" s="224">
        <f>ROUND(I366*H366,2)</f>
        <v>0</v>
      </c>
      <c r="K366" s="225"/>
      <c r="L366" s="43"/>
      <c r="M366" s="226" t="s">
        <v>1</v>
      </c>
      <c r="N366" s="227" t="s">
        <v>38</v>
      </c>
      <c r="O366" s="90"/>
      <c r="P366" s="228">
        <f>O366*H366</f>
        <v>0</v>
      </c>
      <c r="Q366" s="228">
        <v>0</v>
      </c>
      <c r="R366" s="228">
        <f>Q366*H366</f>
        <v>0</v>
      </c>
      <c r="S366" s="228">
        <v>0</v>
      </c>
      <c r="T366" s="229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30" t="s">
        <v>146</v>
      </c>
      <c r="AT366" s="230" t="s">
        <v>142</v>
      </c>
      <c r="AU366" s="230" t="s">
        <v>83</v>
      </c>
      <c r="AY366" s="16" t="s">
        <v>139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6" t="s">
        <v>81</v>
      </c>
      <c r="BK366" s="231">
        <f>ROUND(I366*H366,2)</f>
        <v>0</v>
      </c>
      <c r="BL366" s="16" t="s">
        <v>146</v>
      </c>
      <c r="BM366" s="230" t="s">
        <v>1766</v>
      </c>
    </row>
    <row r="367" spans="1:65" s="2" customFormat="1" ht="24.15" customHeight="1">
      <c r="A367" s="37"/>
      <c r="B367" s="38"/>
      <c r="C367" s="218" t="s">
        <v>1767</v>
      </c>
      <c r="D367" s="218" t="s">
        <v>142</v>
      </c>
      <c r="E367" s="219" t="s">
        <v>1768</v>
      </c>
      <c r="F367" s="220" t="s">
        <v>1769</v>
      </c>
      <c r="G367" s="221" t="s">
        <v>356</v>
      </c>
      <c r="H367" s="222">
        <v>140</v>
      </c>
      <c r="I367" s="223"/>
      <c r="J367" s="224">
        <f>ROUND(I367*H367,2)</f>
        <v>0</v>
      </c>
      <c r="K367" s="225"/>
      <c r="L367" s="43"/>
      <c r="M367" s="226" t="s">
        <v>1</v>
      </c>
      <c r="N367" s="227" t="s">
        <v>38</v>
      </c>
      <c r="O367" s="90"/>
      <c r="P367" s="228">
        <f>O367*H367</f>
        <v>0</v>
      </c>
      <c r="Q367" s="228">
        <v>0</v>
      </c>
      <c r="R367" s="228">
        <f>Q367*H367</f>
        <v>0</v>
      </c>
      <c r="S367" s="228">
        <v>0</v>
      </c>
      <c r="T367" s="229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30" t="s">
        <v>146</v>
      </c>
      <c r="AT367" s="230" t="s">
        <v>142</v>
      </c>
      <c r="AU367" s="230" t="s">
        <v>83</v>
      </c>
      <c r="AY367" s="16" t="s">
        <v>139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6" t="s">
        <v>81</v>
      </c>
      <c r="BK367" s="231">
        <f>ROUND(I367*H367,2)</f>
        <v>0</v>
      </c>
      <c r="BL367" s="16" t="s">
        <v>146</v>
      </c>
      <c r="BM367" s="230" t="s">
        <v>1770</v>
      </c>
    </row>
    <row r="368" spans="1:65" s="2" customFormat="1" ht="24.15" customHeight="1">
      <c r="A368" s="37"/>
      <c r="B368" s="38"/>
      <c r="C368" s="218" t="s">
        <v>890</v>
      </c>
      <c r="D368" s="218" t="s">
        <v>142</v>
      </c>
      <c r="E368" s="219" t="s">
        <v>1771</v>
      </c>
      <c r="F368" s="220" t="s">
        <v>1772</v>
      </c>
      <c r="G368" s="221" t="s">
        <v>356</v>
      </c>
      <c r="H368" s="222">
        <v>80</v>
      </c>
      <c r="I368" s="223"/>
      <c r="J368" s="224">
        <f>ROUND(I368*H368,2)</f>
        <v>0</v>
      </c>
      <c r="K368" s="225"/>
      <c r="L368" s="43"/>
      <c r="M368" s="226" t="s">
        <v>1</v>
      </c>
      <c r="N368" s="227" t="s">
        <v>38</v>
      </c>
      <c r="O368" s="90"/>
      <c r="P368" s="228">
        <f>O368*H368</f>
        <v>0</v>
      </c>
      <c r="Q368" s="228">
        <v>0</v>
      </c>
      <c r="R368" s="228">
        <f>Q368*H368</f>
        <v>0</v>
      </c>
      <c r="S368" s="228">
        <v>0</v>
      </c>
      <c r="T368" s="229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30" t="s">
        <v>146</v>
      </c>
      <c r="AT368" s="230" t="s">
        <v>142</v>
      </c>
      <c r="AU368" s="230" t="s">
        <v>83</v>
      </c>
      <c r="AY368" s="16" t="s">
        <v>139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6" t="s">
        <v>81</v>
      </c>
      <c r="BK368" s="231">
        <f>ROUND(I368*H368,2)</f>
        <v>0</v>
      </c>
      <c r="BL368" s="16" t="s">
        <v>146</v>
      </c>
      <c r="BM368" s="230" t="s">
        <v>1773</v>
      </c>
    </row>
    <row r="369" spans="1:65" s="2" customFormat="1" ht="21.75" customHeight="1">
      <c r="A369" s="37"/>
      <c r="B369" s="38"/>
      <c r="C369" s="218" t="s">
        <v>1774</v>
      </c>
      <c r="D369" s="218" t="s">
        <v>142</v>
      </c>
      <c r="E369" s="219" t="s">
        <v>1775</v>
      </c>
      <c r="F369" s="220" t="s">
        <v>1776</v>
      </c>
      <c r="G369" s="221" t="s">
        <v>356</v>
      </c>
      <c r="H369" s="222">
        <v>560</v>
      </c>
      <c r="I369" s="223"/>
      <c r="J369" s="224">
        <f>ROUND(I369*H369,2)</f>
        <v>0</v>
      </c>
      <c r="K369" s="225"/>
      <c r="L369" s="43"/>
      <c r="M369" s="226" t="s">
        <v>1</v>
      </c>
      <c r="N369" s="227" t="s">
        <v>38</v>
      </c>
      <c r="O369" s="90"/>
      <c r="P369" s="228">
        <f>O369*H369</f>
        <v>0</v>
      </c>
      <c r="Q369" s="228">
        <v>0</v>
      </c>
      <c r="R369" s="228">
        <f>Q369*H369</f>
        <v>0</v>
      </c>
      <c r="S369" s="228">
        <v>0</v>
      </c>
      <c r="T369" s="229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30" t="s">
        <v>146</v>
      </c>
      <c r="AT369" s="230" t="s">
        <v>142</v>
      </c>
      <c r="AU369" s="230" t="s">
        <v>83</v>
      </c>
      <c r="AY369" s="16" t="s">
        <v>139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6" t="s">
        <v>81</v>
      </c>
      <c r="BK369" s="231">
        <f>ROUND(I369*H369,2)</f>
        <v>0</v>
      </c>
      <c r="BL369" s="16" t="s">
        <v>146</v>
      </c>
      <c r="BM369" s="230" t="s">
        <v>1777</v>
      </c>
    </row>
    <row r="370" spans="1:65" s="2" customFormat="1" ht="16.5" customHeight="1">
      <c r="A370" s="37"/>
      <c r="B370" s="38"/>
      <c r="C370" s="218" t="s">
        <v>892</v>
      </c>
      <c r="D370" s="218" t="s">
        <v>142</v>
      </c>
      <c r="E370" s="219" t="s">
        <v>1778</v>
      </c>
      <c r="F370" s="220" t="s">
        <v>1779</v>
      </c>
      <c r="G370" s="221" t="s">
        <v>1305</v>
      </c>
      <c r="H370" s="222">
        <v>1</v>
      </c>
      <c r="I370" s="223"/>
      <c r="J370" s="224">
        <f>ROUND(I370*H370,2)</f>
        <v>0</v>
      </c>
      <c r="K370" s="225"/>
      <c r="L370" s="43"/>
      <c r="M370" s="226" t="s">
        <v>1</v>
      </c>
      <c r="N370" s="227" t="s">
        <v>38</v>
      </c>
      <c r="O370" s="90"/>
      <c r="P370" s="228">
        <f>O370*H370</f>
        <v>0</v>
      </c>
      <c r="Q370" s="228">
        <v>0</v>
      </c>
      <c r="R370" s="228">
        <f>Q370*H370</f>
        <v>0</v>
      </c>
      <c r="S370" s="228">
        <v>0</v>
      </c>
      <c r="T370" s="229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30" t="s">
        <v>146</v>
      </c>
      <c r="AT370" s="230" t="s">
        <v>142</v>
      </c>
      <c r="AU370" s="230" t="s">
        <v>83</v>
      </c>
      <c r="AY370" s="16" t="s">
        <v>139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6" t="s">
        <v>81</v>
      </c>
      <c r="BK370" s="231">
        <f>ROUND(I370*H370,2)</f>
        <v>0</v>
      </c>
      <c r="BL370" s="16" t="s">
        <v>146</v>
      </c>
      <c r="BM370" s="230" t="s">
        <v>1780</v>
      </c>
    </row>
    <row r="371" spans="1:65" s="2" customFormat="1" ht="16.5" customHeight="1">
      <c r="A371" s="37"/>
      <c r="B371" s="38"/>
      <c r="C371" s="218" t="s">
        <v>1781</v>
      </c>
      <c r="D371" s="218" t="s">
        <v>142</v>
      </c>
      <c r="E371" s="219" t="s">
        <v>1782</v>
      </c>
      <c r="F371" s="220" t="s">
        <v>1783</v>
      </c>
      <c r="G371" s="221" t="s">
        <v>1305</v>
      </c>
      <c r="H371" s="222">
        <v>40</v>
      </c>
      <c r="I371" s="223"/>
      <c r="J371" s="224">
        <f>ROUND(I371*H371,2)</f>
        <v>0</v>
      </c>
      <c r="K371" s="225"/>
      <c r="L371" s="43"/>
      <c r="M371" s="226" t="s">
        <v>1</v>
      </c>
      <c r="N371" s="227" t="s">
        <v>38</v>
      </c>
      <c r="O371" s="90"/>
      <c r="P371" s="228">
        <f>O371*H371</f>
        <v>0</v>
      </c>
      <c r="Q371" s="228">
        <v>0</v>
      </c>
      <c r="R371" s="228">
        <f>Q371*H371</f>
        <v>0</v>
      </c>
      <c r="S371" s="228">
        <v>0</v>
      </c>
      <c r="T371" s="229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30" t="s">
        <v>146</v>
      </c>
      <c r="AT371" s="230" t="s">
        <v>142</v>
      </c>
      <c r="AU371" s="230" t="s">
        <v>83</v>
      </c>
      <c r="AY371" s="16" t="s">
        <v>139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6" t="s">
        <v>81</v>
      </c>
      <c r="BK371" s="231">
        <f>ROUND(I371*H371,2)</f>
        <v>0</v>
      </c>
      <c r="BL371" s="16" t="s">
        <v>146</v>
      </c>
      <c r="BM371" s="230" t="s">
        <v>1784</v>
      </c>
    </row>
    <row r="372" spans="1:65" s="2" customFormat="1" ht="16.5" customHeight="1">
      <c r="A372" s="37"/>
      <c r="B372" s="38"/>
      <c r="C372" s="218" t="s">
        <v>894</v>
      </c>
      <c r="D372" s="218" t="s">
        <v>142</v>
      </c>
      <c r="E372" s="219" t="s">
        <v>1785</v>
      </c>
      <c r="F372" s="220" t="s">
        <v>1786</v>
      </c>
      <c r="G372" s="221" t="s">
        <v>1305</v>
      </c>
      <c r="H372" s="222">
        <v>14</v>
      </c>
      <c r="I372" s="223"/>
      <c r="J372" s="224">
        <f>ROUND(I372*H372,2)</f>
        <v>0</v>
      </c>
      <c r="K372" s="225"/>
      <c r="L372" s="43"/>
      <c r="M372" s="226" t="s">
        <v>1</v>
      </c>
      <c r="N372" s="227" t="s">
        <v>38</v>
      </c>
      <c r="O372" s="90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30" t="s">
        <v>146</v>
      </c>
      <c r="AT372" s="230" t="s">
        <v>142</v>
      </c>
      <c r="AU372" s="230" t="s">
        <v>83</v>
      </c>
      <c r="AY372" s="16" t="s">
        <v>139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6" t="s">
        <v>81</v>
      </c>
      <c r="BK372" s="231">
        <f>ROUND(I372*H372,2)</f>
        <v>0</v>
      </c>
      <c r="BL372" s="16" t="s">
        <v>146</v>
      </c>
      <c r="BM372" s="230" t="s">
        <v>1787</v>
      </c>
    </row>
    <row r="373" spans="1:65" s="2" customFormat="1" ht="16.5" customHeight="1">
      <c r="A373" s="37"/>
      <c r="B373" s="38"/>
      <c r="C373" s="218" t="s">
        <v>1788</v>
      </c>
      <c r="D373" s="218" t="s">
        <v>142</v>
      </c>
      <c r="E373" s="219" t="s">
        <v>1789</v>
      </c>
      <c r="F373" s="220" t="s">
        <v>1790</v>
      </c>
      <c r="G373" s="221" t="s">
        <v>1305</v>
      </c>
      <c r="H373" s="222">
        <v>1</v>
      </c>
      <c r="I373" s="223"/>
      <c r="J373" s="224">
        <f>ROUND(I373*H373,2)</f>
        <v>0</v>
      </c>
      <c r="K373" s="225"/>
      <c r="L373" s="43"/>
      <c r="M373" s="226" t="s">
        <v>1</v>
      </c>
      <c r="N373" s="227" t="s">
        <v>38</v>
      </c>
      <c r="O373" s="90"/>
      <c r="P373" s="228">
        <f>O373*H373</f>
        <v>0</v>
      </c>
      <c r="Q373" s="228">
        <v>0</v>
      </c>
      <c r="R373" s="228">
        <f>Q373*H373</f>
        <v>0</v>
      </c>
      <c r="S373" s="228">
        <v>0</v>
      </c>
      <c r="T373" s="229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30" t="s">
        <v>146</v>
      </c>
      <c r="AT373" s="230" t="s">
        <v>142</v>
      </c>
      <c r="AU373" s="230" t="s">
        <v>83</v>
      </c>
      <c r="AY373" s="16" t="s">
        <v>139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6" t="s">
        <v>81</v>
      </c>
      <c r="BK373" s="231">
        <f>ROUND(I373*H373,2)</f>
        <v>0</v>
      </c>
      <c r="BL373" s="16" t="s">
        <v>146</v>
      </c>
      <c r="BM373" s="230" t="s">
        <v>1791</v>
      </c>
    </row>
    <row r="374" spans="1:65" s="2" customFormat="1" ht="16.5" customHeight="1">
      <c r="A374" s="37"/>
      <c r="B374" s="38"/>
      <c r="C374" s="218" t="s">
        <v>898</v>
      </c>
      <c r="D374" s="218" t="s">
        <v>142</v>
      </c>
      <c r="E374" s="219" t="s">
        <v>1792</v>
      </c>
      <c r="F374" s="220" t="s">
        <v>1793</v>
      </c>
      <c r="G374" s="221" t="s">
        <v>1305</v>
      </c>
      <c r="H374" s="222">
        <v>2</v>
      </c>
      <c r="I374" s="223"/>
      <c r="J374" s="224">
        <f>ROUND(I374*H374,2)</f>
        <v>0</v>
      </c>
      <c r="K374" s="225"/>
      <c r="L374" s="43"/>
      <c r="M374" s="226" t="s">
        <v>1</v>
      </c>
      <c r="N374" s="227" t="s">
        <v>38</v>
      </c>
      <c r="O374" s="90"/>
      <c r="P374" s="228">
        <f>O374*H374</f>
        <v>0</v>
      </c>
      <c r="Q374" s="228">
        <v>0</v>
      </c>
      <c r="R374" s="228">
        <f>Q374*H374</f>
        <v>0</v>
      </c>
      <c r="S374" s="228">
        <v>0</v>
      </c>
      <c r="T374" s="229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30" t="s">
        <v>146</v>
      </c>
      <c r="AT374" s="230" t="s">
        <v>142</v>
      </c>
      <c r="AU374" s="230" t="s">
        <v>83</v>
      </c>
      <c r="AY374" s="16" t="s">
        <v>139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6" t="s">
        <v>81</v>
      </c>
      <c r="BK374" s="231">
        <f>ROUND(I374*H374,2)</f>
        <v>0</v>
      </c>
      <c r="BL374" s="16" t="s">
        <v>146</v>
      </c>
      <c r="BM374" s="230" t="s">
        <v>1794</v>
      </c>
    </row>
    <row r="375" spans="1:65" s="2" customFormat="1" ht="24.15" customHeight="1">
      <c r="A375" s="37"/>
      <c r="B375" s="38"/>
      <c r="C375" s="218" t="s">
        <v>1795</v>
      </c>
      <c r="D375" s="218" t="s">
        <v>142</v>
      </c>
      <c r="E375" s="219" t="s">
        <v>1796</v>
      </c>
      <c r="F375" s="220" t="s">
        <v>1797</v>
      </c>
      <c r="G375" s="221" t="s">
        <v>1305</v>
      </c>
      <c r="H375" s="222">
        <v>2</v>
      </c>
      <c r="I375" s="223"/>
      <c r="J375" s="224">
        <f>ROUND(I375*H375,2)</f>
        <v>0</v>
      </c>
      <c r="K375" s="225"/>
      <c r="L375" s="43"/>
      <c r="M375" s="226" t="s">
        <v>1</v>
      </c>
      <c r="N375" s="227" t="s">
        <v>38</v>
      </c>
      <c r="O375" s="90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30" t="s">
        <v>146</v>
      </c>
      <c r="AT375" s="230" t="s">
        <v>142</v>
      </c>
      <c r="AU375" s="230" t="s">
        <v>83</v>
      </c>
      <c r="AY375" s="16" t="s">
        <v>139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6" t="s">
        <v>81</v>
      </c>
      <c r="BK375" s="231">
        <f>ROUND(I375*H375,2)</f>
        <v>0</v>
      </c>
      <c r="BL375" s="16" t="s">
        <v>146</v>
      </c>
      <c r="BM375" s="230" t="s">
        <v>1798</v>
      </c>
    </row>
    <row r="376" spans="1:63" s="12" customFormat="1" ht="22.8" customHeight="1">
      <c r="A376" s="12"/>
      <c r="B376" s="202"/>
      <c r="C376" s="203"/>
      <c r="D376" s="204" t="s">
        <v>72</v>
      </c>
      <c r="E376" s="216" t="s">
        <v>1799</v>
      </c>
      <c r="F376" s="216" t="s">
        <v>1800</v>
      </c>
      <c r="G376" s="203"/>
      <c r="H376" s="203"/>
      <c r="I376" s="206"/>
      <c r="J376" s="217">
        <f>BK376</f>
        <v>0</v>
      </c>
      <c r="K376" s="203"/>
      <c r="L376" s="208"/>
      <c r="M376" s="209"/>
      <c r="N376" s="210"/>
      <c r="O376" s="210"/>
      <c r="P376" s="211">
        <f>SUM(P377:P386)</f>
        <v>0</v>
      </c>
      <c r="Q376" s="210"/>
      <c r="R376" s="211">
        <f>SUM(R377:R386)</f>
        <v>0</v>
      </c>
      <c r="S376" s="210"/>
      <c r="T376" s="212">
        <f>SUM(T377:T386)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13" t="s">
        <v>81</v>
      </c>
      <c r="AT376" s="214" t="s">
        <v>72</v>
      </c>
      <c r="AU376" s="214" t="s">
        <v>81</v>
      </c>
      <c r="AY376" s="213" t="s">
        <v>139</v>
      </c>
      <c r="BK376" s="215">
        <f>SUM(BK377:BK386)</f>
        <v>0</v>
      </c>
    </row>
    <row r="377" spans="1:65" s="2" customFormat="1" ht="16.5" customHeight="1">
      <c r="A377" s="37"/>
      <c r="B377" s="38"/>
      <c r="C377" s="218" t="s">
        <v>899</v>
      </c>
      <c r="D377" s="218" t="s">
        <v>142</v>
      </c>
      <c r="E377" s="219" t="s">
        <v>1801</v>
      </c>
      <c r="F377" s="220" t="s">
        <v>1456</v>
      </c>
      <c r="G377" s="221" t="s">
        <v>356</v>
      </c>
      <c r="H377" s="222">
        <v>200</v>
      </c>
      <c r="I377" s="223"/>
      <c r="J377" s="224">
        <f>ROUND(I377*H377,2)</f>
        <v>0</v>
      </c>
      <c r="K377" s="225"/>
      <c r="L377" s="43"/>
      <c r="M377" s="226" t="s">
        <v>1</v>
      </c>
      <c r="N377" s="227" t="s">
        <v>38</v>
      </c>
      <c r="O377" s="90"/>
      <c r="P377" s="228">
        <f>O377*H377</f>
        <v>0</v>
      </c>
      <c r="Q377" s="228">
        <v>0</v>
      </c>
      <c r="R377" s="228">
        <f>Q377*H377</f>
        <v>0</v>
      </c>
      <c r="S377" s="228">
        <v>0</v>
      </c>
      <c r="T377" s="229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30" t="s">
        <v>146</v>
      </c>
      <c r="AT377" s="230" t="s">
        <v>142</v>
      </c>
      <c r="AU377" s="230" t="s">
        <v>83</v>
      </c>
      <c r="AY377" s="16" t="s">
        <v>139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6" t="s">
        <v>81</v>
      </c>
      <c r="BK377" s="231">
        <f>ROUND(I377*H377,2)</f>
        <v>0</v>
      </c>
      <c r="BL377" s="16" t="s">
        <v>146</v>
      </c>
      <c r="BM377" s="230" t="s">
        <v>1802</v>
      </c>
    </row>
    <row r="378" spans="1:65" s="2" customFormat="1" ht="16.5" customHeight="1">
      <c r="A378" s="37"/>
      <c r="B378" s="38"/>
      <c r="C378" s="218" t="s">
        <v>1803</v>
      </c>
      <c r="D378" s="218" t="s">
        <v>142</v>
      </c>
      <c r="E378" s="219" t="s">
        <v>1804</v>
      </c>
      <c r="F378" s="220" t="s">
        <v>1460</v>
      </c>
      <c r="G378" s="221" t="s">
        <v>1322</v>
      </c>
      <c r="H378" s="222">
        <v>60</v>
      </c>
      <c r="I378" s="223"/>
      <c r="J378" s="224">
        <f>ROUND(I378*H378,2)</f>
        <v>0</v>
      </c>
      <c r="K378" s="225"/>
      <c r="L378" s="43"/>
      <c r="M378" s="226" t="s">
        <v>1</v>
      </c>
      <c r="N378" s="227" t="s">
        <v>38</v>
      </c>
      <c r="O378" s="90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30" t="s">
        <v>146</v>
      </c>
      <c r="AT378" s="230" t="s">
        <v>142</v>
      </c>
      <c r="AU378" s="230" t="s">
        <v>83</v>
      </c>
      <c r="AY378" s="16" t="s">
        <v>139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6" t="s">
        <v>81</v>
      </c>
      <c r="BK378" s="231">
        <f>ROUND(I378*H378,2)</f>
        <v>0</v>
      </c>
      <c r="BL378" s="16" t="s">
        <v>146</v>
      </c>
      <c r="BM378" s="230" t="s">
        <v>1805</v>
      </c>
    </row>
    <row r="379" spans="1:65" s="2" customFormat="1" ht="16.5" customHeight="1">
      <c r="A379" s="37"/>
      <c r="B379" s="38"/>
      <c r="C379" s="218" t="s">
        <v>901</v>
      </c>
      <c r="D379" s="218" t="s">
        <v>142</v>
      </c>
      <c r="E379" s="219" t="s">
        <v>1806</v>
      </c>
      <c r="F379" s="220" t="s">
        <v>1481</v>
      </c>
      <c r="G379" s="221" t="s">
        <v>1322</v>
      </c>
      <c r="H379" s="222">
        <v>350</v>
      </c>
      <c r="I379" s="223"/>
      <c r="J379" s="224">
        <f>ROUND(I379*H379,2)</f>
        <v>0</v>
      </c>
      <c r="K379" s="225"/>
      <c r="L379" s="43"/>
      <c r="M379" s="226" t="s">
        <v>1</v>
      </c>
      <c r="N379" s="227" t="s">
        <v>38</v>
      </c>
      <c r="O379" s="90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30" t="s">
        <v>146</v>
      </c>
      <c r="AT379" s="230" t="s">
        <v>142</v>
      </c>
      <c r="AU379" s="230" t="s">
        <v>83</v>
      </c>
      <c r="AY379" s="16" t="s">
        <v>139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6" t="s">
        <v>81</v>
      </c>
      <c r="BK379" s="231">
        <f>ROUND(I379*H379,2)</f>
        <v>0</v>
      </c>
      <c r="BL379" s="16" t="s">
        <v>146</v>
      </c>
      <c r="BM379" s="230" t="s">
        <v>1807</v>
      </c>
    </row>
    <row r="380" spans="1:65" s="2" customFormat="1" ht="16.5" customHeight="1">
      <c r="A380" s="37"/>
      <c r="B380" s="38"/>
      <c r="C380" s="218" t="s">
        <v>1808</v>
      </c>
      <c r="D380" s="218" t="s">
        <v>142</v>
      </c>
      <c r="E380" s="219" t="s">
        <v>1809</v>
      </c>
      <c r="F380" s="220" t="s">
        <v>1810</v>
      </c>
      <c r="G380" s="221" t="s">
        <v>1305</v>
      </c>
      <c r="H380" s="222">
        <v>7</v>
      </c>
      <c r="I380" s="223"/>
      <c r="J380" s="224">
        <f>ROUND(I380*H380,2)</f>
        <v>0</v>
      </c>
      <c r="K380" s="225"/>
      <c r="L380" s="43"/>
      <c r="M380" s="226" t="s">
        <v>1</v>
      </c>
      <c r="N380" s="227" t="s">
        <v>38</v>
      </c>
      <c r="O380" s="90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30" t="s">
        <v>146</v>
      </c>
      <c r="AT380" s="230" t="s">
        <v>142</v>
      </c>
      <c r="AU380" s="230" t="s">
        <v>83</v>
      </c>
      <c r="AY380" s="16" t="s">
        <v>139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6" t="s">
        <v>81</v>
      </c>
      <c r="BK380" s="231">
        <f>ROUND(I380*H380,2)</f>
        <v>0</v>
      </c>
      <c r="BL380" s="16" t="s">
        <v>146</v>
      </c>
      <c r="BM380" s="230" t="s">
        <v>1811</v>
      </c>
    </row>
    <row r="381" spans="1:65" s="2" customFormat="1" ht="16.5" customHeight="1">
      <c r="A381" s="37"/>
      <c r="B381" s="38"/>
      <c r="C381" s="218" t="s">
        <v>902</v>
      </c>
      <c r="D381" s="218" t="s">
        <v>142</v>
      </c>
      <c r="E381" s="219" t="s">
        <v>1812</v>
      </c>
      <c r="F381" s="220" t="s">
        <v>1517</v>
      </c>
      <c r="G381" s="221" t="s">
        <v>1305</v>
      </c>
      <c r="H381" s="222">
        <v>30</v>
      </c>
      <c r="I381" s="223"/>
      <c r="J381" s="224">
        <f>ROUND(I381*H381,2)</f>
        <v>0</v>
      </c>
      <c r="K381" s="225"/>
      <c r="L381" s="43"/>
      <c r="M381" s="226" t="s">
        <v>1</v>
      </c>
      <c r="N381" s="227" t="s">
        <v>38</v>
      </c>
      <c r="O381" s="90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30" t="s">
        <v>146</v>
      </c>
      <c r="AT381" s="230" t="s">
        <v>142</v>
      </c>
      <c r="AU381" s="230" t="s">
        <v>83</v>
      </c>
      <c r="AY381" s="16" t="s">
        <v>139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6" t="s">
        <v>81</v>
      </c>
      <c r="BK381" s="231">
        <f>ROUND(I381*H381,2)</f>
        <v>0</v>
      </c>
      <c r="BL381" s="16" t="s">
        <v>146</v>
      </c>
      <c r="BM381" s="230" t="s">
        <v>1813</v>
      </c>
    </row>
    <row r="382" spans="1:65" s="2" customFormat="1" ht="16.5" customHeight="1">
      <c r="A382" s="37"/>
      <c r="B382" s="38"/>
      <c r="C382" s="218" t="s">
        <v>1814</v>
      </c>
      <c r="D382" s="218" t="s">
        <v>142</v>
      </c>
      <c r="E382" s="219" t="s">
        <v>1815</v>
      </c>
      <c r="F382" s="220" t="s">
        <v>1816</v>
      </c>
      <c r="G382" s="221" t="s">
        <v>1305</v>
      </c>
      <c r="H382" s="222">
        <v>1</v>
      </c>
      <c r="I382" s="223"/>
      <c r="J382" s="224">
        <f>ROUND(I382*H382,2)</f>
        <v>0</v>
      </c>
      <c r="K382" s="225"/>
      <c r="L382" s="43"/>
      <c r="M382" s="226" t="s">
        <v>1</v>
      </c>
      <c r="N382" s="227" t="s">
        <v>38</v>
      </c>
      <c r="O382" s="90"/>
      <c r="P382" s="228">
        <f>O382*H382</f>
        <v>0</v>
      </c>
      <c r="Q382" s="228">
        <v>0</v>
      </c>
      <c r="R382" s="228">
        <f>Q382*H382</f>
        <v>0</v>
      </c>
      <c r="S382" s="228">
        <v>0</v>
      </c>
      <c r="T382" s="229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30" t="s">
        <v>146</v>
      </c>
      <c r="AT382" s="230" t="s">
        <v>142</v>
      </c>
      <c r="AU382" s="230" t="s">
        <v>83</v>
      </c>
      <c r="AY382" s="16" t="s">
        <v>139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6" t="s">
        <v>81</v>
      </c>
      <c r="BK382" s="231">
        <f>ROUND(I382*H382,2)</f>
        <v>0</v>
      </c>
      <c r="BL382" s="16" t="s">
        <v>146</v>
      </c>
      <c r="BM382" s="230" t="s">
        <v>1817</v>
      </c>
    </row>
    <row r="383" spans="1:65" s="2" customFormat="1" ht="16.5" customHeight="1">
      <c r="A383" s="37"/>
      <c r="B383" s="38"/>
      <c r="C383" s="218" t="s">
        <v>904</v>
      </c>
      <c r="D383" s="218" t="s">
        <v>142</v>
      </c>
      <c r="E383" s="219" t="s">
        <v>1818</v>
      </c>
      <c r="F383" s="220" t="s">
        <v>1819</v>
      </c>
      <c r="G383" s="221" t="s">
        <v>1305</v>
      </c>
      <c r="H383" s="222">
        <v>1</v>
      </c>
      <c r="I383" s="223"/>
      <c r="J383" s="224">
        <f>ROUND(I383*H383,2)</f>
        <v>0</v>
      </c>
      <c r="K383" s="225"/>
      <c r="L383" s="43"/>
      <c r="M383" s="226" t="s">
        <v>1</v>
      </c>
      <c r="N383" s="227" t="s">
        <v>38</v>
      </c>
      <c r="O383" s="90"/>
      <c r="P383" s="228">
        <f>O383*H383</f>
        <v>0</v>
      </c>
      <c r="Q383" s="228">
        <v>0</v>
      </c>
      <c r="R383" s="228">
        <f>Q383*H383</f>
        <v>0</v>
      </c>
      <c r="S383" s="228">
        <v>0</v>
      </c>
      <c r="T383" s="229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30" t="s">
        <v>146</v>
      </c>
      <c r="AT383" s="230" t="s">
        <v>142</v>
      </c>
      <c r="AU383" s="230" t="s">
        <v>83</v>
      </c>
      <c r="AY383" s="16" t="s">
        <v>139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6" t="s">
        <v>81</v>
      </c>
      <c r="BK383" s="231">
        <f>ROUND(I383*H383,2)</f>
        <v>0</v>
      </c>
      <c r="BL383" s="16" t="s">
        <v>146</v>
      </c>
      <c r="BM383" s="230" t="s">
        <v>1820</v>
      </c>
    </row>
    <row r="384" spans="1:65" s="2" customFormat="1" ht="16.5" customHeight="1">
      <c r="A384" s="37"/>
      <c r="B384" s="38"/>
      <c r="C384" s="218" t="s">
        <v>1821</v>
      </c>
      <c r="D384" s="218" t="s">
        <v>142</v>
      </c>
      <c r="E384" s="219" t="s">
        <v>1822</v>
      </c>
      <c r="F384" s="220" t="s">
        <v>1823</v>
      </c>
      <c r="G384" s="221" t="s">
        <v>1305</v>
      </c>
      <c r="H384" s="222">
        <v>30</v>
      </c>
      <c r="I384" s="223"/>
      <c r="J384" s="224">
        <f>ROUND(I384*H384,2)</f>
        <v>0</v>
      </c>
      <c r="K384" s="225"/>
      <c r="L384" s="43"/>
      <c r="M384" s="226" t="s">
        <v>1</v>
      </c>
      <c r="N384" s="227" t="s">
        <v>38</v>
      </c>
      <c r="O384" s="90"/>
      <c r="P384" s="228">
        <f>O384*H384</f>
        <v>0</v>
      </c>
      <c r="Q384" s="228">
        <v>0</v>
      </c>
      <c r="R384" s="228">
        <f>Q384*H384</f>
        <v>0</v>
      </c>
      <c r="S384" s="228">
        <v>0</v>
      </c>
      <c r="T384" s="229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30" t="s">
        <v>146</v>
      </c>
      <c r="AT384" s="230" t="s">
        <v>142</v>
      </c>
      <c r="AU384" s="230" t="s">
        <v>83</v>
      </c>
      <c r="AY384" s="16" t="s">
        <v>139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6" t="s">
        <v>81</v>
      </c>
      <c r="BK384" s="231">
        <f>ROUND(I384*H384,2)</f>
        <v>0</v>
      </c>
      <c r="BL384" s="16" t="s">
        <v>146</v>
      </c>
      <c r="BM384" s="230" t="s">
        <v>1824</v>
      </c>
    </row>
    <row r="385" spans="1:65" s="2" customFormat="1" ht="16.5" customHeight="1">
      <c r="A385" s="37"/>
      <c r="B385" s="38"/>
      <c r="C385" s="218" t="s">
        <v>905</v>
      </c>
      <c r="D385" s="218" t="s">
        <v>142</v>
      </c>
      <c r="E385" s="219" t="s">
        <v>1825</v>
      </c>
      <c r="F385" s="220" t="s">
        <v>1826</v>
      </c>
      <c r="G385" s="221" t="s">
        <v>1305</v>
      </c>
      <c r="H385" s="222">
        <v>30</v>
      </c>
      <c r="I385" s="223"/>
      <c r="J385" s="224">
        <f>ROUND(I385*H385,2)</f>
        <v>0</v>
      </c>
      <c r="K385" s="225"/>
      <c r="L385" s="43"/>
      <c r="M385" s="226" t="s">
        <v>1</v>
      </c>
      <c r="N385" s="227" t="s">
        <v>38</v>
      </c>
      <c r="O385" s="90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30" t="s">
        <v>146</v>
      </c>
      <c r="AT385" s="230" t="s">
        <v>142</v>
      </c>
      <c r="AU385" s="230" t="s">
        <v>83</v>
      </c>
      <c r="AY385" s="16" t="s">
        <v>139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6" t="s">
        <v>81</v>
      </c>
      <c r="BK385" s="231">
        <f>ROUND(I385*H385,2)</f>
        <v>0</v>
      </c>
      <c r="BL385" s="16" t="s">
        <v>146</v>
      </c>
      <c r="BM385" s="230" t="s">
        <v>1827</v>
      </c>
    </row>
    <row r="386" spans="1:65" s="2" customFormat="1" ht="16.5" customHeight="1">
      <c r="A386" s="37"/>
      <c r="B386" s="38"/>
      <c r="C386" s="218" t="s">
        <v>1828</v>
      </c>
      <c r="D386" s="218" t="s">
        <v>142</v>
      </c>
      <c r="E386" s="219" t="s">
        <v>1829</v>
      </c>
      <c r="F386" s="220" t="s">
        <v>1830</v>
      </c>
      <c r="G386" s="221" t="s">
        <v>356</v>
      </c>
      <c r="H386" s="222">
        <v>520</v>
      </c>
      <c r="I386" s="223"/>
      <c r="J386" s="224">
        <f>ROUND(I386*H386,2)</f>
        <v>0</v>
      </c>
      <c r="K386" s="225"/>
      <c r="L386" s="43"/>
      <c r="M386" s="226" t="s">
        <v>1</v>
      </c>
      <c r="N386" s="227" t="s">
        <v>38</v>
      </c>
      <c r="O386" s="90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30" t="s">
        <v>146</v>
      </c>
      <c r="AT386" s="230" t="s">
        <v>142</v>
      </c>
      <c r="AU386" s="230" t="s">
        <v>83</v>
      </c>
      <c r="AY386" s="16" t="s">
        <v>139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6" t="s">
        <v>81</v>
      </c>
      <c r="BK386" s="231">
        <f>ROUND(I386*H386,2)</f>
        <v>0</v>
      </c>
      <c r="BL386" s="16" t="s">
        <v>146</v>
      </c>
      <c r="BM386" s="230" t="s">
        <v>1831</v>
      </c>
    </row>
    <row r="387" spans="1:63" s="12" customFormat="1" ht="22.8" customHeight="1">
      <c r="A387" s="12"/>
      <c r="B387" s="202"/>
      <c r="C387" s="203"/>
      <c r="D387" s="204" t="s">
        <v>72</v>
      </c>
      <c r="E387" s="216" t="s">
        <v>1832</v>
      </c>
      <c r="F387" s="216" t="s">
        <v>1833</v>
      </c>
      <c r="G387" s="203"/>
      <c r="H387" s="203"/>
      <c r="I387" s="206"/>
      <c r="J387" s="217">
        <f>BK387</f>
        <v>0</v>
      </c>
      <c r="K387" s="203"/>
      <c r="L387" s="208"/>
      <c r="M387" s="209"/>
      <c r="N387" s="210"/>
      <c r="O387" s="210"/>
      <c r="P387" s="211">
        <f>SUM(P388:P398)</f>
        <v>0</v>
      </c>
      <c r="Q387" s="210"/>
      <c r="R387" s="211">
        <f>SUM(R388:R398)</f>
        <v>0</v>
      </c>
      <c r="S387" s="210"/>
      <c r="T387" s="212">
        <f>SUM(T388:T398)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13" t="s">
        <v>81</v>
      </c>
      <c r="AT387" s="214" t="s">
        <v>72</v>
      </c>
      <c r="AU387" s="214" t="s">
        <v>81</v>
      </c>
      <c r="AY387" s="213" t="s">
        <v>139</v>
      </c>
      <c r="BK387" s="215">
        <f>SUM(BK388:BK398)</f>
        <v>0</v>
      </c>
    </row>
    <row r="388" spans="1:65" s="2" customFormat="1" ht="16.5" customHeight="1">
      <c r="A388" s="37"/>
      <c r="B388" s="38"/>
      <c r="C388" s="218" t="s">
        <v>908</v>
      </c>
      <c r="D388" s="218" t="s">
        <v>142</v>
      </c>
      <c r="E388" s="219" t="s">
        <v>1834</v>
      </c>
      <c r="F388" s="220" t="s">
        <v>1617</v>
      </c>
      <c r="G388" s="221" t="s">
        <v>356</v>
      </c>
      <c r="H388" s="222">
        <v>130</v>
      </c>
      <c r="I388" s="223"/>
      <c r="J388" s="224">
        <f>ROUND(I388*H388,2)</f>
        <v>0</v>
      </c>
      <c r="K388" s="225"/>
      <c r="L388" s="43"/>
      <c r="M388" s="226" t="s">
        <v>1</v>
      </c>
      <c r="N388" s="227" t="s">
        <v>38</v>
      </c>
      <c r="O388" s="90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30" t="s">
        <v>146</v>
      </c>
      <c r="AT388" s="230" t="s">
        <v>142</v>
      </c>
      <c r="AU388" s="230" t="s">
        <v>83</v>
      </c>
      <c r="AY388" s="16" t="s">
        <v>139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6" t="s">
        <v>81</v>
      </c>
      <c r="BK388" s="231">
        <f>ROUND(I388*H388,2)</f>
        <v>0</v>
      </c>
      <c r="BL388" s="16" t="s">
        <v>146</v>
      </c>
      <c r="BM388" s="230" t="s">
        <v>1835</v>
      </c>
    </row>
    <row r="389" spans="1:65" s="2" customFormat="1" ht="16.5" customHeight="1">
      <c r="A389" s="37"/>
      <c r="B389" s="38"/>
      <c r="C389" s="218" t="s">
        <v>1836</v>
      </c>
      <c r="D389" s="218" t="s">
        <v>142</v>
      </c>
      <c r="E389" s="219" t="s">
        <v>1837</v>
      </c>
      <c r="F389" s="220" t="s">
        <v>1458</v>
      </c>
      <c r="G389" s="221" t="s">
        <v>356</v>
      </c>
      <c r="H389" s="222">
        <v>300</v>
      </c>
      <c r="I389" s="223"/>
      <c r="J389" s="224">
        <f>ROUND(I389*H389,2)</f>
        <v>0</v>
      </c>
      <c r="K389" s="225"/>
      <c r="L389" s="43"/>
      <c r="M389" s="226" t="s">
        <v>1</v>
      </c>
      <c r="N389" s="227" t="s">
        <v>38</v>
      </c>
      <c r="O389" s="90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30" t="s">
        <v>146</v>
      </c>
      <c r="AT389" s="230" t="s">
        <v>142</v>
      </c>
      <c r="AU389" s="230" t="s">
        <v>83</v>
      </c>
      <c r="AY389" s="16" t="s">
        <v>139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6" t="s">
        <v>81</v>
      </c>
      <c r="BK389" s="231">
        <f>ROUND(I389*H389,2)</f>
        <v>0</v>
      </c>
      <c r="BL389" s="16" t="s">
        <v>146</v>
      </c>
      <c r="BM389" s="230" t="s">
        <v>1838</v>
      </c>
    </row>
    <row r="390" spans="1:65" s="2" customFormat="1" ht="16.5" customHeight="1">
      <c r="A390" s="37"/>
      <c r="B390" s="38"/>
      <c r="C390" s="218" t="s">
        <v>909</v>
      </c>
      <c r="D390" s="218" t="s">
        <v>142</v>
      </c>
      <c r="E390" s="219" t="s">
        <v>1839</v>
      </c>
      <c r="F390" s="220" t="s">
        <v>1840</v>
      </c>
      <c r="G390" s="221" t="s">
        <v>1322</v>
      </c>
      <c r="H390" s="222">
        <v>80</v>
      </c>
      <c r="I390" s="223"/>
      <c r="J390" s="224">
        <f>ROUND(I390*H390,2)</f>
        <v>0</v>
      </c>
      <c r="K390" s="225"/>
      <c r="L390" s="43"/>
      <c r="M390" s="226" t="s">
        <v>1</v>
      </c>
      <c r="N390" s="227" t="s">
        <v>38</v>
      </c>
      <c r="O390" s="90"/>
      <c r="P390" s="228">
        <f>O390*H390</f>
        <v>0</v>
      </c>
      <c r="Q390" s="228">
        <v>0</v>
      </c>
      <c r="R390" s="228">
        <f>Q390*H390</f>
        <v>0</v>
      </c>
      <c r="S390" s="228">
        <v>0</v>
      </c>
      <c r="T390" s="229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30" t="s">
        <v>146</v>
      </c>
      <c r="AT390" s="230" t="s">
        <v>142</v>
      </c>
      <c r="AU390" s="230" t="s">
        <v>83</v>
      </c>
      <c r="AY390" s="16" t="s">
        <v>139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6" t="s">
        <v>81</v>
      </c>
      <c r="BK390" s="231">
        <f>ROUND(I390*H390,2)</f>
        <v>0</v>
      </c>
      <c r="BL390" s="16" t="s">
        <v>146</v>
      </c>
      <c r="BM390" s="230" t="s">
        <v>1841</v>
      </c>
    </row>
    <row r="391" spans="1:65" s="2" customFormat="1" ht="21.75" customHeight="1">
      <c r="A391" s="37"/>
      <c r="B391" s="38"/>
      <c r="C391" s="218" t="s">
        <v>1842</v>
      </c>
      <c r="D391" s="218" t="s">
        <v>142</v>
      </c>
      <c r="E391" s="219" t="s">
        <v>1843</v>
      </c>
      <c r="F391" s="220" t="s">
        <v>1462</v>
      </c>
      <c r="G391" s="221" t="s">
        <v>1322</v>
      </c>
      <c r="H391" s="222">
        <v>60</v>
      </c>
      <c r="I391" s="223"/>
      <c r="J391" s="224">
        <f>ROUND(I391*H391,2)</f>
        <v>0</v>
      </c>
      <c r="K391" s="225"/>
      <c r="L391" s="43"/>
      <c r="M391" s="226" t="s">
        <v>1</v>
      </c>
      <c r="N391" s="227" t="s">
        <v>38</v>
      </c>
      <c r="O391" s="90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30" t="s">
        <v>146</v>
      </c>
      <c r="AT391" s="230" t="s">
        <v>142</v>
      </c>
      <c r="AU391" s="230" t="s">
        <v>83</v>
      </c>
      <c r="AY391" s="16" t="s">
        <v>139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6" t="s">
        <v>81</v>
      </c>
      <c r="BK391" s="231">
        <f>ROUND(I391*H391,2)</f>
        <v>0</v>
      </c>
      <c r="BL391" s="16" t="s">
        <v>146</v>
      </c>
      <c r="BM391" s="230" t="s">
        <v>1844</v>
      </c>
    </row>
    <row r="392" spans="1:65" s="2" customFormat="1" ht="16.5" customHeight="1">
      <c r="A392" s="37"/>
      <c r="B392" s="38"/>
      <c r="C392" s="218" t="s">
        <v>912</v>
      </c>
      <c r="D392" s="218" t="s">
        <v>142</v>
      </c>
      <c r="E392" s="219" t="s">
        <v>1845</v>
      </c>
      <c r="F392" s="220" t="s">
        <v>1481</v>
      </c>
      <c r="G392" s="221" t="s">
        <v>1322</v>
      </c>
      <c r="H392" s="222">
        <v>350</v>
      </c>
      <c r="I392" s="223"/>
      <c r="J392" s="224">
        <f>ROUND(I392*H392,2)</f>
        <v>0</v>
      </c>
      <c r="K392" s="225"/>
      <c r="L392" s="43"/>
      <c r="M392" s="226" t="s">
        <v>1</v>
      </c>
      <c r="N392" s="227" t="s">
        <v>38</v>
      </c>
      <c r="O392" s="90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30" t="s">
        <v>146</v>
      </c>
      <c r="AT392" s="230" t="s">
        <v>142</v>
      </c>
      <c r="AU392" s="230" t="s">
        <v>83</v>
      </c>
      <c r="AY392" s="16" t="s">
        <v>139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6" t="s">
        <v>81</v>
      </c>
      <c r="BK392" s="231">
        <f>ROUND(I392*H392,2)</f>
        <v>0</v>
      </c>
      <c r="BL392" s="16" t="s">
        <v>146</v>
      </c>
      <c r="BM392" s="230" t="s">
        <v>1846</v>
      </c>
    </row>
    <row r="393" spans="1:65" s="2" customFormat="1" ht="16.5" customHeight="1">
      <c r="A393" s="37"/>
      <c r="B393" s="38"/>
      <c r="C393" s="218" t="s">
        <v>1847</v>
      </c>
      <c r="D393" s="218" t="s">
        <v>142</v>
      </c>
      <c r="E393" s="219" t="s">
        <v>1848</v>
      </c>
      <c r="F393" s="220" t="s">
        <v>1849</v>
      </c>
      <c r="G393" s="221" t="s">
        <v>1305</v>
      </c>
      <c r="H393" s="222">
        <v>44</v>
      </c>
      <c r="I393" s="223"/>
      <c r="J393" s="224">
        <f>ROUND(I393*H393,2)</f>
        <v>0</v>
      </c>
      <c r="K393" s="225"/>
      <c r="L393" s="43"/>
      <c r="M393" s="226" t="s">
        <v>1</v>
      </c>
      <c r="N393" s="227" t="s">
        <v>38</v>
      </c>
      <c r="O393" s="90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30" t="s">
        <v>146</v>
      </c>
      <c r="AT393" s="230" t="s">
        <v>142</v>
      </c>
      <c r="AU393" s="230" t="s">
        <v>83</v>
      </c>
      <c r="AY393" s="16" t="s">
        <v>139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6" t="s">
        <v>81</v>
      </c>
      <c r="BK393" s="231">
        <f>ROUND(I393*H393,2)</f>
        <v>0</v>
      </c>
      <c r="BL393" s="16" t="s">
        <v>146</v>
      </c>
      <c r="BM393" s="230" t="s">
        <v>1850</v>
      </c>
    </row>
    <row r="394" spans="1:65" s="2" customFormat="1" ht="24.15" customHeight="1">
      <c r="A394" s="37"/>
      <c r="B394" s="38"/>
      <c r="C394" s="218" t="s">
        <v>915</v>
      </c>
      <c r="D394" s="218" t="s">
        <v>142</v>
      </c>
      <c r="E394" s="219" t="s">
        <v>1851</v>
      </c>
      <c r="F394" s="220" t="s">
        <v>1852</v>
      </c>
      <c r="G394" s="221" t="s">
        <v>1305</v>
      </c>
      <c r="H394" s="222">
        <v>44</v>
      </c>
      <c r="I394" s="223"/>
      <c r="J394" s="224">
        <f>ROUND(I394*H394,2)</f>
        <v>0</v>
      </c>
      <c r="K394" s="225"/>
      <c r="L394" s="43"/>
      <c r="M394" s="226" t="s">
        <v>1</v>
      </c>
      <c r="N394" s="227" t="s">
        <v>38</v>
      </c>
      <c r="O394" s="90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30" t="s">
        <v>146</v>
      </c>
      <c r="AT394" s="230" t="s">
        <v>142</v>
      </c>
      <c r="AU394" s="230" t="s">
        <v>83</v>
      </c>
      <c r="AY394" s="16" t="s">
        <v>139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6" t="s">
        <v>81</v>
      </c>
      <c r="BK394" s="231">
        <f>ROUND(I394*H394,2)</f>
        <v>0</v>
      </c>
      <c r="BL394" s="16" t="s">
        <v>146</v>
      </c>
      <c r="BM394" s="230" t="s">
        <v>1853</v>
      </c>
    </row>
    <row r="395" spans="1:65" s="2" customFormat="1" ht="21.75" customHeight="1">
      <c r="A395" s="37"/>
      <c r="B395" s="38"/>
      <c r="C395" s="218" t="s">
        <v>1854</v>
      </c>
      <c r="D395" s="218" t="s">
        <v>142</v>
      </c>
      <c r="E395" s="219" t="s">
        <v>1855</v>
      </c>
      <c r="F395" s="220" t="s">
        <v>1856</v>
      </c>
      <c r="G395" s="221" t="s">
        <v>356</v>
      </c>
      <c r="H395" s="222">
        <v>80</v>
      </c>
      <c r="I395" s="223"/>
      <c r="J395" s="224">
        <f>ROUND(I395*H395,2)</f>
        <v>0</v>
      </c>
      <c r="K395" s="225"/>
      <c r="L395" s="43"/>
      <c r="M395" s="226" t="s">
        <v>1</v>
      </c>
      <c r="N395" s="227" t="s">
        <v>38</v>
      </c>
      <c r="O395" s="90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30" t="s">
        <v>146</v>
      </c>
      <c r="AT395" s="230" t="s">
        <v>142</v>
      </c>
      <c r="AU395" s="230" t="s">
        <v>83</v>
      </c>
      <c r="AY395" s="16" t="s">
        <v>139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6" t="s">
        <v>81</v>
      </c>
      <c r="BK395" s="231">
        <f>ROUND(I395*H395,2)</f>
        <v>0</v>
      </c>
      <c r="BL395" s="16" t="s">
        <v>146</v>
      </c>
      <c r="BM395" s="230" t="s">
        <v>1857</v>
      </c>
    </row>
    <row r="396" spans="1:65" s="2" customFormat="1" ht="16.5" customHeight="1">
      <c r="A396" s="37"/>
      <c r="B396" s="38"/>
      <c r="C396" s="218" t="s">
        <v>918</v>
      </c>
      <c r="D396" s="218" t="s">
        <v>142</v>
      </c>
      <c r="E396" s="219" t="s">
        <v>1858</v>
      </c>
      <c r="F396" s="220" t="s">
        <v>1859</v>
      </c>
      <c r="G396" s="221" t="s">
        <v>356</v>
      </c>
      <c r="H396" s="222">
        <v>800</v>
      </c>
      <c r="I396" s="223"/>
      <c r="J396" s="224">
        <f>ROUND(I396*H396,2)</f>
        <v>0</v>
      </c>
      <c r="K396" s="225"/>
      <c r="L396" s="43"/>
      <c r="M396" s="226" t="s">
        <v>1</v>
      </c>
      <c r="N396" s="227" t="s">
        <v>38</v>
      </c>
      <c r="O396" s="90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30" t="s">
        <v>146</v>
      </c>
      <c r="AT396" s="230" t="s">
        <v>142</v>
      </c>
      <c r="AU396" s="230" t="s">
        <v>83</v>
      </c>
      <c r="AY396" s="16" t="s">
        <v>139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6" t="s">
        <v>81</v>
      </c>
      <c r="BK396" s="231">
        <f>ROUND(I396*H396,2)</f>
        <v>0</v>
      </c>
      <c r="BL396" s="16" t="s">
        <v>146</v>
      </c>
      <c r="BM396" s="230" t="s">
        <v>1860</v>
      </c>
    </row>
    <row r="397" spans="1:65" s="2" customFormat="1" ht="21.75" customHeight="1">
      <c r="A397" s="37"/>
      <c r="B397" s="38"/>
      <c r="C397" s="218" t="s">
        <v>1861</v>
      </c>
      <c r="D397" s="218" t="s">
        <v>142</v>
      </c>
      <c r="E397" s="219" t="s">
        <v>1862</v>
      </c>
      <c r="F397" s="220" t="s">
        <v>1863</v>
      </c>
      <c r="G397" s="221" t="s">
        <v>1305</v>
      </c>
      <c r="H397" s="222">
        <v>6</v>
      </c>
      <c r="I397" s="223"/>
      <c r="J397" s="224">
        <f>ROUND(I397*H397,2)</f>
        <v>0</v>
      </c>
      <c r="K397" s="225"/>
      <c r="L397" s="43"/>
      <c r="M397" s="226" t="s">
        <v>1</v>
      </c>
      <c r="N397" s="227" t="s">
        <v>38</v>
      </c>
      <c r="O397" s="90"/>
      <c r="P397" s="228">
        <f>O397*H397</f>
        <v>0</v>
      </c>
      <c r="Q397" s="228">
        <v>0</v>
      </c>
      <c r="R397" s="228">
        <f>Q397*H397</f>
        <v>0</v>
      </c>
      <c r="S397" s="228">
        <v>0</v>
      </c>
      <c r="T397" s="229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30" t="s">
        <v>146</v>
      </c>
      <c r="AT397" s="230" t="s">
        <v>142</v>
      </c>
      <c r="AU397" s="230" t="s">
        <v>83</v>
      </c>
      <c r="AY397" s="16" t="s">
        <v>139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6" t="s">
        <v>81</v>
      </c>
      <c r="BK397" s="231">
        <f>ROUND(I397*H397,2)</f>
        <v>0</v>
      </c>
      <c r="BL397" s="16" t="s">
        <v>146</v>
      </c>
      <c r="BM397" s="230" t="s">
        <v>1864</v>
      </c>
    </row>
    <row r="398" spans="1:65" s="2" customFormat="1" ht="16.5" customHeight="1">
      <c r="A398" s="37"/>
      <c r="B398" s="38"/>
      <c r="C398" s="218" t="s">
        <v>921</v>
      </c>
      <c r="D398" s="218" t="s">
        <v>142</v>
      </c>
      <c r="E398" s="219" t="s">
        <v>1865</v>
      </c>
      <c r="F398" s="220" t="s">
        <v>1866</v>
      </c>
      <c r="G398" s="221" t="s">
        <v>1305</v>
      </c>
      <c r="H398" s="222">
        <v>1</v>
      </c>
      <c r="I398" s="223"/>
      <c r="J398" s="224">
        <f>ROUND(I398*H398,2)</f>
        <v>0</v>
      </c>
      <c r="K398" s="225"/>
      <c r="L398" s="43"/>
      <c r="M398" s="232" t="s">
        <v>1</v>
      </c>
      <c r="N398" s="233" t="s">
        <v>38</v>
      </c>
      <c r="O398" s="234"/>
      <c r="P398" s="235">
        <f>O398*H398</f>
        <v>0</v>
      </c>
      <c r="Q398" s="235">
        <v>0</v>
      </c>
      <c r="R398" s="235">
        <f>Q398*H398</f>
        <v>0</v>
      </c>
      <c r="S398" s="235">
        <v>0</v>
      </c>
      <c r="T398" s="23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30" t="s">
        <v>146</v>
      </c>
      <c r="AT398" s="230" t="s">
        <v>142</v>
      </c>
      <c r="AU398" s="230" t="s">
        <v>83</v>
      </c>
      <c r="AY398" s="16" t="s">
        <v>139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6" t="s">
        <v>81</v>
      </c>
      <c r="BK398" s="231">
        <f>ROUND(I398*H398,2)</f>
        <v>0</v>
      </c>
      <c r="BL398" s="16" t="s">
        <v>146</v>
      </c>
      <c r="BM398" s="230" t="s">
        <v>1867</v>
      </c>
    </row>
    <row r="399" spans="1:31" s="2" customFormat="1" ht="6.95" customHeight="1">
      <c r="A399" s="37"/>
      <c r="B399" s="65"/>
      <c r="C399" s="66"/>
      <c r="D399" s="66"/>
      <c r="E399" s="66"/>
      <c r="F399" s="66"/>
      <c r="G399" s="66"/>
      <c r="H399" s="66"/>
      <c r="I399" s="66"/>
      <c r="J399" s="66"/>
      <c r="K399" s="66"/>
      <c r="L399" s="43"/>
      <c r="M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</row>
  </sheetData>
  <sheetProtection password="CC35" sheet="1" objects="1" scenarios="1" formatColumns="0" formatRows="0" autoFilter="0"/>
  <autoFilter ref="C136:K398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111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Polyfunkční dům Dragounská 12, Cheb - rozpočet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1868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30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ROUND((SUM(BE123:BE218)),2)</f>
        <v>0</v>
      </c>
      <c r="G33" s="37"/>
      <c r="H33" s="37"/>
      <c r="I33" s="154">
        <v>0.21</v>
      </c>
      <c r="J33" s="153">
        <f>ROUND(((SUM(BE123:BE218))*I33),2)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ROUND((SUM(BF123:BF218)),2)</f>
        <v>0</v>
      </c>
      <c r="G34" s="37"/>
      <c r="H34" s="37"/>
      <c r="I34" s="154">
        <v>0.15</v>
      </c>
      <c r="J34" s="153">
        <f>ROUND(((SUM(BF123:BF218))*I34),2)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ROUND((SUM(BG123:BG218)),2)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ROUND((SUM(BH123:BH218)),2)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ROUND((SUM(BI123:BI218)),2)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Polyfunkční dům Dragounská 12, Cheb - rozpočet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90 - VZT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30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115</v>
      </c>
      <c r="D94" s="175"/>
      <c r="E94" s="175"/>
      <c r="F94" s="175"/>
      <c r="G94" s="175"/>
      <c r="H94" s="175"/>
      <c r="I94" s="175"/>
      <c r="J94" s="176" t="s">
        <v>116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117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118</v>
      </c>
    </row>
    <row r="97" spans="1:31" s="9" customFormat="1" ht="24.95" customHeight="1">
      <c r="A97" s="9"/>
      <c r="B97" s="178"/>
      <c r="C97" s="179"/>
      <c r="D97" s="180" t="s">
        <v>175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178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1869</v>
      </c>
      <c r="E99" s="187"/>
      <c r="F99" s="187"/>
      <c r="G99" s="187"/>
      <c r="H99" s="187"/>
      <c r="I99" s="187"/>
      <c r="J99" s="188">
        <f>J126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1870</v>
      </c>
      <c r="E100" s="187"/>
      <c r="F100" s="187"/>
      <c r="G100" s="187"/>
      <c r="H100" s="187"/>
      <c r="I100" s="187"/>
      <c r="J100" s="188">
        <f>J135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1871</v>
      </c>
      <c r="E101" s="187"/>
      <c r="F101" s="187"/>
      <c r="G101" s="187"/>
      <c r="H101" s="187"/>
      <c r="I101" s="187"/>
      <c r="J101" s="188">
        <f>J147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1872</v>
      </c>
      <c r="E102" s="187"/>
      <c r="F102" s="187"/>
      <c r="G102" s="187"/>
      <c r="H102" s="187"/>
      <c r="I102" s="187"/>
      <c r="J102" s="188">
        <f>J159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1873</v>
      </c>
      <c r="E103" s="187"/>
      <c r="F103" s="187"/>
      <c r="G103" s="187"/>
      <c r="H103" s="187"/>
      <c r="I103" s="187"/>
      <c r="J103" s="188">
        <f>J171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124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3" t="str">
        <f>E7</f>
        <v>Polyfunkční dům Dragounská 12, Cheb - rozpočet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112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90 - VZT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 xml:space="preserve"> </v>
      </c>
      <c r="G117" s="39"/>
      <c r="H117" s="39"/>
      <c r="I117" s="31" t="s">
        <v>22</v>
      </c>
      <c r="J117" s="78" t="str">
        <f>IF(J12="","",J12)</f>
        <v>20. 1. 2022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 xml:space="preserve"> </v>
      </c>
      <c r="G119" s="39"/>
      <c r="H119" s="39"/>
      <c r="I119" s="31" t="s">
        <v>29</v>
      </c>
      <c r="J119" s="35" t="str">
        <f>E21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27</v>
      </c>
      <c r="D120" s="39"/>
      <c r="E120" s="39"/>
      <c r="F120" s="26" t="str">
        <f>IF(E18="","",E18)</f>
        <v>Vyplň údaj</v>
      </c>
      <c r="G120" s="39"/>
      <c r="H120" s="39"/>
      <c r="I120" s="31" t="s">
        <v>30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125</v>
      </c>
      <c r="D122" s="193" t="s">
        <v>58</v>
      </c>
      <c r="E122" s="193" t="s">
        <v>54</v>
      </c>
      <c r="F122" s="193" t="s">
        <v>55</v>
      </c>
      <c r="G122" s="193" t="s">
        <v>126</v>
      </c>
      <c r="H122" s="193" t="s">
        <v>127</v>
      </c>
      <c r="I122" s="193" t="s">
        <v>128</v>
      </c>
      <c r="J122" s="194" t="s">
        <v>116</v>
      </c>
      <c r="K122" s="195" t="s">
        <v>129</v>
      </c>
      <c r="L122" s="196"/>
      <c r="M122" s="99" t="s">
        <v>1</v>
      </c>
      <c r="N122" s="100" t="s">
        <v>37</v>
      </c>
      <c r="O122" s="100" t="s">
        <v>130</v>
      </c>
      <c r="P122" s="100" t="s">
        <v>131</v>
      </c>
      <c r="Q122" s="100" t="s">
        <v>132</v>
      </c>
      <c r="R122" s="100" t="s">
        <v>133</v>
      </c>
      <c r="S122" s="100" t="s">
        <v>134</v>
      </c>
      <c r="T122" s="101" t="s">
        <v>135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136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</f>
        <v>0</v>
      </c>
      <c r="Q123" s="103"/>
      <c r="R123" s="199">
        <f>R124</f>
        <v>0</v>
      </c>
      <c r="S123" s="103"/>
      <c r="T123" s="200">
        <f>T124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72</v>
      </c>
      <c r="AU123" s="16" t="s">
        <v>118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72</v>
      </c>
      <c r="E124" s="205" t="s">
        <v>323</v>
      </c>
      <c r="F124" s="205" t="s">
        <v>324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P125+P126+P135+P147+P159+P171</f>
        <v>0</v>
      </c>
      <c r="Q124" s="210"/>
      <c r="R124" s="211">
        <f>R125+R126+R135+R147+R159+R171</f>
        <v>0</v>
      </c>
      <c r="S124" s="210"/>
      <c r="T124" s="212">
        <f>T125+T126+T135+T147+T159+T171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83</v>
      </c>
      <c r="AT124" s="214" t="s">
        <v>72</v>
      </c>
      <c r="AU124" s="214" t="s">
        <v>73</v>
      </c>
      <c r="AY124" s="213" t="s">
        <v>139</v>
      </c>
      <c r="BK124" s="215">
        <f>BK125+BK126+BK135+BK147+BK159+BK171</f>
        <v>0</v>
      </c>
    </row>
    <row r="125" spans="1:63" s="12" customFormat="1" ht="22.8" customHeight="1">
      <c r="A125" s="12"/>
      <c r="B125" s="202"/>
      <c r="C125" s="203"/>
      <c r="D125" s="204" t="s">
        <v>72</v>
      </c>
      <c r="E125" s="216" t="s">
        <v>345</v>
      </c>
      <c r="F125" s="216" t="s">
        <v>346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v>0</v>
      </c>
      <c r="Q125" s="210"/>
      <c r="R125" s="211">
        <v>0</v>
      </c>
      <c r="S125" s="210"/>
      <c r="T125" s="212"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83</v>
      </c>
      <c r="AT125" s="214" t="s">
        <v>72</v>
      </c>
      <c r="AU125" s="214" t="s">
        <v>81</v>
      </c>
      <c r="AY125" s="213" t="s">
        <v>139</v>
      </c>
      <c r="BK125" s="215">
        <v>0</v>
      </c>
    </row>
    <row r="126" spans="1:63" s="12" customFormat="1" ht="22.8" customHeight="1">
      <c r="A126" s="12"/>
      <c r="B126" s="202"/>
      <c r="C126" s="203"/>
      <c r="D126" s="204" t="s">
        <v>72</v>
      </c>
      <c r="E126" s="216" t="s">
        <v>1874</v>
      </c>
      <c r="F126" s="216" t="s">
        <v>1502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SUM(P127:P134)</f>
        <v>0</v>
      </c>
      <c r="Q126" s="210"/>
      <c r="R126" s="211">
        <f>SUM(R127:R134)</f>
        <v>0</v>
      </c>
      <c r="S126" s="210"/>
      <c r="T126" s="212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72</v>
      </c>
      <c r="AU126" s="214" t="s">
        <v>81</v>
      </c>
      <c r="AY126" s="213" t="s">
        <v>139</v>
      </c>
      <c r="BK126" s="215">
        <f>SUM(BK127:BK134)</f>
        <v>0</v>
      </c>
    </row>
    <row r="127" spans="1:65" s="2" customFormat="1" ht="16.5" customHeight="1">
      <c r="A127" s="37"/>
      <c r="B127" s="38"/>
      <c r="C127" s="218" t="s">
        <v>81</v>
      </c>
      <c r="D127" s="218" t="s">
        <v>142</v>
      </c>
      <c r="E127" s="219" t="s">
        <v>1875</v>
      </c>
      <c r="F127" s="220" t="s">
        <v>1279</v>
      </c>
      <c r="G127" s="221" t="s">
        <v>149</v>
      </c>
      <c r="H127" s="222">
        <v>1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38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146</v>
      </c>
      <c r="AT127" s="230" t="s">
        <v>142</v>
      </c>
      <c r="AU127" s="230" t="s">
        <v>83</v>
      </c>
      <c r="AY127" s="16" t="s">
        <v>139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81</v>
      </c>
      <c r="BK127" s="231">
        <f>ROUND(I127*H127,2)</f>
        <v>0</v>
      </c>
      <c r="BL127" s="16" t="s">
        <v>146</v>
      </c>
      <c r="BM127" s="230" t="s">
        <v>83</v>
      </c>
    </row>
    <row r="128" spans="1:65" s="2" customFormat="1" ht="16.5" customHeight="1">
      <c r="A128" s="37"/>
      <c r="B128" s="38"/>
      <c r="C128" s="260" t="s">
        <v>83</v>
      </c>
      <c r="D128" s="260" t="s">
        <v>230</v>
      </c>
      <c r="E128" s="261" t="s">
        <v>1876</v>
      </c>
      <c r="F128" s="262" t="s">
        <v>1877</v>
      </c>
      <c r="G128" s="263" t="s">
        <v>198</v>
      </c>
      <c r="H128" s="264">
        <v>2</v>
      </c>
      <c r="I128" s="265"/>
      <c r="J128" s="266">
        <f>ROUND(I128*H128,2)</f>
        <v>0</v>
      </c>
      <c r="K128" s="267"/>
      <c r="L128" s="268"/>
      <c r="M128" s="269" t="s">
        <v>1</v>
      </c>
      <c r="N128" s="270" t="s">
        <v>38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158</v>
      </c>
      <c r="AT128" s="230" t="s">
        <v>230</v>
      </c>
      <c r="AU128" s="230" t="s">
        <v>83</v>
      </c>
      <c r="AY128" s="16" t="s">
        <v>139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81</v>
      </c>
      <c r="BK128" s="231">
        <f>ROUND(I128*H128,2)</f>
        <v>0</v>
      </c>
      <c r="BL128" s="16" t="s">
        <v>146</v>
      </c>
      <c r="BM128" s="230" t="s">
        <v>146</v>
      </c>
    </row>
    <row r="129" spans="1:65" s="2" customFormat="1" ht="16.5" customHeight="1">
      <c r="A129" s="37"/>
      <c r="B129" s="38"/>
      <c r="C129" s="260" t="s">
        <v>152</v>
      </c>
      <c r="D129" s="260" t="s">
        <v>230</v>
      </c>
      <c r="E129" s="261" t="s">
        <v>1878</v>
      </c>
      <c r="F129" s="262" t="s">
        <v>1879</v>
      </c>
      <c r="G129" s="263" t="s">
        <v>198</v>
      </c>
      <c r="H129" s="264">
        <v>2</v>
      </c>
      <c r="I129" s="265"/>
      <c r="J129" s="266">
        <f>ROUND(I129*H129,2)</f>
        <v>0</v>
      </c>
      <c r="K129" s="267"/>
      <c r="L129" s="268"/>
      <c r="M129" s="269" t="s">
        <v>1</v>
      </c>
      <c r="N129" s="270" t="s">
        <v>38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158</v>
      </c>
      <c r="AT129" s="230" t="s">
        <v>230</v>
      </c>
      <c r="AU129" s="230" t="s">
        <v>83</v>
      </c>
      <c r="AY129" s="16" t="s">
        <v>139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81</v>
      </c>
      <c r="BK129" s="231">
        <f>ROUND(I129*H129,2)</f>
        <v>0</v>
      </c>
      <c r="BL129" s="16" t="s">
        <v>146</v>
      </c>
      <c r="BM129" s="230" t="s">
        <v>154</v>
      </c>
    </row>
    <row r="130" spans="1:65" s="2" customFormat="1" ht="16.5" customHeight="1">
      <c r="A130" s="37"/>
      <c r="B130" s="38"/>
      <c r="C130" s="260" t="s">
        <v>146</v>
      </c>
      <c r="D130" s="260" t="s">
        <v>230</v>
      </c>
      <c r="E130" s="261" t="s">
        <v>1880</v>
      </c>
      <c r="F130" s="262" t="s">
        <v>1881</v>
      </c>
      <c r="G130" s="263" t="s">
        <v>198</v>
      </c>
      <c r="H130" s="264">
        <v>2</v>
      </c>
      <c r="I130" s="265"/>
      <c r="J130" s="266">
        <f>ROUND(I130*H130,2)</f>
        <v>0</v>
      </c>
      <c r="K130" s="267"/>
      <c r="L130" s="268"/>
      <c r="M130" s="269" t="s">
        <v>1</v>
      </c>
      <c r="N130" s="270" t="s">
        <v>38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158</v>
      </c>
      <c r="AT130" s="230" t="s">
        <v>230</v>
      </c>
      <c r="AU130" s="230" t="s">
        <v>83</v>
      </c>
      <c r="AY130" s="16" t="s">
        <v>139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81</v>
      </c>
      <c r="BK130" s="231">
        <f>ROUND(I130*H130,2)</f>
        <v>0</v>
      </c>
      <c r="BL130" s="16" t="s">
        <v>146</v>
      </c>
      <c r="BM130" s="230" t="s">
        <v>158</v>
      </c>
    </row>
    <row r="131" spans="1:65" s="2" customFormat="1" ht="16.5" customHeight="1">
      <c r="A131" s="37"/>
      <c r="B131" s="38"/>
      <c r="C131" s="260" t="s">
        <v>138</v>
      </c>
      <c r="D131" s="260" t="s">
        <v>230</v>
      </c>
      <c r="E131" s="261" t="s">
        <v>1882</v>
      </c>
      <c r="F131" s="262" t="s">
        <v>1883</v>
      </c>
      <c r="G131" s="263" t="s">
        <v>198</v>
      </c>
      <c r="H131" s="264">
        <v>2</v>
      </c>
      <c r="I131" s="265"/>
      <c r="J131" s="266">
        <f>ROUND(I131*H131,2)</f>
        <v>0</v>
      </c>
      <c r="K131" s="267"/>
      <c r="L131" s="268"/>
      <c r="M131" s="269" t="s">
        <v>1</v>
      </c>
      <c r="N131" s="270" t="s">
        <v>38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158</v>
      </c>
      <c r="AT131" s="230" t="s">
        <v>230</v>
      </c>
      <c r="AU131" s="230" t="s">
        <v>83</v>
      </c>
      <c r="AY131" s="16" t="s">
        <v>139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81</v>
      </c>
      <c r="BK131" s="231">
        <f>ROUND(I131*H131,2)</f>
        <v>0</v>
      </c>
      <c r="BL131" s="16" t="s">
        <v>146</v>
      </c>
      <c r="BM131" s="230" t="s">
        <v>84</v>
      </c>
    </row>
    <row r="132" spans="1:65" s="2" customFormat="1" ht="16.5" customHeight="1">
      <c r="A132" s="37"/>
      <c r="B132" s="38"/>
      <c r="C132" s="260" t="s">
        <v>154</v>
      </c>
      <c r="D132" s="260" t="s">
        <v>230</v>
      </c>
      <c r="E132" s="261" t="s">
        <v>1884</v>
      </c>
      <c r="F132" s="262" t="s">
        <v>1885</v>
      </c>
      <c r="G132" s="263" t="s">
        <v>198</v>
      </c>
      <c r="H132" s="264">
        <v>2</v>
      </c>
      <c r="I132" s="265"/>
      <c r="J132" s="266">
        <f>ROUND(I132*H132,2)</f>
        <v>0</v>
      </c>
      <c r="K132" s="267"/>
      <c r="L132" s="268"/>
      <c r="M132" s="269" t="s">
        <v>1</v>
      </c>
      <c r="N132" s="270" t="s">
        <v>38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158</v>
      </c>
      <c r="AT132" s="230" t="s">
        <v>230</v>
      </c>
      <c r="AU132" s="230" t="s">
        <v>83</v>
      </c>
      <c r="AY132" s="16" t="s">
        <v>139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81</v>
      </c>
      <c r="BK132" s="231">
        <f>ROUND(I132*H132,2)</f>
        <v>0</v>
      </c>
      <c r="BL132" s="16" t="s">
        <v>146</v>
      </c>
      <c r="BM132" s="230" t="s">
        <v>216</v>
      </c>
    </row>
    <row r="133" spans="1:65" s="2" customFormat="1" ht="16.5" customHeight="1">
      <c r="A133" s="37"/>
      <c r="B133" s="38"/>
      <c r="C133" s="260" t="s">
        <v>159</v>
      </c>
      <c r="D133" s="260" t="s">
        <v>230</v>
      </c>
      <c r="E133" s="261" t="s">
        <v>1886</v>
      </c>
      <c r="F133" s="262" t="s">
        <v>1887</v>
      </c>
      <c r="G133" s="263" t="s">
        <v>198</v>
      </c>
      <c r="H133" s="264">
        <v>2</v>
      </c>
      <c r="I133" s="265"/>
      <c r="J133" s="266">
        <f>ROUND(I133*H133,2)</f>
        <v>0</v>
      </c>
      <c r="K133" s="267"/>
      <c r="L133" s="268"/>
      <c r="M133" s="269" t="s">
        <v>1</v>
      </c>
      <c r="N133" s="270" t="s">
        <v>38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158</v>
      </c>
      <c r="AT133" s="230" t="s">
        <v>230</v>
      </c>
      <c r="AU133" s="230" t="s">
        <v>83</v>
      </c>
      <c r="AY133" s="16" t="s">
        <v>139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81</v>
      </c>
      <c r="BK133" s="231">
        <f>ROUND(I133*H133,2)</f>
        <v>0</v>
      </c>
      <c r="BL133" s="16" t="s">
        <v>146</v>
      </c>
      <c r="BM133" s="230" t="s">
        <v>162</v>
      </c>
    </row>
    <row r="134" spans="1:65" s="2" customFormat="1" ht="16.5" customHeight="1">
      <c r="A134" s="37"/>
      <c r="B134" s="38"/>
      <c r="C134" s="260" t="s">
        <v>158</v>
      </c>
      <c r="D134" s="260" t="s">
        <v>230</v>
      </c>
      <c r="E134" s="261" t="s">
        <v>1888</v>
      </c>
      <c r="F134" s="262" t="s">
        <v>1889</v>
      </c>
      <c r="G134" s="263" t="s">
        <v>198</v>
      </c>
      <c r="H134" s="264">
        <v>2</v>
      </c>
      <c r="I134" s="265"/>
      <c r="J134" s="266">
        <f>ROUND(I134*H134,2)</f>
        <v>0</v>
      </c>
      <c r="K134" s="267"/>
      <c r="L134" s="268"/>
      <c r="M134" s="269" t="s">
        <v>1</v>
      </c>
      <c r="N134" s="270" t="s">
        <v>38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158</v>
      </c>
      <c r="AT134" s="230" t="s">
        <v>230</v>
      </c>
      <c r="AU134" s="230" t="s">
        <v>83</v>
      </c>
      <c r="AY134" s="16" t="s">
        <v>139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81</v>
      </c>
      <c r="BK134" s="231">
        <f>ROUND(I134*H134,2)</f>
        <v>0</v>
      </c>
      <c r="BL134" s="16" t="s">
        <v>146</v>
      </c>
      <c r="BM134" s="230" t="s">
        <v>167</v>
      </c>
    </row>
    <row r="135" spans="1:63" s="12" customFormat="1" ht="22.8" customHeight="1">
      <c r="A135" s="12"/>
      <c r="B135" s="202"/>
      <c r="C135" s="203"/>
      <c r="D135" s="204" t="s">
        <v>72</v>
      </c>
      <c r="E135" s="216" t="s">
        <v>1890</v>
      </c>
      <c r="F135" s="216" t="s">
        <v>1891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SUM(P136:P146)</f>
        <v>0</v>
      </c>
      <c r="Q135" s="210"/>
      <c r="R135" s="211">
        <f>SUM(R136:R146)</f>
        <v>0</v>
      </c>
      <c r="S135" s="210"/>
      <c r="T135" s="212">
        <f>SUM(T136:T146)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81</v>
      </c>
      <c r="AT135" s="214" t="s">
        <v>72</v>
      </c>
      <c r="AU135" s="214" t="s">
        <v>81</v>
      </c>
      <c r="AY135" s="213" t="s">
        <v>139</v>
      </c>
      <c r="BK135" s="215">
        <f>SUM(BK136:BK146)</f>
        <v>0</v>
      </c>
    </row>
    <row r="136" spans="1:65" s="2" customFormat="1" ht="16.5" customHeight="1">
      <c r="A136" s="37"/>
      <c r="B136" s="38"/>
      <c r="C136" s="218" t="s">
        <v>221</v>
      </c>
      <c r="D136" s="218" t="s">
        <v>142</v>
      </c>
      <c r="E136" s="219" t="s">
        <v>1892</v>
      </c>
      <c r="F136" s="220" t="s">
        <v>1279</v>
      </c>
      <c r="G136" s="221" t="s">
        <v>149</v>
      </c>
      <c r="H136" s="222">
        <v>1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38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146</v>
      </c>
      <c r="AT136" s="230" t="s">
        <v>142</v>
      </c>
      <c r="AU136" s="230" t="s">
        <v>83</v>
      </c>
      <c r="AY136" s="16" t="s">
        <v>139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81</v>
      </c>
      <c r="BK136" s="231">
        <f>ROUND(I136*H136,2)</f>
        <v>0</v>
      </c>
      <c r="BL136" s="16" t="s">
        <v>146</v>
      </c>
      <c r="BM136" s="230" t="s">
        <v>229</v>
      </c>
    </row>
    <row r="137" spans="1:65" s="2" customFormat="1" ht="16.5" customHeight="1">
      <c r="A137" s="37"/>
      <c r="B137" s="38"/>
      <c r="C137" s="260" t="s">
        <v>84</v>
      </c>
      <c r="D137" s="260" t="s">
        <v>230</v>
      </c>
      <c r="E137" s="261" t="s">
        <v>1893</v>
      </c>
      <c r="F137" s="262" t="s">
        <v>1894</v>
      </c>
      <c r="G137" s="263" t="s">
        <v>198</v>
      </c>
      <c r="H137" s="264">
        <v>8</v>
      </c>
      <c r="I137" s="265"/>
      <c r="J137" s="266">
        <f>ROUND(I137*H137,2)</f>
        <v>0</v>
      </c>
      <c r="K137" s="267"/>
      <c r="L137" s="268"/>
      <c r="M137" s="269" t="s">
        <v>1</v>
      </c>
      <c r="N137" s="270" t="s">
        <v>38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158</v>
      </c>
      <c r="AT137" s="230" t="s">
        <v>230</v>
      </c>
      <c r="AU137" s="230" t="s">
        <v>83</v>
      </c>
      <c r="AY137" s="16" t="s">
        <v>139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81</v>
      </c>
      <c r="BK137" s="231">
        <f>ROUND(I137*H137,2)</f>
        <v>0</v>
      </c>
      <c r="BL137" s="16" t="s">
        <v>146</v>
      </c>
      <c r="BM137" s="230" t="s">
        <v>87</v>
      </c>
    </row>
    <row r="138" spans="1:65" s="2" customFormat="1" ht="16.5" customHeight="1">
      <c r="A138" s="37"/>
      <c r="B138" s="38"/>
      <c r="C138" s="260" t="s">
        <v>226</v>
      </c>
      <c r="D138" s="260" t="s">
        <v>230</v>
      </c>
      <c r="E138" s="261" t="s">
        <v>1895</v>
      </c>
      <c r="F138" s="262" t="s">
        <v>1896</v>
      </c>
      <c r="G138" s="263" t="s">
        <v>198</v>
      </c>
      <c r="H138" s="264">
        <v>8</v>
      </c>
      <c r="I138" s="265"/>
      <c r="J138" s="266">
        <f>ROUND(I138*H138,2)</f>
        <v>0</v>
      </c>
      <c r="K138" s="267"/>
      <c r="L138" s="268"/>
      <c r="M138" s="269" t="s">
        <v>1</v>
      </c>
      <c r="N138" s="270" t="s">
        <v>38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158</v>
      </c>
      <c r="AT138" s="230" t="s">
        <v>230</v>
      </c>
      <c r="AU138" s="230" t="s">
        <v>83</v>
      </c>
      <c r="AY138" s="16" t="s">
        <v>139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81</v>
      </c>
      <c r="BK138" s="231">
        <f>ROUND(I138*H138,2)</f>
        <v>0</v>
      </c>
      <c r="BL138" s="16" t="s">
        <v>146</v>
      </c>
      <c r="BM138" s="230" t="s">
        <v>236</v>
      </c>
    </row>
    <row r="139" spans="1:65" s="2" customFormat="1" ht="16.5" customHeight="1">
      <c r="A139" s="37"/>
      <c r="B139" s="38"/>
      <c r="C139" s="260" t="s">
        <v>216</v>
      </c>
      <c r="D139" s="260" t="s">
        <v>230</v>
      </c>
      <c r="E139" s="261" t="s">
        <v>1897</v>
      </c>
      <c r="F139" s="262" t="s">
        <v>1896</v>
      </c>
      <c r="G139" s="263" t="s">
        <v>198</v>
      </c>
      <c r="H139" s="264">
        <v>8</v>
      </c>
      <c r="I139" s="265"/>
      <c r="J139" s="266">
        <f>ROUND(I139*H139,2)</f>
        <v>0</v>
      </c>
      <c r="K139" s="267"/>
      <c r="L139" s="268"/>
      <c r="M139" s="269" t="s">
        <v>1</v>
      </c>
      <c r="N139" s="270" t="s">
        <v>38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158</v>
      </c>
      <c r="AT139" s="230" t="s">
        <v>230</v>
      </c>
      <c r="AU139" s="230" t="s">
        <v>83</v>
      </c>
      <c r="AY139" s="16" t="s">
        <v>139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81</v>
      </c>
      <c r="BK139" s="231">
        <f>ROUND(I139*H139,2)</f>
        <v>0</v>
      </c>
      <c r="BL139" s="16" t="s">
        <v>146</v>
      </c>
      <c r="BM139" s="230" t="s">
        <v>239</v>
      </c>
    </row>
    <row r="140" spans="1:65" s="2" customFormat="1" ht="16.5" customHeight="1">
      <c r="A140" s="37"/>
      <c r="B140" s="38"/>
      <c r="C140" s="260" t="s">
        <v>233</v>
      </c>
      <c r="D140" s="260" t="s">
        <v>230</v>
      </c>
      <c r="E140" s="261" t="s">
        <v>1898</v>
      </c>
      <c r="F140" s="262" t="s">
        <v>1899</v>
      </c>
      <c r="G140" s="263" t="s">
        <v>198</v>
      </c>
      <c r="H140" s="264">
        <v>8</v>
      </c>
      <c r="I140" s="265"/>
      <c r="J140" s="266">
        <f>ROUND(I140*H140,2)</f>
        <v>0</v>
      </c>
      <c r="K140" s="267"/>
      <c r="L140" s="268"/>
      <c r="M140" s="269" t="s">
        <v>1</v>
      </c>
      <c r="N140" s="270" t="s">
        <v>38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158</v>
      </c>
      <c r="AT140" s="230" t="s">
        <v>230</v>
      </c>
      <c r="AU140" s="230" t="s">
        <v>83</v>
      </c>
      <c r="AY140" s="16" t="s">
        <v>139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146</v>
      </c>
      <c r="BM140" s="230" t="s">
        <v>242</v>
      </c>
    </row>
    <row r="141" spans="1:65" s="2" customFormat="1" ht="16.5" customHeight="1">
      <c r="A141" s="37"/>
      <c r="B141" s="38"/>
      <c r="C141" s="260" t="s">
        <v>162</v>
      </c>
      <c r="D141" s="260" t="s">
        <v>230</v>
      </c>
      <c r="E141" s="261" t="s">
        <v>1900</v>
      </c>
      <c r="F141" s="262" t="s">
        <v>1901</v>
      </c>
      <c r="G141" s="263" t="s">
        <v>198</v>
      </c>
      <c r="H141" s="264">
        <v>8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38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158</v>
      </c>
      <c r="AT141" s="230" t="s">
        <v>230</v>
      </c>
      <c r="AU141" s="230" t="s">
        <v>83</v>
      </c>
      <c r="AY141" s="16" t="s">
        <v>139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146</v>
      </c>
      <c r="BM141" s="230" t="s">
        <v>246</v>
      </c>
    </row>
    <row r="142" spans="1:65" s="2" customFormat="1" ht="16.5" customHeight="1">
      <c r="A142" s="37"/>
      <c r="B142" s="38"/>
      <c r="C142" s="260" t="s">
        <v>8</v>
      </c>
      <c r="D142" s="260" t="s">
        <v>230</v>
      </c>
      <c r="E142" s="261" t="s">
        <v>1902</v>
      </c>
      <c r="F142" s="262" t="s">
        <v>1903</v>
      </c>
      <c r="G142" s="263" t="s">
        <v>198</v>
      </c>
      <c r="H142" s="264">
        <v>8</v>
      </c>
      <c r="I142" s="265"/>
      <c r="J142" s="266">
        <f>ROUND(I142*H142,2)</f>
        <v>0</v>
      </c>
      <c r="K142" s="267"/>
      <c r="L142" s="268"/>
      <c r="M142" s="269" t="s">
        <v>1</v>
      </c>
      <c r="N142" s="270" t="s">
        <v>38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158</v>
      </c>
      <c r="AT142" s="230" t="s">
        <v>230</v>
      </c>
      <c r="AU142" s="230" t="s">
        <v>83</v>
      </c>
      <c r="AY142" s="16" t="s">
        <v>139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81</v>
      </c>
      <c r="BK142" s="231">
        <f>ROUND(I142*H142,2)</f>
        <v>0</v>
      </c>
      <c r="BL142" s="16" t="s">
        <v>146</v>
      </c>
      <c r="BM142" s="230" t="s">
        <v>90</v>
      </c>
    </row>
    <row r="143" spans="1:65" s="2" customFormat="1" ht="16.5" customHeight="1">
      <c r="A143" s="37"/>
      <c r="B143" s="38"/>
      <c r="C143" s="260" t="s">
        <v>167</v>
      </c>
      <c r="D143" s="260" t="s">
        <v>230</v>
      </c>
      <c r="E143" s="261" t="s">
        <v>1904</v>
      </c>
      <c r="F143" s="262" t="s">
        <v>1905</v>
      </c>
      <c r="G143" s="263" t="s">
        <v>198</v>
      </c>
      <c r="H143" s="264">
        <v>8</v>
      </c>
      <c r="I143" s="265"/>
      <c r="J143" s="266">
        <f>ROUND(I143*H143,2)</f>
        <v>0</v>
      </c>
      <c r="K143" s="267"/>
      <c r="L143" s="268"/>
      <c r="M143" s="269" t="s">
        <v>1</v>
      </c>
      <c r="N143" s="270" t="s">
        <v>38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158</v>
      </c>
      <c r="AT143" s="230" t="s">
        <v>230</v>
      </c>
      <c r="AU143" s="230" t="s">
        <v>83</v>
      </c>
      <c r="AY143" s="16" t="s">
        <v>139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81</v>
      </c>
      <c r="BK143" s="231">
        <f>ROUND(I143*H143,2)</f>
        <v>0</v>
      </c>
      <c r="BL143" s="16" t="s">
        <v>146</v>
      </c>
      <c r="BM143" s="230" t="s">
        <v>254</v>
      </c>
    </row>
    <row r="144" spans="1:65" s="2" customFormat="1" ht="16.5" customHeight="1">
      <c r="A144" s="37"/>
      <c r="B144" s="38"/>
      <c r="C144" s="260" t="s">
        <v>248</v>
      </c>
      <c r="D144" s="260" t="s">
        <v>230</v>
      </c>
      <c r="E144" s="261" t="s">
        <v>1906</v>
      </c>
      <c r="F144" s="262" t="s">
        <v>1907</v>
      </c>
      <c r="G144" s="263" t="s">
        <v>198</v>
      </c>
      <c r="H144" s="264">
        <v>8</v>
      </c>
      <c r="I144" s="265"/>
      <c r="J144" s="266">
        <f>ROUND(I144*H144,2)</f>
        <v>0</v>
      </c>
      <c r="K144" s="267"/>
      <c r="L144" s="268"/>
      <c r="M144" s="269" t="s">
        <v>1</v>
      </c>
      <c r="N144" s="270" t="s">
        <v>38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158</v>
      </c>
      <c r="AT144" s="230" t="s">
        <v>230</v>
      </c>
      <c r="AU144" s="230" t="s">
        <v>83</v>
      </c>
      <c r="AY144" s="16" t="s">
        <v>139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146</v>
      </c>
      <c r="BM144" s="230" t="s">
        <v>258</v>
      </c>
    </row>
    <row r="145" spans="1:65" s="2" customFormat="1" ht="16.5" customHeight="1">
      <c r="A145" s="37"/>
      <c r="B145" s="38"/>
      <c r="C145" s="260" t="s">
        <v>229</v>
      </c>
      <c r="D145" s="260" t="s">
        <v>230</v>
      </c>
      <c r="E145" s="261" t="s">
        <v>1908</v>
      </c>
      <c r="F145" s="262" t="s">
        <v>1909</v>
      </c>
      <c r="G145" s="263" t="s">
        <v>198</v>
      </c>
      <c r="H145" s="264">
        <v>16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38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158</v>
      </c>
      <c r="AT145" s="230" t="s">
        <v>230</v>
      </c>
      <c r="AU145" s="230" t="s">
        <v>83</v>
      </c>
      <c r="AY145" s="16" t="s">
        <v>139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81</v>
      </c>
      <c r="BK145" s="231">
        <f>ROUND(I145*H145,2)</f>
        <v>0</v>
      </c>
      <c r="BL145" s="16" t="s">
        <v>146</v>
      </c>
      <c r="BM145" s="230" t="s">
        <v>261</v>
      </c>
    </row>
    <row r="146" spans="1:65" s="2" customFormat="1" ht="16.5" customHeight="1">
      <c r="A146" s="37"/>
      <c r="B146" s="38"/>
      <c r="C146" s="260" t="s">
        <v>255</v>
      </c>
      <c r="D146" s="260" t="s">
        <v>230</v>
      </c>
      <c r="E146" s="261" t="s">
        <v>1910</v>
      </c>
      <c r="F146" s="262" t="s">
        <v>1911</v>
      </c>
      <c r="G146" s="263" t="s">
        <v>198</v>
      </c>
      <c r="H146" s="264">
        <v>16</v>
      </c>
      <c r="I146" s="265"/>
      <c r="J146" s="266">
        <f>ROUND(I146*H146,2)</f>
        <v>0</v>
      </c>
      <c r="K146" s="267"/>
      <c r="L146" s="268"/>
      <c r="M146" s="269" t="s">
        <v>1</v>
      </c>
      <c r="N146" s="270" t="s">
        <v>38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158</v>
      </c>
      <c r="AT146" s="230" t="s">
        <v>230</v>
      </c>
      <c r="AU146" s="230" t="s">
        <v>83</v>
      </c>
      <c r="AY146" s="16" t="s">
        <v>139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81</v>
      </c>
      <c r="BK146" s="231">
        <f>ROUND(I146*H146,2)</f>
        <v>0</v>
      </c>
      <c r="BL146" s="16" t="s">
        <v>146</v>
      </c>
      <c r="BM146" s="230" t="s">
        <v>264</v>
      </c>
    </row>
    <row r="147" spans="1:63" s="12" customFormat="1" ht="22.8" customHeight="1">
      <c r="A147" s="12"/>
      <c r="B147" s="202"/>
      <c r="C147" s="203"/>
      <c r="D147" s="204" t="s">
        <v>72</v>
      </c>
      <c r="E147" s="216" t="s">
        <v>1912</v>
      </c>
      <c r="F147" s="216" t="s">
        <v>1913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SUM(P148:P158)</f>
        <v>0</v>
      </c>
      <c r="Q147" s="210"/>
      <c r="R147" s="211">
        <f>SUM(R148:R158)</f>
        <v>0</v>
      </c>
      <c r="S147" s="210"/>
      <c r="T147" s="212">
        <f>SUM(T148:T158)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81</v>
      </c>
      <c r="AT147" s="214" t="s">
        <v>72</v>
      </c>
      <c r="AU147" s="214" t="s">
        <v>81</v>
      </c>
      <c r="AY147" s="213" t="s">
        <v>139</v>
      </c>
      <c r="BK147" s="215">
        <f>SUM(BK148:BK158)</f>
        <v>0</v>
      </c>
    </row>
    <row r="148" spans="1:65" s="2" customFormat="1" ht="16.5" customHeight="1">
      <c r="A148" s="37"/>
      <c r="B148" s="38"/>
      <c r="C148" s="218" t="s">
        <v>87</v>
      </c>
      <c r="D148" s="218" t="s">
        <v>142</v>
      </c>
      <c r="E148" s="219" t="s">
        <v>1914</v>
      </c>
      <c r="F148" s="220" t="s">
        <v>1279</v>
      </c>
      <c r="G148" s="221" t="s">
        <v>149</v>
      </c>
      <c r="H148" s="222">
        <v>1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38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146</v>
      </c>
      <c r="AT148" s="230" t="s">
        <v>142</v>
      </c>
      <c r="AU148" s="230" t="s">
        <v>83</v>
      </c>
      <c r="AY148" s="16" t="s">
        <v>139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146</v>
      </c>
      <c r="BM148" s="230" t="s">
        <v>93</v>
      </c>
    </row>
    <row r="149" spans="1:65" s="2" customFormat="1" ht="16.5" customHeight="1">
      <c r="A149" s="37"/>
      <c r="B149" s="38"/>
      <c r="C149" s="260" t="s">
        <v>7</v>
      </c>
      <c r="D149" s="260" t="s">
        <v>230</v>
      </c>
      <c r="E149" s="261" t="s">
        <v>1915</v>
      </c>
      <c r="F149" s="262" t="s">
        <v>1894</v>
      </c>
      <c r="G149" s="263" t="s">
        <v>198</v>
      </c>
      <c r="H149" s="264">
        <v>8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38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158</v>
      </c>
      <c r="AT149" s="230" t="s">
        <v>230</v>
      </c>
      <c r="AU149" s="230" t="s">
        <v>83</v>
      </c>
      <c r="AY149" s="16" t="s">
        <v>139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81</v>
      </c>
      <c r="BK149" s="231">
        <f>ROUND(I149*H149,2)</f>
        <v>0</v>
      </c>
      <c r="BL149" s="16" t="s">
        <v>146</v>
      </c>
      <c r="BM149" s="230" t="s">
        <v>271</v>
      </c>
    </row>
    <row r="150" spans="1:65" s="2" customFormat="1" ht="16.5" customHeight="1">
      <c r="A150" s="37"/>
      <c r="B150" s="38"/>
      <c r="C150" s="260" t="s">
        <v>236</v>
      </c>
      <c r="D150" s="260" t="s">
        <v>230</v>
      </c>
      <c r="E150" s="261" t="s">
        <v>1916</v>
      </c>
      <c r="F150" s="262" t="s">
        <v>1896</v>
      </c>
      <c r="G150" s="263" t="s">
        <v>198</v>
      </c>
      <c r="H150" s="264">
        <v>8</v>
      </c>
      <c r="I150" s="265"/>
      <c r="J150" s="266">
        <f>ROUND(I150*H150,2)</f>
        <v>0</v>
      </c>
      <c r="K150" s="267"/>
      <c r="L150" s="268"/>
      <c r="M150" s="269" t="s">
        <v>1</v>
      </c>
      <c r="N150" s="270" t="s">
        <v>38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158</v>
      </c>
      <c r="AT150" s="230" t="s">
        <v>230</v>
      </c>
      <c r="AU150" s="230" t="s">
        <v>83</v>
      </c>
      <c r="AY150" s="16" t="s">
        <v>139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81</v>
      </c>
      <c r="BK150" s="231">
        <f>ROUND(I150*H150,2)</f>
        <v>0</v>
      </c>
      <c r="BL150" s="16" t="s">
        <v>146</v>
      </c>
      <c r="BM150" s="230" t="s">
        <v>274</v>
      </c>
    </row>
    <row r="151" spans="1:65" s="2" customFormat="1" ht="16.5" customHeight="1">
      <c r="A151" s="37"/>
      <c r="B151" s="38"/>
      <c r="C151" s="260" t="s">
        <v>267</v>
      </c>
      <c r="D151" s="260" t="s">
        <v>230</v>
      </c>
      <c r="E151" s="261" t="s">
        <v>1917</v>
      </c>
      <c r="F151" s="262" t="s">
        <v>1896</v>
      </c>
      <c r="G151" s="263" t="s">
        <v>198</v>
      </c>
      <c r="H151" s="264">
        <v>8</v>
      </c>
      <c r="I151" s="265"/>
      <c r="J151" s="266">
        <f>ROUND(I151*H151,2)</f>
        <v>0</v>
      </c>
      <c r="K151" s="267"/>
      <c r="L151" s="268"/>
      <c r="M151" s="269" t="s">
        <v>1</v>
      </c>
      <c r="N151" s="270" t="s">
        <v>38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158</v>
      </c>
      <c r="AT151" s="230" t="s">
        <v>230</v>
      </c>
      <c r="AU151" s="230" t="s">
        <v>83</v>
      </c>
      <c r="AY151" s="16" t="s">
        <v>139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81</v>
      </c>
      <c r="BK151" s="231">
        <f>ROUND(I151*H151,2)</f>
        <v>0</v>
      </c>
      <c r="BL151" s="16" t="s">
        <v>146</v>
      </c>
      <c r="BM151" s="230" t="s">
        <v>278</v>
      </c>
    </row>
    <row r="152" spans="1:65" s="2" customFormat="1" ht="16.5" customHeight="1">
      <c r="A152" s="37"/>
      <c r="B152" s="38"/>
      <c r="C152" s="260" t="s">
        <v>239</v>
      </c>
      <c r="D152" s="260" t="s">
        <v>230</v>
      </c>
      <c r="E152" s="261" t="s">
        <v>1918</v>
      </c>
      <c r="F152" s="262" t="s">
        <v>1899</v>
      </c>
      <c r="G152" s="263" t="s">
        <v>198</v>
      </c>
      <c r="H152" s="264">
        <v>8</v>
      </c>
      <c r="I152" s="265"/>
      <c r="J152" s="266">
        <f>ROUND(I152*H152,2)</f>
        <v>0</v>
      </c>
      <c r="K152" s="267"/>
      <c r="L152" s="268"/>
      <c r="M152" s="269" t="s">
        <v>1</v>
      </c>
      <c r="N152" s="270" t="s">
        <v>38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158</v>
      </c>
      <c r="AT152" s="230" t="s">
        <v>230</v>
      </c>
      <c r="AU152" s="230" t="s">
        <v>83</v>
      </c>
      <c r="AY152" s="16" t="s">
        <v>139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81</v>
      </c>
      <c r="BK152" s="231">
        <f>ROUND(I152*H152,2)</f>
        <v>0</v>
      </c>
      <c r="BL152" s="16" t="s">
        <v>146</v>
      </c>
      <c r="BM152" s="230" t="s">
        <v>281</v>
      </c>
    </row>
    <row r="153" spans="1:65" s="2" customFormat="1" ht="16.5" customHeight="1">
      <c r="A153" s="37"/>
      <c r="B153" s="38"/>
      <c r="C153" s="260" t="s">
        <v>275</v>
      </c>
      <c r="D153" s="260" t="s">
        <v>230</v>
      </c>
      <c r="E153" s="261" t="s">
        <v>1919</v>
      </c>
      <c r="F153" s="262" t="s">
        <v>1901</v>
      </c>
      <c r="G153" s="263" t="s">
        <v>198</v>
      </c>
      <c r="H153" s="264">
        <v>8</v>
      </c>
      <c r="I153" s="265"/>
      <c r="J153" s="266">
        <f>ROUND(I153*H153,2)</f>
        <v>0</v>
      </c>
      <c r="K153" s="267"/>
      <c r="L153" s="268"/>
      <c r="M153" s="269" t="s">
        <v>1</v>
      </c>
      <c r="N153" s="270" t="s">
        <v>38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158</v>
      </c>
      <c r="AT153" s="230" t="s">
        <v>230</v>
      </c>
      <c r="AU153" s="230" t="s">
        <v>83</v>
      </c>
      <c r="AY153" s="16" t="s">
        <v>139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81</v>
      </c>
      <c r="BK153" s="231">
        <f>ROUND(I153*H153,2)</f>
        <v>0</v>
      </c>
      <c r="BL153" s="16" t="s">
        <v>146</v>
      </c>
      <c r="BM153" s="230" t="s">
        <v>96</v>
      </c>
    </row>
    <row r="154" spans="1:65" s="2" customFormat="1" ht="16.5" customHeight="1">
      <c r="A154" s="37"/>
      <c r="B154" s="38"/>
      <c r="C154" s="260" t="s">
        <v>242</v>
      </c>
      <c r="D154" s="260" t="s">
        <v>230</v>
      </c>
      <c r="E154" s="261" t="s">
        <v>1920</v>
      </c>
      <c r="F154" s="262" t="s">
        <v>1903</v>
      </c>
      <c r="G154" s="263" t="s">
        <v>198</v>
      </c>
      <c r="H154" s="264">
        <v>8</v>
      </c>
      <c r="I154" s="265"/>
      <c r="J154" s="266">
        <f>ROUND(I154*H154,2)</f>
        <v>0</v>
      </c>
      <c r="K154" s="267"/>
      <c r="L154" s="268"/>
      <c r="M154" s="269" t="s">
        <v>1</v>
      </c>
      <c r="N154" s="270" t="s">
        <v>38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158</v>
      </c>
      <c r="AT154" s="230" t="s">
        <v>230</v>
      </c>
      <c r="AU154" s="230" t="s">
        <v>83</v>
      </c>
      <c r="AY154" s="16" t="s">
        <v>139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81</v>
      </c>
      <c r="BK154" s="231">
        <f>ROUND(I154*H154,2)</f>
        <v>0</v>
      </c>
      <c r="BL154" s="16" t="s">
        <v>146</v>
      </c>
      <c r="BM154" s="230" t="s">
        <v>289</v>
      </c>
    </row>
    <row r="155" spans="1:65" s="2" customFormat="1" ht="16.5" customHeight="1">
      <c r="A155" s="37"/>
      <c r="B155" s="38"/>
      <c r="C155" s="260" t="s">
        <v>283</v>
      </c>
      <c r="D155" s="260" t="s">
        <v>230</v>
      </c>
      <c r="E155" s="261" t="s">
        <v>1921</v>
      </c>
      <c r="F155" s="262" t="s">
        <v>1905</v>
      </c>
      <c r="G155" s="263" t="s">
        <v>198</v>
      </c>
      <c r="H155" s="264">
        <v>8</v>
      </c>
      <c r="I155" s="265"/>
      <c r="J155" s="266">
        <f>ROUND(I155*H155,2)</f>
        <v>0</v>
      </c>
      <c r="K155" s="267"/>
      <c r="L155" s="268"/>
      <c r="M155" s="269" t="s">
        <v>1</v>
      </c>
      <c r="N155" s="270" t="s">
        <v>38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158</v>
      </c>
      <c r="AT155" s="230" t="s">
        <v>230</v>
      </c>
      <c r="AU155" s="230" t="s">
        <v>83</v>
      </c>
      <c r="AY155" s="16" t="s">
        <v>139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81</v>
      </c>
      <c r="BK155" s="231">
        <f>ROUND(I155*H155,2)</f>
        <v>0</v>
      </c>
      <c r="BL155" s="16" t="s">
        <v>146</v>
      </c>
      <c r="BM155" s="230" t="s">
        <v>293</v>
      </c>
    </row>
    <row r="156" spans="1:65" s="2" customFormat="1" ht="16.5" customHeight="1">
      <c r="A156" s="37"/>
      <c r="B156" s="38"/>
      <c r="C156" s="260" t="s">
        <v>246</v>
      </c>
      <c r="D156" s="260" t="s">
        <v>230</v>
      </c>
      <c r="E156" s="261" t="s">
        <v>1922</v>
      </c>
      <c r="F156" s="262" t="s">
        <v>1907</v>
      </c>
      <c r="G156" s="263" t="s">
        <v>198</v>
      </c>
      <c r="H156" s="264">
        <v>8</v>
      </c>
      <c r="I156" s="265"/>
      <c r="J156" s="266">
        <f>ROUND(I156*H156,2)</f>
        <v>0</v>
      </c>
      <c r="K156" s="267"/>
      <c r="L156" s="268"/>
      <c r="M156" s="269" t="s">
        <v>1</v>
      </c>
      <c r="N156" s="270" t="s">
        <v>38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158</v>
      </c>
      <c r="AT156" s="230" t="s">
        <v>230</v>
      </c>
      <c r="AU156" s="230" t="s">
        <v>83</v>
      </c>
      <c r="AY156" s="16" t="s">
        <v>139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81</v>
      </c>
      <c r="BK156" s="231">
        <f>ROUND(I156*H156,2)</f>
        <v>0</v>
      </c>
      <c r="BL156" s="16" t="s">
        <v>146</v>
      </c>
      <c r="BM156" s="230" t="s">
        <v>297</v>
      </c>
    </row>
    <row r="157" spans="1:65" s="2" customFormat="1" ht="16.5" customHeight="1">
      <c r="A157" s="37"/>
      <c r="B157" s="38"/>
      <c r="C157" s="260" t="s">
        <v>290</v>
      </c>
      <c r="D157" s="260" t="s">
        <v>230</v>
      </c>
      <c r="E157" s="261" t="s">
        <v>1923</v>
      </c>
      <c r="F157" s="262" t="s">
        <v>1909</v>
      </c>
      <c r="G157" s="263" t="s">
        <v>198</v>
      </c>
      <c r="H157" s="264">
        <v>16</v>
      </c>
      <c r="I157" s="265"/>
      <c r="J157" s="266">
        <f>ROUND(I157*H157,2)</f>
        <v>0</v>
      </c>
      <c r="K157" s="267"/>
      <c r="L157" s="268"/>
      <c r="M157" s="269" t="s">
        <v>1</v>
      </c>
      <c r="N157" s="270" t="s">
        <v>38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158</v>
      </c>
      <c r="AT157" s="230" t="s">
        <v>230</v>
      </c>
      <c r="AU157" s="230" t="s">
        <v>83</v>
      </c>
      <c r="AY157" s="16" t="s">
        <v>139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81</v>
      </c>
      <c r="BK157" s="231">
        <f>ROUND(I157*H157,2)</f>
        <v>0</v>
      </c>
      <c r="BL157" s="16" t="s">
        <v>146</v>
      </c>
      <c r="BM157" s="230" t="s">
        <v>306</v>
      </c>
    </row>
    <row r="158" spans="1:65" s="2" customFormat="1" ht="16.5" customHeight="1">
      <c r="A158" s="37"/>
      <c r="B158" s="38"/>
      <c r="C158" s="260" t="s">
        <v>90</v>
      </c>
      <c r="D158" s="260" t="s">
        <v>230</v>
      </c>
      <c r="E158" s="261" t="s">
        <v>1924</v>
      </c>
      <c r="F158" s="262" t="s">
        <v>1911</v>
      </c>
      <c r="G158" s="263" t="s">
        <v>198</v>
      </c>
      <c r="H158" s="264">
        <v>16</v>
      </c>
      <c r="I158" s="265"/>
      <c r="J158" s="266">
        <f>ROUND(I158*H158,2)</f>
        <v>0</v>
      </c>
      <c r="K158" s="267"/>
      <c r="L158" s="268"/>
      <c r="M158" s="269" t="s">
        <v>1</v>
      </c>
      <c r="N158" s="270" t="s">
        <v>38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158</v>
      </c>
      <c r="AT158" s="230" t="s">
        <v>230</v>
      </c>
      <c r="AU158" s="230" t="s">
        <v>83</v>
      </c>
      <c r="AY158" s="16" t="s">
        <v>139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146</v>
      </c>
      <c r="BM158" s="230" t="s">
        <v>99</v>
      </c>
    </row>
    <row r="159" spans="1:63" s="12" customFormat="1" ht="22.8" customHeight="1">
      <c r="A159" s="12"/>
      <c r="B159" s="202"/>
      <c r="C159" s="203"/>
      <c r="D159" s="204" t="s">
        <v>72</v>
      </c>
      <c r="E159" s="216" t="s">
        <v>1925</v>
      </c>
      <c r="F159" s="216" t="s">
        <v>1926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SUM(P160:P170)</f>
        <v>0</v>
      </c>
      <c r="Q159" s="210"/>
      <c r="R159" s="211">
        <f>SUM(R160:R170)</f>
        <v>0</v>
      </c>
      <c r="S159" s="210"/>
      <c r="T159" s="212">
        <f>SUM(T160:T170)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81</v>
      </c>
      <c r="AT159" s="214" t="s">
        <v>72</v>
      </c>
      <c r="AU159" s="214" t="s">
        <v>81</v>
      </c>
      <c r="AY159" s="213" t="s">
        <v>139</v>
      </c>
      <c r="BK159" s="215">
        <f>SUM(BK160:BK170)</f>
        <v>0</v>
      </c>
    </row>
    <row r="160" spans="1:65" s="2" customFormat="1" ht="16.5" customHeight="1">
      <c r="A160" s="37"/>
      <c r="B160" s="38"/>
      <c r="C160" s="218" t="s">
        <v>302</v>
      </c>
      <c r="D160" s="218" t="s">
        <v>142</v>
      </c>
      <c r="E160" s="219" t="s">
        <v>1927</v>
      </c>
      <c r="F160" s="220" t="s">
        <v>1279</v>
      </c>
      <c r="G160" s="221" t="s">
        <v>149</v>
      </c>
      <c r="H160" s="222">
        <v>1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38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146</v>
      </c>
      <c r="AT160" s="230" t="s">
        <v>142</v>
      </c>
      <c r="AU160" s="230" t="s">
        <v>83</v>
      </c>
      <c r="AY160" s="16" t="s">
        <v>139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146</v>
      </c>
      <c r="BM160" s="230" t="s">
        <v>312</v>
      </c>
    </row>
    <row r="161" spans="1:65" s="2" customFormat="1" ht="16.5" customHeight="1">
      <c r="A161" s="37"/>
      <c r="B161" s="38"/>
      <c r="C161" s="260" t="s">
        <v>254</v>
      </c>
      <c r="D161" s="260" t="s">
        <v>230</v>
      </c>
      <c r="E161" s="261" t="s">
        <v>1928</v>
      </c>
      <c r="F161" s="262" t="s">
        <v>1894</v>
      </c>
      <c r="G161" s="263" t="s">
        <v>198</v>
      </c>
      <c r="H161" s="264">
        <v>8</v>
      </c>
      <c r="I161" s="265"/>
      <c r="J161" s="266">
        <f>ROUND(I161*H161,2)</f>
        <v>0</v>
      </c>
      <c r="K161" s="267"/>
      <c r="L161" s="268"/>
      <c r="M161" s="269" t="s">
        <v>1</v>
      </c>
      <c r="N161" s="270" t="s">
        <v>38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158</v>
      </c>
      <c r="AT161" s="230" t="s">
        <v>230</v>
      </c>
      <c r="AU161" s="230" t="s">
        <v>83</v>
      </c>
      <c r="AY161" s="16" t="s">
        <v>139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81</v>
      </c>
      <c r="BK161" s="231">
        <f>ROUND(I161*H161,2)</f>
        <v>0</v>
      </c>
      <c r="BL161" s="16" t="s">
        <v>146</v>
      </c>
      <c r="BM161" s="230" t="s">
        <v>316</v>
      </c>
    </row>
    <row r="162" spans="1:65" s="2" customFormat="1" ht="16.5" customHeight="1">
      <c r="A162" s="37"/>
      <c r="B162" s="38"/>
      <c r="C162" s="260" t="s">
        <v>309</v>
      </c>
      <c r="D162" s="260" t="s">
        <v>230</v>
      </c>
      <c r="E162" s="261" t="s">
        <v>1929</v>
      </c>
      <c r="F162" s="262" t="s">
        <v>1896</v>
      </c>
      <c r="G162" s="263" t="s">
        <v>198</v>
      </c>
      <c r="H162" s="264">
        <v>8</v>
      </c>
      <c r="I162" s="265"/>
      <c r="J162" s="266">
        <f>ROUND(I162*H162,2)</f>
        <v>0</v>
      </c>
      <c r="K162" s="267"/>
      <c r="L162" s="268"/>
      <c r="M162" s="269" t="s">
        <v>1</v>
      </c>
      <c r="N162" s="270" t="s">
        <v>38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158</v>
      </c>
      <c r="AT162" s="230" t="s">
        <v>230</v>
      </c>
      <c r="AU162" s="230" t="s">
        <v>83</v>
      </c>
      <c r="AY162" s="16" t="s">
        <v>139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146</v>
      </c>
      <c r="BM162" s="230" t="s">
        <v>322</v>
      </c>
    </row>
    <row r="163" spans="1:65" s="2" customFormat="1" ht="16.5" customHeight="1">
      <c r="A163" s="37"/>
      <c r="B163" s="38"/>
      <c r="C163" s="260" t="s">
        <v>258</v>
      </c>
      <c r="D163" s="260" t="s">
        <v>230</v>
      </c>
      <c r="E163" s="261" t="s">
        <v>1930</v>
      </c>
      <c r="F163" s="262" t="s">
        <v>1896</v>
      </c>
      <c r="G163" s="263" t="s">
        <v>198</v>
      </c>
      <c r="H163" s="264">
        <v>8</v>
      </c>
      <c r="I163" s="265"/>
      <c r="J163" s="266">
        <f>ROUND(I163*H163,2)</f>
        <v>0</v>
      </c>
      <c r="K163" s="267"/>
      <c r="L163" s="268"/>
      <c r="M163" s="269" t="s">
        <v>1</v>
      </c>
      <c r="N163" s="270" t="s">
        <v>38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158</v>
      </c>
      <c r="AT163" s="230" t="s">
        <v>230</v>
      </c>
      <c r="AU163" s="230" t="s">
        <v>83</v>
      </c>
      <c r="AY163" s="16" t="s">
        <v>139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81</v>
      </c>
      <c r="BK163" s="231">
        <f>ROUND(I163*H163,2)</f>
        <v>0</v>
      </c>
      <c r="BL163" s="16" t="s">
        <v>146</v>
      </c>
      <c r="BM163" s="230" t="s">
        <v>329</v>
      </c>
    </row>
    <row r="164" spans="1:65" s="2" customFormat="1" ht="16.5" customHeight="1">
      <c r="A164" s="37"/>
      <c r="B164" s="38"/>
      <c r="C164" s="260" t="s">
        <v>319</v>
      </c>
      <c r="D164" s="260" t="s">
        <v>230</v>
      </c>
      <c r="E164" s="261" t="s">
        <v>1931</v>
      </c>
      <c r="F164" s="262" t="s">
        <v>1899</v>
      </c>
      <c r="G164" s="263" t="s">
        <v>198</v>
      </c>
      <c r="H164" s="264">
        <v>8</v>
      </c>
      <c r="I164" s="265"/>
      <c r="J164" s="266">
        <f>ROUND(I164*H164,2)</f>
        <v>0</v>
      </c>
      <c r="K164" s="267"/>
      <c r="L164" s="268"/>
      <c r="M164" s="269" t="s">
        <v>1</v>
      </c>
      <c r="N164" s="270" t="s">
        <v>38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158</v>
      </c>
      <c r="AT164" s="230" t="s">
        <v>230</v>
      </c>
      <c r="AU164" s="230" t="s">
        <v>83</v>
      </c>
      <c r="AY164" s="16" t="s">
        <v>139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81</v>
      </c>
      <c r="BK164" s="231">
        <f>ROUND(I164*H164,2)</f>
        <v>0</v>
      </c>
      <c r="BL164" s="16" t="s">
        <v>146</v>
      </c>
      <c r="BM164" s="230" t="s">
        <v>102</v>
      </c>
    </row>
    <row r="165" spans="1:65" s="2" customFormat="1" ht="16.5" customHeight="1">
      <c r="A165" s="37"/>
      <c r="B165" s="38"/>
      <c r="C165" s="260" t="s">
        <v>261</v>
      </c>
      <c r="D165" s="260" t="s">
        <v>230</v>
      </c>
      <c r="E165" s="261" t="s">
        <v>1932</v>
      </c>
      <c r="F165" s="262" t="s">
        <v>1901</v>
      </c>
      <c r="G165" s="263" t="s">
        <v>198</v>
      </c>
      <c r="H165" s="264">
        <v>8</v>
      </c>
      <c r="I165" s="265"/>
      <c r="J165" s="266">
        <f>ROUND(I165*H165,2)</f>
        <v>0</v>
      </c>
      <c r="K165" s="267"/>
      <c r="L165" s="268"/>
      <c r="M165" s="269" t="s">
        <v>1</v>
      </c>
      <c r="N165" s="270" t="s">
        <v>38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158</v>
      </c>
      <c r="AT165" s="230" t="s">
        <v>230</v>
      </c>
      <c r="AU165" s="230" t="s">
        <v>83</v>
      </c>
      <c r="AY165" s="16" t="s">
        <v>139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81</v>
      </c>
      <c r="BK165" s="231">
        <f>ROUND(I165*H165,2)</f>
        <v>0</v>
      </c>
      <c r="BL165" s="16" t="s">
        <v>146</v>
      </c>
      <c r="BM165" s="230" t="s">
        <v>338</v>
      </c>
    </row>
    <row r="166" spans="1:65" s="2" customFormat="1" ht="16.5" customHeight="1">
      <c r="A166" s="37"/>
      <c r="B166" s="38"/>
      <c r="C166" s="260" t="s">
        <v>331</v>
      </c>
      <c r="D166" s="260" t="s">
        <v>230</v>
      </c>
      <c r="E166" s="261" t="s">
        <v>1933</v>
      </c>
      <c r="F166" s="262" t="s">
        <v>1903</v>
      </c>
      <c r="G166" s="263" t="s">
        <v>198</v>
      </c>
      <c r="H166" s="264">
        <v>8</v>
      </c>
      <c r="I166" s="265"/>
      <c r="J166" s="266">
        <f>ROUND(I166*H166,2)</f>
        <v>0</v>
      </c>
      <c r="K166" s="267"/>
      <c r="L166" s="268"/>
      <c r="M166" s="269" t="s">
        <v>1</v>
      </c>
      <c r="N166" s="270" t="s">
        <v>38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158</v>
      </c>
      <c r="AT166" s="230" t="s">
        <v>230</v>
      </c>
      <c r="AU166" s="230" t="s">
        <v>83</v>
      </c>
      <c r="AY166" s="16" t="s">
        <v>139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81</v>
      </c>
      <c r="BK166" s="231">
        <f>ROUND(I166*H166,2)</f>
        <v>0</v>
      </c>
      <c r="BL166" s="16" t="s">
        <v>146</v>
      </c>
      <c r="BM166" s="230" t="s">
        <v>344</v>
      </c>
    </row>
    <row r="167" spans="1:65" s="2" customFormat="1" ht="16.5" customHeight="1">
      <c r="A167" s="37"/>
      <c r="B167" s="38"/>
      <c r="C167" s="260" t="s">
        <v>264</v>
      </c>
      <c r="D167" s="260" t="s">
        <v>230</v>
      </c>
      <c r="E167" s="261" t="s">
        <v>1934</v>
      </c>
      <c r="F167" s="262" t="s">
        <v>1905</v>
      </c>
      <c r="G167" s="263" t="s">
        <v>198</v>
      </c>
      <c r="H167" s="264">
        <v>8</v>
      </c>
      <c r="I167" s="265"/>
      <c r="J167" s="266">
        <f>ROUND(I167*H167,2)</f>
        <v>0</v>
      </c>
      <c r="K167" s="267"/>
      <c r="L167" s="268"/>
      <c r="M167" s="269" t="s">
        <v>1</v>
      </c>
      <c r="N167" s="270" t="s">
        <v>38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158</v>
      </c>
      <c r="AT167" s="230" t="s">
        <v>230</v>
      </c>
      <c r="AU167" s="230" t="s">
        <v>83</v>
      </c>
      <c r="AY167" s="16" t="s">
        <v>139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81</v>
      </c>
      <c r="BK167" s="231">
        <f>ROUND(I167*H167,2)</f>
        <v>0</v>
      </c>
      <c r="BL167" s="16" t="s">
        <v>146</v>
      </c>
      <c r="BM167" s="230" t="s">
        <v>349</v>
      </c>
    </row>
    <row r="168" spans="1:65" s="2" customFormat="1" ht="16.5" customHeight="1">
      <c r="A168" s="37"/>
      <c r="B168" s="38"/>
      <c r="C168" s="260" t="s">
        <v>341</v>
      </c>
      <c r="D168" s="260" t="s">
        <v>230</v>
      </c>
      <c r="E168" s="261" t="s">
        <v>1935</v>
      </c>
      <c r="F168" s="262" t="s">
        <v>1907</v>
      </c>
      <c r="G168" s="263" t="s">
        <v>198</v>
      </c>
      <c r="H168" s="264">
        <v>8</v>
      </c>
      <c r="I168" s="265"/>
      <c r="J168" s="266">
        <f>ROUND(I168*H168,2)</f>
        <v>0</v>
      </c>
      <c r="K168" s="267"/>
      <c r="L168" s="268"/>
      <c r="M168" s="269" t="s">
        <v>1</v>
      </c>
      <c r="N168" s="270" t="s">
        <v>38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158</v>
      </c>
      <c r="AT168" s="230" t="s">
        <v>230</v>
      </c>
      <c r="AU168" s="230" t="s">
        <v>83</v>
      </c>
      <c r="AY168" s="16" t="s">
        <v>139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81</v>
      </c>
      <c r="BK168" s="231">
        <f>ROUND(I168*H168,2)</f>
        <v>0</v>
      </c>
      <c r="BL168" s="16" t="s">
        <v>146</v>
      </c>
      <c r="BM168" s="230" t="s">
        <v>353</v>
      </c>
    </row>
    <row r="169" spans="1:65" s="2" customFormat="1" ht="16.5" customHeight="1">
      <c r="A169" s="37"/>
      <c r="B169" s="38"/>
      <c r="C169" s="260" t="s">
        <v>93</v>
      </c>
      <c r="D169" s="260" t="s">
        <v>230</v>
      </c>
      <c r="E169" s="261" t="s">
        <v>1936</v>
      </c>
      <c r="F169" s="262" t="s">
        <v>1909</v>
      </c>
      <c r="G169" s="263" t="s">
        <v>198</v>
      </c>
      <c r="H169" s="264">
        <v>16</v>
      </c>
      <c r="I169" s="265"/>
      <c r="J169" s="266">
        <f>ROUND(I169*H169,2)</f>
        <v>0</v>
      </c>
      <c r="K169" s="267"/>
      <c r="L169" s="268"/>
      <c r="M169" s="269" t="s">
        <v>1</v>
      </c>
      <c r="N169" s="270" t="s">
        <v>38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158</v>
      </c>
      <c r="AT169" s="230" t="s">
        <v>230</v>
      </c>
      <c r="AU169" s="230" t="s">
        <v>83</v>
      </c>
      <c r="AY169" s="16" t="s">
        <v>139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81</v>
      </c>
      <c r="BK169" s="231">
        <f>ROUND(I169*H169,2)</f>
        <v>0</v>
      </c>
      <c r="BL169" s="16" t="s">
        <v>146</v>
      </c>
      <c r="BM169" s="230" t="s">
        <v>105</v>
      </c>
    </row>
    <row r="170" spans="1:65" s="2" customFormat="1" ht="16.5" customHeight="1">
      <c r="A170" s="37"/>
      <c r="B170" s="38"/>
      <c r="C170" s="260" t="s">
        <v>350</v>
      </c>
      <c r="D170" s="260" t="s">
        <v>230</v>
      </c>
      <c r="E170" s="261" t="s">
        <v>1937</v>
      </c>
      <c r="F170" s="262" t="s">
        <v>1911</v>
      </c>
      <c r="G170" s="263" t="s">
        <v>198</v>
      </c>
      <c r="H170" s="264">
        <v>16</v>
      </c>
      <c r="I170" s="265"/>
      <c r="J170" s="266">
        <f>ROUND(I170*H170,2)</f>
        <v>0</v>
      </c>
      <c r="K170" s="267"/>
      <c r="L170" s="268"/>
      <c r="M170" s="269" t="s">
        <v>1</v>
      </c>
      <c r="N170" s="270" t="s">
        <v>38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158</v>
      </c>
      <c r="AT170" s="230" t="s">
        <v>230</v>
      </c>
      <c r="AU170" s="230" t="s">
        <v>83</v>
      </c>
      <c r="AY170" s="16" t="s">
        <v>139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81</v>
      </c>
      <c r="BK170" s="231">
        <f>ROUND(I170*H170,2)</f>
        <v>0</v>
      </c>
      <c r="BL170" s="16" t="s">
        <v>146</v>
      </c>
      <c r="BM170" s="230" t="s">
        <v>360</v>
      </c>
    </row>
    <row r="171" spans="1:63" s="12" customFormat="1" ht="22.8" customHeight="1">
      <c r="A171" s="12"/>
      <c r="B171" s="202"/>
      <c r="C171" s="203"/>
      <c r="D171" s="204" t="s">
        <v>72</v>
      </c>
      <c r="E171" s="216" t="s">
        <v>1938</v>
      </c>
      <c r="F171" s="216" t="s">
        <v>1939</v>
      </c>
      <c r="G171" s="203"/>
      <c r="H171" s="203"/>
      <c r="I171" s="206"/>
      <c r="J171" s="217">
        <f>BK171</f>
        <v>0</v>
      </c>
      <c r="K171" s="203"/>
      <c r="L171" s="208"/>
      <c r="M171" s="209"/>
      <c r="N171" s="210"/>
      <c r="O171" s="210"/>
      <c r="P171" s="211">
        <f>SUM(P172:P218)</f>
        <v>0</v>
      </c>
      <c r="Q171" s="210"/>
      <c r="R171" s="211">
        <f>SUM(R172:R218)</f>
        <v>0</v>
      </c>
      <c r="S171" s="210"/>
      <c r="T171" s="212">
        <f>SUM(T172:T218)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81</v>
      </c>
      <c r="AT171" s="214" t="s">
        <v>72</v>
      </c>
      <c r="AU171" s="214" t="s">
        <v>81</v>
      </c>
      <c r="AY171" s="213" t="s">
        <v>139</v>
      </c>
      <c r="BK171" s="215">
        <f>SUM(BK172:BK218)</f>
        <v>0</v>
      </c>
    </row>
    <row r="172" spans="1:65" s="2" customFormat="1" ht="16.5" customHeight="1">
      <c r="A172" s="37"/>
      <c r="B172" s="38"/>
      <c r="C172" s="218" t="s">
        <v>271</v>
      </c>
      <c r="D172" s="218" t="s">
        <v>142</v>
      </c>
      <c r="E172" s="219" t="s">
        <v>1940</v>
      </c>
      <c r="F172" s="220" t="s">
        <v>1279</v>
      </c>
      <c r="G172" s="221" t="s">
        <v>149</v>
      </c>
      <c r="H172" s="222">
        <v>1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38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146</v>
      </c>
      <c r="AT172" s="230" t="s">
        <v>142</v>
      </c>
      <c r="AU172" s="230" t="s">
        <v>83</v>
      </c>
      <c r="AY172" s="16" t="s">
        <v>139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81</v>
      </c>
      <c r="BK172" s="231">
        <f>ROUND(I172*H172,2)</f>
        <v>0</v>
      </c>
      <c r="BL172" s="16" t="s">
        <v>146</v>
      </c>
      <c r="BM172" s="230" t="s">
        <v>365</v>
      </c>
    </row>
    <row r="173" spans="1:65" s="2" customFormat="1" ht="16.5" customHeight="1">
      <c r="A173" s="37"/>
      <c r="B173" s="38"/>
      <c r="C173" s="260" t="s">
        <v>357</v>
      </c>
      <c r="D173" s="260" t="s">
        <v>230</v>
      </c>
      <c r="E173" s="261" t="s">
        <v>1941</v>
      </c>
      <c r="F173" s="262" t="s">
        <v>1942</v>
      </c>
      <c r="G173" s="263" t="s">
        <v>198</v>
      </c>
      <c r="H173" s="264">
        <v>2</v>
      </c>
      <c r="I173" s="265"/>
      <c r="J173" s="266">
        <f>ROUND(I173*H173,2)</f>
        <v>0</v>
      </c>
      <c r="K173" s="267"/>
      <c r="L173" s="268"/>
      <c r="M173" s="269" t="s">
        <v>1</v>
      </c>
      <c r="N173" s="270" t="s">
        <v>38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158</v>
      </c>
      <c r="AT173" s="230" t="s">
        <v>230</v>
      </c>
      <c r="AU173" s="230" t="s">
        <v>83</v>
      </c>
      <c r="AY173" s="16" t="s">
        <v>139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81</v>
      </c>
      <c r="BK173" s="231">
        <f>ROUND(I173*H173,2)</f>
        <v>0</v>
      </c>
      <c r="BL173" s="16" t="s">
        <v>146</v>
      </c>
      <c r="BM173" s="230" t="s">
        <v>370</v>
      </c>
    </row>
    <row r="174" spans="1:65" s="2" customFormat="1" ht="16.5" customHeight="1">
      <c r="A174" s="37"/>
      <c r="B174" s="38"/>
      <c r="C174" s="260" t="s">
        <v>274</v>
      </c>
      <c r="D174" s="260" t="s">
        <v>230</v>
      </c>
      <c r="E174" s="261" t="s">
        <v>1943</v>
      </c>
      <c r="F174" s="262" t="s">
        <v>1942</v>
      </c>
      <c r="G174" s="263" t="s">
        <v>198</v>
      </c>
      <c r="H174" s="264">
        <v>2</v>
      </c>
      <c r="I174" s="265"/>
      <c r="J174" s="266">
        <f>ROUND(I174*H174,2)</f>
        <v>0</v>
      </c>
      <c r="K174" s="267"/>
      <c r="L174" s="268"/>
      <c r="M174" s="269" t="s">
        <v>1</v>
      </c>
      <c r="N174" s="270" t="s">
        <v>38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158</v>
      </c>
      <c r="AT174" s="230" t="s">
        <v>230</v>
      </c>
      <c r="AU174" s="230" t="s">
        <v>83</v>
      </c>
      <c r="AY174" s="16" t="s">
        <v>139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81</v>
      </c>
      <c r="BK174" s="231">
        <f>ROUND(I174*H174,2)</f>
        <v>0</v>
      </c>
      <c r="BL174" s="16" t="s">
        <v>146</v>
      </c>
      <c r="BM174" s="230" t="s">
        <v>373</v>
      </c>
    </row>
    <row r="175" spans="1:65" s="2" customFormat="1" ht="16.5" customHeight="1">
      <c r="A175" s="37"/>
      <c r="B175" s="38"/>
      <c r="C175" s="260" t="s">
        <v>367</v>
      </c>
      <c r="D175" s="260" t="s">
        <v>230</v>
      </c>
      <c r="E175" s="261" t="s">
        <v>1944</v>
      </c>
      <c r="F175" s="262" t="s">
        <v>1942</v>
      </c>
      <c r="G175" s="263" t="s">
        <v>198</v>
      </c>
      <c r="H175" s="264">
        <v>2</v>
      </c>
      <c r="I175" s="265"/>
      <c r="J175" s="266">
        <f>ROUND(I175*H175,2)</f>
        <v>0</v>
      </c>
      <c r="K175" s="267"/>
      <c r="L175" s="268"/>
      <c r="M175" s="269" t="s">
        <v>1</v>
      </c>
      <c r="N175" s="270" t="s">
        <v>38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158</v>
      </c>
      <c r="AT175" s="230" t="s">
        <v>230</v>
      </c>
      <c r="AU175" s="230" t="s">
        <v>83</v>
      </c>
      <c r="AY175" s="16" t="s">
        <v>139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81</v>
      </c>
      <c r="BK175" s="231">
        <f>ROUND(I175*H175,2)</f>
        <v>0</v>
      </c>
      <c r="BL175" s="16" t="s">
        <v>146</v>
      </c>
      <c r="BM175" s="230" t="s">
        <v>108</v>
      </c>
    </row>
    <row r="176" spans="1:65" s="2" customFormat="1" ht="16.5" customHeight="1">
      <c r="A176" s="37"/>
      <c r="B176" s="38"/>
      <c r="C176" s="260" t="s">
        <v>278</v>
      </c>
      <c r="D176" s="260" t="s">
        <v>230</v>
      </c>
      <c r="E176" s="261" t="s">
        <v>1945</v>
      </c>
      <c r="F176" s="262" t="s">
        <v>1942</v>
      </c>
      <c r="G176" s="263" t="s">
        <v>198</v>
      </c>
      <c r="H176" s="264">
        <v>2</v>
      </c>
      <c r="I176" s="265"/>
      <c r="J176" s="266">
        <f>ROUND(I176*H176,2)</f>
        <v>0</v>
      </c>
      <c r="K176" s="267"/>
      <c r="L176" s="268"/>
      <c r="M176" s="269" t="s">
        <v>1</v>
      </c>
      <c r="N176" s="270" t="s">
        <v>38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158</v>
      </c>
      <c r="AT176" s="230" t="s">
        <v>230</v>
      </c>
      <c r="AU176" s="230" t="s">
        <v>83</v>
      </c>
      <c r="AY176" s="16" t="s">
        <v>139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81</v>
      </c>
      <c r="BK176" s="231">
        <f>ROUND(I176*H176,2)</f>
        <v>0</v>
      </c>
      <c r="BL176" s="16" t="s">
        <v>146</v>
      </c>
      <c r="BM176" s="230" t="s">
        <v>380</v>
      </c>
    </row>
    <row r="177" spans="1:65" s="2" customFormat="1" ht="16.5" customHeight="1">
      <c r="A177" s="37"/>
      <c r="B177" s="38"/>
      <c r="C177" s="260" t="s">
        <v>375</v>
      </c>
      <c r="D177" s="260" t="s">
        <v>230</v>
      </c>
      <c r="E177" s="261" t="s">
        <v>1946</v>
      </c>
      <c r="F177" s="262" t="s">
        <v>1942</v>
      </c>
      <c r="G177" s="263" t="s">
        <v>198</v>
      </c>
      <c r="H177" s="264">
        <v>2</v>
      </c>
      <c r="I177" s="265"/>
      <c r="J177" s="266">
        <f>ROUND(I177*H177,2)</f>
        <v>0</v>
      </c>
      <c r="K177" s="267"/>
      <c r="L177" s="268"/>
      <c r="M177" s="269" t="s">
        <v>1</v>
      </c>
      <c r="N177" s="270" t="s">
        <v>38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158</v>
      </c>
      <c r="AT177" s="230" t="s">
        <v>230</v>
      </c>
      <c r="AU177" s="230" t="s">
        <v>83</v>
      </c>
      <c r="AY177" s="16" t="s">
        <v>139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81</v>
      </c>
      <c r="BK177" s="231">
        <f>ROUND(I177*H177,2)</f>
        <v>0</v>
      </c>
      <c r="BL177" s="16" t="s">
        <v>146</v>
      </c>
      <c r="BM177" s="230" t="s">
        <v>385</v>
      </c>
    </row>
    <row r="178" spans="1:65" s="2" customFormat="1" ht="16.5" customHeight="1">
      <c r="A178" s="37"/>
      <c r="B178" s="38"/>
      <c r="C178" s="260" t="s">
        <v>281</v>
      </c>
      <c r="D178" s="260" t="s">
        <v>230</v>
      </c>
      <c r="E178" s="261" t="s">
        <v>1947</v>
      </c>
      <c r="F178" s="262" t="s">
        <v>1942</v>
      </c>
      <c r="G178" s="263" t="s">
        <v>198</v>
      </c>
      <c r="H178" s="264">
        <v>2</v>
      </c>
      <c r="I178" s="265"/>
      <c r="J178" s="266">
        <f>ROUND(I178*H178,2)</f>
        <v>0</v>
      </c>
      <c r="K178" s="267"/>
      <c r="L178" s="268"/>
      <c r="M178" s="269" t="s">
        <v>1</v>
      </c>
      <c r="N178" s="270" t="s">
        <v>38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158</v>
      </c>
      <c r="AT178" s="230" t="s">
        <v>230</v>
      </c>
      <c r="AU178" s="230" t="s">
        <v>83</v>
      </c>
      <c r="AY178" s="16" t="s">
        <v>139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81</v>
      </c>
      <c r="BK178" s="231">
        <f>ROUND(I178*H178,2)</f>
        <v>0</v>
      </c>
      <c r="BL178" s="16" t="s">
        <v>146</v>
      </c>
      <c r="BM178" s="230" t="s">
        <v>390</v>
      </c>
    </row>
    <row r="179" spans="1:65" s="2" customFormat="1" ht="16.5" customHeight="1">
      <c r="A179" s="37"/>
      <c r="B179" s="38"/>
      <c r="C179" s="260" t="s">
        <v>382</v>
      </c>
      <c r="D179" s="260" t="s">
        <v>230</v>
      </c>
      <c r="E179" s="261" t="s">
        <v>1948</v>
      </c>
      <c r="F179" s="262" t="s">
        <v>1942</v>
      </c>
      <c r="G179" s="263" t="s">
        <v>198</v>
      </c>
      <c r="H179" s="264">
        <v>2</v>
      </c>
      <c r="I179" s="265"/>
      <c r="J179" s="266">
        <f>ROUND(I179*H179,2)</f>
        <v>0</v>
      </c>
      <c r="K179" s="267"/>
      <c r="L179" s="268"/>
      <c r="M179" s="269" t="s">
        <v>1</v>
      </c>
      <c r="N179" s="270" t="s">
        <v>38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158</v>
      </c>
      <c r="AT179" s="230" t="s">
        <v>230</v>
      </c>
      <c r="AU179" s="230" t="s">
        <v>83</v>
      </c>
      <c r="AY179" s="16" t="s">
        <v>139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81</v>
      </c>
      <c r="BK179" s="231">
        <f>ROUND(I179*H179,2)</f>
        <v>0</v>
      </c>
      <c r="BL179" s="16" t="s">
        <v>146</v>
      </c>
      <c r="BM179" s="230" t="s">
        <v>395</v>
      </c>
    </row>
    <row r="180" spans="1:65" s="2" customFormat="1" ht="16.5" customHeight="1">
      <c r="A180" s="37"/>
      <c r="B180" s="38"/>
      <c r="C180" s="260" t="s">
        <v>96</v>
      </c>
      <c r="D180" s="260" t="s">
        <v>230</v>
      </c>
      <c r="E180" s="261" t="s">
        <v>1949</v>
      </c>
      <c r="F180" s="262" t="s">
        <v>1950</v>
      </c>
      <c r="G180" s="263" t="s">
        <v>198</v>
      </c>
      <c r="H180" s="264">
        <v>2</v>
      </c>
      <c r="I180" s="265"/>
      <c r="J180" s="266">
        <f>ROUND(I180*H180,2)</f>
        <v>0</v>
      </c>
      <c r="K180" s="267"/>
      <c r="L180" s="268"/>
      <c r="M180" s="269" t="s">
        <v>1</v>
      </c>
      <c r="N180" s="270" t="s">
        <v>38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158</v>
      </c>
      <c r="AT180" s="230" t="s">
        <v>230</v>
      </c>
      <c r="AU180" s="230" t="s">
        <v>83</v>
      </c>
      <c r="AY180" s="16" t="s">
        <v>139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81</v>
      </c>
      <c r="BK180" s="231">
        <f>ROUND(I180*H180,2)</f>
        <v>0</v>
      </c>
      <c r="BL180" s="16" t="s">
        <v>146</v>
      </c>
      <c r="BM180" s="230" t="s">
        <v>398</v>
      </c>
    </row>
    <row r="181" spans="1:65" s="2" customFormat="1" ht="16.5" customHeight="1">
      <c r="A181" s="37"/>
      <c r="B181" s="38"/>
      <c r="C181" s="260" t="s">
        <v>392</v>
      </c>
      <c r="D181" s="260" t="s">
        <v>230</v>
      </c>
      <c r="E181" s="261" t="s">
        <v>1951</v>
      </c>
      <c r="F181" s="262" t="s">
        <v>1952</v>
      </c>
      <c r="G181" s="263" t="s">
        <v>198</v>
      </c>
      <c r="H181" s="264">
        <v>2</v>
      </c>
      <c r="I181" s="265"/>
      <c r="J181" s="266">
        <f>ROUND(I181*H181,2)</f>
        <v>0</v>
      </c>
      <c r="K181" s="267"/>
      <c r="L181" s="268"/>
      <c r="M181" s="269" t="s">
        <v>1</v>
      </c>
      <c r="N181" s="270" t="s">
        <v>38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158</v>
      </c>
      <c r="AT181" s="230" t="s">
        <v>230</v>
      </c>
      <c r="AU181" s="230" t="s">
        <v>83</v>
      </c>
      <c r="AY181" s="16" t="s">
        <v>139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81</v>
      </c>
      <c r="BK181" s="231">
        <f>ROUND(I181*H181,2)</f>
        <v>0</v>
      </c>
      <c r="BL181" s="16" t="s">
        <v>146</v>
      </c>
      <c r="BM181" s="230" t="s">
        <v>402</v>
      </c>
    </row>
    <row r="182" spans="1:65" s="2" customFormat="1" ht="16.5" customHeight="1">
      <c r="A182" s="37"/>
      <c r="B182" s="38"/>
      <c r="C182" s="260" t="s">
        <v>289</v>
      </c>
      <c r="D182" s="260" t="s">
        <v>230</v>
      </c>
      <c r="E182" s="261" t="s">
        <v>1953</v>
      </c>
      <c r="F182" s="262" t="s">
        <v>1954</v>
      </c>
      <c r="G182" s="263" t="s">
        <v>198</v>
      </c>
      <c r="H182" s="264">
        <v>2</v>
      </c>
      <c r="I182" s="265"/>
      <c r="J182" s="266">
        <f>ROUND(I182*H182,2)</f>
        <v>0</v>
      </c>
      <c r="K182" s="267"/>
      <c r="L182" s="268"/>
      <c r="M182" s="269" t="s">
        <v>1</v>
      </c>
      <c r="N182" s="270" t="s">
        <v>38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158</v>
      </c>
      <c r="AT182" s="230" t="s">
        <v>230</v>
      </c>
      <c r="AU182" s="230" t="s">
        <v>83</v>
      </c>
      <c r="AY182" s="16" t="s">
        <v>139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81</v>
      </c>
      <c r="BK182" s="231">
        <f>ROUND(I182*H182,2)</f>
        <v>0</v>
      </c>
      <c r="BL182" s="16" t="s">
        <v>146</v>
      </c>
      <c r="BM182" s="230" t="s">
        <v>407</v>
      </c>
    </row>
    <row r="183" spans="1:65" s="2" customFormat="1" ht="16.5" customHeight="1">
      <c r="A183" s="37"/>
      <c r="B183" s="38"/>
      <c r="C183" s="260" t="s">
        <v>399</v>
      </c>
      <c r="D183" s="260" t="s">
        <v>230</v>
      </c>
      <c r="E183" s="261" t="s">
        <v>1955</v>
      </c>
      <c r="F183" s="262" t="s">
        <v>1954</v>
      </c>
      <c r="G183" s="263" t="s">
        <v>198</v>
      </c>
      <c r="H183" s="264">
        <v>2</v>
      </c>
      <c r="I183" s="265"/>
      <c r="J183" s="266">
        <f>ROUND(I183*H183,2)</f>
        <v>0</v>
      </c>
      <c r="K183" s="267"/>
      <c r="L183" s="268"/>
      <c r="M183" s="269" t="s">
        <v>1</v>
      </c>
      <c r="N183" s="270" t="s">
        <v>38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158</v>
      </c>
      <c r="AT183" s="230" t="s">
        <v>230</v>
      </c>
      <c r="AU183" s="230" t="s">
        <v>83</v>
      </c>
      <c r="AY183" s="16" t="s">
        <v>139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81</v>
      </c>
      <c r="BK183" s="231">
        <f>ROUND(I183*H183,2)</f>
        <v>0</v>
      </c>
      <c r="BL183" s="16" t="s">
        <v>146</v>
      </c>
      <c r="BM183" s="230" t="s">
        <v>411</v>
      </c>
    </row>
    <row r="184" spans="1:65" s="2" customFormat="1" ht="16.5" customHeight="1">
      <c r="A184" s="37"/>
      <c r="B184" s="38"/>
      <c r="C184" s="260" t="s">
        <v>293</v>
      </c>
      <c r="D184" s="260" t="s">
        <v>230</v>
      </c>
      <c r="E184" s="261" t="s">
        <v>1956</v>
      </c>
      <c r="F184" s="262" t="s">
        <v>1957</v>
      </c>
      <c r="G184" s="263" t="s">
        <v>198</v>
      </c>
      <c r="H184" s="264">
        <v>2</v>
      </c>
      <c r="I184" s="265"/>
      <c r="J184" s="266">
        <f>ROUND(I184*H184,2)</f>
        <v>0</v>
      </c>
      <c r="K184" s="267"/>
      <c r="L184" s="268"/>
      <c r="M184" s="269" t="s">
        <v>1</v>
      </c>
      <c r="N184" s="270" t="s">
        <v>38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158</v>
      </c>
      <c r="AT184" s="230" t="s">
        <v>230</v>
      </c>
      <c r="AU184" s="230" t="s">
        <v>83</v>
      </c>
      <c r="AY184" s="16" t="s">
        <v>139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81</v>
      </c>
      <c r="BK184" s="231">
        <f>ROUND(I184*H184,2)</f>
        <v>0</v>
      </c>
      <c r="BL184" s="16" t="s">
        <v>146</v>
      </c>
      <c r="BM184" s="230" t="s">
        <v>414</v>
      </c>
    </row>
    <row r="185" spans="1:65" s="2" customFormat="1" ht="16.5" customHeight="1">
      <c r="A185" s="37"/>
      <c r="B185" s="38"/>
      <c r="C185" s="260" t="s">
        <v>408</v>
      </c>
      <c r="D185" s="260" t="s">
        <v>230</v>
      </c>
      <c r="E185" s="261" t="s">
        <v>1958</v>
      </c>
      <c r="F185" s="262" t="s">
        <v>1957</v>
      </c>
      <c r="G185" s="263" t="s">
        <v>198</v>
      </c>
      <c r="H185" s="264">
        <v>2</v>
      </c>
      <c r="I185" s="265"/>
      <c r="J185" s="266">
        <f>ROUND(I185*H185,2)</f>
        <v>0</v>
      </c>
      <c r="K185" s="267"/>
      <c r="L185" s="268"/>
      <c r="M185" s="269" t="s">
        <v>1</v>
      </c>
      <c r="N185" s="270" t="s">
        <v>38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158</v>
      </c>
      <c r="AT185" s="230" t="s">
        <v>230</v>
      </c>
      <c r="AU185" s="230" t="s">
        <v>83</v>
      </c>
      <c r="AY185" s="16" t="s">
        <v>139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81</v>
      </c>
      <c r="BK185" s="231">
        <f>ROUND(I185*H185,2)</f>
        <v>0</v>
      </c>
      <c r="BL185" s="16" t="s">
        <v>146</v>
      </c>
      <c r="BM185" s="230" t="s">
        <v>418</v>
      </c>
    </row>
    <row r="186" spans="1:65" s="2" customFormat="1" ht="24.15" customHeight="1">
      <c r="A186" s="37"/>
      <c r="B186" s="38"/>
      <c r="C186" s="260" t="s">
        <v>297</v>
      </c>
      <c r="D186" s="260" t="s">
        <v>230</v>
      </c>
      <c r="E186" s="261" t="s">
        <v>1959</v>
      </c>
      <c r="F186" s="262" t="s">
        <v>1960</v>
      </c>
      <c r="G186" s="263" t="s">
        <v>198</v>
      </c>
      <c r="H186" s="264">
        <v>2</v>
      </c>
      <c r="I186" s="265"/>
      <c r="J186" s="266">
        <f>ROUND(I186*H186,2)</f>
        <v>0</v>
      </c>
      <c r="K186" s="267"/>
      <c r="L186" s="268"/>
      <c r="M186" s="269" t="s">
        <v>1</v>
      </c>
      <c r="N186" s="270" t="s">
        <v>38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158</v>
      </c>
      <c r="AT186" s="230" t="s">
        <v>230</v>
      </c>
      <c r="AU186" s="230" t="s">
        <v>83</v>
      </c>
      <c r="AY186" s="16" t="s">
        <v>139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81</v>
      </c>
      <c r="BK186" s="231">
        <f>ROUND(I186*H186,2)</f>
        <v>0</v>
      </c>
      <c r="BL186" s="16" t="s">
        <v>146</v>
      </c>
      <c r="BM186" s="230" t="s">
        <v>421</v>
      </c>
    </row>
    <row r="187" spans="1:65" s="2" customFormat="1" ht="16.5" customHeight="1">
      <c r="A187" s="37"/>
      <c r="B187" s="38"/>
      <c r="C187" s="260" t="s">
        <v>415</v>
      </c>
      <c r="D187" s="260" t="s">
        <v>230</v>
      </c>
      <c r="E187" s="261" t="s">
        <v>1961</v>
      </c>
      <c r="F187" s="262" t="s">
        <v>1962</v>
      </c>
      <c r="G187" s="263" t="s">
        <v>198</v>
      </c>
      <c r="H187" s="264">
        <v>2</v>
      </c>
      <c r="I187" s="265"/>
      <c r="J187" s="266">
        <f>ROUND(I187*H187,2)</f>
        <v>0</v>
      </c>
      <c r="K187" s="267"/>
      <c r="L187" s="268"/>
      <c r="M187" s="269" t="s">
        <v>1</v>
      </c>
      <c r="N187" s="270" t="s">
        <v>38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158</v>
      </c>
      <c r="AT187" s="230" t="s">
        <v>230</v>
      </c>
      <c r="AU187" s="230" t="s">
        <v>83</v>
      </c>
      <c r="AY187" s="16" t="s">
        <v>139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81</v>
      </c>
      <c r="BK187" s="231">
        <f>ROUND(I187*H187,2)</f>
        <v>0</v>
      </c>
      <c r="BL187" s="16" t="s">
        <v>146</v>
      </c>
      <c r="BM187" s="230" t="s">
        <v>425</v>
      </c>
    </row>
    <row r="188" spans="1:65" s="2" customFormat="1" ht="16.5" customHeight="1">
      <c r="A188" s="37"/>
      <c r="B188" s="38"/>
      <c r="C188" s="260" t="s">
        <v>306</v>
      </c>
      <c r="D188" s="260" t="s">
        <v>230</v>
      </c>
      <c r="E188" s="261" t="s">
        <v>1963</v>
      </c>
      <c r="F188" s="262" t="s">
        <v>1962</v>
      </c>
      <c r="G188" s="263" t="s">
        <v>198</v>
      </c>
      <c r="H188" s="264">
        <v>2</v>
      </c>
      <c r="I188" s="265"/>
      <c r="J188" s="266">
        <f>ROUND(I188*H188,2)</f>
        <v>0</v>
      </c>
      <c r="K188" s="267"/>
      <c r="L188" s="268"/>
      <c r="M188" s="269" t="s">
        <v>1</v>
      </c>
      <c r="N188" s="270" t="s">
        <v>38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158</v>
      </c>
      <c r="AT188" s="230" t="s">
        <v>230</v>
      </c>
      <c r="AU188" s="230" t="s">
        <v>83</v>
      </c>
      <c r="AY188" s="16" t="s">
        <v>139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81</v>
      </c>
      <c r="BK188" s="231">
        <f>ROUND(I188*H188,2)</f>
        <v>0</v>
      </c>
      <c r="BL188" s="16" t="s">
        <v>146</v>
      </c>
      <c r="BM188" s="230" t="s">
        <v>428</v>
      </c>
    </row>
    <row r="189" spans="1:65" s="2" customFormat="1" ht="16.5" customHeight="1">
      <c r="A189" s="37"/>
      <c r="B189" s="38"/>
      <c r="C189" s="260" t="s">
        <v>422</v>
      </c>
      <c r="D189" s="260" t="s">
        <v>230</v>
      </c>
      <c r="E189" s="261" t="s">
        <v>1964</v>
      </c>
      <c r="F189" s="262" t="s">
        <v>1965</v>
      </c>
      <c r="G189" s="263" t="s">
        <v>198</v>
      </c>
      <c r="H189" s="264">
        <v>2</v>
      </c>
      <c r="I189" s="265"/>
      <c r="J189" s="266">
        <f>ROUND(I189*H189,2)</f>
        <v>0</v>
      </c>
      <c r="K189" s="267"/>
      <c r="L189" s="268"/>
      <c r="M189" s="269" t="s">
        <v>1</v>
      </c>
      <c r="N189" s="270" t="s">
        <v>38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158</v>
      </c>
      <c r="AT189" s="230" t="s">
        <v>230</v>
      </c>
      <c r="AU189" s="230" t="s">
        <v>83</v>
      </c>
      <c r="AY189" s="16" t="s">
        <v>139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81</v>
      </c>
      <c r="BK189" s="231">
        <f>ROUND(I189*H189,2)</f>
        <v>0</v>
      </c>
      <c r="BL189" s="16" t="s">
        <v>146</v>
      </c>
      <c r="BM189" s="230" t="s">
        <v>432</v>
      </c>
    </row>
    <row r="190" spans="1:65" s="2" customFormat="1" ht="16.5" customHeight="1">
      <c r="A190" s="37"/>
      <c r="B190" s="38"/>
      <c r="C190" s="260" t="s">
        <v>99</v>
      </c>
      <c r="D190" s="260" t="s">
        <v>230</v>
      </c>
      <c r="E190" s="261" t="s">
        <v>1966</v>
      </c>
      <c r="F190" s="262" t="s">
        <v>1967</v>
      </c>
      <c r="G190" s="263" t="s">
        <v>198</v>
      </c>
      <c r="H190" s="264">
        <v>2</v>
      </c>
      <c r="I190" s="265"/>
      <c r="J190" s="266">
        <f>ROUND(I190*H190,2)</f>
        <v>0</v>
      </c>
      <c r="K190" s="267"/>
      <c r="L190" s="268"/>
      <c r="M190" s="269" t="s">
        <v>1</v>
      </c>
      <c r="N190" s="270" t="s">
        <v>38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158</v>
      </c>
      <c r="AT190" s="230" t="s">
        <v>230</v>
      </c>
      <c r="AU190" s="230" t="s">
        <v>83</v>
      </c>
      <c r="AY190" s="16" t="s">
        <v>139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81</v>
      </c>
      <c r="BK190" s="231">
        <f>ROUND(I190*H190,2)</f>
        <v>0</v>
      </c>
      <c r="BL190" s="16" t="s">
        <v>146</v>
      </c>
      <c r="BM190" s="230" t="s">
        <v>435</v>
      </c>
    </row>
    <row r="191" spans="1:65" s="2" customFormat="1" ht="16.5" customHeight="1">
      <c r="A191" s="37"/>
      <c r="B191" s="38"/>
      <c r="C191" s="260" t="s">
        <v>429</v>
      </c>
      <c r="D191" s="260" t="s">
        <v>230</v>
      </c>
      <c r="E191" s="261" t="s">
        <v>1968</v>
      </c>
      <c r="F191" s="262" t="s">
        <v>1969</v>
      </c>
      <c r="G191" s="263" t="s">
        <v>198</v>
      </c>
      <c r="H191" s="264">
        <v>2</v>
      </c>
      <c r="I191" s="265"/>
      <c r="J191" s="266">
        <f>ROUND(I191*H191,2)</f>
        <v>0</v>
      </c>
      <c r="K191" s="267"/>
      <c r="L191" s="268"/>
      <c r="M191" s="269" t="s">
        <v>1</v>
      </c>
      <c r="N191" s="270" t="s">
        <v>38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158</v>
      </c>
      <c r="AT191" s="230" t="s">
        <v>230</v>
      </c>
      <c r="AU191" s="230" t="s">
        <v>83</v>
      </c>
      <c r="AY191" s="16" t="s">
        <v>139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81</v>
      </c>
      <c r="BK191" s="231">
        <f>ROUND(I191*H191,2)</f>
        <v>0</v>
      </c>
      <c r="BL191" s="16" t="s">
        <v>146</v>
      </c>
      <c r="BM191" s="230" t="s">
        <v>439</v>
      </c>
    </row>
    <row r="192" spans="1:65" s="2" customFormat="1" ht="16.5" customHeight="1">
      <c r="A192" s="37"/>
      <c r="B192" s="38"/>
      <c r="C192" s="260" t="s">
        <v>312</v>
      </c>
      <c r="D192" s="260" t="s">
        <v>230</v>
      </c>
      <c r="E192" s="261" t="s">
        <v>1970</v>
      </c>
      <c r="F192" s="262" t="s">
        <v>1969</v>
      </c>
      <c r="G192" s="263" t="s">
        <v>198</v>
      </c>
      <c r="H192" s="264">
        <v>2</v>
      </c>
      <c r="I192" s="265"/>
      <c r="J192" s="266">
        <f>ROUND(I192*H192,2)</f>
        <v>0</v>
      </c>
      <c r="K192" s="267"/>
      <c r="L192" s="268"/>
      <c r="M192" s="269" t="s">
        <v>1</v>
      </c>
      <c r="N192" s="270" t="s">
        <v>38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158</v>
      </c>
      <c r="AT192" s="230" t="s">
        <v>230</v>
      </c>
      <c r="AU192" s="230" t="s">
        <v>83</v>
      </c>
      <c r="AY192" s="16" t="s">
        <v>139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81</v>
      </c>
      <c r="BK192" s="231">
        <f>ROUND(I192*H192,2)</f>
        <v>0</v>
      </c>
      <c r="BL192" s="16" t="s">
        <v>146</v>
      </c>
      <c r="BM192" s="230" t="s">
        <v>442</v>
      </c>
    </row>
    <row r="193" spans="1:65" s="2" customFormat="1" ht="16.5" customHeight="1">
      <c r="A193" s="37"/>
      <c r="B193" s="38"/>
      <c r="C193" s="260" t="s">
        <v>436</v>
      </c>
      <c r="D193" s="260" t="s">
        <v>230</v>
      </c>
      <c r="E193" s="261" t="s">
        <v>1971</v>
      </c>
      <c r="F193" s="262" t="s">
        <v>1969</v>
      </c>
      <c r="G193" s="263" t="s">
        <v>198</v>
      </c>
      <c r="H193" s="264">
        <v>2</v>
      </c>
      <c r="I193" s="265"/>
      <c r="J193" s="266">
        <f>ROUND(I193*H193,2)</f>
        <v>0</v>
      </c>
      <c r="K193" s="267"/>
      <c r="L193" s="268"/>
      <c r="M193" s="269" t="s">
        <v>1</v>
      </c>
      <c r="N193" s="270" t="s">
        <v>38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158</v>
      </c>
      <c r="AT193" s="230" t="s">
        <v>230</v>
      </c>
      <c r="AU193" s="230" t="s">
        <v>83</v>
      </c>
      <c r="AY193" s="16" t="s">
        <v>139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81</v>
      </c>
      <c r="BK193" s="231">
        <f>ROUND(I193*H193,2)</f>
        <v>0</v>
      </c>
      <c r="BL193" s="16" t="s">
        <v>146</v>
      </c>
      <c r="BM193" s="230" t="s">
        <v>446</v>
      </c>
    </row>
    <row r="194" spans="1:65" s="2" customFormat="1" ht="16.5" customHeight="1">
      <c r="A194" s="37"/>
      <c r="B194" s="38"/>
      <c r="C194" s="260" t="s">
        <v>316</v>
      </c>
      <c r="D194" s="260" t="s">
        <v>230</v>
      </c>
      <c r="E194" s="261" t="s">
        <v>1972</v>
      </c>
      <c r="F194" s="262" t="s">
        <v>1969</v>
      </c>
      <c r="G194" s="263" t="s">
        <v>198</v>
      </c>
      <c r="H194" s="264">
        <v>2</v>
      </c>
      <c r="I194" s="265"/>
      <c r="J194" s="266">
        <f>ROUND(I194*H194,2)</f>
        <v>0</v>
      </c>
      <c r="K194" s="267"/>
      <c r="L194" s="268"/>
      <c r="M194" s="269" t="s">
        <v>1</v>
      </c>
      <c r="N194" s="270" t="s">
        <v>38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158</v>
      </c>
      <c r="AT194" s="230" t="s">
        <v>230</v>
      </c>
      <c r="AU194" s="230" t="s">
        <v>83</v>
      </c>
      <c r="AY194" s="16" t="s">
        <v>139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81</v>
      </c>
      <c r="BK194" s="231">
        <f>ROUND(I194*H194,2)</f>
        <v>0</v>
      </c>
      <c r="BL194" s="16" t="s">
        <v>146</v>
      </c>
      <c r="BM194" s="230" t="s">
        <v>449</v>
      </c>
    </row>
    <row r="195" spans="1:65" s="2" customFormat="1" ht="16.5" customHeight="1">
      <c r="A195" s="37"/>
      <c r="B195" s="38"/>
      <c r="C195" s="260" t="s">
        <v>443</v>
      </c>
      <c r="D195" s="260" t="s">
        <v>230</v>
      </c>
      <c r="E195" s="261" t="s">
        <v>1973</v>
      </c>
      <c r="F195" s="262" t="s">
        <v>1969</v>
      </c>
      <c r="G195" s="263" t="s">
        <v>198</v>
      </c>
      <c r="H195" s="264">
        <v>2</v>
      </c>
      <c r="I195" s="265"/>
      <c r="J195" s="266">
        <f>ROUND(I195*H195,2)</f>
        <v>0</v>
      </c>
      <c r="K195" s="267"/>
      <c r="L195" s="268"/>
      <c r="M195" s="269" t="s">
        <v>1</v>
      </c>
      <c r="N195" s="270" t="s">
        <v>38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158</v>
      </c>
      <c r="AT195" s="230" t="s">
        <v>230</v>
      </c>
      <c r="AU195" s="230" t="s">
        <v>83</v>
      </c>
      <c r="AY195" s="16" t="s">
        <v>139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81</v>
      </c>
      <c r="BK195" s="231">
        <f>ROUND(I195*H195,2)</f>
        <v>0</v>
      </c>
      <c r="BL195" s="16" t="s">
        <v>146</v>
      </c>
      <c r="BM195" s="230" t="s">
        <v>453</v>
      </c>
    </row>
    <row r="196" spans="1:65" s="2" customFormat="1" ht="16.5" customHeight="1">
      <c r="A196" s="37"/>
      <c r="B196" s="38"/>
      <c r="C196" s="260" t="s">
        <v>322</v>
      </c>
      <c r="D196" s="260" t="s">
        <v>230</v>
      </c>
      <c r="E196" s="261" t="s">
        <v>1974</v>
      </c>
      <c r="F196" s="262" t="s">
        <v>1969</v>
      </c>
      <c r="G196" s="263" t="s">
        <v>198</v>
      </c>
      <c r="H196" s="264">
        <v>2</v>
      </c>
      <c r="I196" s="265"/>
      <c r="J196" s="266">
        <f>ROUND(I196*H196,2)</f>
        <v>0</v>
      </c>
      <c r="K196" s="267"/>
      <c r="L196" s="268"/>
      <c r="M196" s="269" t="s">
        <v>1</v>
      </c>
      <c r="N196" s="270" t="s">
        <v>38</v>
      </c>
      <c r="O196" s="90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158</v>
      </c>
      <c r="AT196" s="230" t="s">
        <v>230</v>
      </c>
      <c r="AU196" s="230" t="s">
        <v>83</v>
      </c>
      <c r="AY196" s="16" t="s">
        <v>139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81</v>
      </c>
      <c r="BK196" s="231">
        <f>ROUND(I196*H196,2)</f>
        <v>0</v>
      </c>
      <c r="BL196" s="16" t="s">
        <v>146</v>
      </c>
      <c r="BM196" s="230" t="s">
        <v>456</v>
      </c>
    </row>
    <row r="197" spans="1:65" s="2" customFormat="1" ht="16.5" customHeight="1">
      <c r="A197" s="37"/>
      <c r="B197" s="38"/>
      <c r="C197" s="260" t="s">
        <v>450</v>
      </c>
      <c r="D197" s="260" t="s">
        <v>230</v>
      </c>
      <c r="E197" s="261" t="s">
        <v>1975</v>
      </c>
      <c r="F197" s="262" t="s">
        <v>1969</v>
      </c>
      <c r="G197" s="263" t="s">
        <v>198</v>
      </c>
      <c r="H197" s="264">
        <v>2</v>
      </c>
      <c r="I197" s="265"/>
      <c r="J197" s="266">
        <f>ROUND(I197*H197,2)</f>
        <v>0</v>
      </c>
      <c r="K197" s="267"/>
      <c r="L197" s="268"/>
      <c r="M197" s="269" t="s">
        <v>1</v>
      </c>
      <c r="N197" s="270" t="s">
        <v>38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158</v>
      </c>
      <c r="AT197" s="230" t="s">
        <v>230</v>
      </c>
      <c r="AU197" s="230" t="s">
        <v>83</v>
      </c>
      <c r="AY197" s="16" t="s">
        <v>139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81</v>
      </c>
      <c r="BK197" s="231">
        <f>ROUND(I197*H197,2)</f>
        <v>0</v>
      </c>
      <c r="BL197" s="16" t="s">
        <v>146</v>
      </c>
      <c r="BM197" s="230" t="s">
        <v>462</v>
      </c>
    </row>
    <row r="198" spans="1:65" s="2" customFormat="1" ht="16.5" customHeight="1">
      <c r="A198" s="37"/>
      <c r="B198" s="38"/>
      <c r="C198" s="260" t="s">
        <v>329</v>
      </c>
      <c r="D198" s="260" t="s">
        <v>230</v>
      </c>
      <c r="E198" s="261" t="s">
        <v>1976</v>
      </c>
      <c r="F198" s="262" t="s">
        <v>1977</v>
      </c>
      <c r="G198" s="263" t="s">
        <v>198</v>
      </c>
      <c r="H198" s="264">
        <v>2</v>
      </c>
      <c r="I198" s="265"/>
      <c r="J198" s="266">
        <f>ROUND(I198*H198,2)</f>
        <v>0</v>
      </c>
      <c r="K198" s="267"/>
      <c r="L198" s="268"/>
      <c r="M198" s="269" t="s">
        <v>1</v>
      </c>
      <c r="N198" s="270" t="s">
        <v>38</v>
      </c>
      <c r="O198" s="90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158</v>
      </c>
      <c r="AT198" s="230" t="s">
        <v>230</v>
      </c>
      <c r="AU198" s="230" t="s">
        <v>83</v>
      </c>
      <c r="AY198" s="16" t="s">
        <v>139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81</v>
      </c>
      <c r="BK198" s="231">
        <f>ROUND(I198*H198,2)</f>
        <v>0</v>
      </c>
      <c r="BL198" s="16" t="s">
        <v>146</v>
      </c>
      <c r="BM198" s="230" t="s">
        <v>465</v>
      </c>
    </row>
    <row r="199" spans="1:65" s="2" customFormat="1" ht="16.5" customHeight="1">
      <c r="A199" s="37"/>
      <c r="B199" s="38"/>
      <c r="C199" s="260" t="s">
        <v>459</v>
      </c>
      <c r="D199" s="260" t="s">
        <v>230</v>
      </c>
      <c r="E199" s="261" t="s">
        <v>1978</v>
      </c>
      <c r="F199" s="262" t="s">
        <v>1979</v>
      </c>
      <c r="G199" s="263" t="s">
        <v>198</v>
      </c>
      <c r="H199" s="264">
        <v>2</v>
      </c>
      <c r="I199" s="265"/>
      <c r="J199" s="266">
        <f>ROUND(I199*H199,2)</f>
        <v>0</v>
      </c>
      <c r="K199" s="267"/>
      <c r="L199" s="268"/>
      <c r="M199" s="269" t="s">
        <v>1</v>
      </c>
      <c r="N199" s="270" t="s">
        <v>38</v>
      </c>
      <c r="O199" s="90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158</v>
      </c>
      <c r="AT199" s="230" t="s">
        <v>230</v>
      </c>
      <c r="AU199" s="230" t="s">
        <v>83</v>
      </c>
      <c r="AY199" s="16" t="s">
        <v>139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81</v>
      </c>
      <c r="BK199" s="231">
        <f>ROUND(I199*H199,2)</f>
        <v>0</v>
      </c>
      <c r="BL199" s="16" t="s">
        <v>146</v>
      </c>
      <c r="BM199" s="230" t="s">
        <v>469</v>
      </c>
    </row>
    <row r="200" spans="1:65" s="2" customFormat="1" ht="16.5" customHeight="1">
      <c r="A200" s="37"/>
      <c r="B200" s="38"/>
      <c r="C200" s="260" t="s">
        <v>102</v>
      </c>
      <c r="D200" s="260" t="s">
        <v>230</v>
      </c>
      <c r="E200" s="261" t="s">
        <v>1980</v>
      </c>
      <c r="F200" s="262" t="s">
        <v>1981</v>
      </c>
      <c r="G200" s="263" t="s">
        <v>198</v>
      </c>
      <c r="H200" s="264">
        <v>2</v>
      </c>
      <c r="I200" s="265"/>
      <c r="J200" s="266">
        <f>ROUND(I200*H200,2)</f>
        <v>0</v>
      </c>
      <c r="K200" s="267"/>
      <c r="L200" s="268"/>
      <c r="M200" s="269" t="s">
        <v>1</v>
      </c>
      <c r="N200" s="270" t="s">
        <v>38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158</v>
      </c>
      <c r="AT200" s="230" t="s">
        <v>230</v>
      </c>
      <c r="AU200" s="230" t="s">
        <v>83</v>
      </c>
      <c r="AY200" s="16" t="s">
        <v>139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81</v>
      </c>
      <c r="BK200" s="231">
        <f>ROUND(I200*H200,2)</f>
        <v>0</v>
      </c>
      <c r="BL200" s="16" t="s">
        <v>146</v>
      </c>
      <c r="BM200" s="230" t="s">
        <v>474</v>
      </c>
    </row>
    <row r="201" spans="1:65" s="2" customFormat="1" ht="16.5" customHeight="1">
      <c r="A201" s="37"/>
      <c r="B201" s="38"/>
      <c r="C201" s="260" t="s">
        <v>466</v>
      </c>
      <c r="D201" s="260" t="s">
        <v>230</v>
      </c>
      <c r="E201" s="261" t="s">
        <v>1982</v>
      </c>
      <c r="F201" s="262" t="s">
        <v>1983</v>
      </c>
      <c r="G201" s="263" t="s">
        <v>198</v>
      </c>
      <c r="H201" s="264">
        <v>2</v>
      </c>
      <c r="I201" s="265"/>
      <c r="J201" s="266">
        <f>ROUND(I201*H201,2)</f>
        <v>0</v>
      </c>
      <c r="K201" s="267"/>
      <c r="L201" s="268"/>
      <c r="M201" s="269" t="s">
        <v>1</v>
      </c>
      <c r="N201" s="270" t="s">
        <v>38</v>
      </c>
      <c r="O201" s="90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158</v>
      </c>
      <c r="AT201" s="230" t="s">
        <v>230</v>
      </c>
      <c r="AU201" s="230" t="s">
        <v>83</v>
      </c>
      <c r="AY201" s="16" t="s">
        <v>139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81</v>
      </c>
      <c r="BK201" s="231">
        <f>ROUND(I201*H201,2)</f>
        <v>0</v>
      </c>
      <c r="BL201" s="16" t="s">
        <v>146</v>
      </c>
      <c r="BM201" s="230" t="s">
        <v>478</v>
      </c>
    </row>
    <row r="202" spans="1:65" s="2" customFormat="1" ht="16.5" customHeight="1">
      <c r="A202" s="37"/>
      <c r="B202" s="38"/>
      <c r="C202" s="260" t="s">
        <v>338</v>
      </c>
      <c r="D202" s="260" t="s">
        <v>230</v>
      </c>
      <c r="E202" s="261" t="s">
        <v>1984</v>
      </c>
      <c r="F202" s="262" t="s">
        <v>1985</v>
      </c>
      <c r="G202" s="263" t="s">
        <v>198</v>
      </c>
      <c r="H202" s="264">
        <v>2</v>
      </c>
      <c r="I202" s="265"/>
      <c r="J202" s="266">
        <f>ROUND(I202*H202,2)</f>
        <v>0</v>
      </c>
      <c r="K202" s="267"/>
      <c r="L202" s="268"/>
      <c r="M202" s="269" t="s">
        <v>1</v>
      </c>
      <c r="N202" s="270" t="s">
        <v>38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158</v>
      </c>
      <c r="AT202" s="230" t="s">
        <v>230</v>
      </c>
      <c r="AU202" s="230" t="s">
        <v>83</v>
      </c>
      <c r="AY202" s="16" t="s">
        <v>139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81</v>
      </c>
      <c r="BK202" s="231">
        <f>ROUND(I202*H202,2)</f>
        <v>0</v>
      </c>
      <c r="BL202" s="16" t="s">
        <v>146</v>
      </c>
      <c r="BM202" s="230" t="s">
        <v>481</v>
      </c>
    </row>
    <row r="203" spans="1:65" s="2" customFormat="1" ht="16.5" customHeight="1">
      <c r="A203" s="37"/>
      <c r="B203" s="38"/>
      <c r="C203" s="260" t="s">
        <v>475</v>
      </c>
      <c r="D203" s="260" t="s">
        <v>230</v>
      </c>
      <c r="E203" s="261" t="s">
        <v>1986</v>
      </c>
      <c r="F203" s="262" t="s">
        <v>1987</v>
      </c>
      <c r="G203" s="263" t="s">
        <v>198</v>
      </c>
      <c r="H203" s="264">
        <v>2</v>
      </c>
      <c r="I203" s="265"/>
      <c r="J203" s="266">
        <f>ROUND(I203*H203,2)</f>
        <v>0</v>
      </c>
      <c r="K203" s="267"/>
      <c r="L203" s="268"/>
      <c r="M203" s="269" t="s">
        <v>1</v>
      </c>
      <c r="N203" s="270" t="s">
        <v>38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158</v>
      </c>
      <c r="AT203" s="230" t="s">
        <v>230</v>
      </c>
      <c r="AU203" s="230" t="s">
        <v>83</v>
      </c>
      <c r="AY203" s="16" t="s">
        <v>139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81</v>
      </c>
      <c r="BK203" s="231">
        <f>ROUND(I203*H203,2)</f>
        <v>0</v>
      </c>
      <c r="BL203" s="16" t="s">
        <v>146</v>
      </c>
      <c r="BM203" s="230" t="s">
        <v>485</v>
      </c>
    </row>
    <row r="204" spans="1:65" s="2" customFormat="1" ht="16.5" customHeight="1">
      <c r="A204" s="37"/>
      <c r="B204" s="38"/>
      <c r="C204" s="260" t="s">
        <v>344</v>
      </c>
      <c r="D204" s="260" t="s">
        <v>230</v>
      </c>
      <c r="E204" s="261" t="s">
        <v>1988</v>
      </c>
      <c r="F204" s="262" t="s">
        <v>1989</v>
      </c>
      <c r="G204" s="263" t="s">
        <v>198</v>
      </c>
      <c r="H204" s="264">
        <v>2</v>
      </c>
      <c r="I204" s="265"/>
      <c r="J204" s="266">
        <f>ROUND(I204*H204,2)</f>
        <v>0</v>
      </c>
      <c r="K204" s="267"/>
      <c r="L204" s="268"/>
      <c r="M204" s="269" t="s">
        <v>1</v>
      </c>
      <c r="N204" s="270" t="s">
        <v>38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158</v>
      </c>
      <c r="AT204" s="230" t="s">
        <v>230</v>
      </c>
      <c r="AU204" s="230" t="s">
        <v>83</v>
      </c>
      <c r="AY204" s="16" t="s">
        <v>139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81</v>
      </c>
      <c r="BK204" s="231">
        <f>ROUND(I204*H204,2)</f>
        <v>0</v>
      </c>
      <c r="BL204" s="16" t="s">
        <v>146</v>
      </c>
      <c r="BM204" s="230" t="s">
        <v>488</v>
      </c>
    </row>
    <row r="205" spans="1:65" s="2" customFormat="1" ht="16.5" customHeight="1">
      <c r="A205" s="37"/>
      <c r="B205" s="38"/>
      <c r="C205" s="260" t="s">
        <v>482</v>
      </c>
      <c r="D205" s="260" t="s">
        <v>230</v>
      </c>
      <c r="E205" s="261" t="s">
        <v>1990</v>
      </c>
      <c r="F205" s="262" t="s">
        <v>1991</v>
      </c>
      <c r="G205" s="263" t="s">
        <v>198</v>
      </c>
      <c r="H205" s="264">
        <v>2</v>
      </c>
      <c r="I205" s="265"/>
      <c r="J205" s="266">
        <f>ROUND(I205*H205,2)</f>
        <v>0</v>
      </c>
      <c r="K205" s="267"/>
      <c r="L205" s="268"/>
      <c r="M205" s="269" t="s">
        <v>1</v>
      </c>
      <c r="N205" s="270" t="s">
        <v>38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158</v>
      </c>
      <c r="AT205" s="230" t="s">
        <v>230</v>
      </c>
      <c r="AU205" s="230" t="s">
        <v>83</v>
      </c>
      <c r="AY205" s="16" t="s">
        <v>139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81</v>
      </c>
      <c r="BK205" s="231">
        <f>ROUND(I205*H205,2)</f>
        <v>0</v>
      </c>
      <c r="BL205" s="16" t="s">
        <v>146</v>
      </c>
      <c r="BM205" s="230" t="s">
        <v>492</v>
      </c>
    </row>
    <row r="206" spans="1:65" s="2" customFormat="1" ht="16.5" customHeight="1">
      <c r="A206" s="37"/>
      <c r="B206" s="38"/>
      <c r="C206" s="260" t="s">
        <v>349</v>
      </c>
      <c r="D206" s="260" t="s">
        <v>230</v>
      </c>
      <c r="E206" s="261" t="s">
        <v>1992</v>
      </c>
      <c r="F206" s="262" t="s">
        <v>1993</v>
      </c>
      <c r="G206" s="263" t="s">
        <v>198</v>
      </c>
      <c r="H206" s="264">
        <v>2</v>
      </c>
      <c r="I206" s="265"/>
      <c r="J206" s="266">
        <f>ROUND(I206*H206,2)</f>
        <v>0</v>
      </c>
      <c r="K206" s="267"/>
      <c r="L206" s="268"/>
      <c r="M206" s="269" t="s">
        <v>1</v>
      </c>
      <c r="N206" s="270" t="s">
        <v>38</v>
      </c>
      <c r="O206" s="90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158</v>
      </c>
      <c r="AT206" s="230" t="s">
        <v>230</v>
      </c>
      <c r="AU206" s="230" t="s">
        <v>83</v>
      </c>
      <c r="AY206" s="16" t="s">
        <v>139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81</v>
      </c>
      <c r="BK206" s="231">
        <f>ROUND(I206*H206,2)</f>
        <v>0</v>
      </c>
      <c r="BL206" s="16" t="s">
        <v>146</v>
      </c>
      <c r="BM206" s="230" t="s">
        <v>497</v>
      </c>
    </row>
    <row r="207" spans="1:65" s="2" customFormat="1" ht="16.5" customHeight="1">
      <c r="A207" s="37"/>
      <c r="B207" s="38"/>
      <c r="C207" s="260" t="s">
        <v>489</v>
      </c>
      <c r="D207" s="260" t="s">
        <v>230</v>
      </c>
      <c r="E207" s="261" t="s">
        <v>1994</v>
      </c>
      <c r="F207" s="262" t="s">
        <v>1995</v>
      </c>
      <c r="G207" s="263" t="s">
        <v>198</v>
      </c>
      <c r="H207" s="264">
        <v>2</v>
      </c>
      <c r="I207" s="265"/>
      <c r="J207" s="266">
        <f>ROUND(I207*H207,2)</f>
        <v>0</v>
      </c>
      <c r="K207" s="267"/>
      <c r="L207" s="268"/>
      <c r="M207" s="269" t="s">
        <v>1</v>
      </c>
      <c r="N207" s="270" t="s">
        <v>38</v>
      </c>
      <c r="O207" s="90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158</v>
      </c>
      <c r="AT207" s="230" t="s">
        <v>230</v>
      </c>
      <c r="AU207" s="230" t="s">
        <v>83</v>
      </c>
      <c r="AY207" s="16" t="s">
        <v>139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81</v>
      </c>
      <c r="BK207" s="231">
        <f>ROUND(I207*H207,2)</f>
        <v>0</v>
      </c>
      <c r="BL207" s="16" t="s">
        <v>146</v>
      </c>
      <c r="BM207" s="230" t="s">
        <v>721</v>
      </c>
    </row>
    <row r="208" spans="1:65" s="2" customFormat="1" ht="16.5" customHeight="1">
      <c r="A208" s="37"/>
      <c r="B208" s="38"/>
      <c r="C208" s="260" t="s">
        <v>353</v>
      </c>
      <c r="D208" s="260" t="s">
        <v>230</v>
      </c>
      <c r="E208" s="261" t="s">
        <v>1996</v>
      </c>
      <c r="F208" s="262" t="s">
        <v>1997</v>
      </c>
      <c r="G208" s="263" t="s">
        <v>198</v>
      </c>
      <c r="H208" s="264">
        <v>2</v>
      </c>
      <c r="I208" s="265"/>
      <c r="J208" s="266">
        <f>ROUND(I208*H208,2)</f>
        <v>0</v>
      </c>
      <c r="K208" s="267"/>
      <c r="L208" s="268"/>
      <c r="M208" s="269" t="s">
        <v>1</v>
      </c>
      <c r="N208" s="270" t="s">
        <v>38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158</v>
      </c>
      <c r="AT208" s="230" t="s">
        <v>230</v>
      </c>
      <c r="AU208" s="230" t="s">
        <v>83</v>
      </c>
      <c r="AY208" s="16" t="s">
        <v>139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81</v>
      </c>
      <c r="BK208" s="231">
        <f>ROUND(I208*H208,2)</f>
        <v>0</v>
      </c>
      <c r="BL208" s="16" t="s">
        <v>146</v>
      </c>
      <c r="BM208" s="230" t="s">
        <v>722</v>
      </c>
    </row>
    <row r="209" spans="1:65" s="2" customFormat="1" ht="16.5" customHeight="1">
      <c r="A209" s="37"/>
      <c r="B209" s="38"/>
      <c r="C209" s="260" t="s">
        <v>498</v>
      </c>
      <c r="D209" s="260" t="s">
        <v>230</v>
      </c>
      <c r="E209" s="261" t="s">
        <v>1998</v>
      </c>
      <c r="F209" s="262" t="s">
        <v>1999</v>
      </c>
      <c r="G209" s="263" t="s">
        <v>198</v>
      </c>
      <c r="H209" s="264">
        <v>2</v>
      </c>
      <c r="I209" s="265"/>
      <c r="J209" s="266">
        <f>ROUND(I209*H209,2)</f>
        <v>0</v>
      </c>
      <c r="K209" s="267"/>
      <c r="L209" s="268"/>
      <c r="M209" s="269" t="s">
        <v>1</v>
      </c>
      <c r="N209" s="270" t="s">
        <v>38</v>
      </c>
      <c r="O209" s="90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158</v>
      </c>
      <c r="AT209" s="230" t="s">
        <v>230</v>
      </c>
      <c r="AU209" s="230" t="s">
        <v>83</v>
      </c>
      <c r="AY209" s="16" t="s">
        <v>139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81</v>
      </c>
      <c r="BK209" s="231">
        <f>ROUND(I209*H209,2)</f>
        <v>0</v>
      </c>
      <c r="BL209" s="16" t="s">
        <v>146</v>
      </c>
      <c r="BM209" s="230" t="s">
        <v>511</v>
      </c>
    </row>
    <row r="210" spans="1:65" s="2" customFormat="1" ht="16.5" customHeight="1">
      <c r="A210" s="37"/>
      <c r="B210" s="38"/>
      <c r="C210" s="260" t="s">
        <v>105</v>
      </c>
      <c r="D210" s="260" t="s">
        <v>230</v>
      </c>
      <c r="E210" s="261" t="s">
        <v>2000</v>
      </c>
      <c r="F210" s="262" t="s">
        <v>2001</v>
      </c>
      <c r="G210" s="263" t="s">
        <v>198</v>
      </c>
      <c r="H210" s="264">
        <v>2</v>
      </c>
      <c r="I210" s="265"/>
      <c r="J210" s="266">
        <f>ROUND(I210*H210,2)</f>
        <v>0</v>
      </c>
      <c r="K210" s="267"/>
      <c r="L210" s="268"/>
      <c r="M210" s="269" t="s">
        <v>1</v>
      </c>
      <c r="N210" s="270" t="s">
        <v>38</v>
      </c>
      <c r="O210" s="90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158</v>
      </c>
      <c r="AT210" s="230" t="s">
        <v>230</v>
      </c>
      <c r="AU210" s="230" t="s">
        <v>83</v>
      </c>
      <c r="AY210" s="16" t="s">
        <v>139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81</v>
      </c>
      <c r="BK210" s="231">
        <f>ROUND(I210*H210,2)</f>
        <v>0</v>
      </c>
      <c r="BL210" s="16" t="s">
        <v>146</v>
      </c>
      <c r="BM210" s="230" t="s">
        <v>514</v>
      </c>
    </row>
    <row r="211" spans="1:65" s="2" customFormat="1" ht="16.5" customHeight="1">
      <c r="A211" s="37"/>
      <c r="B211" s="38"/>
      <c r="C211" s="260" t="s">
        <v>508</v>
      </c>
      <c r="D211" s="260" t="s">
        <v>230</v>
      </c>
      <c r="E211" s="261" t="s">
        <v>2002</v>
      </c>
      <c r="F211" s="262" t="s">
        <v>2003</v>
      </c>
      <c r="G211" s="263" t="s">
        <v>198</v>
      </c>
      <c r="H211" s="264">
        <v>2</v>
      </c>
      <c r="I211" s="265"/>
      <c r="J211" s="266">
        <f>ROUND(I211*H211,2)</f>
        <v>0</v>
      </c>
      <c r="K211" s="267"/>
      <c r="L211" s="268"/>
      <c r="M211" s="269" t="s">
        <v>1</v>
      </c>
      <c r="N211" s="270" t="s">
        <v>38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158</v>
      </c>
      <c r="AT211" s="230" t="s">
        <v>230</v>
      </c>
      <c r="AU211" s="230" t="s">
        <v>83</v>
      </c>
      <c r="AY211" s="16" t="s">
        <v>139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81</v>
      </c>
      <c r="BK211" s="231">
        <f>ROUND(I211*H211,2)</f>
        <v>0</v>
      </c>
      <c r="BL211" s="16" t="s">
        <v>146</v>
      </c>
      <c r="BM211" s="230" t="s">
        <v>519</v>
      </c>
    </row>
    <row r="212" spans="1:65" s="2" customFormat="1" ht="16.5" customHeight="1">
      <c r="A212" s="37"/>
      <c r="B212" s="38"/>
      <c r="C212" s="260" t="s">
        <v>360</v>
      </c>
      <c r="D212" s="260" t="s">
        <v>230</v>
      </c>
      <c r="E212" s="261" t="s">
        <v>2004</v>
      </c>
      <c r="F212" s="262" t="s">
        <v>2005</v>
      </c>
      <c r="G212" s="263" t="s">
        <v>198</v>
      </c>
      <c r="H212" s="264">
        <v>2</v>
      </c>
      <c r="I212" s="265"/>
      <c r="J212" s="266">
        <f>ROUND(I212*H212,2)</f>
        <v>0</v>
      </c>
      <c r="K212" s="267"/>
      <c r="L212" s="268"/>
      <c r="M212" s="269" t="s">
        <v>1</v>
      </c>
      <c r="N212" s="270" t="s">
        <v>38</v>
      </c>
      <c r="O212" s="90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158</v>
      </c>
      <c r="AT212" s="230" t="s">
        <v>230</v>
      </c>
      <c r="AU212" s="230" t="s">
        <v>83</v>
      </c>
      <c r="AY212" s="16" t="s">
        <v>139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81</v>
      </c>
      <c r="BK212" s="231">
        <f>ROUND(I212*H212,2)</f>
        <v>0</v>
      </c>
      <c r="BL212" s="16" t="s">
        <v>146</v>
      </c>
      <c r="BM212" s="230" t="s">
        <v>524</v>
      </c>
    </row>
    <row r="213" spans="1:65" s="2" customFormat="1" ht="21.75" customHeight="1">
      <c r="A213" s="37"/>
      <c r="B213" s="38"/>
      <c r="C213" s="260" t="s">
        <v>516</v>
      </c>
      <c r="D213" s="260" t="s">
        <v>230</v>
      </c>
      <c r="E213" s="261" t="s">
        <v>2006</v>
      </c>
      <c r="F213" s="262" t="s">
        <v>2007</v>
      </c>
      <c r="G213" s="263" t="s">
        <v>198</v>
      </c>
      <c r="H213" s="264">
        <v>2</v>
      </c>
      <c r="I213" s="265"/>
      <c r="J213" s="266">
        <f>ROUND(I213*H213,2)</f>
        <v>0</v>
      </c>
      <c r="K213" s="267"/>
      <c r="L213" s="268"/>
      <c r="M213" s="269" t="s">
        <v>1</v>
      </c>
      <c r="N213" s="270" t="s">
        <v>38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158</v>
      </c>
      <c r="AT213" s="230" t="s">
        <v>230</v>
      </c>
      <c r="AU213" s="230" t="s">
        <v>83</v>
      </c>
      <c r="AY213" s="16" t="s">
        <v>139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81</v>
      </c>
      <c r="BK213" s="231">
        <f>ROUND(I213*H213,2)</f>
        <v>0</v>
      </c>
      <c r="BL213" s="16" t="s">
        <v>146</v>
      </c>
      <c r="BM213" s="230" t="s">
        <v>530</v>
      </c>
    </row>
    <row r="214" spans="1:65" s="2" customFormat="1" ht="21.75" customHeight="1">
      <c r="A214" s="37"/>
      <c r="B214" s="38"/>
      <c r="C214" s="260" t="s">
        <v>365</v>
      </c>
      <c r="D214" s="260" t="s">
        <v>230</v>
      </c>
      <c r="E214" s="261" t="s">
        <v>2008</v>
      </c>
      <c r="F214" s="262" t="s">
        <v>2009</v>
      </c>
      <c r="G214" s="263" t="s">
        <v>198</v>
      </c>
      <c r="H214" s="264">
        <v>2</v>
      </c>
      <c r="I214" s="265"/>
      <c r="J214" s="266">
        <f>ROUND(I214*H214,2)</f>
        <v>0</v>
      </c>
      <c r="K214" s="267"/>
      <c r="L214" s="268"/>
      <c r="M214" s="269" t="s">
        <v>1</v>
      </c>
      <c r="N214" s="270" t="s">
        <v>38</v>
      </c>
      <c r="O214" s="90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158</v>
      </c>
      <c r="AT214" s="230" t="s">
        <v>230</v>
      </c>
      <c r="AU214" s="230" t="s">
        <v>83</v>
      </c>
      <c r="AY214" s="16" t="s">
        <v>139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81</v>
      </c>
      <c r="BK214" s="231">
        <f>ROUND(I214*H214,2)</f>
        <v>0</v>
      </c>
      <c r="BL214" s="16" t="s">
        <v>146</v>
      </c>
      <c r="BM214" s="230" t="s">
        <v>537</v>
      </c>
    </row>
    <row r="215" spans="1:65" s="2" customFormat="1" ht="21.75" customHeight="1">
      <c r="A215" s="37"/>
      <c r="B215" s="38"/>
      <c r="C215" s="260" t="s">
        <v>527</v>
      </c>
      <c r="D215" s="260" t="s">
        <v>230</v>
      </c>
      <c r="E215" s="261" t="s">
        <v>2010</v>
      </c>
      <c r="F215" s="262" t="s">
        <v>2011</v>
      </c>
      <c r="G215" s="263" t="s">
        <v>198</v>
      </c>
      <c r="H215" s="264">
        <v>2</v>
      </c>
      <c r="I215" s="265"/>
      <c r="J215" s="266">
        <f>ROUND(I215*H215,2)</f>
        <v>0</v>
      </c>
      <c r="K215" s="267"/>
      <c r="L215" s="268"/>
      <c r="M215" s="269" t="s">
        <v>1</v>
      </c>
      <c r="N215" s="270" t="s">
        <v>38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158</v>
      </c>
      <c r="AT215" s="230" t="s">
        <v>230</v>
      </c>
      <c r="AU215" s="230" t="s">
        <v>83</v>
      </c>
      <c r="AY215" s="16" t="s">
        <v>139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81</v>
      </c>
      <c r="BK215" s="231">
        <f>ROUND(I215*H215,2)</f>
        <v>0</v>
      </c>
      <c r="BL215" s="16" t="s">
        <v>146</v>
      </c>
      <c r="BM215" s="230" t="s">
        <v>541</v>
      </c>
    </row>
    <row r="216" spans="1:65" s="2" customFormat="1" ht="21.75" customHeight="1">
      <c r="A216" s="37"/>
      <c r="B216" s="38"/>
      <c r="C216" s="260" t="s">
        <v>370</v>
      </c>
      <c r="D216" s="260" t="s">
        <v>230</v>
      </c>
      <c r="E216" s="261" t="s">
        <v>2012</v>
      </c>
      <c r="F216" s="262" t="s">
        <v>2013</v>
      </c>
      <c r="G216" s="263" t="s">
        <v>198</v>
      </c>
      <c r="H216" s="264">
        <v>2</v>
      </c>
      <c r="I216" s="265"/>
      <c r="J216" s="266">
        <f>ROUND(I216*H216,2)</f>
        <v>0</v>
      </c>
      <c r="K216" s="267"/>
      <c r="L216" s="268"/>
      <c r="M216" s="269" t="s">
        <v>1</v>
      </c>
      <c r="N216" s="270" t="s">
        <v>38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158</v>
      </c>
      <c r="AT216" s="230" t="s">
        <v>230</v>
      </c>
      <c r="AU216" s="230" t="s">
        <v>83</v>
      </c>
      <c r="AY216" s="16" t="s">
        <v>139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81</v>
      </c>
      <c r="BK216" s="231">
        <f>ROUND(I216*H216,2)</f>
        <v>0</v>
      </c>
      <c r="BL216" s="16" t="s">
        <v>146</v>
      </c>
      <c r="BM216" s="230" t="s">
        <v>544</v>
      </c>
    </row>
    <row r="217" spans="1:65" s="2" customFormat="1" ht="24.15" customHeight="1">
      <c r="A217" s="37"/>
      <c r="B217" s="38"/>
      <c r="C217" s="260" t="s">
        <v>538</v>
      </c>
      <c r="D217" s="260" t="s">
        <v>230</v>
      </c>
      <c r="E217" s="261" t="s">
        <v>2014</v>
      </c>
      <c r="F217" s="262" t="s">
        <v>2015</v>
      </c>
      <c r="G217" s="263" t="s">
        <v>149</v>
      </c>
      <c r="H217" s="264">
        <v>1</v>
      </c>
      <c r="I217" s="265"/>
      <c r="J217" s="266">
        <f>ROUND(I217*H217,2)</f>
        <v>0</v>
      </c>
      <c r="K217" s="267"/>
      <c r="L217" s="268"/>
      <c r="M217" s="269" t="s">
        <v>1</v>
      </c>
      <c r="N217" s="270" t="s">
        <v>38</v>
      </c>
      <c r="O217" s="90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158</v>
      </c>
      <c r="AT217" s="230" t="s">
        <v>230</v>
      </c>
      <c r="AU217" s="230" t="s">
        <v>83</v>
      </c>
      <c r="AY217" s="16" t="s">
        <v>139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81</v>
      </c>
      <c r="BK217" s="231">
        <f>ROUND(I217*H217,2)</f>
        <v>0</v>
      </c>
      <c r="BL217" s="16" t="s">
        <v>146</v>
      </c>
      <c r="BM217" s="230" t="s">
        <v>549</v>
      </c>
    </row>
    <row r="218" spans="1:65" s="2" customFormat="1" ht="24.15" customHeight="1">
      <c r="A218" s="37"/>
      <c r="B218" s="38"/>
      <c r="C218" s="260" t="s">
        <v>373</v>
      </c>
      <c r="D218" s="260" t="s">
        <v>230</v>
      </c>
      <c r="E218" s="261" t="s">
        <v>2016</v>
      </c>
      <c r="F218" s="262" t="s">
        <v>2017</v>
      </c>
      <c r="G218" s="263" t="s">
        <v>198</v>
      </c>
      <c r="H218" s="264">
        <v>2</v>
      </c>
      <c r="I218" s="265"/>
      <c r="J218" s="266">
        <f>ROUND(I218*H218,2)</f>
        <v>0</v>
      </c>
      <c r="K218" s="267"/>
      <c r="L218" s="268"/>
      <c r="M218" s="272" t="s">
        <v>1</v>
      </c>
      <c r="N218" s="273" t="s">
        <v>38</v>
      </c>
      <c r="O218" s="234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158</v>
      </c>
      <c r="AT218" s="230" t="s">
        <v>230</v>
      </c>
      <c r="AU218" s="230" t="s">
        <v>83</v>
      </c>
      <c r="AY218" s="16" t="s">
        <v>139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81</v>
      </c>
      <c r="BK218" s="231">
        <f>ROUND(I218*H218,2)</f>
        <v>0</v>
      </c>
      <c r="BL218" s="16" t="s">
        <v>146</v>
      </c>
      <c r="BM218" s="230" t="s">
        <v>554</v>
      </c>
    </row>
    <row r="219" spans="1:31" s="2" customFormat="1" ht="6.95" customHeight="1">
      <c r="A219" s="37"/>
      <c r="B219" s="65"/>
      <c r="C219" s="66"/>
      <c r="D219" s="66"/>
      <c r="E219" s="66"/>
      <c r="F219" s="66"/>
      <c r="G219" s="66"/>
      <c r="H219" s="66"/>
      <c r="I219" s="66"/>
      <c r="J219" s="66"/>
      <c r="K219" s="66"/>
      <c r="L219" s="43"/>
      <c r="M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</row>
  </sheetData>
  <sheetProtection password="CC35" sheet="1" objects="1" scenarios="1" formatColumns="0" formatRows="0" autoFilter="0"/>
  <autoFilter ref="C122:K21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111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Polyfunkční dům Dragounská 12, Cheb - rozpočet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113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30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ROUND((SUM(BE121:BE132)),2)</f>
        <v>0</v>
      </c>
      <c r="G33" s="37"/>
      <c r="H33" s="37"/>
      <c r="I33" s="154">
        <v>0.21</v>
      </c>
      <c r="J33" s="153">
        <f>ROUND(((SUM(BE121:BE132))*I33),2)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ROUND((SUM(BF121:BF132)),2)</f>
        <v>0</v>
      </c>
      <c r="G34" s="37"/>
      <c r="H34" s="37"/>
      <c r="I34" s="154">
        <v>0.15</v>
      </c>
      <c r="J34" s="153">
        <f>ROUND(((SUM(BF121:BF132))*I34),2)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ROUND((SUM(BG121:BG132)),2)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ROUND((SUM(BH121:BH132)),2)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ROUND((SUM(BI121:BI132)),2)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Polyfunkční dům Dragounská 12, Cheb - rozpočet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00 - VRN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30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115</v>
      </c>
      <c r="D94" s="175"/>
      <c r="E94" s="175"/>
      <c r="F94" s="175"/>
      <c r="G94" s="175"/>
      <c r="H94" s="175"/>
      <c r="I94" s="175"/>
      <c r="J94" s="176" t="s">
        <v>116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117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118</v>
      </c>
    </row>
    <row r="97" spans="1:31" s="9" customFormat="1" ht="24.95" customHeight="1">
      <c r="A97" s="9"/>
      <c r="B97" s="178"/>
      <c r="C97" s="179"/>
      <c r="D97" s="180" t="s">
        <v>119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120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121</v>
      </c>
      <c r="E99" s="187"/>
      <c r="F99" s="187"/>
      <c r="G99" s="187"/>
      <c r="H99" s="187"/>
      <c r="I99" s="187"/>
      <c r="J99" s="188">
        <f>J126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122</v>
      </c>
      <c r="E100" s="187"/>
      <c r="F100" s="187"/>
      <c r="G100" s="187"/>
      <c r="H100" s="187"/>
      <c r="I100" s="187"/>
      <c r="J100" s="188">
        <f>J128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123</v>
      </c>
      <c r="E101" s="187"/>
      <c r="F101" s="187"/>
      <c r="G101" s="187"/>
      <c r="H101" s="187"/>
      <c r="I101" s="187"/>
      <c r="J101" s="188">
        <f>J131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124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Polyfunkční dům Dragounská 12, Cheb - rozpočet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112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00 - VRN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20. 1. 2022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 xml:space="preserve"> </v>
      </c>
      <c r="G117" s="39"/>
      <c r="H117" s="39"/>
      <c r="I117" s="31" t="s">
        <v>29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27</v>
      </c>
      <c r="D118" s="39"/>
      <c r="E118" s="39"/>
      <c r="F118" s="26" t="str">
        <f>IF(E18="","",E18)</f>
        <v>Vyplň údaj</v>
      </c>
      <c r="G118" s="39"/>
      <c r="H118" s="39"/>
      <c r="I118" s="31" t="s">
        <v>30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125</v>
      </c>
      <c r="D120" s="193" t="s">
        <v>58</v>
      </c>
      <c r="E120" s="193" t="s">
        <v>54</v>
      </c>
      <c r="F120" s="193" t="s">
        <v>55</v>
      </c>
      <c r="G120" s="193" t="s">
        <v>126</v>
      </c>
      <c r="H120" s="193" t="s">
        <v>127</v>
      </c>
      <c r="I120" s="193" t="s">
        <v>128</v>
      </c>
      <c r="J120" s="194" t="s">
        <v>116</v>
      </c>
      <c r="K120" s="195" t="s">
        <v>129</v>
      </c>
      <c r="L120" s="196"/>
      <c r="M120" s="99" t="s">
        <v>1</v>
      </c>
      <c r="N120" s="100" t="s">
        <v>37</v>
      </c>
      <c r="O120" s="100" t="s">
        <v>130</v>
      </c>
      <c r="P120" s="100" t="s">
        <v>131</v>
      </c>
      <c r="Q120" s="100" t="s">
        <v>132</v>
      </c>
      <c r="R120" s="100" t="s">
        <v>133</v>
      </c>
      <c r="S120" s="100" t="s">
        <v>134</v>
      </c>
      <c r="T120" s="101" t="s">
        <v>135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136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0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72</v>
      </c>
      <c r="AU121" s="16" t="s">
        <v>118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72</v>
      </c>
      <c r="E122" s="205" t="s">
        <v>79</v>
      </c>
      <c r="F122" s="205" t="s">
        <v>137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P123+P126+P128+P131</f>
        <v>0</v>
      </c>
      <c r="Q122" s="210"/>
      <c r="R122" s="211">
        <f>R123+R126+R128+R131</f>
        <v>0</v>
      </c>
      <c r="S122" s="210"/>
      <c r="T122" s="212">
        <f>T123+T126+T128+T131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138</v>
      </c>
      <c r="AT122" s="214" t="s">
        <v>72</v>
      </c>
      <c r="AU122" s="214" t="s">
        <v>73</v>
      </c>
      <c r="AY122" s="213" t="s">
        <v>139</v>
      </c>
      <c r="BK122" s="215">
        <f>BK123+BK126+BK128+BK131</f>
        <v>0</v>
      </c>
    </row>
    <row r="123" spans="1:63" s="12" customFormat="1" ht="22.8" customHeight="1">
      <c r="A123" s="12"/>
      <c r="B123" s="202"/>
      <c r="C123" s="203"/>
      <c r="D123" s="204" t="s">
        <v>72</v>
      </c>
      <c r="E123" s="216" t="s">
        <v>140</v>
      </c>
      <c r="F123" s="216" t="s">
        <v>141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SUM(P124:P125)</f>
        <v>0</v>
      </c>
      <c r="Q123" s="210"/>
      <c r="R123" s="211">
        <f>SUM(R124:R125)</f>
        <v>0</v>
      </c>
      <c r="S123" s="210"/>
      <c r="T123" s="212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138</v>
      </c>
      <c r="AT123" s="214" t="s">
        <v>72</v>
      </c>
      <c r="AU123" s="214" t="s">
        <v>81</v>
      </c>
      <c r="AY123" s="213" t="s">
        <v>139</v>
      </c>
      <c r="BK123" s="215">
        <f>SUM(BK124:BK125)</f>
        <v>0</v>
      </c>
    </row>
    <row r="124" spans="1:65" s="2" customFormat="1" ht="16.5" customHeight="1">
      <c r="A124" s="37"/>
      <c r="B124" s="38"/>
      <c r="C124" s="218" t="s">
        <v>81</v>
      </c>
      <c r="D124" s="218" t="s">
        <v>142</v>
      </c>
      <c r="E124" s="219" t="s">
        <v>143</v>
      </c>
      <c r="F124" s="220" t="s">
        <v>144</v>
      </c>
      <c r="G124" s="221" t="s">
        <v>145</v>
      </c>
      <c r="H124" s="222">
        <v>1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38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146</v>
      </c>
      <c r="AT124" s="230" t="s">
        <v>142</v>
      </c>
      <c r="AU124" s="230" t="s">
        <v>83</v>
      </c>
      <c r="AY124" s="16" t="s">
        <v>139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81</v>
      </c>
      <c r="BK124" s="231">
        <f>ROUND(I124*H124,2)</f>
        <v>0</v>
      </c>
      <c r="BL124" s="16" t="s">
        <v>146</v>
      </c>
      <c r="BM124" s="230" t="s">
        <v>83</v>
      </c>
    </row>
    <row r="125" spans="1:65" s="2" customFormat="1" ht="16.5" customHeight="1">
      <c r="A125" s="37"/>
      <c r="B125" s="38"/>
      <c r="C125" s="218" t="s">
        <v>83</v>
      </c>
      <c r="D125" s="218" t="s">
        <v>142</v>
      </c>
      <c r="E125" s="219" t="s">
        <v>147</v>
      </c>
      <c r="F125" s="220" t="s">
        <v>148</v>
      </c>
      <c r="G125" s="221" t="s">
        <v>149</v>
      </c>
      <c r="H125" s="222">
        <v>1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38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146</v>
      </c>
      <c r="AT125" s="230" t="s">
        <v>142</v>
      </c>
      <c r="AU125" s="230" t="s">
        <v>83</v>
      </c>
      <c r="AY125" s="16" t="s">
        <v>139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81</v>
      </c>
      <c r="BK125" s="231">
        <f>ROUND(I125*H125,2)</f>
        <v>0</v>
      </c>
      <c r="BL125" s="16" t="s">
        <v>146</v>
      </c>
      <c r="BM125" s="230" t="s">
        <v>146</v>
      </c>
    </row>
    <row r="126" spans="1:63" s="12" customFormat="1" ht="22.8" customHeight="1">
      <c r="A126" s="12"/>
      <c r="B126" s="202"/>
      <c r="C126" s="203"/>
      <c r="D126" s="204" t="s">
        <v>72</v>
      </c>
      <c r="E126" s="216" t="s">
        <v>150</v>
      </c>
      <c r="F126" s="216" t="s">
        <v>151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P127</f>
        <v>0</v>
      </c>
      <c r="Q126" s="210"/>
      <c r="R126" s="211">
        <f>R127</f>
        <v>0</v>
      </c>
      <c r="S126" s="210"/>
      <c r="T126" s="212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138</v>
      </c>
      <c r="AT126" s="214" t="s">
        <v>72</v>
      </c>
      <c r="AU126" s="214" t="s">
        <v>81</v>
      </c>
      <c r="AY126" s="213" t="s">
        <v>139</v>
      </c>
      <c r="BK126" s="215">
        <f>BK127</f>
        <v>0</v>
      </c>
    </row>
    <row r="127" spans="1:65" s="2" customFormat="1" ht="16.5" customHeight="1">
      <c r="A127" s="37"/>
      <c r="B127" s="38"/>
      <c r="C127" s="218" t="s">
        <v>152</v>
      </c>
      <c r="D127" s="218" t="s">
        <v>142</v>
      </c>
      <c r="E127" s="219" t="s">
        <v>153</v>
      </c>
      <c r="F127" s="220" t="s">
        <v>151</v>
      </c>
      <c r="G127" s="221" t="s">
        <v>145</v>
      </c>
      <c r="H127" s="222">
        <v>1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38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146</v>
      </c>
      <c r="AT127" s="230" t="s">
        <v>142</v>
      </c>
      <c r="AU127" s="230" t="s">
        <v>83</v>
      </c>
      <c r="AY127" s="16" t="s">
        <v>139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81</v>
      </c>
      <c r="BK127" s="231">
        <f>ROUND(I127*H127,2)</f>
        <v>0</v>
      </c>
      <c r="BL127" s="16" t="s">
        <v>146</v>
      </c>
      <c r="BM127" s="230" t="s">
        <v>154</v>
      </c>
    </row>
    <row r="128" spans="1:63" s="12" customFormat="1" ht="22.8" customHeight="1">
      <c r="A128" s="12"/>
      <c r="B128" s="202"/>
      <c r="C128" s="203"/>
      <c r="D128" s="204" t="s">
        <v>72</v>
      </c>
      <c r="E128" s="216" t="s">
        <v>155</v>
      </c>
      <c r="F128" s="216" t="s">
        <v>156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SUM(P129:P130)</f>
        <v>0</v>
      </c>
      <c r="Q128" s="210"/>
      <c r="R128" s="211">
        <f>SUM(R129:R130)</f>
        <v>0</v>
      </c>
      <c r="S128" s="210"/>
      <c r="T128" s="212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138</v>
      </c>
      <c r="AT128" s="214" t="s">
        <v>72</v>
      </c>
      <c r="AU128" s="214" t="s">
        <v>81</v>
      </c>
      <c r="AY128" s="213" t="s">
        <v>139</v>
      </c>
      <c r="BK128" s="215">
        <f>SUM(BK129:BK130)</f>
        <v>0</v>
      </c>
    </row>
    <row r="129" spans="1:65" s="2" customFormat="1" ht="16.5" customHeight="1">
      <c r="A129" s="37"/>
      <c r="B129" s="38"/>
      <c r="C129" s="218" t="s">
        <v>146</v>
      </c>
      <c r="D129" s="218" t="s">
        <v>142</v>
      </c>
      <c r="E129" s="219" t="s">
        <v>157</v>
      </c>
      <c r="F129" s="220" t="s">
        <v>156</v>
      </c>
      <c r="G129" s="221" t="s">
        <v>145</v>
      </c>
      <c r="H129" s="222">
        <v>1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38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146</v>
      </c>
      <c r="AT129" s="230" t="s">
        <v>142</v>
      </c>
      <c r="AU129" s="230" t="s">
        <v>83</v>
      </c>
      <c r="AY129" s="16" t="s">
        <v>139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81</v>
      </c>
      <c r="BK129" s="231">
        <f>ROUND(I129*H129,2)</f>
        <v>0</v>
      </c>
      <c r="BL129" s="16" t="s">
        <v>146</v>
      </c>
      <c r="BM129" s="230" t="s">
        <v>158</v>
      </c>
    </row>
    <row r="130" spans="1:65" s="2" customFormat="1" ht="16.5" customHeight="1">
      <c r="A130" s="37"/>
      <c r="B130" s="38"/>
      <c r="C130" s="218" t="s">
        <v>159</v>
      </c>
      <c r="D130" s="218" t="s">
        <v>142</v>
      </c>
      <c r="E130" s="219" t="s">
        <v>160</v>
      </c>
      <c r="F130" s="220" t="s">
        <v>161</v>
      </c>
      <c r="G130" s="221" t="s">
        <v>149</v>
      </c>
      <c r="H130" s="222">
        <v>1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38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146</v>
      </c>
      <c r="AT130" s="230" t="s">
        <v>142</v>
      </c>
      <c r="AU130" s="230" t="s">
        <v>83</v>
      </c>
      <c r="AY130" s="16" t="s">
        <v>139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81</v>
      </c>
      <c r="BK130" s="231">
        <f>ROUND(I130*H130,2)</f>
        <v>0</v>
      </c>
      <c r="BL130" s="16" t="s">
        <v>146</v>
      </c>
      <c r="BM130" s="230" t="s">
        <v>162</v>
      </c>
    </row>
    <row r="131" spans="1:63" s="12" customFormat="1" ht="22.8" customHeight="1">
      <c r="A131" s="12"/>
      <c r="B131" s="202"/>
      <c r="C131" s="203"/>
      <c r="D131" s="204" t="s">
        <v>72</v>
      </c>
      <c r="E131" s="216" t="s">
        <v>163</v>
      </c>
      <c r="F131" s="216" t="s">
        <v>164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P132</f>
        <v>0</v>
      </c>
      <c r="Q131" s="210"/>
      <c r="R131" s="211">
        <f>R132</f>
        <v>0</v>
      </c>
      <c r="S131" s="210"/>
      <c r="T131" s="212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138</v>
      </c>
      <c r="AT131" s="214" t="s">
        <v>72</v>
      </c>
      <c r="AU131" s="214" t="s">
        <v>81</v>
      </c>
      <c r="AY131" s="213" t="s">
        <v>139</v>
      </c>
      <c r="BK131" s="215">
        <f>BK132</f>
        <v>0</v>
      </c>
    </row>
    <row r="132" spans="1:65" s="2" customFormat="1" ht="16.5" customHeight="1">
      <c r="A132" s="37"/>
      <c r="B132" s="38"/>
      <c r="C132" s="218" t="s">
        <v>158</v>
      </c>
      <c r="D132" s="218" t="s">
        <v>142</v>
      </c>
      <c r="E132" s="219" t="s">
        <v>165</v>
      </c>
      <c r="F132" s="220" t="s">
        <v>166</v>
      </c>
      <c r="G132" s="221" t="s">
        <v>145</v>
      </c>
      <c r="H132" s="222">
        <v>1</v>
      </c>
      <c r="I132" s="223"/>
      <c r="J132" s="224">
        <f>ROUND(I132*H132,2)</f>
        <v>0</v>
      </c>
      <c r="K132" s="225"/>
      <c r="L132" s="43"/>
      <c r="M132" s="232" t="s">
        <v>1</v>
      </c>
      <c r="N132" s="233" t="s">
        <v>38</v>
      </c>
      <c r="O132" s="23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146</v>
      </c>
      <c r="AT132" s="230" t="s">
        <v>142</v>
      </c>
      <c r="AU132" s="230" t="s">
        <v>83</v>
      </c>
      <c r="AY132" s="16" t="s">
        <v>139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81</v>
      </c>
      <c r="BK132" s="231">
        <f>ROUND(I132*H132,2)</f>
        <v>0</v>
      </c>
      <c r="BL132" s="16" t="s">
        <v>146</v>
      </c>
      <c r="BM132" s="230" t="s">
        <v>167</v>
      </c>
    </row>
    <row r="133" spans="1:31" s="2" customFormat="1" ht="6.95" customHeight="1">
      <c r="A133" s="37"/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43"/>
      <c r="M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</sheetData>
  <sheetProtection password="CC35" sheet="1" objects="1" scenarios="1" formatColumns="0" formatRows="0" autoFilter="0"/>
  <autoFilter ref="C120:K13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111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Polyfunkční dům Dragounská 12, Cheb - rozpočet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168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30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ROUND(J134,2)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ROUND((SUM(BE134:BE360)),2)</f>
        <v>0</v>
      </c>
      <c r="G33" s="37"/>
      <c r="H33" s="37"/>
      <c r="I33" s="154">
        <v>0.21</v>
      </c>
      <c r="J33" s="153">
        <f>ROUND(((SUM(BE134:BE360))*I33),2)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ROUND((SUM(BF134:BF360)),2)</f>
        <v>0</v>
      </c>
      <c r="G34" s="37"/>
      <c r="H34" s="37"/>
      <c r="I34" s="154">
        <v>0.15</v>
      </c>
      <c r="J34" s="153">
        <f>ROUND(((SUM(BF134:BF360))*I34),2)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ROUND((SUM(BG134:BG360)),2)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ROUND((SUM(BH134:BH360)),2)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ROUND((SUM(BI134:BI360)),2)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Polyfunkční dům Dragounská 12, Cheb - rozpočet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10 - 1NP - TP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30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115</v>
      </c>
      <c r="D94" s="175"/>
      <c r="E94" s="175"/>
      <c r="F94" s="175"/>
      <c r="G94" s="175"/>
      <c r="H94" s="175"/>
      <c r="I94" s="175"/>
      <c r="J94" s="176" t="s">
        <v>116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117</v>
      </c>
      <c r="D96" s="39"/>
      <c r="E96" s="39"/>
      <c r="F96" s="39"/>
      <c r="G96" s="39"/>
      <c r="H96" s="39"/>
      <c r="I96" s="39"/>
      <c r="J96" s="109">
        <f>J134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118</v>
      </c>
    </row>
    <row r="97" spans="1:31" s="9" customFormat="1" ht="24.95" customHeight="1">
      <c r="A97" s="9"/>
      <c r="B97" s="178"/>
      <c r="C97" s="179"/>
      <c r="D97" s="180" t="s">
        <v>169</v>
      </c>
      <c r="E97" s="181"/>
      <c r="F97" s="181"/>
      <c r="G97" s="181"/>
      <c r="H97" s="181"/>
      <c r="I97" s="181"/>
      <c r="J97" s="182">
        <f>J135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170</v>
      </c>
      <c r="E98" s="187"/>
      <c r="F98" s="187"/>
      <c r="G98" s="187"/>
      <c r="H98" s="187"/>
      <c r="I98" s="187"/>
      <c r="J98" s="188">
        <f>J136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171</v>
      </c>
      <c r="E99" s="187"/>
      <c r="F99" s="187"/>
      <c r="G99" s="187"/>
      <c r="H99" s="187"/>
      <c r="I99" s="187"/>
      <c r="J99" s="188">
        <f>J148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172</v>
      </c>
      <c r="E100" s="187"/>
      <c r="F100" s="187"/>
      <c r="G100" s="187"/>
      <c r="H100" s="187"/>
      <c r="I100" s="187"/>
      <c r="J100" s="188">
        <f>J165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173</v>
      </c>
      <c r="E101" s="187"/>
      <c r="F101" s="187"/>
      <c r="G101" s="187"/>
      <c r="H101" s="187"/>
      <c r="I101" s="187"/>
      <c r="J101" s="188">
        <f>J199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174</v>
      </c>
      <c r="E102" s="187"/>
      <c r="F102" s="187"/>
      <c r="G102" s="187"/>
      <c r="H102" s="187"/>
      <c r="I102" s="187"/>
      <c r="J102" s="188">
        <f>J206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8"/>
      <c r="C103" s="179"/>
      <c r="D103" s="180" t="s">
        <v>175</v>
      </c>
      <c r="E103" s="181"/>
      <c r="F103" s="181"/>
      <c r="G103" s="181"/>
      <c r="H103" s="181"/>
      <c r="I103" s="181"/>
      <c r="J103" s="182">
        <f>J208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4"/>
      <c r="C104" s="185"/>
      <c r="D104" s="186" t="s">
        <v>176</v>
      </c>
      <c r="E104" s="187"/>
      <c r="F104" s="187"/>
      <c r="G104" s="187"/>
      <c r="H104" s="187"/>
      <c r="I104" s="187"/>
      <c r="J104" s="188">
        <f>J209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177</v>
      </c>
      <c r="E105" s="187"/>
      <c r="F105" s="187"/>
      <c r="G105" s="187"/>
      <c r="H105" s="187"/>
      <c r="I105" s="187"/>
      <c r="J105" s="188">
        <f>J217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178</v>
      </c>
      <c r="E106" s="187"/>
      <c r="F106" s="187"/>
      <c r="G106" s="187"/>
      <c r="H106" s="187"/>
      <c r="I106" s="187"/>
      <c r="J106" s="188">
        <f>J219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179</v>
      </c>
      <c r="E107" s="187"/>
      <c r="F107" s="187"/>
      <c r="G107" s="187"/>
      <c r="H107" s="187"/>
      <c r="I107" s="187"/>
      <c r="J107" s="188">
        <f>J224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180</v>
      </c>
      <c r="E108" s="187"/>
      <c r="F108" s="187"/>
      <c r="G108" s="187"/>
      <c r="H108" s="187"/>
      <c r="I108" s="187"/>
      <c r="J108" s="188">
        <f>J246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181</v>
      </c>
      <c r="E109" s="187"/>
      <c r="F109" s="187"/>
      <c r="G109" s="187"/>
      <c r="H109" s="187"/>
      <c r="I109" s="187"/>
      <c r="J109" s="188">
        <f>J262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182</v>
      </c>
      <c r="E110" s="187"/>
      <c r="F110" s="187"/>
      <c r="G110" s="187"/>
      <c r="H110" s="187"/>
      <c r="I110" s="187"/>
      <c r="J110" s="188">
        <f>J266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183</v>
      </c>
      <c r="E111" s="187"/>
      <c r="F111" s="187"/>
      <c r="G111" s="187"/>
      <c r="H111" s="187"/>
      <c r="I111" s="187"/>
      <c r="J111" s="188">
        <f>J275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184</v>
      </c>
      <c r="E112" s="187"/>
      <c r="F112" s="187"/>
      <c r="G112" s="187"/>
      <c r="H112" s="187"/>
      <c r="I112" s="187"/>
      <c r="J112" s="188">
        <f>J296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185</v>
      </c>
      <c r="E113" s="187"/>
      <c r="F113" s="187"/>
      <c r="G113" s="187"/>
      <c r="H113" s="187"/>
      <c r="I113" s="187"/>
      <c r="J113" s="188">
        <f>J313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78"/>
      <c r="C114" s="179"/>
      <c r="D114" s="180" t="s">
        <v>186</v>
      </c>
      <c r="E114" s="181"/>
      <c r="F114" s="181"/>
      <c r="G114" s="181"/>
      <c r="H114" s="181"/>
      <c r="I114" s="181"/>
      <c r="J114" s="182">
        <f>J359</f>
        <v>0</v>
      </c>
      <c r="K114" s="179"/>
      <c r="L114" s="183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2" customFormat="1" ht="21.8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20" spans="1:31" s="2" customFormat="1" ht="6.95" customHeight="1">
      <c r="A120" s="37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4.95" customHeight="1">
      <c r="A121" s="37"/>
      <c r="B121" s="38"/>
      <c r="C121" s="22" t="s">
        <v>124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</v>
      </c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173" t="str">
        <f>E7</f>
        <v>Polyfunkční dům Dragounská 12, Cheb - rozpočet</v>
      </c>
      <c r="F124" s="31"/>
      <c r="G124" s="31"/>
      <c r="H124" s="31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112</v>
      </c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75" t="str">
        <f>E9</f>
        <v>10 - 1NP - TP</v>
      </c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20</v>
      </c>
      <c r="D128" s="39"/>
      <c r="E128" s="39"/>
      <c r="F128" s="26" t="str">
        <f>F12</f>
        <v xml:space="preserve"> </v>
      </c>
      <c r="G128" s="39"/>
      <c r="H128" s="39"/>
      <c r="I128" s="31" t="s">
        <v>22</v>
      </c>
      <c r="J128" s="78" t="str">
        <f>IF(J12="","",J12)</f>
        <v>20. 1. 2022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24</v>
      </c>
      <c r="D130" s="39"/>
      <c r="E130" s="39"/>
      <c r="F130" s="26" t="str">
        <f>E15</f>
        <v xml:space="preserve"> </v>
      </c>
      <c r="G130" s="39"/>
      <c r="H130" s="39"/>
      <c r="I130" s="31" t="s">
        <v>29</v>
      </c>
      <c r="J130" s="35" t="str">
        <f>E21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5.15" customHeight="1">
      <c r="A131" s="37"/>
      <c r="B131" s="38"/>
      <c r="C131" s="31" t="s">
        <v>27</v>
      </c>
      <c r="D131" s="39"/>
      <c r="E131" s="39"/>
      <c r="F131" s="26" t="str">
        <f>IF(E18="","",E18)</f>
        <v>Vyplň údaj</v>
      </c>
      <c r="G131" s="39"/>
      <c r="H131" s="39"/>
      <c r="I131" s="31" t="s">
        <v>30</v>
      </c>
      <c r="J131" s="35" t="str">
        <f>E24</f>
        <v xml:space="preserve"> 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0.3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11" customFormat="1" ht="29.25" customHeight="1">
      <c r="A133" s="190"/>
      <c r="B133" s="191"/>
      <c r="C133" s="192" t="s">
        <v>125</v>
      </c>
      <c r="D133" s="193" t="s">
        <v>58</v>
      </c>
      <c r="E133" s="193" t="s">
        <v>54</v>
      </c>
      <c r="F133" s="193" t="s">
        <v>55</v>
      </c>
      <c r="G133" s="193" t="s">
        <v>126</v>
      </c>
      <c r="H133" s="193" t="s">
        <v>127</v>
      </c>
      <c r="I133" s="193" t="s">
        <v>128</v>
      </c>
      <c r="J133" s="194" t="s">
        <v>116</v>
      </c>
      <c r="K133" s="195" t="s">
        <v>129</v>
      </c>
      <c r="L133" s="196"/>
      <c r="M133" s="99" t="s">
        <v>1</v>
      </c>
      <c r="N133" s="100" t="s">
        <v>37</v>
      </c>
      <c r="O133" s="100" t="s">
        <v>130</v>
      </c>
      <c r="P133" s="100" t="s">
        <v>131</v>
      </c>
      <c r="Q133" s="100" t="s">
        <v>132</v>
      </c>
      <c r="R133" s="100" t="s">
        <v>133</v>
      </c>
      <c r="S133" s="100" t="s">
        <v>134</v>
      </c>
      <c r="T133" s="101" t="s">
        <v>135</v>
      </c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</row>
    <row r="134" spans="1:63" s="2" customFormat="1" ht="22.8" customHeight="1">
      <c r="A134" s="37"/>
      <c r="B134" s="38"/>
      <c r="C134" s="106" t="s">
        <v>136</v>
      </c>
      <c r="D134" s="39"/>
      <c r="E134" s="39"/>
      <c r="F134" s="39"/>
      <c r="G134" s="39"/>
      <c r="H134" s="39"/>
      <c r="I134" s="39"/>
      <c r="J134" s="197">
        <f>BK134</f>
        <v>0</v>
      </c>
      <c r="K134" s="39"/>
      <c r="L134" s="43"/>
      <c r="M134" s="102"/>
      <c r="N134" s="198"/>
      <c r="O134" s="103"/>
      <c r="P134" s="199">
        <f>P135+P208+P359</f>
        <v>0</v>
      </c>
      <c r="Q134" s="103"/>
      <c r="R134" s="199">
        <f>R135+R208+R359</f>
        <v>14.92677782144</v>
      </c>
      <c r="S134" s="103"/>
      <c r="T134" s="200">
        <f>T135+T208+T359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72</v>
      </c>
      <c r="AU134" s="16" t="s">
        <v>118</v>
      </c>
      <c r="BK134" s="201">
        <f>BK135+BK208+BK359</f>
        <v>0</v>
      </c>
    </row>
    <row r="135" spans="1:63" s="12" customFormat="1" ht="25.9" customHeight="1">
      <c r="A135" s="12"/>
      <c r="B135" s="202"/>
      <c r="C135" s="203"/>
      <c r="D135" s="204" t="s">
        <v>72</v>
      </c>
      <c r="E135" s="205" t="s">
        <v>187</v>
      </c>
      <c r="F135" s="205" t="s">
        <v>188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P136+P148+P165+P199+P206</f>
        <v>0</v>
      </c>
      <c r="Q135" s="210"/>
      <c r="R135" s="211">
        <f>R136+R148+R165+R199+R206</f>
        <v>10.00634208624</v>
      </c>
      <c r="S135" s="210"/>
      <c r="T135" s="212">
        <f>T136+T148+T165+T199+T206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81</v>
      </c>
      <c r="AT135" s="214" t="s">
        <v>72</v>
      </c>
      <c r="AU135" s="214" t="s">
        <v>73</v>
      </c>
      <c r="AY135" s="213" t="s">
        <v>139</v>
      </c>
      <c r="BK135" s="215">
        <f>BK136+BK148+BK165+BK199+BK206</f>
        <v>0</v>
      </c>
    </row>
    <row r="136" spans="1:63" s="12" customFormat="1" ht="22.8" customHeight="1">
      <c r="A136" s="12"/>
      <c r="B136" s="202"/>
      <c r="C136" s="203"/>
      <c r="D136" s="204" t="s">
        <v>72</v>
      </c>
      <c r="E136" s="216" t="s">
        <v>152</v>
      </c>
      <c r="F136" s="216" t="s">
        <v>189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SUM(P137:P147)</f>
        <v>0</v>
      </c>
      <c r="Q136" s="210"/>
      <c r="R136" s="211">
        <f>SUM(R137:R147)</f>
        <v>0.38684189999999996</v>
      </c>
      <c r="S136" s="210"/>
      <c r="T136" s="212">
        <f>SUM(T137:T147)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81</v>
      </c>
      <c r="AT136" s="214" t="s">
        <v>72</v>
      </c>
      <c r="AU136" s="214" t="s">
        <v>81</v>
      </c>
      <c r="AY136" s="213" t="s">
        <v>139</v>
      </c>
      <c r="BK136" s="215">
        <f>SUM(BK137:BK147)</f>
        <v>0</v>
      </c>
    </row>
    <row r="137" spans="1:65" s="2" customFormat="1" ht="24.15" customHeight="1">
      <c r="A137" s="37"/>
      <c r="B137" s="38"/>
      <c r="C137" s="218" t="s">
        <v>81</v>
      </c>
      <c r="D137" s="218" t="s">
        <v>142</v>
      </c>
      <c r="E137" s="219" t="s">
        <v>190</v>
      </c>
      <c r="F137" s="220" t="s">
        <v>191</v>
      </c>
      <c r="G137" s="221" t="s">
        <v>192</v>
      </c>
      <c r="H137" s="222">
        <v>0.038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38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146</v>
      </c>
      <c r="AT137" s="230" t="s">
        <v>142</v>
      </c>
      <c r="AU137" s="230" t="s">
        <v>83</v>
      </c>
      <c r="AY137" s="16" t="s">
        <v>139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81</v>
      </c>
      <c r="BK137" s="231">
        <f>ROUND(I137*H137,2)</f>
        <v>0</v>
      </c>
      <c r="BL137" s="16" t="s">
        <v>146</v>
      </c>
      <c r="BM137" s="230" t="s">
        <v>83</v>
      </c>
    </row>
    <row r="138" spans="1:51" s="13" customFormat="1" ht="12">
      <c r="A138" s="13"/>
      <c r="B138" s="237"/>
      <c r="C138" s="238"/>
      <c r="D138" s="239" t="s">
        <v>193</v>
      </c>
      <c r="E138" s="240" t="s">
        <v>1</v>
      </c>
      <c r="F138" s="241" t="s">
        <v>194</v>
      </c>
      <c r="G138" s="238"/>
      <c r="H138" s="242">
        <v>0.0378</v>
      </c>
      <c r="I138" s="243"/>
      <c r="J138" s="238"/>
      <c r="K138" s="238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193</v>
      </c>
      <c r="AU138" s="248" t="s">
        <v>83</v>
      </c>
      <c r="AV138" s="13" t="s">
        <v>83</v>
      </c>
      <c r="AW138" s="13" t="s">
        <v>31</v>
      </c>
      <c r="AX138" s="13" t="s">
        <v>73</v>
      </c>
      <c r="AY138" s="248" t="s">
        <v>139</v>
      </c>
    </row>
    <row r="139" spans="1:51" s="14" customFormat="1" ht="12">
      <c r="A139" s="14"/>
      <c r="B139" s="249"/>
      <c r="C139" s="250"/>
      <c r="D139" s="239" t="s">
        <v>193</v>
      </c>
      <c r="E139" s="251" t="s">
        <v>1</v>
      </c>
      <c r="F139" s="252" t="s">
        <v>195</v>
      </c>
      <c r="G139" s="250"/>
      <c r="H139" s="253">
        <v>0.0378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193</v>
      </c>
      <c r="AU139" s="259" t="s">
        <v>83</v>
      </c>
      <c r="AV139" s="14" t="s">
        <v>146</v>
      </c>
      <c r="AW139" s="14" t="s">
        <v>31</v>
      </c>
      <c r="AX139" s="14" t="s">
        <v>81</v>
      </c>
      <c r="AY139" s="259" t="s">
        <v>139</v>
      </c>
    </row>
    <row r="140" spans="1:65" s="2" customFormat="1" ht="33" customHeight="1">
      <c r="A140" s="37"/>
      <c r="B140" s="38"/>
      <c r="C140" s="218" t="s">
        <v>83</v>
      </c>
      <c r="D140" s="218" t="s">
        <v>142</v>
      </c>
      <c r="E140" s="219" t="s">
        <v>196</v>
      </c>
      <c r="F140" s="220" t="s">
        <v>197</v>
      </c>
      <c r="G140" s="221" t="s">
        <v>198</v>
      </c>
      <c r="H140" s="222">
        <v>3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38</v>
      </c>
      <c r="O140" s="90"/>
      <c r="P140" s="228">
        <f>O140*H140</f>
        <v>0</v>
      </c>
      <c r="Q140" s="228">
        <v>0.02628</v>
      </c>
      <c r="R140" s="228">
        <f>Q140*H140</f>
        <v>0.07884000000000001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146</v>
      </c>
      <c r="AT140" s="230" t="s">
        <v>142</v>
      </c>
      <c r="AU140" s="230" t="s">
        <v>83</v>
      </c>
      <c r="AY140" s="16" t="s">
        <v>139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146</v>
      </c>
      <c r="BM140" s="230" t="s">
        <v>146</v>
      </c>
    </row>
    <row r="141" spans="1:65" s="2" customFormat="1" ht="33" customHeight="1">
      <c r="A141" s="37"/>
      <c r="B141" s="38"/>
      <c r="C141" s="218" t="s">
        <v>152</v>
      </c>
      <c r="D141" s="218" t="s">
        <v>142</v>
      </c>
      <c r="E141" s="219" t="s">
        <v>199</v>
      </c>
      <c r="F141" s="220" t="s">
        <v>200</v>
      </c>
      <c r="G141" s="221" t="s">
        <v>201</v>
      </c>
      <c r="H141" s="222">
        <v>0.09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38</v>
      </c>
      <c r="O141" s="90"/>
      <c r="P141" s="228">
        <f>O141*H141</f>
        <v>0</v>
      </c>
      <c r="Q141" s="228">
        <v>0.08061</v>
      </c>
      <c r="R141" s="228">
        <f>Q141*H141</f>
        <v>0.0072549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146</v>
      </c>
      <c r="AT141" s="230" t="s">
        <v>142</v>
      </c>
      <c r="AU141" s="230" t="s">
        <v>83</v>
      </c>
      <c r="AY141" s="16" t="s">
        <v>139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146</v>
      </c>
      <c r="BM141" s="230" t="s">
        <v>154</v>
      </c>
    </row>
    <row r="142" spans="1:51" s="13" customFormat="1" ht="12">
      <c r="A142" s="13"/>
      <c r="B142" s="237"/>
      <c r="C142" s="238"/>
      <c r="D142" s="239" t="s">
        <v>193</v>
      </c>
      <c r="E142" s="240" t="s">
        <v>1</v>
      </c>
      <c r="F142" s="241" t="s">
        <v>202</v>
      </c>
      <c r="G142" s="238"/>
      <c r="H142" s="242">
        <v>0.09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193</v>
      </c>
      <c r="AU142" s="248" t="s">
        <v>83</v>
      </c>
      <c r="AV142" s="13" t="s">
        <v>83</v>
      </c>
      <c r="AW142" s="13" t="s">
        <v>31</v>
      </c>
      <c r="AX142" s="13" t="s">
        <v>73</v>
      </c>
      <c r="AY142" s="248" t="s">
        <v>139</v>
      </c>
    </row>
    <row r="143" spans="1:51" s="14" customFormat="1" ht="12">
      <c r="A143" s="14"/>
      <c r="B143" s="249"/>
      <c r="C143" s="250"/>
      <c r="D143" s="239" t="s">
        <v>193</v>
      </c>
      <c r="E143" s="251" t="s">
        <v>1</v>
      </c>
      <c r="F143" s="252" t="s">
        <v>195</v>
      </c>
      <c r="G143" s="250"/>
      <c r="H143" s="253">
        <v>0.09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9" t="s">
        <v>193</v>
      </c>
      <c r="AU143" s="259" t="s">
        <v>83</v>
      </c>
      <c r="AV143" s="14" t="s">
        <v>146</v>
      </c>
      <c r="AW143" s="14" t="s">
        <v>31</v>
      </c>
      <c r="AX143" s="14" t="s">
        <v>81</v>
      </c>
      <c r="AY143" s="259" t="s">
        <v>139</v>
      </c>
    </row>
    <row r="144" spans="1:65" s="2" customFormat="1" ht="24.15" customHeight="1">
      <c r="A144" s="37"/>
      <c r="B144" s="38"/>
      <c r="C144" s="218" t="s">
        <v>146</v>
      </c>
      <c r="D144" s="218" t="s">
        <v>142</v>
      </c>
      <c r="E144" s="219" t="s">
        <v>203</v>
      </c>
      <c r="F144" s="220" t="s">
        <v>204</v>
      </c>
      <c r="G144" s="221" t="s">
        <v>201</v>
      </c>
      <c r="H144" s="222">
        <v>5.1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38</v>
      </c>
      <c r="O144" s="90"/>
      <c r="P144" s="228">
        <f>O144*H144</f>
        <v>0</v>
      </c>
      <c r="Q144" s="228">
        <v>0.05897</v>
      </c>
      <c r="R144" s="228">
        <f>Q144*H144</f>
        <v>0.300747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146</v>
      </c>
      <c r="AT144" s="230" t="s">
        <v>142</v>
      </c>
      <c r="AU144" s="230" t="s">
        <v>83</v>
      </c>
      <c r="AY144" s="16" t="s">
        <v>139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146</v>
      </c>
      <c r="BM144" s="230" t="s">
        <v>158</v>
      </c>
    </row>
    <row r="145" spans="1:51" s="13" customFormat="1" ht="12">
      <c r="A145" s="13"/>
      <c r="B145" s="237"/>
      <c r="C145" s="238"/>
      <c r="D145" s="239" t="s">
        <v>193</v>
      </c>
      <c r="E145" s="240" t="s">
        <v>1</v>
      </c>
      <c r="F145" s="241" t="s">
        <v>205</v>
      </c>
      <c r="G145" s="238"/>
      <c r="H145" s="242">
        <v>7.02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193</v>
      </c>
      <c r="AU145" s="248" t="s">
        <v>83</v>
      </c>
      <c r="AV145" s="13" t="s">
        <v>83</v>
      </c>
      <c r="AW145" s="13" t="s">
        <v>31</v>
      </c>
      <c r="AX145" s="13" t="s">
        <v>73</v>
      </c>
      <c r="AY145" s="248" t="s">
        <v>139</v>
      </c>
    </row>
    <row r="146" spans="1:51" s="13" customFormat="1" ht="12">
      <c r="A146" s="13"/>
      <c r="B146" s="237"/>
      <c r="C146" s="238"/>
      <c r="D146" s="239" t="s">
        <v>193</v>
      </c>
      <c r="E146" s="240" t="s">
        <v>1</v>
      </c>
      <c r="F146" s="241" t="s">
        <v>206</v>
      </c>
      <c r="G146" s="238"/>
      <c r="H146" s="242">
        <v>-1.92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193</v>
      </c>
      <c r="AU146" s="248" t="s">
        <v>83</v>
      </c>
      <c r="AV146" s="13" t="s">
        <v>83</v>
      </c>
      <c r="AW146" s="13" t="s">
        <v>31</v>
      </c>
      <c r="AX146" s="13" t="s">
        <v>73</v>
      </c>
      <c r="AY146" s="248" t="s">
        <v>139</v>
      </c>
    </row>
    <row r="147" spans="1:51" s="14" customFormat="1" ht="12">
      <c r="A147" s="14"/>
      <c r="B147" s="249"/>
      <c r="C147" s="250"/>
      <c r="D147" s="239" t="s">
        <v>193</v>
      </c>
      <c r="E147" s="251" t="s">
        <v>1</v>
      </c>
      <c r="F147" s="252" t="s">
        <v>195</v>
      </c>
      <c r="G147" s="250"/>
      <c r="H147" s="253">
        <v>5.1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9" t="s">
        <v>193</v>
      </c>
      <c r="AU147" s="259" t="s">
        <v>83</v>
      </c>
      <c r="AV147" s="14" t="s">
        <v>146</v>
      </c>
      <c r="AW147" s="14" t="s">
        <v>31</v>
      </c>
      <c r="AX147" s="14" t="s">
        <v>81</v>
      </c>
      <c r="AY147" s="259" t="s">
        <v>139</v>
      </c>
    </row>
    <row r="148" spans="1:63" s="12" customFormat="1" ht="22.8" customHeight="1">
      <c r="A148" s="12"/>
      <c r="B148" s="202"/>
      <c r="C148" s="203"/>
      <c r="D148" s="204" t="s">
        <v>72</v>
      </c>
      <c r="E148" s="216" t="s">
        <v>154</v>
      </c>
      <c r="F148" s="216" t="s">
        <v>207</v>
      </c>
      <c r="G148" s="203"/>
      <c r="H148" s="203"/>
      <c r="I148" s="206"/>
      <c r="J148" s="217">
        <f>BK148</f>
        <v>0</v>
      </c>
      <c r="K148" s="203"/>
      <c r="L148" s="208"/>
      <c r="M148" s="209"/>
      <c r="N148" s="210"/>
      <c r="O148" s="210"/>
      <c r="P148" s="211">
        <f>SUM(P149:P164)</f>
        <v>0</v>
      </c>
      <c r="Q148" s="210"/>
      <c r="R148" s="211">
        <f>SUM(R149:R164)</f>
        <v>9.54076248</v>
      </c>
      <c r="S148" s="210"/>
      <c r="T148" s="212">
        <f>SUM(T149:T164)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3" t="s">
        <v>81</v>
      </c>
      <c r="AT148" s="214" t="s">
        <v>72</v>
      </c>
      <c r="AU148" s="214" t="s">
        <v>81</v>
      </c>
      <c r="AY148" s="213" t="s">
        <v>139</v>
      </c>
      <c r="BK148" s="215">
        <f>SUM(BK149:BK164)</f>
        <v>0</v>
      </c>
    </row>
    <row r="149" spans="1:65" s="2" customFormat="1" ht="24.15" customHeight="1">
      <c r="A149" s="37"/>
      <c r="B149" s="38"/>
      <c r="C149" s="218" t="s">
        <v>138</v>
      </c>
      <c r="D149" s="218" t="s">
        <v>142</v>
      </c>
      <c r="E149" s="219" t="s">
        <v>208</v>
      </c>
      <c r="F149" s="220" t="s">
        <v>209</v>
      </c>
      <c r="G149" s="221" t="s">
        <v>201</v>
      </c>
      <c r="H149" s="222">
        <v>143.1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38</v>
      </c>
      <c r="O149" s="90"/>
      <c r="P149" s="228">
        <f>O149*H149</f>
        <v>0</v>
      </c>
      <c r="Q149" s="228">
        <v>0.017</v>
      </c>
      <c r="R149" s="228">
        <f>Q149*H149</f>
        <v>2.4327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146</v>
      </c>
      <c r="AT149" s="230" t="s">
        <v>142</v>
      </c>
      <c r="AU149" s="230" t="s">
        <v>83</v>
      </c>
      <c r="AY149" s="16" t="s">
        <v>139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81</v>
      </c>
      <c r="BK149" s="231">
        <f>ROUND(I149*H149,2)</f>
        <v>0</v>
      </c>
      <c r="BL149" s="16" t="s">
        <v>146</v>
      </c>
      <c r="BM149" s="230" t="s">
        <v>210</v>
      </c>
    </row>
    <row r="150" spans="1:51" s="13" customFormat="1" ht="12">
      <c r="A150" s="13"/>
      <c r="B150" s="237"/>
      <c r="C150" s="238"/>
      <c r="D150" s="239" t="s">
        <v>193</v>
      </c>
      <c r="E150" s="240" t="s">
        <v>1</v>
      </c>
      <c r="F150" s="241" t="s">
        <v>211</v>
      </c>
      <c r="G150" s="238"/>
      <c r="H150" s="242">
        <v>143.1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193</v>
      </c>
      <c r="AU150" s="248" t="s">
        <v>83</v>
      </c>
      <c r="AV150" s="13" t="s">
        <v>83</v>
      </c>
      <c r="AW150" s="13" t="s">
        <v>31</v>
      </c>
      <c r="AX150" s="13" t="s">
        <v>81</v>
      </c>
      <c r="AY150" s="248" t="s">
        <v>139</v>
      </c>
    </row>
    <row r="151" spans="1:65" s="2" customFormat="1" ht="24.15" customHeight="1">
      <c r="A151" s="37"/>
      <c r="B151" s="38"/>
      <c r="C151" s="218" t="s">
        <v>154</v>
      </c>
      <c r="D151" s="218" t="s">
        <v>142</v>
      </c>
      <c r="E151" s="219" t="s">
        <v>212</v>
      </c>
      <c r="F151" s="220" t="s">
        <v>213</v>
      </c>
      <c r="G151" s="221" t="s">
        <v>201</v>
      </c>
      <c r="H151" s="222">
        <v>5.1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38</v>
      </c>
      <c r="O151" s="90"/>
      <c r="P151" s="228">
        <f>O151*H151</f>
        <v>0</v>
      </c>
      <c r="Q151" s="228">
        <v>0.004384</v>
      </c>
      <c r="R151" s="228">
        <f>Q151*H151</f>
        <v>0.022358399999999997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146</v>
      </c>
      <c r="AT151" s="230" t="s">
        <v>142</v>
      </c>
      <c r="AU151" s="230" t="s">
        <v>83</v>
      </c>
      <c r="AY151" s="16" t="s">
        <v>139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81</v>
      </c>
      <c r="BK151" s="231">
        <f>ROUND(I151*H151,2)</f>
        <v>0</v>
      </c>
      <c r="BL151" s="16" t="s">
        <v>146</v>
      </c>
      <c r="BM151" s="230" t="s">
        <v>84</v>
      </c>
    </row>
    <row r="152" spans="1:51" s="13" customFormat="1" ht="12">
      <c r="A152" s="13"/>
      <c r="B152" s="237"/>
      <c r="C152" s="238"/>
      <c r="D152" s="239" t="s">
        <v>193</v>
      </c>
      <c r="E152" s="240" t="s">
        <v>1</v>
      </c>
      <c r="F152" s="241" t="s">
        <v>205</v>
      </c>
      <c r="G152" s="238"/>
      <c r="H152" s="242">
        <v>7.02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193</v>
      </c>
      <c r="AU152" s="248" t="s">
        <v>83</v>
      </c>
      <c r="AV152" s="13" t="s">
        <v>83</v>
      </c>
      <c r="AW152" s="13" t="s">
        <v>31</v>
      </c>
      <c r="AX152" s="13" t="s">
        <v>73</v>
      </c>
      <c r="AY152" s="248" t="s">
        <v>139</v>
      </c>
    </row>
    <row r="153" spans="1:51" s="13" customFormat="1" ht="12">
      <c r="A153" s="13"/>
      <c r="B153" s="237"/>
      <c r="C153" s="238"/>
      <c r="D153" s="239" t="s">
        <v>193</v>
      </c>
      <c r="E153" s="240" t="s">
        <v>1</v>
      </c>
      <c r="F153" s="241" t="s">
        <v>206</v>
      </c>
      <c r="G153" s="238"/>
      <c r="H153" s="242">
        <v>-1.92</v>
      </c>
      <c r="I153" s="243"/>
      <c r="J153" s="238"/>
      <c r="K153" s="238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193</v>
      </c>
      <c r="AU153" s="248" t="s">
        <v>83</v>
      </c>
      <c r="AV153" s="13" t="s">
        <v>83</v>
      </c>
      <c r="AW153" s="13" t="s">
        <v>31</v>
      </c>
      <c r="AX153" s="13" t="s">
        <v>73</v>
      </c>
      <c r="AY153" s="248" t="s">
        <v>139</v>
      </c>
    </row>
    <row r="154" spans="1:51" s="14" customFormat="1" ht="12">
      <c r="A154" s="14"/>
      <c r="B154" s="249"/>
      <c r="C154" s="250"/>
      <c r="D154" s="239" t="s">
        <v>193</v>
      </c>
      <c r="E154" s="251" t="s">
        <v>1</v>
      </c>
      <c r="F154" s="252" t="s">
        <v>195</v>
      </c>
      <c r="G154" s="250"/>
      <c r="H154" s="253">
        <v>5.1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9" t="s">
        <v>193</v>
      </c>
      <c r="AU154" s="259" t="s">
        <v>83</v>
      </c>
      <c r="AV154" s="14" t="s">
        <v>146</v>
      </c>
      <c r="AW154" s="14" t="s">
        <v>31</v>
      </c>
      <c r="AX154" s="14" t="s">
        <v>81</v>
      </c>
      <c r="AY154" s="259" t="s">
        <v>139</v>
      </c>
    </row>
    <row r="155" spans="1:65" s="2" customFormat="1" ht="24.15" customHeight="1">
      <c r="A155" s="37"/>
      <c r="B155" s="38"/>
      <c r="C155" s="218" t="s">
        <v>159</v>
      </c>
      <c r="D155" s="218" t="s">
        <v>142</v>
      </c>
      <c r="E155" s="219" t="s">
        <v>214</v>
      </c>
      <c r="F155" s="220" t="s">
        <v>215</v>
      </c>
      <c r="G155" s="221" t="s">
        <v>198</v>
      </c>
      <c r="H155" s="222">
        <v>3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38</v>
      </c>
      <c r="O155" s="90"/>
      <c r="P155" s="228">
        <f>O155*H155</f>
        <v>0</v>
      </c>
      <c r="Q155" s="228">
        <v>0.0102</v>
      </c>
      <c r="R155" s="228">
        <f>Q155*H155</f>
        <v>0.030600000000000002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146</v>
      </c>
      <c r="AT155" s="230" t="s">
        <v>142</v>
      </c>
      <c r="AU155" s="230" t="s">
        <v>83</v>
      </c>
      <c r="AY155" s="16" t="s">
        <v>139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81</v>
      </c>
      <c r="BK155" s="231">
        <f>ROUND(I155*H155,2)</f>
        <v>0</v>
      </c>
      <c r="BL155" s="16" t="s">
        <v>146</v>
      </c>
      <c r="BM155" s="230" t="s">
        <v>216</v>
      </c>
    </row>
    <row r="156" spans="1:65" s="2" customFormat="1" ht="24.15" customHeight="1">
      <c r="A156" s="37"/>
      <c r="B156" s="38"/>
      <c r="C156" s="218" t="s">
        <v>158</v>
      </c>
      <c r="D156" s="218" t="s">
        <v>142</v>
      </c>
      <c r="E156" s="219" t="s">
        <v>217</v>
      </c>
      <c r="F156" s="220" t="s">
        <v>218</v>
      </c>
      <c r="G156" s="221" t="s">
        <v>201</v>
      </c>
      <c r="H156" s="222">
        <v>392.028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38</v>
      </c>
      <c r="O156" s="90"/>
      <c r="P156" s="228">
        <f>O156*H156</f>
        <v>0</v>
      </c>
      <c r="Q156" s="228">
        <v>0.017</v>
      </c>
      <c r="R156" s="228">
        <f>Q156*H156</f>
        <v>6.6644760000000005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146</v>
      </c>
      <c r="AT156" s="230" t="s">
        <v>142</v>
      </c>
      <c r="AU156" s="230" t="s">
        <v>83</v>
      </c>
      <c r="AY156" s="16" t="s">
        <v>139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81</v>
      </c>
      <c r="BK156" s="231">
        <f>ROUND(I156*H156,2)</f>
        <v>0</v>
      </c>
      <c r="BL156" s="16" t="s">
        <v>146</v>
      </c>
      <c r="BM156" s="230" t="s">
        <v>219</v>
      </c>
    </row>
    <row r="157" spans="1:51" s="13" customFormat="1" ht="12">
      <c r="A157" s="13"/>
      <c r="B157" s="237"/>
      <c r="C157" s="238"/>
      <c r="D157" s="239" t="s">
        <v>193</v>
      </c>
      <c r="E157" s="240" t="s">
        <v>1</v>
      </c>
      <c r="F157" s="241" t="s">
        <v>220</v>
      </c>
      <c r="G157" s="238"/>
      <c r="H157" s="242">
        <v>392.028</v>
      </c>
      <c r="I157" s="243"/>
      <c r="J157" s="238"/>
      <c r="K157" s="238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193</v>
      </c>
      <c r="AU157" s="248" t="s">
        <v>83</v>
      </c>
      <c r="AV157" s="13" t="s">
        <v>83</v>
      </c>
      <c r="AW157" s="13" t="s">
        <v>31</v>
      </c>
      <c r="AX157" s="13" t="s">
        <v>81</v>
      </c>
      <c r="AY157" s="248" t="s">
        <v>139</v>
      </c>
    </row>
    <row r="158" spans="1:65" s="2" customFormat="1" ht="33" customHeight="1">
      <c r="A158" s="37"/>
      <c r="B158" s="38"/>
      <c r="C158" s="218" t="s">
        <v>221</v>
      </c>
      <c r="D158" s="218" t="s">
        <v>142</v>
      </c>
      <c r="E158" s="219" t="s">
        <v>222</v>
      </c>
      <c r="F158" s="220" t="s">
        <v>223</v>
      </c>
      <c r="G158" s="221" t="s">
        <v>198</v>
      </c>
      <c r="H158" s="222">
        <v>1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38</v>
      </c>
      <c r="O158" s="90"/>
      <c r="P158" s="228">
        <f>O158*H158</f>
        <v>0</v>
      </c>
      <c r="Q158" s="228">
        <v>0.01368288</v>
      </c>
      <c r="R158" s="228">
        <f>Q158*H158</f>
        <v>0.01368288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146</v>
      </c>
      <c r="AT158" s="230" t="s">
        <v>142</v>
      </c>
      <c r="AU158" s="230" t="s">
        <v>83</v>
      </c>
      <c r="AY158" s="16" t="s">
        <v>139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146</v>
      </c>
      <c r="BM158" s="230" t="s">
        <v>162</v>
      </c>
    </row>
    <row r="159" spans="1:65" s="2" customFormat="1" ht="24.15" customHeight="1">
      <c r="A159" s="37"/>
      <c r="B159" s="38"/>
      <c r="C159" s="218" t="s">
        <v>84</v>
      </c>
      <c r="D159" s="218" t="s">
        <v>142</v>
      </c>
      <c r="E159" s="219" t="s">
        <v>224</v>
      </c>
      <c r="F159" s="220" t="s">
        <v>225</v>
      </c>
      <c r="G159" s="221" t="s">
        <v>198</v>
      </c>
      <c r="H159" s="222">
        <v>1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38</v>
      </c>
      <c r="O159" s="90"/>
      <c r="P159" s="228">
        <f>O159*H159</f>
        <v>0</v>
      </c>
      <c r="Q159" s="228">
        <v>0.0022252</v>
      </c>
      <c r="R159" s="228">
        <f>Q159*H159</f>
        <v>0.0022252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146</v>
      </c>
      <c r="AT159" s="230" t="s">
        <v>142</v>
      </c>
      <c r="AU159" s="230" t="s">
        <v>83</v>
      </c>
      <c r="AY159" s="16" t="s">
        <v>139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81</v>
      </c>
      <c r="BK159" s="231">
        <f>ROUND(I159*H159,2)</f>
        <v>0</v>
      </c>
      <c r="BL159" s="16" t="s">
        <v>146</v>
      </c>
      <c r="BM159" s="230" t="s">
        <v>167</v>
      </c>
    </row>
    <row r="160" spans="1:65" s="2" customFormat="1" ht="21.75" customHeight="1">
      <c r="A160" s="37"/>
      <c r="B160" s="38"/>
      <c r="C160" s="218" t="s">
        <v>226</v>
      </c>
      <c r="D160" s="218" t="s">
        <v>142</v>
      </c>
      <c r="E160" s="219" t="s">
        <v>227</v>
      </c>
      <c r="F160" s="220" t="s">
        <v>228</v>
      </c>
      <c r="G160" s="221" t="s">
        <v>198</v>
      </c>
      <c r="H160" s="222">
        <v>8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38</v>
      </c>
      <c r="O160" s="90"/>
      <c r="P160" s="228">
        <f>O160*H160</f>
        <v>0</v>
      </c>
      <c r="Q160" s="228">
        <v>0.04684</v>
      </c>
      <c r="R160" s="228">
        <f>Q160*H160</f>
        <v>0.37472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146</v>
      </c>
      <c r="AT160" s="230" t="s">
        <v>142</v>
      </c>
      <c r="AU160" s="230" t="s">
        <v>83</v>
      </c>
      <c r="AY160" s="16" t="s">
        <v>139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146</v>
      </c>
      <c r="BM160" s="230" t="s">
        <v>229</v>
      </c>
    </row>
    <row r="161" spans="1:65" s="2" customFormat="1" ht="37.8" customHeight="1">
      <c r="A161" s="37"/>
      <c r="B161" s="38"/>
      <c r="C161" s="260" t="s">
        <v>216</v>
      </c>
      <c r="D161" s="260" t="s">
        <v>230</v>
      </c>
      <c r="E161" s="261" t="s">
        <v>231</v>
      </c>
      <c r="F161" s="262" t="s">
        <v>232</v>
      </c>
      <c r="G161" s="263" t="s">
        <v>198</v>
      </c>
      <c r="H161" s="264">
        <v>1</v>
      </c>
      <c r="I161" s="265"/>
      <c r="J161" s="266">
        <f>ROUND(I161*H161,2)</f>
        <v>0</v>
      </c>
      <c r="K161" s="267"/>
      <c r="L161" s="268"/>
      <c r="M161" s="269" t="s">
        <v>1</v>
      </c>
      <c r="N161" s="270" t="s">
        <v>38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158</v>
      </c>
      <c r="AT161" s="230" t="s">
        <v>230</v>
      </c>
      <c r="AU161" s="230" t="s">
        <v>83</v>
      </c>
      <c r="AY161" s="16" t="s">
        <v>139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81</v>
      </c>
      <c r="BK161" s="231">
        <f>ROUND(I161*H161,2)</f>
        <v>0</v>
      </c>
      <c r="BL161" s="16" t="s">
        <v>146</v>
      </c>
      <c r="BM161" s="230" t="s">
        <v>87</v>
      </c>
    </row>
    <row r="162" spans="1:65" s="2" customFormat="1" ht="37.8" customHeight="1">
      <c r="A162" s="37"/>
      <c r="B162" s="38"/>
      <c r="C162" s="260" t="s">
        <v>233</v>
      </c>
      <c r="D162" s="260" t="s">
        <v>230</v>
      </c>
      <c r="E162" s="261" t="s">
        <v>234</v>
      </c>
      <c r="F162" s="262" t="s">
        <v>235</v>
      </c>
      <c r="G162" s="263" t="s">
        <v>198</v>
      </c>
      <c r="H162" s="264">
        <v>1</v>
      </c>
      <c r="I162" s="265"/>
      <c r="J162" s="266">
        <f>ROUND(I162*H162,2)</f>
        <v>0</v>
      </c>
      <c r="K162" s="267"/>
      <c r="L162" s="268"/>
      <c r="M162" s="269" t="s">
        <v>1</v>
      </c>
      <c r="N162" s="270" t="s">
        <v>38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158</v>
      </c>
      <c r="AT162" s="230" t="s">
        <v>230</v>
      </c>
      <c r="AU162" s="230" t="s">
        <v>83</v>
      </c>
      <c r="AY162" s="16" t="s">
        <v>139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146</v>
      </c>
      <c r="BM162" s="230" t="s">
        <v>236</v>
      </c>
    </row>
    <row r="163" spans="1:65" s="2" customFormat="1" ht="37.8" customHeight="1">
      <c r="A163" s="37"/>
      <c r="B163" s="38"/>
      <c r="C163" s="260" t="s">
        <v>162</v>
      </c>
      <c r="D163" s="260" t="s">
        <v>230</v>
      </c>
      <c r="E163" s="261" t="s">
        <v>237</v>
      </c>
      <c r="F163" s="262" t="s">
        <v>238</v>
      </c>
      <c r="G163" s="263" t="s">
        <v>198</v>
      </c>
      <c r="H163" s="264">
        <v>1</v>
      </c>
      <c r="I163" s="265"/>
      <c r="J163" s="266">
        <f>ROUND(I163*H163,2)</f>
        <v>0</v>
      </c>
      <c r="K163" s="267"/>
      <c r="L163" s="268"/>
      <c r="M163" s="269" t="s">
        <v>1</v>
      </c>
      <c r="N163" s="270" t="s">
        <v>38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158</v>
      </c>
      <c r="AT163" s="230" t="s">
        <v>230</v>
      </c>
      <c r="AU163" s="230" t="s">
        <v>83</v>
      </c>
      <c r="AY163" s="16" t="s">
        <v>139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81</v>
      </c>
      <c r="BK163" s="231">
        <f>ROUND(I163*H163,2)</f>
        <v>0</v>
      </c>
      <c r="BL163" s="16" t="s">
        <v>146</v>
      </c>
      <c r="BM163" s="230" t="s">
        <v>239</v>
      </c>
    </row>
    <row r="164" spans="1:65" s="2" customFormat="1" ht="37.8" customHeight="1">
      <c r="A164" s="37"/>
      <c r="B164" s="38"/>
      <c r="C164" s="260" t="s">
        <v>8</v>
      </c>
      <c r="D164" s="260" t="s">
        <v>230</v>
      </c>
      <c r="E164" s="261" t="s">
        <v>240</v>
      </c>
      <c r="F164" s="262" t="s">
        <v>241</v>
      </c>
      <c r="G164" s="263" t="s">
        <v>198</v>
      </c>
      <c r="H164" s="264">
        <v>5</v>
      </c>
      <c r="I164" s="265"/>
      <c r="J164" s="266">
        <f>ROUND(I164*H164,2)</f>
        <v>0</v>
      </c>
      <c r="K164" s="267"/>
      <c r="L164" s="268"/>
      <c r="M164" s="269" t="s">
        <v>1</v>
      </c>
      <c r="N164" s="270" t="s">
        <v>38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158</v>
      </c>
      <c r="AT164" s="230" t="s">
        <v>230</v>
      </c>
      <c r="AU164" s="230" t="s">
        <v>83</v>
      </c>
      <c r="AY164" s="16" t="s">
        <v>139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81</v>
      </c>
      <c r="BK164" s="231">
        <f>ROUND(I164*H164,2)</f>
        <v>0</v>
      </c>
      <c r="BL164" s="16" t="s">
        <v>146</v>
      </c>
      <c r="BM164" s="230" t="s">
        <v>242</v>
      </c>
    </row>
    <row r="165" spans="1:63" s="12" customFormat="1" ht="22.8" customHeight="1">
      <c r="A165" s="12"/>
      <c r="B165" s="202"/>
      <c r="C165" s="203"/>
      <c r="D165" s="204" t="s">
        <v>72</v>
      </c>
      <c r="E165" s="216" t="s">
        <v>221</v>
      </c>
      <c r="F165" s="216" t="s">
        <v>243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SUM(P166:P198)</f>
        <v>0</v>
      </c>
      <c r="Q165" s="210"/>
      <c r="R165" s="211">
        <f>SUM(R166:R198)</f>
        <v>0.07873770624</v>
      </c>
      <c r="S165" s="210"/>
      <c r="T165" s="212">
        <f>SUM(T166:T198)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81</v>
      </c>
      <c r="AT165" s="214" t="s">
        <v>72</v>
      </c>
      <c r="AU165" s="214" t="s">
        <v>81</v>
      </c>
      <c r="AY165" s="213" t="s">
        <v>139</v>
      </c>
      <c r="BK165" s="215">
        <f>SUM(BK166:BK198)</f>
        <v>0</v>
      </c>
    </row>
    <row r="166" spans="1:65" s="2" customFormat="1" ht="33" customHeight="1">
      <c r="A166" s="37"/>
      <c r="B166" s="38"/>
      <c r="C166" s="218" t="s">
        <v>167</v>
      </c>
      <c r="D166" s="218" t="s">
        <v>142</v>
      </c>
      <c r="E166" s="219" t="s">
        <v>244</v>
      </c>
      <c r="F166" s="220" t="s">
        <v>245</v>
      </c>
      <c r="G166" s="221" t="s">
        <v>201</v>
      </c>
      <c r="H166" s="222">
        <v>7.5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38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146</v>
      </c>
      <c r="AT166" s="230" t="s">
        <v>142</v>
      </c>
      <c r="AU166" s="230" t="s">
        <v>83</v>
      </c>
      <c r="AY166" s="16" t="s">
        <v>139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81</v>
      </c>
      <c r="BK166" s="231">
        <f>ROUND(I166*H166,2)</f>
        <v>0</v>
      </c>
      <c r="BL166" s="16" t="s">
        <v>146</v>
      </c>
      <c r="BM166" s="230" t="s">
        <v>246</v>
      </c>
    </row>
    <row r="167" spans="1:51" s="13" customFormat="1" ht="12">
      <c r="A167" s="13"/>
      <c r="B167" s="237"/>
      <c r="C167" s="238"/>
      <c r="D167" s="239" t="s">
        <v>193</v>
      </c>
      <c r="E167" s="240" t="s">
        <v>1</v>
      </c>
      <c r="F167" s="241" t="s">
        <v>247</v>
      </c>
      <c r="G167" s="238"/>
      <c r="H167" s="242">
        <v>7.5</v>
      </c>
      <c r="I167" s="243"/>
      <c r="J167" s="238"/>
      <c r="K167" s="238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193</v>
      </c>
      <c r="AU167" s="248" t="s">
        <v>83</v>
      </c>
      <c r="AV167" s="13" t="s">
        <v>83</v>
      </c>
      <c r="AW167" s="13" t="s">
        <v>31</v>
      </c>
      <c r="AX167" s="13" t="s">
        <v>73</v>
      </c>
      <c r="AY167" s="248" t="s">
        <v>139</v>
      </c>
    </row>
    <row r="168" spans="1:51" s="14" customFormat="1" ht="12">
      <c r="A168" s="14"/>
      <c r="B168" s="249"/>
      <c r="C168" s="250"/>
      <c r="D168" s="239" t="s">
        <v>193</v>
      </c>
      <c r="E168" s="251" t="s">
        <v>1</v>
      </c>
      <c r="F168" s="252" t="s">
        <v>195</v>
      </c>
      <c r="G168" s="250"/>
      <c r="H168" s="253">
        <v>7.5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9" t="s">
        <v>193</v>
      </c>
      <c r="AU168" s="259" t="s">
        <v>83</v>
      </c>
      <c r="AV168" s="14" t="s">
        <v>146</v>
      </c>
      <c r="AW168" s="14" t="s">
        <v>31</v>
      </c>
      <c r="AX168" s="14" t="s">
        <v>81</v>
      </c>
      <c r="AY168" s="259" t="s">
        <v>139</v>
      </c>
    </row>
    <row r="169" spans="1:65" s="2" customFormat="1" ht="33" customHeight="1">
      <c r="A169" s="37"/>
      <c r="B169" s="38"/>
      <c r="C169" s="218" t="s">
        <v>248</v>
      </c>
      <c r="D169" s="218" t="s">
        <v>142</v>
      </c>
      <c r="E169" s="219" t="s">
        <v>249</v>
      </c>
      <c r="F169" s="220" t="s">
        <v>250</v>
      </c>
      <c r="G169" s="221" t="s">
        <v>201</v>
      </c>
      <c r="H169" s="222">
        <v>225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38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146</v>
      </c>
      <c r="AT169" s="230" t="s">
        <v>142</v>
      </c>
      <c r="AU169" s="230" t="s">
        <v>83</v>
      </c>
      <c r="AY169" s="16" t="s">
        <v>139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81</v>
      </c>
      <c r="BK169" s="231">
        <f>ROUND(I169*H169,2)</f>
        <v>0</v>
      </c>
      <c r="BL169" s="16" t="s">
        <v>146</v>
      </c>
      <c r="BM169" s="230" t="s">
        <v>90</v>
      </c>
    </row>
    <row r="170" spans="1:51" s="13" customFormat="1" ht="12">
      <c r="A170" s="13"/>
      <c r="B170" s="237"/>
      <c r="C170" s="238"/>
      <c r="D170" s="239" t="s">
        <v>193</v>
      </c>
      <c r="E170" s="240" t="s">
        <v>1</v>
      </c>
      <c r="F170" s="241" t="s">
        <v>251</v>
      </c>
      <c r="G170" s="238"/>
      <c r="H170" s="242">
        <v>225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193</v>
      </c>
      <c r="AU170" s="248" t="s">
        <v>83</v>
      </c>
      <c r="AV170" s="13" t="s">
        <v>83</v>
      </c>
      <c r="AW170" s="13" t="s">
        <v>31</v>
      </c>
      <c r="AX170" s="13" t="s">
        <v>73</v>
      </c>
      <c r="AY170" s="248" t="s">
        <v>139</v>
      </c>
    </row>
    <row r="171" spans="1:51" s="14" customFormat="1" ht="12">
      <c r="A171" s="14"/>
      <c r="B171" s="249"/>
      <c r="C171" s="250"/>
      <c r="D171" s="239" t="s">
        <v>193</v>
      </c>
      <c r="E171" s="251" t="s">
        <v>1</v>
      </c>
      <c r="F171" s="252" t="s">
        <v>195</v>
      </c>
      <c r="G171" s="250"/>
      <c r="H171" s="253">
        <v>225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9" t="s">
        <v>193</v>
      </c>
      <c r="AU171" s="259" t="s">
        <v>83</v>
      </c>
      <c r="AV171" s="14" t="s">
        <v>146</v>
      </c>
      <c r="AW171" s="14" t="s">
        <v>31</v>
      </c>
      <c r="AX171" s="14" t="s">
        <v>81</v>
      </c>
      <c r="AY171" s="259" t="s">
        <v>139</v>
      </c>
    </row>
    <row r="172" spans="1:65" s="2" customFormat="1" ht="33" customHeight="1">
      <c r="A172" s="37"/>
      <c r="B172" s="38"/>
      <c r="C172" s="218" t="s">
        <v>229</v>
      </c>
      <c r="D172" s="218" t="s">
        <v>142</v>
      </c>
      <c r="E172" s="219" t="s">
        <v>252</v>
      </c>
      <c r="F172" s="220" t="s">
        <v>253</v>
      </c>
      <c r="G172" s="221" t="s">
        <v>201</v>
      </c>
      <c r="H172" s="222">
        <v>7.5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38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146</v>
      </c>
      <c r="AT172" s="230" t="s">
        <v>142</v>
      </c>
      <c r="AU172" s="230" t="s">
        <v>83</v>
      </c>
      <c r="AY172" s="16" t="s">
        <v>139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81</v>
      </c>
      <c r="BK172" s="231">
        <f>ROUND(I172*H172,2)</f>
        <v>0</v>
      </c>
      <c r="BL172" s="16" t="s">
        <v>146</v>
      </c>
      <c r="BM172" s="230" t="s">
        <v>254</v>
      </c>
    </row>
    <row r="173" spans="1:65" s="2" customFormat="1" ht="16.5" customHeight="1">
      <c r="A173" s="37"/>
      <c r="B173" s="38"/>
      <c r="C173" s="218" t="s">
        <v>255</v>
      </c>
      <c r="D173" s="218" t="s">
        <v>142</v>
      </c>
      <c r="E173" s="219" t="s">
        <v>256</v>
      </c>
      <c r="F173" s="220" t="s">
        <v>257</v>
      </c>
      <c r="G173" s="221" t="s">
        <v>201</v>
      </c>
      <c r="H173" s="222">
        <v>7.5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38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146</v>
      </c>
      <c r="AT173" s="230" t="s">
        <v>142</v>
      </c>
      <c r="AU173" s="230" t="s">
        <v>83</v>
      </c>
      <c r="AY173" s="16" t="s">
        <v>139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81</v>
      </c>
      <c r="BK173" s="231">
        <f>ROUND(I173*H173,2)</f>
        <v>0</v>
      </c>
      <c r="BL173" s="16" t="s">
        <v>146</v>
      </c>
      <c r="BM173" s="230" t="s">
        <v>258</v>
      </c>
    </row>
    <row r="174" spans="1:65" s="2" customFormat="1" ht="21.75" customHeight="1">
      <c r="A174" s="37"/>
      <c r="B174" s="38"/>
      <c r="C174" s="218" t="s">
        <v>87</v>
      </c>
      <c r="D174" s="218" t="s">
        <v>142</v>
      </c>
      <c r="E174" s="219" t="s">
        <v>259</v>
      </c>
      <c r="F174" s="220" t="s">
        <v>260</v>
      </c>
      <c r="G174" s="221" t="s">
        <v>201</v>
      </c>
      <c r="H174" s="222">
        <v>225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38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146</v>
      </c>
      <c r="AT174" s="230" t="s">
        <v>142</v>
      </c>
      <c r="AU174" s="230" t="s">
        <v>83</v>
      </c>
      <c r="AY174" s="16" t="s">
        <v>139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81</v>
      </c>
      <c r="BK174" s="231">
        <f>ROUND(I174*H174,2)</f>
        <v>0</v>
      </c>
      <c r="BL174" s="16" t="s">
        <v>146</v>
      </c>
      <c r="BM174" s="230" t="s">
        <v>261</v>
      </c>
    </row>
    <row r="175" spans="1:51" s="13" customFormat="1" ht="12">
      <c r="A175" s="13"/>
      <c r="B175" s="237"/>
      <c r="C175" s="238"/>
      <c r="D175" s="239" t="s">
        <v>193</v>
      </c>
      <c r="E175" s="240" t="s">
        <v>1</v>
      </c>
      <c r="F175" s="241" t="s">
        <v>251</v>
      </c>
      <c r="G175" s="238"/>
      <c r="H175" s="242">
        <v>225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193</v>
      </c>
      <c r="AU175" s="248" t="s">
        <v>83</v>
      </c>
      <c r="AV175" s="13" t="s">
        <v>83</v>
      </c>
      <c r="AW175" s="13" t="s">
        <v>31</v>
      </c>
      <c r="AX175" s="13" t="s">
        <v>73</v>
      </c>
      <c r="AY175" s="248" t="s">
        <v>139</v>
      </c>
    </row>
    <row r="176" spans="1:51" s="14" customFormat="1" ht="12">
      <c r="A176" s="14"/>
      <c r="B176" s="249"/>
      <c r="C176" s="250"/>
      <c r="D176" s="239" t="s">
        <v>193</v>
      </c>
      <c r="E176" s="251" t="s">
        <v>1</v>
      </c>
      <c r="F176" s="252" t="s">
        <v>195</v>
      </c>
      <c r="G176" s="250"/>
      <c r="H176" s="253">
        <v>225</v>
      </c>
      <c r="I176" s="254"/>
      <c r="J176" s="250"/>
      <c r="K176" s="250"/>
      <c r="L176" s="255"/>
      <c r="M176" s="256"/>
      <c r="N176" s="257"/>
      <c r="O176" s="257"/>
      <c r="P176" s="257"/>
      <c r="Q176" s="257"/>
      <c r="R176" s="257"/>
      <c r="S176" s="257"/>
      <c r="T176" s="25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9" t="s">
        <v>193</v>
      </c>
      <c r="AU176" s="259" t="s">
        <v>83</v>
      </c>
      <c r="AV176" s="14" t="s">
        <v>146</v>
      </c>
      <c r="AW176" s="14" t="s">
        <v>31</v>
      </c>
      <c r="AX176" s="14" t="s">
        <v>81</v>
      </c>
      <c r="AY176" s="259" t="s">
        <v>139</v>
      </c>
    </row>
    <row r="177" spans="1:65" s="2" customFormat="1" ht="21.75" customHeight="1">
      <c r="A177" s="37"/>
      <c r="B177" s="38"/>
      <c r="C177" s="218" t="s">
        <v>7</v>
      </c>
      <c r="D177" s="218" t="s">
        <v>142</v>
      </c>
      <c r="E177" s="219" t="s">
        <v>262</v>
      </c>
      <c r="F177" s="220" t="s">
        <v>263</v>
      </c>
      <c r="G177" s="221" t="s">
        <v>201</v>
      </c>
      <c r="H177" s="222">
        <v>7.5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38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146</v>
      </c>
      <c r="AT177" s="230" t="s">
        <v>142</v>
      </c>
      <c r="AU177" s="230" t="s">
        <v>83</v>
      </c>
      <c r="AY177" s="16" t="s">
        <v>139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81</v>
      </c>
      <c r="BK177" s="231">
        <f>ROUND(I177*H177,2)</f>
        <v>0</v>
      </c>
      <c r="BL177" s="16" t="s">
        <v>146</v>
      </c>
      <c r="BM177" s="230" t="s">
        <v>264</v>
      </c>
    </row>
    <row r="178" spans="1:65" s="2" customFormat="1" ht="33" customHeight="1">
      <c r="A178" s="37"/>
      <c r="B178" s="38"/>
      <c r="C178" s="218" t="s">
        <v>236</v>
      </c>
      <c r="D178" s="218" t="s">
        <v>142</v>
      </c>
      <c r="E178" s="219" t="s">
        <v>265</v>
      </c>
      <c r="F178" s="220" t="s">
        <v>266</v>
      </c>
      <c r="G178" s="221" t="s">
        <v>201</v>
      </c>
      <c r="H178" s="222">
        <v>477</v>
      </c>
      <c r="I178" s="223"/>
      <c r="J178" s="224">
        <f>ROUND(I178*H178,2)</f>
        <v>0</v>
      </c>
      <c r="K178" s="225"/>
      <c r="L178" s="43"/>
      <c r="M178" s="226" t="s">
        <v>1</v>
      </c>
      <c r="N178" s="227" t="s">
        <v>38</v>
      </c>
      <c r="O178" s="90"/>
      <c r="P178" s="228">
        <f>O178*H178</f>
        <v>0</v>
      </c>
      <c r="Q178" s="228">
        <v>0.00013</v>
      </c>
      <c r="R178" s="228">
        <f>Q178*H178</f>
        <v>0.062009999999999996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146</v>
      </c>
      <c r="AT178" s="230" t="s">
        <v>142</v>
      </c>
      <c r="AU178" s="230" t="s">
        <v>83</v>
      </c>
      <c r="AY178" s="16" t="s">
        <v>139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81</v>
      </c>
      <c r="BK178" s="231">
        <f>ROUND(I178*H178,2)</f>
        <v>0</v>
      </c>
      <c r="BL178" s="16" t="s">
        <v>146</v>
      </c>
      <c r="BM178" s="230" t="s">
        <v>93</v>
      </c>
    </row>
    <row r="179" spans="1:65" s="2" customFormat="1" ht="24.15" customHeight="1">
      <c r="A179" s="37"/>
      <c r="B179" s="38"/>
      <c r="C179" s="218" t="s">
        <v>267</v>
      </c>
      <c r="D179" s="218" t="s">
        <v>142</v>
      </c>
      <c r="E179" s="219" t="s">
        <v>268</v>
      </c>
      <c r="F179" s="220" t="s">
        <v>269</v>
      </c>
      <c r="G179" s="221" t="s">
        <v>270</v>
      </c>
      <c r="H179" s="222">
        <v>2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38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146</v>
      </c>
      <c r="AT179" s="230" t="s">
        <v>142</v>
      </c>
      <c r="AU179" s="230" t="s">
        <v>83</v>
      </c>
      <c r="AY179" s="16" t="s">
        <v>139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81</v>
      </c>
      <c r="BK179" s="231">
        <f>ROUND(I179*H179,2)</f>
        <v>0</v>
      </c>
      <c r="BL179" s="16" t="s">
        <v>146</v>
      </c>
      <c r="BM179" s="230" t="s">
        <v>271</v>
      </c>
    </row>
    <row r="180" spans="1:65" s="2" customFormat="1" ht="33" customHeight="1">
      <c r="A180" s="37"/>
      <c r="B180" s="38"/>
      <c r="C180" s="218" t="s">
        <v>239</v>
      </c>
      <c r="D180" s="218" t="s">
        <v>142</v>
      </c>
      <c r="E180" s="219" t="s">
        <v>272</v>
      </c>
      <c r="F180" s="220" t="s">
        <v>273</v>
      </c>
      <c r="G180" s="221" t="s">
        <v>270</v>
      </c>
      <c r="H180" s="222">
        <v>60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38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146</v>
      </c>
      <c r="AT180" s="230" t="s">
        <v>142</v>
      </c>
      <c r="AU180" s="230" t="s">
        <v>83</v>
      </c>
      <c r="AY180" s="16" t="s">
        <v>139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81</v>
      </c>
      <c r="BK180" s="231">
        <f>ROUND(I180*H180,2)</f>
        <v>0</v>
      </c>
      <c r="BL180" s="16" t="s">
        <v>146</v>
      </c>
      <c r="BM180" s="230" t="s">
        <v>274</v>
      </c>
    </row>
    <row r="181" spans="1:65" s="2" customFormat="1" ht="24.15" customHeight="1">
      <c r="A181" s="37"/>
      <c r="B181" s="38"/>
      <c r="C181" s="218" t="s">
        <v>275</v>
      </c>
      <c r="D181" s="218" t="s">
        <v>142</v>
      </c>
      <c r="E181" s="219" t="s">
        <v>276</v>
      </c>
      <c r="F181" s="220" t="s">
        <v>277</v>
      </c>
      <c r="G181" s="221" t="s">
        <v>270</v>
      </c>
      <c r="H181" s="222">
        <v>2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38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146</v>
      </c>
      <c r="AT181" s="230" t="s">
        <v>142</v>
      </c>
      <c r="AU181" s="230" t="s">
        <v>83</v>
      </c>
      <c r="AY181" s="16" t="s">
        <v>139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81</v>
      </c>
      <c r="BK181" s="231">
        <f>ROUND(I181*H181,2)</f>
        <v>0</v>
      </c>
      <c r="BL181" s="16" t="s">
        <v>146</v>
      </c>
      <c r="BM181" s="230" t="s">
        <v>278</v>
      </c>
    </row>
    <row r="182" spans="1:65" s="2" customFormat="1" ht="24.15" customHeight="1">
      <c r="A182" s="37"/>
      <c r="B182" s="38"/>
      <c r="C182" s="218" t="s">
        <v>242</v>
      </c>
      <c r="D182" s="218" t="s">
        <v>142</v>
      </c>
      <c r="E182" s="219" t="s">
        <v>279</v>
      </c>
      <c r="F182" s="220" t="s">
        <v>280</v>
      </c>
      <c r="G182" s="221" t="s">
        <v>201</v>
      </c>
      <c r="H182" s="222">
        <v>477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38</v>
      </c>
      <c r="O182" s="90"/>
      <c r="P182" s="228">
        <f>O182*H182</f>
        <v>0</v>
      </c>
      <c r="Q182" s="228">
        <v>3.5E-05</v>
      </c>
      <c r="R182" s="228">
        <f>Q182*H182</f>
        <v>0.016694999999999998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146</v>
      </c>
      <c r="AT182" s="230" t="s">
        <v>142</v>
      </c>
      <c r="AU182" s="230" t="s">
        <v>83</v>
      </c>
      <c r="AY182" s="16" t="s">
        <v>139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81</v>
      </c>
      <c r="BK182" s="231">
        <f>ROUND(I182*H182,2)</f>
        <v>0</v>
      </c>
      <c r="BL182" s="16" t="s">
        <v>146</v>
      </c>
      <c r="BM182" s="230" t="s">
        <v>281</v>
      </c>
    </row>
    <row r="183" spans="1:51" s="13" customFormat="1" ht="12">
      <c r="A183" s="13"/>
      <c r="B183" s="237"/>
      <c r="C183" s="238"/>
      <c r="D183" s="239" t="s">
        <v>193</v>
      </c>
      <c r="E183" s="240" t="s">
        <v>1</v>
      </c>
      <c r="F183" s="241" t="s">
        <v>282</v>
      </c>
      <c r="G183" s="238"/>
      <c r="H183" s="242">
        <v>477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193</v>
      </c>
      <c r="AU183" s="248" t="s">
        <v>83</v>
      </c>
      <c r="AV183" s="13" t="s">
        <v>83</v>
      </c>
      <c r="AW183" s="13" t="s">
        <v>31</v>
      </c>
      <c r="AX183" s="13" t="s">
        <v>73</v>
      </c>
      <c r="AY183" s="248" t="s">
        <v>139</v>
      </c>
    </row>
    <row r="184" spans="1:51" s="14" customFormat="1" ht="12">
      <c r="A184" s="14"/>
      <c r="B184" s="249"/>
      <c r="C184" s="250"/>
      <c r="D184" s="239" t="s">
        <v>193</v>
      </c>
      <c r="E184" s="251" t="s">
        <v>1</v>
      </c>
      <c r="F184" s="252" t="s">
        <v>195</v>
      </c>
      <c r="G184" s="250"/>
      <c r="H184" s="253">
        <v>477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9" t="s">
        <v>193</v>
      </c>
      <c r="AU184" s="259" t="s">
        <v>83</v>
      </c>
      <c r="AV184" s="14" t="s">
        <v>146</v>
      </c>
      <c r="AW184" s="14" t="s">
        <v>31</v>
      </c>
      <c r="AX184" s="14" t="s">
        <v>81</v>
      </c>
      <c r="AY184" s="259" t="s">
        <v>139</v>
      </c>
    </row>
    <row r="185" spans="1:65" s="2" customFormat="1" ht="21.75" customHeight="1">
      <c r="A185" s="37"/>
      <c r="B185" s="38"/>
      <c r="C185" s="218" t="s">
        <v>283</v>
      </c>
      <c r="D185" s="218" t="s">
        <v>142</v>
      </c>
      <c r="E185" s="219" t="s">
        <v>284</v>
      </c>
      <c r="F185" s="220" t="s">
        <v>285</v>
      </c>
      <c r="G185" s="221" t="s">
        <v>201</v>
      </c>
      <c r="H185" s="222">
        <v>9.42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38</v>
      </c>
      <c r="O185" s="90"/>
      <c r="P185" s="228">
        <f>O185*H185</f>
        <v>0</v>
      </c>
      <c r="Q185" s="228">
        <v>3.472E-06</v>
      </c>
      <c r="R185" s="228">
        <f>Q185*H185</f>
        <v>3.270624E-05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146</v>
      </c>
      <c r="AT185" s="230" t="s">
        <v>142</v>
      </c>
      <c r="AU185" s="230" t="s">
        <v>83</v>
      </c>
      <c r="AY185" s="16" t="s">
        <v>139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81</v>
      </c>
      <c r="BK185" s="231">
        <f>ROUND(I185*H185,2)</f>
        <v>0</v>
      </c>
      <c r="BL185" s="16" t="s">
        <v>146</v>
      </c>
      <c r="BM185" s="230" t="s">
        <v>96</v>
      </c>
    </row>
    <row r="186" spans="1:51" s="13" customFormat="1" ht="12">
      <c r="A186" s="13"/>
      <c r="B186" s="237"/>
      <c r="C186" s="238"/>
      <c r="D186" s="239" t="s">
        <v>193</v>
      </c>
      <c r="E186" s="240" t="s">
        <v>1</v>
      </c>
      <c r="F186" s="241" t="s">
        <v>286</v>
      </c>
      <c r="G186" s="238"/>
      <c r="H186" s="242">
        <v>9.42</v>
      </c>
      <c r="I186" s="243"/>
      <c r="J186" s="238"/>
      <c r="K186" s="238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193</v>
      </c>
      <c r="AU186" s="248" t="s">
        <v>83</v>
      </c>
      <c r="AV186" s="13" t="s">
        <v>83</v>
      </c>
      <c r="AW186" s="13" t="s">
        <v>31</v>
      </c>
      <c r="AX186" s="13" t="s">
        <v>73</v>
      </c>
      <c r="AY186" s="248" t="s">
        <v>139</v>
      </c>
    </row>
    <row r="187" spans="1:51" s="14" customFormat="1" ht="12">
      <c r="A187" s="14"/>
      <c r="B187" s="249"/>
      <c r="C187" s="250"/>
      <c r="D187" s="239" t="s">
        <v>193</v>
      </c>
      <c r="E187" s="251" t="s">
        <v>1</v>
      </c>
      <c r="F187" s="252" t="s">
        <v>195</v>
      </c>
      <c r="G187" s="250"/>
      <c r="H187" s="253">
        <v>9.42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9" t="s">
        <v>193</v>
      </c>
      <c r="AU187" s="259" t="s">
        <v>83</v>
      </c>
      <c r="AV187" s="14" t="s">
        <v>146</v>
      </c>
      <c r="AW187" s="14" t="s">
        <v>31</v>
      </c>
      <c r="AX187" s="14" t="s">
        <v>81</v>
      </c>
      <c r="AY187" s="259" t="s">
        <v>139</v>
      </c>
    </row>
    <row r="188" spans="1:65" s="2" customFormat="1" ht="24.15" customHeight="1">
      <c r="A188" s="37"/>
      <c r="B188" s="38"/>
      <c r="C188" s="218" t="s">
        <v>246</v>
      </c>
      <c r="D188" s="218" t="s">
        <v>142</v>
      </c>
      <c r="E188" s="219" t="s">
        <v>287</v>
      </c>
      <c r="F188" s="220" t="s">
        <v>288</v>
      </c>
      <c r="G188" s="221" t="s">
        <v>201</v>
      </c>
      <c r="H188" s="222">
        <v>9.42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38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146</v>
      </c>
      <c r="AT188" s="230" t="s">
        <v>142</v>
      </c>
      <c r="AU188" s="230" t="s">
        <v>83</v>
      </c>
      <c r="AY188" s="16" t="s">
        <v>139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81</v>
      </c>
      <c r="BK188" s="231">
        <f>ROUND(I188*H188,2)</f>
        <v>0</v>
      </c>
      <c r="BL188" s="16" t="s">
        <v>146</v>
      </c>
      <c r="BM188" s="230" t="s">
        <v>289</v>
      </c>
    </row>
    <row r="189" spans="1:51" s="13" customFormat="1" ht="12">
      <c r="A189" s="13"/>
      <c r="B189" s="237"/>
      <c r="C189" s="238"/>
      <c r="D189" s="239" t="s">
        <v>193</v>
      </c>
      <c r="E189" s="240" t="s">
        <v>1</v>
      </c>
      <c r="F189" s="241" t="s">
        <v>286</v>
      </c>
      <c r="G189" s="238"/>
      <c r="H189" s="242">
        <v>9.42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193</v>
      </c>
      <c r="AU189" s="248" t="s">
        <v>83</v>
      </c>
      <c r="AV189" s="13" t="s">
        <v>83</v>
      </c>
      <c r="AW189" s="13" t="s">
        <v>31</v>
      </c>
      <c r="AX189" s="13" t="s">
        <v>73</v>
      </c>
      <c r="AY189" s="248" t="s">
        <v>139</v>
      </c>
    </row>
    <row r="190" spans="1:51" s="14" customFormat="1" ht="12">
      <c r="A190" s="14"/>
      <c r="B190" s="249"/>
      <c r="C190" s="250"/>
      <c r="D190" s="239" t="s">
        <v>193</v>
      </c>
      <c r="E190" s="251" t="s">
        <v>1</v>
      </c>
      <c r="F190" s="252" t="s">
        <v>195</v>
      </c>
      <c r="G190" s="250"/>
      <c r="H190" s="253">
        <v>9.42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9" t="s">
        <v>193</v>
      </c>
      <c r="AU190" s="259" t="s">
        <v>83</v>
      </c>
      <c r="AV190" s="14" t="s">
        <v>146</v>
      </c>
      <c r="AW190" s="14" t="s">
        <v>31</v>
      </c>
      <c r="AX190" s="14" t="s">
        <v>81</v>
      </c>
      <c r="AY190" s="259" t="s">
        <v>139</v>
      </c>
    </row>
    <row r="191" spans="1:65" s="2" customFormat="1" ht="21.75" customHeight="1">
      <c r="A191" s="37"/>
      <c r="B191" s="38"/>
      <c r="C191" s="218" t="s">
        <v>290</v>
      </c>
      <c r="D191" s="218" t="s">
        <v>142</v>
      </c>
      <c r="E191" s="219" t="s">
        <v>291</v>
      </c>
      <c r="F191" s="220" t="s">
        <v>292</v>
      </c>
      <c r="G191" s="221" t="s">
        <v>201</v>
      </c>
      <c r="H191" s="222">
        <v>14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38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146</v>
      </c>
      <c r="AT191" s="230" t="s">
        <v>142</v>
      </c>
      <c r="AU191" s="230" t="s">
        <v>83</v>
      </c>
      <c r="AY191" s="16" t="s">
        <v>139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81</v>
      </c>
      <c r="BK191" s="231">
        <f>ROUND(I191*H191,2)</f>
        <v>0</v>
      </c>
      <c r="BL191" s="16" t="s">
        <v>146</v>
      </c>
      <c r="BM191" s="230" t="s">
        <v>293</v>
      </c>
    </row>
    <row r="192" spans="1:51" s="13" customFormat="1" ht="12">
      <c r="A192" s="13"/>
      <c r="B192" s="237"/>
      <c r="C192" s="238"/>
      <c r="D192" s="239" t="s">
        <v>193</v>
      </c>
      <c r="E192" s="240" t="s">
        <v>1</v>
      </c>
      <c r="F192" s="241" t="s">
        <v>294</v>
      </c>
      <c r="G192" s="238"/>
      <c r="H192" s="242">
        <v>14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193</v>
      </c>
      <c r="AU192" s="248" t="s">
        <v>83</v>
      </c>
      <c r="AV192" s="13" t="s">
        <v>83</v>
      </c>
      <c r="AW192" s="13" t="s">
        <v>31</v>
      </c>
      <c r="AX192" s="13" t="s">
        <v>73</v>
      </c>
      <c r="AY192" s="248" t="s">
        <v>139</v>
      </c>
    </row>
    <row r="193" spans="1:51" s="14" customFormat="1" ht="12">
      <c r="A193" s="14"/>
      <c r="B193" s="249"/>
      <c r="C193" s="250"/>
      <c r="D193" s="239" t="s">
        <v>193</v>
      </c>
      <c r="E193" s="251" t="s">
        <v>1</v>
      </c>
      <c r="F193" s="252" t="s">
        <v>195</v>
      </c>
      <c r="G193" s="250"/>
      <c r="H193" s="253">
        <v>14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9" t="s">
        <v>193</v>
      </c>
      <c r="AU193" s="259" t="s">
        <v>83</v>
      </c>
      <c r="AV193" s="14" t="s">
        <v>146</v>
      </c>
      <c r="AW193" s="14" t="s">
        <v>31</v>
      </c>
      <c r="AX193" s="14" t="s">
        <v>81</v>
      </c>
      <c r="AY193" s="259" t="s">
        <v>139</v>
      </c>
    </row>
    <row r="194" spans="1:65" s="2" customFormat="1" ht="24.15" customHeight="1">
      <c r="A194" s="37"/>
      <c r="B194" s="38"/>
      <c r="C194" s="218" t="s">
        <v>90</v>
      </c>
      <c r="D194" s="218" t="s">
        <v>142</v>
      </c>
      <c r="E194" s="219" t="s">
        <v>295</v>
      </c>
      <c r="F194" s="220" t="s">
        <v>296</v>
      </c>
      <c r="G194" s="221" t="s">
        <v>201</v>
      </c>
      <c r="H194" s="222">
        <v>55.32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38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146</v>
      </c>
      <c r="AT194" s="230" t="s">
        <v>142</v>
      </c>
      <c r="AU194" s="230" t="s">
        <v>83</v>
      </c>
      <c r="AY194" s="16" t="s">
        <v>139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81</v>
      </c>
      <c r="BK194" s="231">
        <f>ROUND(I194*H194,2)</f>
        <v>0</v>
      </c>
      <c r="BL194" s="16" t="s">
        <v>146</v>
      </c>
      <c r="BM194" s="230" t="s">
        <v>297</v>
      </c>
    </row>
    <row r="195" spans="1:51" s="13" customFormat="1" ht="12">
      <c r="A195" s="13"/>
      <c r="B195" s="237"/>
      <c r="C195" s="238"/>
      <c r="D195" s="239" t="s">
        <v>193</v>
      </c>
      <c r="E195" s="240" t="s">
        <v>1</v>
      </c>
      <c r="F195" s="241" t="s">
        <v>298</v>
      </c>
      <c r="G195" s="238"/>
      <c r="H195" s="242">
        <v>60.84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193</v>
      </c>
      <c r="AU195" s="248" t="s">
        <v>83</v>
      </c>
      <c r="AV195" s="13" t="s">
        <v>83</v>
      </c>
      <c r="AW195" s="13" t="s">
        <v>31</v>
      </c>
      <c r="AX195" s="13" t="s">
        <v>73</v>
      </c>
      <c r="AY195" s="248" t="s">
        <v>139</v>
      </c>
    </row>
    <row r="196" spans="1:51" s="13" customFormat="1" ht="12">
      <c r="A196" s="13"/>
      <c r="B196" s="237"/>
      <c r="C196" s="238"/>
      <c r="D196" s="239" t="s">
        <v>193</v>
      </c>
      <c r="E196" s="240" t="s">
        <v>1</v>
      </c>
      <c r="F196" s="241" t="s">
        <v>299</v>
      </c>
      <c r="G196" s="238"/>
      <c r="H196" s="242">
        <v>-3.6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193</v>
      </c>
      <c r="AU196" s="248" t="s">
        <v>83</v>
      </c>
      <c r="AV196" s="13" t="s">
        <v>83</v>
      </c>
      <c r="AW196" s="13" t="s">
        <v>31</v>
      </c>
      <c r="AX196" s="13" t="s">
        <v>73</v>
      </c>
      <c r="AY196" s="248" t="s">
        <v>139</v>
      </c>
    </row>
    <row r="197" spans="1:51" s="13" customFormat="1" ht="12">
      <c r="A197" s="13"/>
      <c r="B197" s="237"/>
      <c r="C197" s="238"/>
      <c r="D197" s="239" t="s">
        <v>193</v>
      </c>
      <c r="E197" s="240" t="s">
        <v>1</v>
      </c>
      <c r="F197" s="241" t="s">
        <v>206</v>
      </c>
      <c r="G197" s="238"/>
      <c r="H197" s="242">
        <v>-1.92</v>
      </c>
      <c r="I197" s="243"/>
      <c r="J197" s="238"/>
      <c r="K197" s="238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193</v>
      </c>
      <c r="AU197" s="248" t="s">
        <v>83</v>
      </c>
      <c r="AV197" s="13" t="s">
        <v>83</v>
      </c>
      <c r="AW197" s="13" t="s">
        <v>31</v>
      </c>
      <c r="AX197" s="13" t="s">
        <v>73</v>
      </c>
      <c r="AY197" s="248" t="s">
        <v>139</v>
      </c>
    </row>
    <row r="198" spans="1:51" s="14" customFormat="1" ht="12">
      <c r="A198" s="14"/>
      <c r="B198" s="249"/>
      <c r="C198" s="250"/>
      <c r="D198" s="239" t="s">
        <v>193</v>
      </c>
      <c r="E198" s="251" t="s">
        <v>1</v>
      </c>
      <c r="F198" s="252" t="s">
        <v>195</v>
      </c>
      <c r="G198" s="250"/>
      <c r="H198" s="253">
        <v>55.32</v>
      </c>
      <c r="I198" s="254"/>
      <c r="J198" s="250"/>
      <c r="K198" s="250"/>
      <c r="L198" s="255"/>
      <c r="M198" s="256"/>
      <c r="N198" s="257"/>
      <c r="O198" s="257"/>
      <c r="P198" s="257"/>
      <c r="Q198" s="257"/>
      <c r="R198" s="257"/>
      <c r="S198" s="257"/>
      <c r="T198" s="25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9" t="s">
        <v>193</v>
      </c>
      <c r="AU198" s="259" t="s">
        <v>83</v>
      </c>
      <c r="AV198" s="14" t="s">
        <v>146</v>
      </c>
      <c r="AW198" s="14" t="s">
        <v>31</v>
      </c>
      <c r="AX198" s="14" t="s">
        <v>81</v>
      </c>
      <c r="AY198" s="259" t="s">
        <v>139</v>
      </c>
    </row>
    <row r="199" spans="1:63" s="12" customFormat="1" ht="22.8" customHeight="1">
      <c r="A199" s="12"/>
      <c r="B199" s="202"/>
      <c r="C199" s="203"/>
      <c r="D199" s="204" t="s">
        <v>72</v>
      </c>
      <c r="E199" s="216" t="s">
        <v>300</v>
      </c>
      <c r="F199" s="216" t="s">
        <v>301</v>
      </c>
      <c r="G199" s="203"/>
      <c r="H199" s="203"/>
      <c r="I199" s="206"/>
      <c r="J199" s="217">
        <f>BK199</f>
        <v>0</v>
      </c>
      <c r="K199" s="203"/>
      <c r="L199" s="208"/>
      <c r="M199" s="209"/>
      <c r="N199" s="210"/>
      <c r="O199" s="210"/>
      <c r="P199" s="211">
        <f>SUM(P200:P205)</f>
        <v>0</v>
      </c>
      <c r="Q199" s="210"/>
      <c r="R199" s="211">
        <f>SUM(R200:R205)</f>
        <v>0</v>
      </c>
      <c r="S199" s="210"/>
      <c r="T199" s="212">
        <f>SUM(T200:T205)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3" t="s">
        <v>81</v>
      </c>
      <c r="AT199" s="214" t="s">
        <v>72</v>
      </c>
      <c r="AU199" s="214" t="s">
        <v>81</v>
      </c>
      <c r="AY199" s="213" t="s">
        <v>139</v>
      </c>
      <c r="BK199" s="215">
        <f>SUM(BK200:BK205)</f>
        <v>0</v>
      </c>
    </row>
    <row r="200" spans="1:65" s="2" customFormat="1" ht="24.15" customHeight="1">
      <c r="A200" s="37"/>
      <c r="B200" s="38"/>
      <c r="C200" s="218" t="s">
        <v>302</v>
      </c>
      <c r="D200" s="218" t="s">
        <v>142</v>
      </c>
      <c r="E200" s="219" t="s">
        <v>303</v>
      </c>
      <c r="F200" s="220" t="s">
        <v>304</v>
      </c>
      <c r="G200" s="221" t="s">
        <v>305</v>
      </c>
      <c r="H200" s="222">
        <v>5.373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38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146</v>
      </c>
      <c r="AT200" s="230" t="s">
        <v>142</v>
      </c>
      <c r="AU200" s="230" t="s">
        <v>83</v>
      </c>
      <c r="AY200" s="16" t="s">
        <v>139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81</v>
      </c>
      <c r="BK200" s="231">
        <f>ROUND(I200*H200,2)</f>
        <v>0</v>
      </c>
      <c r="BL200" s="16" t="s">
        <v>146</v>
      </c>
      <c r="BM200" s="230" t="s">
        <v>306</v>
      </c>
    </row>
    <row r="201" spans="1:65" s="2" customFormat="1" ht="24.15" customHeight="1">
      <c r="A201" s="37"/>
      <c r="B201" s="38"/>
      <c r="C201" s="218" t="s">
        <v>254</v>
      </c>
      <c r="D201" s="218" t="s">
        <v>142</v>
      </c>
      <c r="E201" s="219" t="s">
        <v>307</v>
      </c>
      <c r="F201" s="220" t="s">
        <v>308</v>
      </c>
      <c r="G201" s="221" t="s">
        <v>305</v>
      </c>
      <c r="H201" s="222">
        <v>5.373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38</v>
      </c>
      <c r="O201" s="90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146</v>
      </c>
      <c r="AT201" s="230" t="s">
        <v>142</v>
      </c>
      <c r="AU201" s="230" t="s">
        <v>83</v>
      </c>
      <c r="AY201" s="16" t="s">
        <v>139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81</v>
      </c>
      <c r="BK201" s="231">
        <f>ROUND(I201*H201,2)</f>
        <v>0</v>
      </c>
      <c r="BL201" s="16" t="s">
        <v>146</v>
      </c>
      <c r="BM201" s="230" t="s">
        <v>99</v>
      </c>
    </row>
    <row r="202" spans="1:65" s="2" customFormat="1" ht="24.15" customHeight="1">
      <c r="A202" s="37"/>
      <c r="B202" s="38"/>
      <c r="C202" s="218" t="s">
        <v>309</v>
      </c>
      <c r="D202" s="218" t="s">
        <v>142</v>
      </c>
      <c r="E202" s="219" t="s">
        <v>310</v>
      </c>
      <c r="F202" s="220" t="s">
        <v>311</v>
      </c>
      <c r="G202" s="221" t="s">
        <v>305</v>
      </c>
      <c r="H202" s="222">
        <v>48.357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38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146</v>
      </c>
      <c r="AT202" s="230" t="s">
        <v>142</v>
      </c>
      <c r="AU202" s="230" t="s">
        <v>83</v>
      </c>
      <c r="AY202" s="16" t="s">
        <v>139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81</v>
      </c>
      <c r="BK202" s="231">
        <f>ROUND(I202*H202,2)</f>
        <v>0</v>
      </c>
      <c r="BL202" s="16" t="s">
        <v>146</v>
      </c>
      <c r="BM202" s="230" t="s">
        <v>312</v>
      </c>
    </row>
    <row r="203" spans="1:51" s="13" customFormat="1" ht="12">
      <c r="A203" s="13"/>
      <c r="B203" s="237"/>
      <c r="C203" s="238"/>
      <c r="D203" s="239" t="s">
        <v>193</v>
      </c>
      <c r="E203" s="240" t="s">
        <v>1</v>
      </c>
      <c r="F203" s="241" t="s">
        <v>313</v>
      </c>
      <c r="G203" s="238"/>
      <c r="H203" s="242">
        <v>48.357</v>
      </c>
      <c r="I203" s="243"/>
      <c r="J203" s="238"/>
      <c r="K203" s="238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193</v>
      </c>
      <c r="AU203" s="248" t="s">
        <v>83</v>
      </c>
      <c r="AV203" s="13" t="s">
        <v>83</v>
      </c>
      <c r="AW203" s="13" t="s">
        <v>31</v>
      </c>
      <c r="AX203" s="13" t="s">
        <v>73</v>
      </c>
      <c r="AY203" s="248" t="s">
        <v>139</v>
      </c>
    </row>
    <row r="204" spans="1:51" s="14" customFormat="1" ht="12">
      <c r="A204" s="14"/>
      <c r="B204" s="249"/>
      <c r="C204" s="250"/>
      <c r="D204" s="239" t="s">
        <v>193</v>
      </c>
      <c r="E204" s="251" t="s">
        <v>1</v>
      </c>
      <c r="F204" s="252" t="s">
        <v>195</v>
      </c>
      <c r="G204" s="250"/>
      <c r="H204" s="253">
        <v>48.357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9" t="s">
        <v>193</v>
      </c>
      <c r="AU204" s="259" t="s">
        <v>83</v>
      </c>
      <c r="AV204" s="14" t="s">
        <v>146</v>
      </c>
      <c r="AW204" s="14" t="s">
        <v>31</v>
      </c>
      <c r="AX204" s="14" t="s">
        <v>81</v>
      </c>
      <c r="AY204" s="259" t="s">
        <v>139</v>
      </c>
    </row>
    <row r="205" spans="1:65" s="2" customFormat="1" ht="33" customHeight="1">
      <c r="A205" s="37"/>
      <c r="B205" s="38"/>
      <c r="C205" s="218" t="s">
        <v>258</v>
      </c>
      <c r="D205" s="218" t="s">
        <v>142</v>
      </c>
      <c r="E205" s="219" t="s">
        <v>314</v>
      </c>
      <c r="F205" s="220" t="s">
        <v>315</v>
      </c>
      <c r="G205" s="221" t="s">
        <v>305</v>
      </c>
      <c r="H205" s="222">
        <v>5.373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38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146</v>
      </c>
      <c r="AT205" s="230" t="s">
        <v>142</v>
      </c>
      <c r="AU205" s="230" t="s">
        <v>83</v>
      </c>
      <c r="AY205" s="16" t="s">
        <v>139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81</v>
      </c>
      <c r="BK205" s="231">
        <f>ROUND(I205*H205,2)</f>
        <v>0</v>
      </c>
      <c r="BL205" s="16" t="s">
        <v>146</v>
      </c>
      <c r="BM205" s="230" t="s">
        <v>316</v>
      </c>
    </row>
    <row r="206" spans="1:63" s="12" customFormat="1" ht="22.8" customHeight="1">
      <c r="A206" s="12"/>
      <c r="B206" s="202"/>
      <c r="C206" s="203"/>
      <c r="D206" s="204" t="s">
        <v>72</v>
      </c>
      <c r="E206" s="216" t="s">
        <v>317</v>
      </c>
      <c r="F206" s="216" t="s">
        <v>318</v>
      </c>
      <c r="G206" s="203"/>
      <c r="H206" s="203"/>
      <c r="I206" s="206"/>
      <c r="J206" s="217">
        <f>BK206</f>
        <v>0</v>
      </c>
      <c r="K206" s="203"/>
      <c r="L206" s="208"/>
      <c r="M206" s="209"/>
      <c r="N206" s="210"/>
      <c r="O206" s="210"/>
      <c r="P206" s="211">
        <f>P207</f>
        <v>0</v>
      </c>
      <c r="Q206" s="210"/>
      <c r="R206" s="211">
        <f>R207</f>
        <v>0</v>
      </c>
      <c r="S206" s="210"/>
      <c r="T206" s="212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3" t="s">
        <v>81</v>
      </c>
      <c r="AT206" s="214" t="s">
        <v>72</v>
      </c>
      <c r="AU206" s="214" t="s">
        <v>81</v>
      </c>
      <c r="AY206" s="213" t="s">
        <v>139</v>
      </c>
      <c r="BK206" s="215">
        <f>BK207</f>
        <v>0</v>
      </c>
    </row>
    <row r="207" spans="1:65" s="2" customFormat="1" ht="16.5" customHeight="1">
      <c r="A207" s="37"/>
      <c r="B207" s="38"/>
      <c r="C207" s="218" t="s">
        <v>319</v>
      </c>
      <c r="D207" s="218" t="s">
        <v>142</v>
      </c>
      <c r="E207" s="219" t="s">
        <v>320</v>
      </c>
      <c r="F207" s="220" t="s">
        <v>321</v>
      </c>
      <c r="G207" s="221" t="s">
        <v>305</v>
      </c>
      <c r="H207" s="222">
        <v>1.086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38</v>
      </c>
      <c r="O207" s="90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146</v>
      </c>
      <c r="AT207" s="230" t="s">
        <v>142</v>
      </c>
      <c r="AU207" s="230" t="s">
        <v>83</v>
      </c>
      <c r="AY207" s="16" t="s">
        <v>139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81</v>
      </c>
      <c r="BK207" s="231">
        <f>ROUND(I207*H207,2)</f>
        <v>0</v>
      </c>
      <c r="BL207" s="16" t="s">
        <v>146</v>
      </c>
      <c r="BM207" s="230" t="s">
        <v>322</v>
      </c>
    </row>
    <row r="208" spans="1:63" s="12" customFormat="1" ht="25.9" customHeight="1">
      <c r="A208" s="12"/>
      <c r="B208" s="202"/>
      <c r="C208" s="203"/>
      <c r="D208" s="204" t="s">
        <v>72</v>
      </c>
      <c r="E208" s="205" t="s">
        <v>323</v>
      </c>
      <c r="F208" s="205" t="s">
        <v>324</v>
      </c>
      <c r="G208" s="203"/>
      <c r="H208" s="203"/>
      <c r="I208" s="206"/>
      <c r="J208" s="207">
        <f>BK208</f>
        <v>0</v>
      </c>
      <c r="K208" s="203"/>
      <c r="L208" s="208"/>
      <c r="M208" s="209"/>
      <c r="N208" s="210"/>
      <c r="O208" s="210"/>
      <c r="P208" s="211">
        <f>P209+P217+P219+P224+P246+P262+P266+P275+P296+P313</f>
        <v>0</v>
      </c>
      <c r="Q208" s="210"/>
      <c r="R208" s="211">
        <f>R209+R217+R219+R224+R246+R262+R266+R275+R296+R313</f>
        <v>4.9204357352</v>
      </c>
      <c r="S208" s="210"/>
      <c r="T208" s="212">
        <f>T209+T217+T219+T224+T246+T262+T266+T275+T296+T313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3" t="s">
        <v>83</v>
      </c>
      <c r="AT208" s="214" t="s">
        <v>72</v>
      </c>
      <c r="AU208" s="214" t="s">
        <v>73</v>
      </c>
      <c r="AY208" s="213" t="s">
        <v>139</v>
      </c>
      <c r="BK208" s="215">
        <f>BK209+BK217+BK219+BK224+BK246+BK262+BK266+BK275+BK296+BK313</f>
        <v>0</v>
      </c>
    </row>
    <row r="209" spans="1:63" s="12" customFormat="1" ht="22.8" customHeight="1">
      <c r="A209" s="12"/>
      <c r="B209" s="202"/>
      <c r="C209" s="203"/>
      <c r="D209" s="204" t="s">
        <v>72</v>
      </c>
      <c r="E209" s="216" t="s">
        <v>325</v>
      </c>
      <c r="F209" s="216" t="s">
        <v>326</v>
      </c>
      <c r="G209" s="203"/>
      <c r="H209" s="203"/>
      <c r="I209" s="206"/>
      <c r="J209" s="217">
        <f>BK209</f>
        <v>0</v>
      </c>
      <c r="K209" s="203"/>
      <c r="L209" s="208"/>
      <c r="M209" s="209"/>
      <c r="N209" s="210"/>
      <c r="O209" s="210"/>
      <c r="P209" s="211">
        <f>SUM(P210:P216)</f>
        <v>0</v>
      </c>
      <c r="Q209" s="210"/>
      <c r="R209" s="211">
        <f>SUM(R210:R216)</f>
        <v>0.0015</v>
      </c>
      <c r="S209" s="210"/>
      <c r="T209" s="212">
        <f>SUM(T210:T216)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3" t="s">
        <v>83</v>
      </c>
      <c r="AT209" s="214" t="s">
        <v>72</v>
      </c>
      <c r="AU209" s="214" t="s">
        <v>81</v>
      </c>
      <c r="AY209" s="213" t="s">
        <v>139</v>
      </c>
      <c r="BK209" s="215">
        <f>SUM(BK210:BK216)</f>
        <v>0</v>
      </c>
    </row>
    <row r="210" spans="1:65" s="2" customFormat="1" ht="24.15" customHeight="1">
      <c r="A210" s="37"/>
      <c r="B210" s="38"/>
      <c r="C210" s="218" t="s">
        <v>261</v>
      </c>
      <c r="D210" s="218" t="s">
        <v>142</v>
      </c>
      <c r="E210" s="219" t="s">
        <v>327</v>
      </c>
      <c r="F210" s="220" t="s">
        <v>328</v>
      </c>
      <c r="G210" s="221" t="s">
        <v>201</v>
      </c>
      <c r="H210" s="222">
        <v>0.25</v>
      </c>
      <c r="I210" s="223"/>
      <c r="J210" s="224">
        <f>ROUND(I210*H210,2)</f>
        <v>0</v>
      </c>
      <c r="K210" s="225"/>
      <c r="L210" s="43"/>
      <c r="M210" s="226" t="s">
        <v>1</v>
      </c>
      <c r="N210" s="227" t="s">
        <v>38</v>
      </c>
      <c r="O210" s="90"/>
      <c r="P210" s="228">
        <f>O210*H210</f>
        <v>0</v>
      </c>
      <c r="Q210" s="228">
        <v>0.006</v>
      </c>
      <c r="R210" s="228">
        <f>Q210*H210</f>
        <v>0.0015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167</v>
      </c>
      <c r="AT210" s="230" t="s">
        <v>142</v>
      </c>
      <c r="AU210" s="230" t="s">
        <v>83</v>
      </c>
      <c r="AY210" s="16" t="s">
        <v>139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81</v>
      </c>
      <c r="BK210" s="231">
        <f>ROUND(I210*H210,2)</f>
        <v>0</v>
      </c>
      <c r="BL210" s="16" t="s">
        <v>167</v>
      </c>
      <c r="BM210" s="230" t="s">
        <v>329</v>
      </c>
    </row>
    <row r="211" spans="1:51" s="13" customFormat="1" ht="12">
      <c r="A211" s="13"/>
      <c r="B211" s="237"/>
      <c r="C211" s="238"/>
      <c r="D211" s="239" t="s">
        <v>193</v>
      </c>
      <c r="E211" s="240" t="s">
        <v>1</v>
      </c>
      <c r="F211" s="241" t="s">
        <v>330</v>
      </c>
      <c r="G211" s="238"/>
      <c r="H211" s="242">
        <v>0.25</v>
      </c>
      <c r="I211" s="243"/>
      <c r="J211" s="238"/>
      <c r="K211" s="238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193</v>
      </c>
      <c r="AU211" s="248" t="s">
        <v>83</v>
      </c>
      <c r="AV211" s="13" t="s">
        <v>83</v>
      </c>
      <c r="AW211" s="13" t="s">
        <v>31</v>
      </c>
      <c r="AX211" s="13" t="s">
        <v>73</v>
      </c>
      <c r="AY211" s="248" t="s">
        <v>139</v>
      </c>
    </row>
    <row r="212" spans="1:51" s="14" customFormat="1" ht="12">
      <c r="A212" s="14"/>
      <c r="B212" s="249"/>
      <c r="C212" s="250"/>
      <c r="D212" s="239" t="s">
        <v>193</v>
      </c>
      <c r="E212" s="251" t="s">
        <v>1</v>
      </c>
      <c r="F212" s="252" t="s">
        <v>195</v>
      </c>
      <c r="G212" s="250"/>
      <c r="H212" s="253">
        <v>0.25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9" t="s">
        <v>193</v>
      </c>
      <c r="AU212" s="259" t="s">
        <v>83</v>
      </c>
      <c r="AV212" s="14" t="s">
        <v>146</v>
      </c>
      <c r="AW212" s="14" t="s">
        <v>31</v>
      </c>
      <c r="AX212" s="14" t="s">
        <v>81</v>
      </c>
      <c r="AY212" s="259" t="s">
        <v>139</v>
      </c>
    </row>
    <row r="213" spans="1:65" s="2" customFormat="1" ht="16.5" customHeight="1">
      <c r="A213" s="37"/>
      <c r="B213" s="38"/>
      <c r="C213" s="260" t="s">
        <v>331</v>
      </c>
      <c r="D213" s="260" t="s">
        <v>230</v>
      </c>
      <c r="E213" s="261" t="s">
        <v>332</v>
      </c>
      <c r="F213" s="262" t="s">
        <v>333</v>
      </c>
      <c r="G213" s="263" t="s">
        <v>201</v>
      </c>
      <c r="H213" s="264">
        <v>0.263</v>
      </c>
      <c r="I213" s="265"/>
      <c r="J213" s="266">
        <f>ROUND(I213*H213,2)</f>
        <v>0</v>
      </c>
      <c r="K213" s="267"/>
      <c r="L213" s="268"/>
      <c r="M213" s="269" t="s">
        <v>1</v>
      </c>
      <c r="N213" s="270" t="s">
        <v>38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254</v>
      </c>
      <c r="AT213" s="230" t="s">
        <v>230</v>
      </c>
      <c r="AU213" s="230" t="s">
        <v>83</v>
      </c>
      <c r="AY213" s="16" t="s">
        <v>139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81</v>
      </c>
      <c r="BK213" s="231">
        <f>ROUND(I213*H213,2)</f>
        <v>0</v>
      </c>
      <c r="BL213" s="16" t="s">
        <v>167</v>
      </c>
      <c r="BM213" s="230" t="s">
        <v>102</v>
      </c>
    </row>
    <row r="214" spans="1:51" s="13" customFormat="1" ht="12">
      <c r="A214" s="13"/>
      <c r="B214" s="237"/>
      <c r="C214" s="238"/>
      <c r="D214" s="239" t="s">
        <v>193</v>
      </c>
      <c r="E214" s="240" t="s">
        <v>1</v>
      </c>
      <c r="F214" s="241" t="s">
        <v>334</v>
      </c>
      <c r="G214" s="238"/>
      <c r="H214" s="242">
        <v>0.2625</v>
      </c>
      <c r="I214" s="243"/>
      <c r="J214" s="238"/>
      <c r="K214" s="238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193</v>
      </c>
      <c r="AU214" s="248" t="s">
        <v>83</v>
      </c>
      <c r="AV214" s="13" t="s">
        <v>83</v>
      </c>
      <c r="AW214" s="13" t="s">
        <v>31</v>
      </c>
      <c r="AX214" s="13" t="s">
        <v>73</v>
      </c>
      <c r="AY214" s="248" t="s">
        <v>139</v>
      </c>
    </row>
    <row r="215" spans="1:51" s="14" customFormat="1" ht="12">
      <c r="A215" s="14"/>
      <c r="B215" s="249"/>
      <c r="C215" s="250"/>
      <c r="D215" s="239" t="s">
        <v>193</v>
      </c>
      <c r="E215" s="251" t="s">
        <v>1</v>
      </c>
      <c r="F215" s="252" t="s">
        <v>195</v>
      </c>
      <c r="G215" s="250"/>
      <c r="H215" s="253">
        <v>0.2625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9" t="s">
        <v>193</v>
      </c>
      <c r="AU215" s="259" t="s">
        <v>83</v>
      </c>
      <c r="AV215" s="14" t="s">
        <v>146</v>
      </c>
      <c r="AW215" s="14" t="s">
        <v>31</v>
      </c>
      <c r="AX215" s="14" t="s">
        <v>81</v>
      </c>
      <c r="AY215" s="259" t="s">
        <v>139</v>
      </c>
    </row>
    <row r="216" spans="1:65" s="2" customFormat="1" ht="24.15" customHeight="1">
      <c r="A216" s="37"/>
      <c r="B216" s="38"/>
      <c r="C216" s="218" t="s">
        <v>264</v>
      </c>
      <c r="D216" s="218" t="s">
        <v>142</v>
      </c>
      <c r="E216" s="219" t="s">
        <v>335</v>
      </c>
      <c r="F216" s="220" t="s">
        <v>336</v>
      </c>
      <c r="G216" s="221" t="s">
        <v>337</v>
      </c>
      <c r="H216" s="271"/>
      <c r="I216" s="223"/>
      <c r="J216" s="224">
        <f>ROUND(I216*H216,2)</f>
        <v>0</v>
      </c>
      <c r="K216" s="225"/>
      <c r="L216" s="43"/>
      <c r="M216" s="226" t="s">
        <v>1</v>
      </c>
      <c r="N216" s="227" t="s">
        <v>38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167</v>
      </c>
      <c r="AT216" s="230" t="s">
        <v>142</v>
      </c>
      <c r="AU216" s="230" t="s">
        <v>83</v>
      </c>
      <c r="AY216" s="16" t="s">
        <v>139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81</v>
      </c>
      <c r="BK216" s="231">
        <f>ROUND(I216*H216,2)</f>
        <v>0</v>
      </c>
      <c r="BL216" s="16" t="s">
        <v>167</v>
      </c>
      <c r="BM216" s="230" t="s">
        <v>338</v>
      </c>
    </row>
    <row r="217" spans="1:63" s="12" customFormat="1" ht="22.8" customHeight="1">
      <c r="A217" s="12"/>
      <c r="B217" s="202"/>
      <c r="C217" s="203"/>
      <c r="D217" s="204" t="s">
        <v>72</v>
      </c>
      <c r="E217" s="216" t="s">
        <v>339</v>
      </c>
      <c r="F217" s="216" t="s">
        <v>340</v>
      </c>
      <c r="G217" s="203"/>
      <c r="H217" s="203"/>
      <c r="I217" s="206"/>
      <c r="J217" s="217">
        <f>BK217</f>
        <v>0</v>
      </c>
      <c r="K217" s="203"/>
      <c r="L217" s="208"/>
      <c r="M217" s="209"/>
      <c r="N217" s="210"/>
      <c r="O217" s="210"/>
      <c r="P217" s="211">
        <f>P218</f>
        <v>0</v>
      </c>
      <c r="Q217" s="210"/>
      <c r="R217" s="211">
        <f>R218</f>
        <v>0</v>
      </c>
      <c r="S217" s="210"/>
      <c r="T217" s="212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3" t="s">
        <v>83</v>
      </c>
      <c r="AT217" s="214" t="s">
        <v>72</v>
      </c>
      <c r="AU217" s="214" t="s">
        <v>81</v>
      </c>
      <c r="AY217" s="213" t="s">
        <v>139</v>
      </c>
      <c r="BK217" s="215">
        <f>BK218</f>
        <v>0</v>
      </c>
    </row>
    <row r="218" spans="1:65" s="2" customFormat="1" ht="24.15" customHeight="1">
      <c r="A218" s="37"/>
      <c r="B218" s="38"/>
      <c r="C218" s="218" t="s">
        <v>341</v>
      </c>
      <c r="D218" s="218" t="s">
        <v>142</v>
      </c>
      <c r="E218" s="219" t="s">
        <v>342</v>
      </c>
      <c r="F218" s="220" t="s">
        <v>343</v>
      </c>
      <c r="G218" s="221" t="s">
        <v>149</v>
      </c>
      <c r="H218" s="222">
        <v>1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38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167</v>
      </c>
      <c r="AT218" s="230" t="s">
        <v>142</v>
      </c>
      <c r="AU218" s="230" t="s">
        <v>83</v>
      </c>
      <c r="AY218" s="16" t="s">
        <v>139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81</v>
      </c>
      <c r="BK218" s="231">
        <f>ROUND(I218*H218,2)</f>
        <v>0</v>
      </c>
      <c r="BL218" s="16" t="s">
        <v>167</v>
      </c>
      <c r="BM218" s="230" t="s">
        <v>344</v>
      </c>
    </row>
    <row r="219" spans="1:63" s="12" customFormat="1" ht="22.8" customHeight="1">
      <c r="A219" s="12"/>
      <c r="B219" s="202"/>
      <c r="C219" s="203"/>
      <c r="D219" s="204" t="s">
        <v>72</v>
      </c>
      <c r="E219" s="216" t="s">
        <v>345</v>
      </c>
      <c r="F219" s="216" t="s">
        <v>346</v>
      </c>
      <c r="G219" s="203"/>
      <c r="H219" s="203"/>
      <c r="I219" s="206"/>
      <c r="J219" s="217">
        <f>BK219</f>
        <v>0</v>
      </c>
      <c r="K219" s="203"/>
      <c r="L219" s="208"/>
      <c r="M219" s="209"/>
      <c r="N219" s="210"/>
      <c r="O219" s="210"/>
      <c r="P219" s="211">
        <f>SUM(P220:P223)</f>
        <v>0</v>
      </c>
      <c r="Q219" s="210"/>
      <c r="R219" s="211">
        <f>SUM(R220:R223)</f>
        <v>0</v>
      </c>
      <c r="S219" s="210"/>
      <c r="T219" s="212">
        <f>SUM(T220:T223)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3" t="s">
        <v>83</v>
      </c>
      <c r="AT219" s="214" t="s">
        <v>72</v>
      </c>
      <c r="AU219" s="214" t="s">
        <v>81</v>
      </c>
      <c r="AY219" s="213" t="s">
        <v>139</v>
      </c>
      <c r="BK219" s="215">
        <f>SUM(BK220:BK223)</f>
        <v>0</v>
      </c>
    </row>
    <row r="220" spans="1:65" s="2" customFormat="1" ht="16.5" customHeight="1">
      <c r="A220" s="37"/>
      <c r="B220" s="38"/>
      <c r="C220" s="218" t="s">
        <v>93</v>
      </c>
      <c r="D220" s="218" t="s">
        <v>142</v>
      </c>
      <c r="E220" s="219" t="s">
        <v>347</v>
      </c>
      <c r="F220" s="220" t="s">
        <v>348</v>
      </c>
      <c r="G220" s="221" t="s">
        <v>198</v>
      </c>
      <c r="H220" s="222">
        <v>3</v>
      </c>
      <c r="I220" s="223"/>
      <c r="J220" s="224">
        <f>ROUND(I220*H220,2)</f>
        <v>0</v>
      </c>
      <c r="K220" s="225"/>
      <c r="L220" s="43"/>
      <c r="M220" s="226" t="s">
        <v>1</v>
      </c>
      <c r="N220" s="227" t="s">
        <v>38</v>
      </c>
      <c r="O220" s="90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0" t="s">
        <v>167</v>
      </c>
      <c r="AT220" s="230" t="s">
        <v>142</v>
      </c>
      <c r="AU220" s="230" t="s">
        <v>83</v>
      </c>
      <c r="AY220" s="16" t="s">
        <v>139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6" t="s">
        <v>81</v>
      </c>
      <c r="BK220" s="231">
        <f>ROUND(I220*H220,2)</f>
        <v>0</v>
      </c>
      <c r="BL220" s="16" t="s">
        <v>167</v>
      </c>
      <c r="BM220" s="230" t="s">
        <v>349</v>
      </c>
    </row>
    <row r="221" spans="1:65" s="2" customFormat="1" ht="21.75" customHeight="1">
      <c r="A221" s="37"/>
      <c r="B221" s="38"/>
      <c r="C221" s="260" t="s">
        <v>350</v>
      </c>
      <c r="D221" s="260" t="s">
        <v>230</v>
      </c>
      <c r="E221" s="261" t="s">
        <v>351</v>
      </c>
      <c r="F221" s="262" t="s">
        <v>352</v>
      </c>
      <c r="G221" s="263" t="s">
        <v>198</v>
      </c>
      <c r="H221" s="264">
        <v>3</v>
      </c>
      <c r="I221" s="265"/>
      <c r="J221" s="266">
        <f>ROUND(I221*H221,2)</f>
        <v>0</v>
      </c>
      <c r="K221" s="267"/>
      <c r="L221" s="268"/>
      <c r="M221" s="269" t="s">
        <v>1</v>
      </c>
      <c r="N221" s="270" t="s">
        <v>38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254</v>
      </c>
      <c r="AT221" s="230" t="s">
        <v>230</v>
      </c>
      <c r="AU221" s="230" t="s">
        <v>83</v>
      </c>
      <c r="AY221" s="16" t="s">
        <v>139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81</v>
      </c>
      <c r="BK221" s="231">
        <f>ROUND(I221*H221,2)</f>
        <v>0</v>
      </c>
      <c r="BL221" s="16" t="s">
        <v>167</v>
      </c>
      <c r="BM221" s="230" t="s">
        <v>353</v>
      </c>
    </row>
    <row r="222" spans="1:65" s="2" customFormat="1" ht="37.8" customHeight="1">
      <c r="A222" s="37"/>
      <c r="B222" s="38"/>
      <c r="C222" s="218" t="s">
        <v>271</v>
      </c>
      <c r="D222" s="218" t="s">
        <v>142</v>
      </c>
      <c r="E222" s="219" t="s">
        <v>354</v>
      </c>
      <c r="F222" s="220" t="s">
        <v>355</v>
      </c>
      <c r="G222" s="221" t="s">
        <v>356</v>
      </c>
      <c r="H222" s="222">
        <v>3.2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38</v>
      </c>
      <c r="O222" s="90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167</v>
      </c>
      <c r="AT222" s="230" t="s">
        <v>142</v>
      </c>
      <c r="AU222" s="230" t="s">
        <v>83</v>
      </c>
      <c r="AY222" s="16" t="s">
        <v>139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81</v>
      </c>
      <c r="BK222" s="231">
        <f>ROUND(I222*H222,2)</f>
        <v>0</v>
      </c>
      <c r="BL222" s="16" t="s">
        <v>167</v>
      </c>
      <c r="BM222" s="230" t="s">
        <v>105</v>
      </c>
    </row>
    <row r="223" spans="1:65" s="2" customFormat="1" ht="44.25" customHeight="1">
      <c r="A223" s="37"/>
      <c r="B223" s="38"/>
      <c r="C223" s="218" t="s">
        <v>357</v>
      </c>
      <c r="D223" s="218" t="s">
        <v>142</v>
      </c>
      <c r="E223" s="219" t="s">
        <v>358</v>
      </c>
      <c r="F223" s="220" t="s">
        <v>359</v>
      </c>
      <c r="G223" s="221" t="s">
        <v>198</v>
      </c>
      <c r="H223" s="222">
        <v>1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38</v>
      </c>
      <c r="O223" s="90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167</v>
      </c>
      <c r="AT223" s="230" t="s">
        <v>142</v>
      </c>
      <c r="AU223" s="230" t="s">
        <v>83</v>
      </c>
      <c r="AY223" s="16" t="s">
        <v>139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81</v>
      </c>
      <c r="BK223" s="231">
        <f>ROUND(I223*H223,2)</f>
        <v>0</v>
      </c>
      <c r="BL223" s="16" t="s">
        <v>167</v>
      </c>
      <c r="BM223" s="230" t="s">
        <v>360</v>
      </c>
    </row>
    <row r="224" spans="1:63" s="12" customFormat="1" ht="22.8" customHeight="1">
      <c r="A224" s="12"/>
      <c r="B224" s="202"/>
      <c r="C224" s="203"/>
      <c r="D224" s="204" t="s">
        <v>72</v>
      </c>
      <c r="E224" s="216" t="s">
        <v>361</v>
      </c>
      <c r="F224" s="216" t="s">
        <v>362</v>
      </c>
      <c r="G224" s="203"/>
      <c r="H224" s="203"/>
      <c r="I224" s="206"/>
      <c r="J224" s="217">
        <f>BK224</f>
        <v>0</v>
      </c>
      <c r="K224" s="203"/>
      <c r="L224" s="208"/>
      <c r="M224" s="209"/>
      <c r="N224" s="210"/>
      <c r="O224" s="210"/>
      <c r="P224" s="211">
        <f>SUM(P225:P245)</f>
        <v>0</v>
      </c>
      <c r="Q224" s="210"/>
      <c r="R224" s="211">
        <f>SUM(R225:R245)</f>
        <v>2.6070431992</v>
      </c>
      <c r="S224" s="210"/>
      <c r="T224" s="212">
        <f>SUM(T225:T245)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3" t="s">
        <v>83</v>
      </c>
      <c r="AT224" s="214" t="s">
        <v>72</v>
      </c>
      <c r="AU224" s="214" t="s">
        <v>81</v>
      </c>
      <c r="AY224" s="213" t="s">
        <v>139</v>
      </c>
      <c r="BK224" s="215">
        <f>SUM(BK225:BK245)</f>
        <v>0</v>
      </c>
    </row>
    <row r="225" spans="1:65" s="2" customFormat="1" ht="24.15" customHeight="1">
      <c r="A225" s="37"/>
      <c r="B225" s="38"/>
      <c r="C225" s="218" t="s">
        <v>274</v>
      </c>
      <c r="D225" s="218" t="s">
        <v>142</v>
      </c>
      <c r="E225" s="219" t="s">
        <v>363</v>
      </c>
      <c r="F225" s="220" t="s">
        <v>364</v>
      </c>
      <c r="G225" s="221" t="s">
        <v>201</v>
      </c>
      <c r="H225" s="222">
        <v>2.56</v>
      </c>
      <c r="I225" s="223"/>
      <c r="J225" s="224">
        <f>ROUND(I225*H225,2)</f>
        <v>0</v>
      </c>
      <c r="K225" s="225"/>
      <c r="L225" s="43"/>
      <c r="M225" s="226" t="s">
        <v>1</v>
      </c>
      <c r="N225" s="227" t="s">
        <v>38</v>
      </c>
      <c r="O225" s="90"/>
      <c r="P225" s="228">
        <f>O225*H225</f>
        <v>0</v>
      </c>
      <c r="Q225" s="228">
        <v>0.01691382</v>
      </c>
      <c r="R225" s="228">
        <f>Q225*H225</f>
        <v>0.0432993792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167</v>
      </c>
      <c r="AT225" s="230" t="s">
        <v>142</v>
      </c>
      <c r="AU225" s="230" t="s">
        <v>83</v>
      </c>
      <c r="AY225" s="16" t="s">
        <v>139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81</v>
      </c>
      <c r="BK225" s="231">
        <f>ROUND(I225*H225,2)</f>
        <v>0</v>
      </c>
      <c r="BL225" s="16" t="s">
        <v>167</v>
      </c>
      <c r="BM225" s="230" t="s">
        <v>365</v>
      </c>
    </row>
    <row r="226" spans="1:51" s="13" customFormat="1" ht="12">
      <c r="A226" s="13"/>
      <c r="B226" s="237"/>
      <c r="C226" s="238"/>
      <c r="D226" s="239" t="s">
        <v>193</v>
      </c>
      <c r="E226" s="240" t="s">
        <v>1</v>
      </c>
      <c r="F226" s="241" t="s">
        <v>366</v>
      </c>
      <c r="G226" s="238"/>
      <c r="H226" s="242">
        <v>2.56</v>
      </c>
      <c r="I226" s="243"/>
      <c r="J226" s="238"/>
      <c r="K226" s="238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193</v>
      </c>
      <c r="AU226" s="248" t="s">
        <v>83</v>
      </c>
      <c r="AV226" s="13" t="s">
        <v>83</v>
      </c>
      <c r="AW226" s="13" t="s">
        <v>31</v>
      </c>
      <c r="AX226" s="13" t="s">
        <v>73</v>
      </c>
      <c r="AY226" s="248" t="s">
        <v>139</v>
      </c>
    </row>
    <row r="227" spans="1:51" s="14" customFormat="1" ht="12">
      <c r="A227" s="14"/>
      <c r="B227" s="249"/>
      <c r="C227" s="250"/>
      <c r="D227" s="239" t="s">
        <v>193</v>
      </c>
      <c r="E227" s="251" t="s">
        <v>1</v>
      </c>
      <c r="F227" s="252" t="s">
        <v>195</v>
      </c>
      <c r="G227" s="250"/>
      <c r="H227" s="253">
        <v>2.56</v>
      </c>
      <c r="I227" s="254"/>
      <c r="J227" s="250"/>
      <c r="K227" s="250"/>
      <c r="L227" s="255"/>
      <c r="M227" s="256"/>
      <c r="N227" s="257"/>
      <c r="O227" s="257"/>
      <c r="P227" s="257"/>
      <c r="Q227" s="257"/>
      <c r="R227" s="257"/>
      <c r="S227" s="257"/>
      <c r="T227" s="25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9" t="s">
        <v>193</v>
      </c>
      <c r="AU227" s="259" t="s">
        <v>83</v>
      </c>
      <c r="AV227" s="14" t="s">
        <v>146</v>
      </c>
      <c r="AW227" s="14" t="s">
        <v>31</v>
      </c>
      <c r="AX227" s="14" t="s">
        <v>81</v>
      </c>
      <c r="AY227" s="259" t="s">
        <v>139</v>
      </c>
    </row>
    <row r="228" spans="1:65" s="2" customFormat="1" ht="16.5" customHeight="1">
      <c r="A228" s="37"/>
      <c r="B228" s="38"/>
      <c r="C228" s="218" t="s">
        <v>367</v>
      </c>
      <c r="D228" s="218" t="s">
        <v>142</v>
      </c>
      <c r="E228" s="219" t="s">
        <v>368</v>
      </c>
      <c r="F228" s="220" t="s">
        <v>369</v>
      </c>
      <c r="G228" s="221" t="s">
        <v>201</v>
      </c>
      <c r="H228" s="222">
        <v>2.56</v>
      </c>
      <c r="I228" s="223"/>
      <c r="J228" s="224">
        <f>ROUND(I228*H228,2)</f>
        <v>0</v>
      </c>
      <c r="K228" s="225"/>
      <c r="L228" s="43"/>
      <c r="M228" s="226" t="s">
        <v>1</v>
      </c>
      <c r="N228" s="227" t="s">
        <v>38</v>
      </c>
      <c r="O228" s="90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167</v>
      </c>
      <c r="AT228" s="230" t="s">
        <v>142</v>
      </c>
      <c r="AU228" s="230" t="s">
        <v>83</v>
      </c>
      <c r="AY228" s="16" t="s">
        <v>139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81</v>
      </c>
      <c r="BK228" s="231">
        <f>ROUND(I228*H228,2)</f>
        <v>0</v>
      </c>
      <c r="BL228" s="16" t="s">
        <v>167</v>
      </c>
      <c r="BM228" s="230" t="s">
        <v>370</v>
      </c>
    </row>
    <row r="229" spans="1:65" s="2" customFormat="1" ht="24.15" customHeight="1">
      <c r="A229" s="37"/>
      <c r="B229" s="38"/>
      <c r="C229" s="260" t="s">
        <v>278</v>
      </c>
      <c r="D229" s="260" t="s">
        <v>230</v>
      </c>
      <c r="E229" s="261" t="s">
        <v>371</v>
      </c>
      <c r="F229" s="262" t="s">
        <v>372</v>
      </c>
      <c r="G229" s="263" t="s">
        <v>201</v>
      </c>
      <c r="H229" s="264">
        <v>2.816</v>
      </c>
      <c r="I229" s="265"/>
      <c r="J229" s="266">
        <f>ROUND(I229*H229,2)</f>
        <v>0</v>
      </c>
      <c r="K229" s="267"/>
      <c r="L229" s="268"/>
      <c r="M229" s="269" t="s">
        <v>1</v>
      </c>
      <c r="N229" s="270" t="s">
        <v>38</v>
      </c>
      <c r="O229" s="90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254</v>
      </c>
      <c r="AT229" s="230" t="s">
        <v>230</v>
      </c>
      <c r="AU229" s="230" t="s">
        <v>83</v>
      </c>
      <c r="AY229" s="16" t="s">
        <v>139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81</v>
      </c>
      <c r="BK229" s="231">
        <f>ROUND(I229*H229,2)</f>
        <v>0</v>
      </c>
      <c r="BL229" s="16" t="s">
        <v>167</v>
      </c>
      <c r="BM229" s="230" t="s">
        <v>373</v>
      </c>
    </row>
    <row r="230" spans="1:51" s="13" customFormat="1" ht="12">
      <c r="A230" s="13"/>
      <c r="B230" s="237"/>
      <c r="C230" s="238"/>
      <c r="D230" s="239" t="s">
        <v>193</v>
      </c>
      <c r="E230" s="240" t="s">
        <v>1</v>
      </c>
      <c r="F230" s="241" t="s">
        <v>374</v>
      </c>
      <c r="G230" s="238"/>
      <c r="H230" s="242">
        <v>2.816</v>
      </c>
      <c r="I230" s="243"/>
      <c r="J230" s="238"/>
      <c r="K230" s="238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193</v>
      </c>
      <c r="AU230" s="248" t="s">
        <v>83</v>
      </c>
      <c r="AV230" s="13" t="s">
        <v>83</v>
      </c>
      <c r="AW230" s="13" t="s">
        <v>31</v>
      </c>
      <c r="AX230" s="13" t="s">
        <v>73</v>
      </c>
      <c r="AY230" s="248" t="s">
        <v>139</v>
      </c>
    </row>
    <row r="231" spans="1:51" s="14" customFormat="1" ht="12">
      <c r="A231" s="14"/>
      <c r="B231" s="249"/>
      <c r="C231" s="250"/>
      <c r="D231" s="239" t="s">
        <v>193</v>
      </c>
      <c r="E231" s="251" t="s">
        <v>1</v>
      </c>
      <c r="F231" s="252" t="s">
        <v>195</v>
      </c>
      <c r="G231" s="250"/>
      <c r="H231" s="253">
        <v>2.816</v>
      </c>
      <c r="I231" s="254"/>
      <c r="J231" s="250"/>
      <c r="K231" s="250"/>
      <c r="L231" s="255"/>
      <c r="M231" s="256"/>
      <c r="N231" s="257"/>
      <c r="O231" s="257"/>
      <c r="P231" s="257"/>
      <c r="Q231" s="257"/>
      <c r="R231" s="257"/>
      <c r="S231" s="257"/>
      <c r="T231" s="25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9" t="s">
        <v>193</v>
      </c>
      <c r="AU231" s="259" t="s">
        <v>83</v>
      </c>
      <c r="AV231" s="14" t="s">
        <v>146</v>
      </c>
      <c r="AW231" s="14" t="s">
        <v>31</v>
      </c>
      <c r="AX231" s="14" t="s">
        <v>81</v>
      </c>
      <c r="AY231" s="259" t="s">
        <v>139</v>
      </c>
    </row>
    <row r="232" spans="1:65" s="2" customFormat="1" ht="21.75" customHeight="1">
      <c r="A232" s="37"/>
      <c r="B232" s="38"/>
      <c r="C232" s="218" t="s">
        <v>375</v>
      </c>
      <c r="D232" s="218" t="s">
        <v>142</v>
      </c>
      <c r="E232" s="219" t="s">
        <v>376</v>
      </c>
      <c r="F232" s="220" t="s">
        <v>377</v>
      </c>
      <c r="G232" s="221" t="s">
        <v>201</v>
      </c>
      <c r="H232" s="222">
        <v>2.56</v>
      </c>
      <c r="I232" s="223"/>
      <c r="J232" s="224">
        <f>ROUND(I232*H232,2)</f>
        <v>0</v>
      </c>
      <c r="K232" s="225"/>
      <c r="L232" s="43"/>
      <c r="M232" s="226" t="s">
        <v>1</v>
      </c>
      <c r="N232" s="227" t="s">
        <v>38</v>
      </c>
      <c r="O232" s="90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167</v>
      </c>
      <c r="AT232" s="230" t="s">
        <v>142</v>
      </c>
      <c r="AU232" s="230" t="s">
        <v>83</v>
      </c>
      <c r="AY232" s="16" t="s">
        <v>139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81</v>
      </c>
      <c r="BK232" s="231">
        <f>ROUND(I232*H232,2)</f>
        <v>0</v>
      </c>
      <c r="BL232" s="16" t="s">
        <v>167</v>
      </c>
      <c r="BM232" s="230" t="s">
        <v>108</v>
      </c>
    </row>
    <row r="233" spans="1:65" s="2" customFormat="1" ht="24.15" customHeight="1">
      <c r="A233" s="37"/>
      <c r="B233" s="38"/>
      <c r="C233" s="260" t="s">
        <v>281</v>
      </c>
      <c r="D233" s="260" t="s">
        <v>230</v>
      </c>
      <c r="E233" s="261" t="s">
        <v>378</v>
      </c>
      <c r="F233" s="262" t="s">
        <v>379</v>
      </c>
      <c r="G233" s="263" t="s">
        <v>201</v>
      </c>
      <c r="H233" s="264">
        <v>2.611</v>
      </c>
      <c r="I233" s="265"/>
      <c r="J233" s="266">
        <f>ROUND(I233*H233,2)</f>
        <v>0</v>
      </c>
      <c r="K233" s="267"/>
      <c r="L233" s="268"/>
      <c r="M233" s="269" t="s">
        <v>1</v>
      </c>
      <c r="N233" s="270" t="s">
        <v>38</v>
      </c>
      <c r="O233" s="90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254</v>
      </c>
      <c r="AT233" s="230" t="s">
        <v>230</v>
      </c>
      <c r="AU233" s="230" t="s">
        <v>83</v>
      </c>
      <c r="AY233" s="16" t="s">
        <v>139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81</v>
      </c>
      <c r="BK233" s="231">
        <f>ROUND(I233*H233,2)</f>
        <v>0</v>
      </c>
      <c r="BL233" s="16" t="s">
        <v>167</v>
      </c>
      <c r="BM233" s="230" t="s">
        <v>380</v>
      </c>
    </row>
    <row r="234" spans="1:51" s="13" customFormat="1" ht="12">
      <c r="A234" s="13"/>
      <c r="B234" s="237"/>
      <c r="C234" s="238"/>
      <c r="D234" s="239" t="s">
        <v>193</v>
      </c>
      <c r="E234" s="240" t="s">
        <v>1</v>
      </c>
      <c r="F234" s="241" t="s">
        <v>381</v>
      </c>
      <c r="G234" s="238"/>
      <c r="H234" s="242">
        <v>2.6112</v>
      </c>
      <c r="I234" s="243"/>
      <c r="J234" s="238"/>
      <c r="K234" s="238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193</v>
      </c>
      <c r="AU234" s="248" t="s">
        <v>83</v>
      </c>
      <c r="AV234" s="13" t="s">
        <v>83</v>
      </c>
      <c r="AW234" s="13" t="s">
        <v>31</v>
      </c>
      <c r="AX234" s="13" t="s">
        <v>73</v>
      </c>
      <c r="AY234" s="248" t="s">
        <v>139</v>
      </c>
    </row>
    <row r="235" spans="1:51" s="14" customFormat="1" ht="12">
      <c r="A235" s="14"/>
      <c r="B235" s="249"/>
      <c r="C235" s="250"/>
      <c r="D235" s="239" t="s">
        <v>193</v>
      </c>
      <c r="E235" s="251" t="s">
        <v>1</v>
      </c>
      <c r="F235" s="252" t="s">
        <v>195</v>
      </c>
      <c r="G235" s="250"/>
      <c r="H235" s="253">
        <v>2.6112</v>
      </c>
      <c r="I235" s="254"/>
      <c r="J235" s="250"/>
      <c r="K235" s="250"/>
      <c r="L235" s="255"/>
      <c r="M235" s="256"/>
      <c r="N235" s="257"/>
      <c r="O235" s="257"/>
      <c r="P235" s="257"/>
      <c r="Q235" s="257"/>
      <c r="R235" s="257"/>
      <c r="S235" s="257"/>
      <c r="T235" s="25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9" t="s">
        <v>193</v>
      </c>
      <c r="AU235" s="259" t="s">
        <v>83</v>
      </c>
      <c r="AV235" s="14" t="s">
        <v>146</v>
      </c>
      <c r="AW235" s="14" t="s">
        <v>31</v>
      </c>
      <c r="AX235" s="14" t="s">
        <v>81</v>
      </c>
      <c r="AY235" s="259" t="s">
        <v>139</v>
      </c>
    </row>
    <row r="236" spans="1:65" s="2" customFormat="1" ht="21.75" customHeight="1">
      <c r="A236" s="37"/>
      <c r="B236" s="38"/>
      <c r="C236" s="218" t="s">
        <v>382</v>
      </c>
      <c r="D236" s="218" t="s">
        <v>142</v>
      </c>
      <c r="E236" s="219" t="s">
        <v>383</v>
      </c>
      <c r="F236" s="220" t="s">
        <v>384</v>
      </c>
      <c r="G236" s="221" t="s">
        <v>356</v>
      </c>
      <c r="H236" s="222">
        <v>138.4</v>
      </c>
      <c r="I236" s="223"/>
      <c r="J236" s="224">
        <f>ROUND(I236*H236,2)</f>
        <v>0</v>
      </c>
      <c r="K236" s="225"/>
      <c r="L236" s="43"/>
      <c r="M236" s="226" t="s">
        <v>1</v>
      </c>
      <c r="N236" s="227" t="s">
        <v>38</v>
      </c>
      <c r="O236" s="90"/>
      <c r="P236" s="228">
        <f>O236*H236</f>
        <v>0</v>
      </c>
      <c r="Q236" s="228">
        <v>0.0100948</v>
      </c>
      <c r="R236" s="228">
        <f>Q236*H236</f>
        <v>1.39712032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167</v>
      </c>
      <c r="AT236" s="230" t="s">
        <v>142</v>
      </c>
      <c r="AU236" s="230" t="s">
        <v>83</v>
      </c>
      <c r="AY236" s="16" t="s">
        <v>139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81</v>
      </c>
      <c r="BK236" s="231">
        <f>ROUND(I236*H236,2)</f>
        <v>0</v>
      </c>
      <c r="BL236" s="16" t="s">
        <v>167</v>
      </c>
      <c r="BM236" s="230" t="s">
        <v>385</v>
      </c>
    </row>
    <row r="237" spans="1:51" s="13" customFormat="1" ht="12">
      <c r="A237" s="13"/>
      <c r="B237" s="237"/>
      <c r="C237" s="238"/>
      <c r="D237" s="239" t="s">
        <v>193</v>
      </c>
      <c r="E237" s="240" t="s">
        <v>1</v>
      </c>
      <c r="F237" s="241" t="s">
        <v>386</v>
      </c>
      <c r="G237" s="238"/>
      <c r="H237" s="242">
        <v>55.2</v>
      </c>
      <c r="I237" s="243"/>
      <c r="J237" s="238"/>
      <c r="K237" s="238"/>
      <c r="L237" s="244"/>
      <c r="M237" s="245"/>
      <c r="N237" s="246"/>
      <c r="O237" s="246"/>
      <c r="P237" s="246"/>
      <c r="Q237" s="246"/>
      <c r="R237" s="246"/>
      <c r="S237" s="246"/>
      <c r="T237" s="24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8" t="s">
        <v>193</v>
      </c>
      <c r="AU237" s="248" t="s">
        <v>83</v>
      </c>
      <c r="AV237" s="13" t="s">
        <v>83</v>
      </c>
      <c r="AW237" s="13" t="s">
        <v>31</v>
      </c>
      <c r="AX237" s="13" t="s">
        <v>73</v>
      </c>
      <c r="AY237" s="248" t="s">
        <v>139</v>
      </c>
    </row>
    <row r="238" spans="1:51" s="13" customFormat="1" ht="12">
      <c r="A238" s="13"/>
      <c r="B238" s="237"/>
      <c r="C238" s="238"/>
      <c r="D238" s="239" t="s">
        <v>193</v>
      </c>
      <c r="E238" s="240" t="s">
        <v>1</v>
      </c>
      <c r="F238" s="241" t="s">
        <v>387</v>
      </c>
      <c r="G238" s="238"/>
      <c r="H238" s="242">
        <v>83.2</v>
      </c>
      <c r="I238" s="243"/>
      <c r="J238" s="238"/>
      <c r="K238" s="238"/>
      <c r="L238" s="244"/>
      <c r="M238" s="245"/>
      <c r="N238" s="246"/>
      <c r="O238" s="246"/>
      <c r="P238" s="246"/>
      <c r="Q238" s="246"/>
      <c r="R238" s="246"/>
      <c r="S238" s="246"/>
      <c r="T238" s="24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8" t="s">
        <v>193</v>
      </c>
      <c r="AU238" s="248" t="s">
        <v>83</v>
      </c>
      <c r="AV238" s="13" t="s">
        <v>83</v>
      </c>
      <c r="AW238" s="13" t="s">
        <v>31</v>
      </c>
      <c r="AX238" s="13" t="s">
        <v>73</v>
      </c>
      <c r="AY238" s="248" t="s">
        <v>139</v>
      </c>
    </row>
    <row r="239" spans="1:51" s="14" customFormat="1" ht="12">
      <c r="A239" s="14"/>
      <c r="B239" s="249"/>
      <c r="C239" s="250"/>
      <c r="D239" s="239" t="s">
        <v>193</v>
      </c>
      <c r="E239" s="251" t="s">
        <v>1</v>
      </c>
      <c r="F239" s="252" t="s">
        <v>195</v>
      </c>
      <c r="G239" s="250"/>
      <c r="H239" s="253">
        <v>138.4</v>
      </c>
      <c r="I239" s="254"/>
      <c r="J239" s="250"/>
      <c r="K239" s="250"/>
      <c r="L239" s="255"/>
      <c r="M239" s="256"/>
      <c r="N239" s="257"/>
      <c r="O239" s="257"/>
      <c r="P239" s="257"/>
      <c r="Q239" s="257"/>
      <c r="R239" s="257"/>
      <c r="S239" s="257"/>
      <c r="T239" s="25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9" t="s">
        <v>193</v>
      </c>
      <c r="AU239" s="259" t="s">
        <v>83</v>
      </c>
      <c r="AV239" s="14" t="s">
        <v>146</v>
      </c>
      <c r="AW239" s="14" t="s">
        <v>31</v>
      </c>
      <c r="AX239" s="14" t="s">
        <v>81</v>
      </c>
      <c r="AY239" s="259" t="s">
        <v>139</v>
      </c>
    </row>
    <row r="240" spans="1:65" s="2" customFormat="1" ht="21.75" customHeight="1">
      <c r="A240" s="37"/>
      <c r="B240" s="38"/>
      <c r="C240" s="218" t="s">
        <v>96</v>
      </c>
      <c r="D240" s="218" t="s">
        <v>142</v>
      </c>
      <c r="E240" s="219" t="s">
        <v>388</v>
      </c>
      <c r="F240" s="220" t="s">
        <v>389</v>
      </c>
      <c r="G240" s="221" t="s">
        <v>201</v>
      </c>
      <c r="H240" s="222">
        <v>35</v>
      </c>
      <c r="I240" s="223"/>
      <c r="J240" s="224">
        <f>ROUND(I240*H240,2)</f>
        <v>0</v>
      </c>
      <c r="K240" s="225"/>
      <c r="L240" s="43"/>
      <c r="M240" s="226" t="s">
        <v>1</v>
      </c>
      <c r="N240" s="227" t="s">
        <v>38</v>
      </c>
      <c r="O240" s="90"/>
      <c r="P240" s="228">
        <f>O240*H240</f>
        <v>0</v>
      </c>
      <c r="Q240" s="228">
        <v>0.0333321</v>
      </c>
      <c r="R240" s="228">
        <f>Q240*H240</f>
        <v>1.1666235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167</v>
      </c>
      <c r="AT240" s="230" t="s">
        <v>142</v>
      </c>
      <c r="AU240" s="230" t="s">
        <v>83</v>
      </c>
      <c r="AY240" s="16" t="s">
        <v>139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81</v>
      </c>
      <c r="BK240" s="231">
        <f>ROUND(I240*H240,2)</f>
        <v>0</v>
      </c>
      <c r="BL240" s="16" t="s">
        <v>167</v>
      </c>
      <c r="BM240" s="230" t="s">
        <v>390</v>
      </c>
    </row>
    <row r="241" spans="1:51" s="13" customFormat="1" ht="12">
      <c r="A241" s="13"/>
      <c r="B241" s="237"/>
      <c r="C241" s="238"/>
      <c r="D241" s="239" t="s">
        <v>193</v>
      </c>
      <c r="E241" s="240" t="s">
        <v>1</v>
      </c>
      <c r="F241" s="241" t="s">
        <v>391</v>
      </c>
      <c r="G241" s="238"/>
      <c r="H241" s="242">
        <v>35</v>
      </c>
      <c r="I241" s="243"/>
      <c r="J241" s="238"/>
      <c r="K241" s="238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193</v>
      </c>
      <c r="AU241" s="248" t="s">
        <v>83</v>
      </c>
      <c r="AV241" s="13" t="s">
        <v>83</v>
      </c>
      <c r="AW241" s="13" t="s">
        <v>31</v>
      </c>
      <c r="AX241" s="13" t="s">
        <v>73</v>
      </c>
      <c r="AY241" s="248" t="s">
        <v>139</v>
      </c>
    </row>
    <row r="242" spans="1:51" s="14" customFormat="1" ht="12">
      <c r="A242" s="14"/>
      <c r="B242" s="249"/>
      <c r="C242" s="250"/>
      <c r="D242" s="239" t="s">
        <v>193</v>
      </c>
      <c r="E242" s="251" t="s">
        <v>1</v>
      </c>
      <c r="F242" s="252" t="s">
        <v>195</v>
      </c>
      <c r="G242" s="250"/>
      <c r="H242" s="253">
        <v>35</v>
      </c>
      <c r="I242" s="254"/>
      <c r="J242" s="250"/>
      <c r="K242" s="250"/>
      <c r="L242" s="255"/>
      <c r="M242" s="256"/>
      <c r="N242" s="257"/>
      <c r="O242" s="257"/>
      <c r="P242" s="257"/>
      <c r="Q242" s="257"/>
      <c r="R242" s="257"/>
      <c r="S242" s="257"/>
      <c r="T242" s="25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9" t="s">
        <v>193</v>
      </c>
      <c r="AU242" s="259" t="s">
        <v>83</v>
      </c>
      <c r="AV242" s="14" t="s">
        <v>146</v>
      </c>
      <c r="AW242" s="14" t="s">
        <v>31</v>
      </c>
      <c r="AX242" s="14" t="s">
        <v>81</v>
      </c>
      <c r="AY242" s="259" t="s">
        <v>139</v>
      </c>
    </row>
    <row r="243" spans="1:65" s="2" customFormat="1" ht="21.75" customHeight="1">
      <c r="A243" s="37"/>
      <c r="B243" s="38"/>
      <c r="C243" s="218" t="s">
        <v>392</v>
      </c>
      <c r="D243" s="218" t="s">
        <v>142</v>
      </c>
      <c r="E243" s="219" t="s">
        <v>393</v>
      </c>
      <c r="F243" s="220" t="s">
        <v>394</v>
      </c>
      <c r="G243" s="221" t="s">
        <v>198</v>
      </c>
      <c r="H243" s="222">
        <v>3</v>
      </c>
      <c r="I243" s="223"/>
      <c r="J243" s="224">
        <f>ROUND(I243*H243,2)</f>
        <v>0</v>
      </c>
      <c r="K243" s="225"/>
      <c r="L243" s="43"/>
      <c r="M243" s="226" t="s">
        <v>1</v>
      </c>
      <c r="N243" s="227" t="s">
        <v>38</v>
      </c>
      <c r="O243" s="90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167</v>
      </c>
      <c r="AT243" s="230" t="s">
        <v>142</v>
      </c>
      <c r="AU243" s="230" t="s">
        <v>83</v>
      </c>
      <c r="AY243" s="16" t="s">
        <v>139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81</v>
      </c>
      <c r="BK243" s="231">
        <f>ROUND(I243*H243,2)</f>
        <v>0</v>
      </c>
      <c r="BL243" s="16" t="s">
        <v>167</v>
      </c>
      <c r="BM243" s="230" t="s">
        <v>395</v>
      </c>
    </row>
    <row r="244" spans="1:65" s="2" customFormat="1" ht="24.15" customHeight="1">
      <c r="A244" s="37"/>
      <c r="B244" s="38"/>
      <c r="C244" s="260" t="s">
        <v>289</v>
      </c>
      <c r="D244" s="260" t="s">
        <v>230</v>
      </c>
      <c r="E244" s="261" t="s">
        <v>396</v>
      </c>
      <c r="F244" s="262" t="s">
        <v>397</v>
      </c>
      <c r="G244" s="263" t="s">
        <v>198</v>
      </c>
      <c r="H244" s="264">
        <v>3</v>
      </c>
      <c r="I244" s="265"/>
      <c r="J244" s="266">
        <f>ROUND(I244*H244,2)</f>
        <v>0</v>
      </c>
      <c r="K244" s="267"/>
      <c r="L244" s="268"/>
      <c r="M244" s="269" t="s">
        <v>1</v>
      </c>
      <c r="N244" s="270" t="s">
        <v>38</v>
      </c>
      <c r="O244" s="90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0" t="s">
        <v>254</v>
      </c>
      <c r="AT244" s="230" t="s">
        <v>230</v>
      </c>
      <c r="AU244" s="230" t="s">
        <v>83</v>
      </c>
      <c r="AY244" s="16" t="s">
        <v>139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6" t="s">
        <v>81</v>
      </c>
      <c r="BK244" s="231">
        <f>ROUND(I244*H244,2)</f>
        <v>0</v>
      </c>
      <c r="BL244" s="16" t="s">
        <v>167</v>
      </c>
      <c r="BM244" s="230" t="s">
        <v>398</v>
      </c>
    </row>
    <row r="245" spans="1:65" s="2" customFormat="1" ht="24.15" customHeight="1">
      <c r="A245" s="37"/>
      <c r="B245" s="38"/>
      <c r="C245" s="218" t="s">
        <v>399</v>
      </c>
      <c r="D245" s="218" t="s">
        <v>142</v>
      </c>
      <c r="E245" s="219" t="s">
        <v>400</v>
      </c>
      <c r="F245" s="220" t="s">
        <v>401</v>
      </c>
      <c r="G245" s="221" t="s">
        <v>337</v>
      </c>
      <c r="H245" s="271"/>
      <c r="I245" s="223"/>
      <c r="J245" s="224">
        <f>ROUND(I245*H245,2)</f>
        <v>0</v>
      </c>
      <c r="K245" s="225"/>
      <c r="L245" s="43"/>
      <c r="M245" s="226" t="s">
        <v>1</v>
      </c>
      <c r="N245" s="227" t="s">
        <v>38</v>
      </c>
      <c r="O245" s="90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167</v>
      </c>
      <c r="AT245" s="230" t="s">
        <v>142</v>
      </c>
      <c r="AU245" s="230" t="s">
        <v>83</v>
      </c>
      <c r="AY245" s="16" t="s">
        <v>139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81</v>
      </c>
      <c r="BK245" s="231">
        <f>ROUND(I245*H245,2)</f>
        <v>0</v>
      </c>
      <c r="BL245" s="16" t="s">
        <v>167</v>
      </c>
      <c r="BM245" s="230" t="s">
        <v>402</v>
      </c>
    </row>
    <row r="246" spans="1:63" s="12" customFormat="1" ht="22.8" customHeight="1">
      <c r="A246" s="12"/>
      <c r="B246" s="202"/>
      <c r="C246" s="203"/>
      <c r="D246" s="204" t="s">
        <v>72</v>
      </c>
      <c r="E246" s="216" t="s">
        <v>403</v>
      </c>
      <c r="F246" s="216" t="s">
        <v>404</v>
      </c>
      <c r="G246" s="203"/>
      <c r="H246" s="203"/>
      <c r="I246" s="206"/>
      <c r="J246" s="217">
        <f>BK246</f>
        <v>0</v>
      </c>
      <c r="K246" s="203"/>
      <c r="L246" s="208"/>
      <c r="M246" s="209"/>
      <c r="N246" s="210"/>
      <c r="O246" s="210"/>
      <c r="P246" s="211">
        <f>SUM(P247:P261)</f>
        <v>0</v>
      </c>
      <c r="Q246" s="210"/>
      <c r="R246" s="211">
        <f>SUM(R247:R261)</f>
        <v>0</v>
      </c>
      <c r="S246" s="210"/>
      <c r="T246" s="212">
        <f>SUM(T247:T261)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3" t="s">
        <v>83</v>
      </c>
      <c r="AT246" s="214" t="s">
        <v>72</v>
      </c>
      <c r="AU246" s="214" t="s">
        <v>81</v>
      </c>
      <c r="AY246" s="213" t="s">
        <v>139</v>
      </c>
      <c r="BK246" s="215">
        <f>SUM(BK247:BK261)</f>
        <v>0</v>
      </c>
    </row>
    <row r="247" spans="1:65" s="2" customFormat="1" ht="24.15" customHeight="1">
      <c r="A247" s="37"/>
      <c r="B247" s="38"/>
      <c r="C247" s="218" t="s">
        <v>293</v>
      </c>
      <c r="D247" s="218" t="s">
        <v>142</v>
      </c>
      <c r="E247" s="219" t="s">
        <v>405</v>
      </c>
      <c r="F247" s="220" t="s">
        <v>406</v>
      </c>
      <c r="G247" s="221" t="s">
        <v>198</v>
      </c>
      <c r="H247" s="222">
        <v>5</v>
      </c>
      <c r="I247" s="223"/>
      <c r="J247" s="224">
        <f>ROUND(I247*H247,2)</f>
        <v>0</v>
      </c>
      <c r="K247" s="225"/>
      <c r="L247" s="43"/>
      <c r="M247" s="226" t="s">
        <v>1</v>
      </c>
      <c r="N247" s="227" t="s">
        <v>38</v>
      </c>
      <c r="O247" s="90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167</v>
      </c>
      <c r="AT247" s="230" t="s">
        <v>142</v>
      </c>
      <c r="AU247" s="230" t="s">
        <v>83</v>
      </c>
      <c r="AY247" s="16" t="s">
        <v>139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81</v>
      </c>
      <c r="BK247" s="231">
        <f>ROUND(I247*H247,2)</f>
        <v>0</v>
      </c>
      <c r="BL247" s="16" t="s">
        <v>167</v>
      </c>
      <c r="BM247" s="230" t="s">
        <v>407</v>
      </c>
    </row>
    <row r="248" spans="1:65" s="2" customFormat="1" ht="33" customHeight="1">
      <c r="A248" s="37"/>
      <c r="B248" s="38"/>
      <c r="C248" s="260" t="s">
        <v>408</v>
      </c>
      <c r="D248" s="260" t="s">
        <v>230</v>
      </c>
      <c r="E248" s="261" t="s">
        <v>409</v>
      </c>
      <c r="F248" s="262" t="s">
        <v>410</v>
      </c>
      <c r="G248" s="263" t="s">
        <v>198</v>
      </c>
      <c r="H248" s="264">
        <v>5</v>
      </c>
      <c r="I248" s="265"/>
      <c r="J248" s="266">
        <f>ROUND(I248*H248,2)</f>
        <v>0</v>
      </c>
      <c r="K248" s="267"/>
      <c r="L248" s="268"/>
      <c r="M248" s="269" t="s">
        <v>1</v>
      </c>
      <c r="N248" s="270" t="s">
        <v>38</v>
      </c>
      <c r="O248" s="90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254</v>
      </c>
      <c r="AT248" s="230" t="s">
        <v>230</v>
      </c>
      <c r="AU248" s="230" t="s">
        <v>83</v>
      </c>
      <c r="AY248" s="16" t="s">
        <v>139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81</v>
      </c>
      <c r="BK248" s="231">
        <f>ROUND(I248*H248,2)</f>
        <v>0</v>
      </c>
      <c r="BL248" s="16" t="s">
        <v>167</v>
      </c>
      <c r="BM248" s="230" t="s">
        <v>411</v>
      </c>
    </row>
    <row r="249" spans="1:65" s="2" customFormat="1" ht="24.15" customHeight="1">
      <c r="A249" s="37"/>
      <c r="B249" s="38"/>
      <c r="C249" s="218" t="s">
        <v>297</v>
      </c>
      <c r="D249" s="218" t="s">
        <v>142</v>
      </c>
      <c r="E249" s="219" t="s">
        <v>412</v>
      </c>
      <c r="F249" s="220" t="s">
        <v>413</v>
      </c>
      <c r="G249" s="221" t="s">
        <v>198</v>
      </c>
      <c r="H249" s="222">
        <v>3</v>
      </c>
      <c r="I249" s="223"/>
      <c r="J249" s="224">
        <f>ROUND(I249*H249,2)</f>
        <v>0</v>
      </c>
      <c r="K249" s="225"/>
      <c r="L249" s="43"/>
      <c r="M249" s="226" t="s">
        <v>1</v>
      </c>
      <c r="N249" s="227" t="s">
        <v>38</v>
      </c>
      <c r="O249" s="90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167</v>
      </c>
      <c r="AT249" s="230" t="s">
        <v>142</v>
      </c>
      <c r="AU249" s="230" t="s">
        <v>83</v>
      </c>
      <c r="AY249" s="16" t="s">
        <v>139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81</v>
      </c>
      <c r="BK249" s="231">
        <f>ROUND(I249*H249,2)</f>
        <v>0</v>
      </c>
      <c r="BL249" s="16" t="s">
        <v>167</v>
      </c>
      <c r="BM249" s="230" t="s">
        <v>414</v>
      </c>
    </row>
    <row r="250" spans="1:65" s="2" customFormat="1" ht="33" customHeight="1">
      <c r="A250" s="37"/>
      <c r="B250" s="38"/>
      <c r="C250" s="260" t="s">
        <v>415</v>
      </c>
      <c r="D250" s="260" t="s">
        <v>230</v>
      </c>
      <c r="E250" s="261" t="s">
        <v>416</v>
      </c>
      <c r="F250" s="262" t="s">
        <v>417</v>
      </c>
      <c r="G250" s="263" t="s">
        <v>198</v>
      </c>
      <c r="H250" s="264">
        <v>1</v>
      </c>
      <c r="I250" s="265"/>
      <c r="J250" s="266">
        <f>ROUND(I250*H250,2)</f>
        <v>0</v>
      </c>
      <c r="K250" s="267"/>
      <c r="L250" s="268"/>
      <c r="M250" s="269" t="s">
        <v>1</v>
      </c>
      <c r="N250" s="270" t="s">
        <v>38</v>
      </c>
      <c r="O250" s="90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254</v>
      </c>
      <c r="AT250" s="230" t="s">
        <v>230</v>
      </c>
      <c r="AU250" s="230" t="s">
        <v>83</v>
      </c>
      <c r="AY250" s="16" t="s">
        <v>139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81</v>
      </c>
      <c r="BK250" s="231">
        <f>ROUND(I250*H250,2)</f>
        <v>0</v>
      </c>
      <c r="BL250" s="16" t="s">
        <v>167</v>
      </c>
      <c r="BM250" s="230" t="s">
        <v>418</v>
      </c>
    </row>
    <row r="251" spans="1:65" s="2" customFormat="1" ht="33" customHeight="1">
      <c r="A251" s="37"/>
      <c r="B251" s="38"/>
      <c r="C251" s="260" t="s">
        <v>306</v>
      </c>
      <c r="D251" s="260" t="s">
        <v>230</v>
      </c>
      <c r="E251" s="261" t="s">
        <v>419</v>
      </c>
      <c r="F251" s="262" t="s">
        <v>420</v>
      </c>
      <c r="G251" s="263" t="s">
        <v>198</v>
      </c>
      <c r="H251" s="264">
        <v>1</v>
      </c>
      <c r="I251" s="265"/>
      <c r="J251" s="266">
        <f>ROUND(I251*H251,2)</f>
        <v>0</v>
      </c>
      <c r="K251" s="267"/>
      <c r="L251" s="268"/>
      <c r="M251" s="269" t="s">
        <v>1</v>
      </c>
      <c r="N251" s="270" t="s">
        <v>38</v>
      </c>
      <c r="O251" s="90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254</v>
      </c>
      <c r="AT251" s="230" t="s">
        <v>230</v>
      </c>
      <c r="AU251" s="230" t="s">
        <v>83</v>
      </c>
      <c r="AY251" s="16" t="s">
        <v>139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81</v>
      </c>
      <c r="BK251" s="231">
        <f>ROUND(I251*H251,2)</f>
        <v>0</v>
      </c>
      <c r="BL251" s="16" t="s">
        <v>167</v>
      </c>
      <c r="BM251" s="230" t="s">
        <v>421</v>
      </c>
    </row>
    <row r="252" spans="1:65" s="2" customFormat="1" ht="33" customHeight="1">
      <c r="A252" s="37"/>
      <c r="B252" s="38"/>
      <c r="C252" s="260" t="s">
        <v>422</v>
      </c>
      <c r="D252" s="260" t="s">
        <v>230</v>
      </c>
      <c r="E252" s="261" t="s">
        <v>423</v>
      </c>
      <c r="F252" s="262" t="s">
        <v>424</v>
      </c>
      <c r="G252" s="263" t="s">
        <v>198</v>
      </c>
      <c r="H252" s="264">
        <v>1</v>
      </c>
      <c r="I252" s="265"/>
      <c r="J252" s="266">
        <f>ROUND(I252*H252,2)</f>
        <v>0</v>
      </c>
      <c r="K252" s="267"/>
      <c r="L252" s="268"/>
      <c r="M252" s="269" t="s">
        <v>1</v>
      </c>
      <c r="N252" s="270" t="s">
        <v>38</v>
      </c>
      <c r="O252" s="90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254</v>
      </c>
      <c r="AT252" s="230" t="s">
        <v>230</v>
      </c>
      <c r="AU252" s="230" t="s">
        <v>83</v>
      </c>
      <c r="AY252" s="16" t="s">
        <v>139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81</v>
      </c>
      <c r="BK252" s="231">
        <f>ROUND(I252*H252,2)</f>
        <v>0</v>
      </c>
      <c r="BL252" s="16" t="s">
        <v>167</v>
      </c>
      <c r="BM252" s="230" t="s">
        <v>425</v>
      </c>
    </row>
    <row r="253" spans="1:65" s="2" customFormat="1" ht="24.15" customHeight="1">
      <c r="A253" s="37"/>
      <c r="B253" s="38"/>
      <c r="C253" s="218" t="s">
        <v>99</v>
      </c>
      <c r="D253" s="218" t="s">
        <v>142</v>
      </c>
      <c r="E253" s="219" t="s">
        <v>426</v>
      </c>
      <c r="F253" s="220" t="s">
        <v>427</v>
      </c>
      <c r="G253" s="221" t="s">
        <v>198</v>
      </c>
      <c r="H253" s="222">
        <v>8</v>
      </c>
      <c r="I253" s="223"/>
      <c r="J253" s="224">
        <f>ROUND(I253*H253,2)</f>
        <v>0</v>
      </c>
      <c r="K253" s="225"/>
      <c r="L253" s="43"/>
      <c r="M253" s="226" t="s">
        <v>1</v>
      </c>
      <c r="N253" s="227" t="s">
        <v>38</v>
      </c>
      <c r="O253" s="90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167</v>
      </c>
      <c r="AT253" s="230" t="s">
        <v>142</v>
      </c>
      <c r="AU253" s="230" t="s">
        <v>83</v>
      </c>
      <c r="AY253" s="16" t="s">
        <v>139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81</v>
      </c>
      <c r="BK253" s="231">
        <f>ROUND(I253*H253,2)</f>
        <v>0</v>
      </c>
      <c r="BL253" s="16" t="s">
        <v>167</v>
      </c>
      <c r="BM253" s="230" t="s">
        <v>428</v>
      </c>
    </row>
    <row r="254" spans="1:65" s="2" customFormat="1" ht="16.5" customHeight="1">
      <c r="A254" s="37"/>
      <c r="B254" s="38"/>
      <c r="C254" s="260" t="s">
        <v>429</v>
      </c>
      <c r="D254" s="260" t="s">
        <v>230</v>
      </c>
      <c r="E254" s="261" t="s">
        <v>430</v>
      </c>
      <c r="F254" s="262" t="s">
        <v>431</v>
      </c>
      <c r="G254" s="263" t="s">
        <v>198</v>
      </c>
      <c r="H254" s="264">
        <v>8</v>
      </c>
      <c r="I254" s="265"/>
      <c r="J254" s="266">
        <f>ROUND(I254*H254,2)</f>
        <v>0</v>
      </c>
      <c r="K254" s="267"/>
      <c r="L254" s="268"/>
      <c r="M254" s="269" t="s">
        <v>1</v>
      </c>
      <c r="N254" s="270" t="s">
        <v>38</v>
      </c>
      <c r="O254" s="90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254</v>
      </c>
      <c r="AT254" s="230" t="s">
        <v>230</v>
      </c>
      <c r="AU254" s="230" t="s">
        <v>83</v>
      </c>
      <c r="AY254" s="16" t="s">
        <v>139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81</v>
      </c>
      <c r="BK254" s="231">
        <f>ROUND(I254*H254,2)</f>
        <v>0</v>
      </c>
      <c r="BL254" s="16" t="s">
        <v>167</v>
      </c>
      <c r="BM254" s="230" t="s">
        <v>432</v>
      </c>
    </row>
    <row r="255" spans="1:65" s="2" customFormat="1" ht="21.75" customHeight="1">
      <c r="A255" s="37"/>
      <c r="B255" s="38"/>
      <c r="C255" s="218" t="s">
        <v>312</v>
      </c>
      <c r="D255" s="218" t="s">
        <v>142</v>
      </c>
      <c r="E255" s="219" t="s">
        <v>433</v>
      </c>
      <c r="F255" s="220" t="s">
        <v>434</v>
      </c>
      <c r="G255" s="221" t="s">
        <v>198</v>
      </c>
      <c r="H255" s="222">
        <v>8</v>
      </c>
      <c r="I255" s="223"/>
      <c r="J255" s="224">
        <f>ROUND(I255*H255,2)</f>
        <v>0</v>
      </c>
      <c r="K255" s="225"/>
      <c r="L255" s="43"/>
      <c r="M255" s="226" t="s">
        <v>1</v>
      </c>
      <c r="N255" s="227" t="s">
        <v>38</v>
      </c>
      <c r="O255" s="90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167</v>
      </c>
      <c r="AT255" s="230" t="s">
        <v>142</v>
      </c>
      <c r="AU255" s="230" t="s">
        <v>83</v>
      </c>
      <c r="AY255" s="16" t="s">
        <v>139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81</v>
      </c>
      <c r="BK255" s="231">
        <f>ROUND(I255*H255,2)</f>
        <v>0</v>
      </c>
      <c r="BL255" s="16" t="s">
        <v>167</v>
      </c>
      <c r="BM255" s="230" t="s">
        <v>435</v>
      </c>
    </row>
    <row r="256" spans="1:65" s="2" customFormat="1" ht="24.15" customHeight="1">
      <c r="A256" s="37"/>
      <c r="B256" s="38"/>
      <c r="C256" s="260" t="s">
        <v>436</v>
      </c>
      <c r="D256" s="260" t="s">
        <v>230</v>
      </c>
      <c r="E256" s="261" t="s">
        <v>437</v>
      </c>
      <c r="F256" s="262" t="s">
        <v>438</v>
      </c>
      <c r="G256" s="263" t="s">
        <v>198</v>
      </c>
      <c r="H256" s="264">
        <v>8</v>
      </c>
      <c r="I256" s="265"/>
      <c r="J256" s="266">
        <f>ROUND(I256*H256,2)</f>
        <v>0</v>
      </c>
      <c r="K256" s="267"/>
      <c r="L256" s="268"/>
      <c r="M256" s="269" t="s">
        <v>1</v>
      </c>
      <c r="N256" s="270" t="s">
        <v>38</v>
      </c>
      <c r="O256" s="90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254</v>
      </c>
      <c r="AT256" s="230" t="s">
        <v>230</v>
      </c>
      <c r="AU256" s="230" t="s">
        <v>83</v>
      </c>
      <c r="AY256" s="16" t="s">
        <v>139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81</v>
      </c>
      <c r="BK256" s="231">
        <f>ROUND(I256*H256,2)</f>
        <v>0</v>
      </c>
      <c r="BL256" s="16" t="s">
        <v>167</v>
      </c>
      <c r="BM256" s="230" t="s">
        <v>439</v>
      </c>
    </row>
    <row r="257" spans="1:65" s="2" customFormat="1" ht="16.5" customHeight="1">
      <c r="A257" s="37"/>
      <c r="B257" s="38"/>
      <c r="C257" s="260" t="s">
        <v>316</v>
      </c>
      <c r="D257" s="260" t="s">
        <v>230</v>
      </c>
      <c r="E257" s="261" t="s">
        <v>440</v>
      </c>
      <c r="F257" s="262" t="s">
        <v>441</v>
      </c>
      <c r="G257" s="263" t="s">
        <v>198</v>
      </c>
      <c r="H257" s="264">
        <v>8</v>
      </c>
      <c r="I257" s="265"/>
      <c r="J257" s="266">
        <f>ROUND(I257*H257,2)</f>
        <v>0</v>
      </c>
      <c r="K257" s="267"/>
      <c r="L257" s="268"/>
      <c r="M257" s="269" t="s">
        <v>1</v>
      </c>
      <c r="N257" s="270" t="s">
        <v>38</v>
      </c>
      <c r="O257" s="90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254</v>
      </c>
      <c r="AT257" s="230" t="s">
        <v>230</v>
      </c>
      <c r="AU257" s="230" t="s">
        <v>83</v>
      </c>
      <c r="AY257" s="16" t="s">
        <v>139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81</v>
      </c>
      <c r="BK257" s="231">
        <f>ROUND(I257*H257,2)</f>
        <v>0</v>
      </c>
      <c r="BL257" s="16" t="s">
        <v>167</v>
      </c>
      <c r="BM257" s="230" t="s">
        <v>442</v>
      </c>
    </row>
    <row r="258" spans="1:65" s="2" customFormat="1" ht="21.75" customHeight="1">
      <c r="A258" s="37"/>
      <c r="B258" s="38"/>
      <c r="C258" s="218" t="s">
        <v>443</v>
      </c>
      <c r="D258" s="218" t="s">
        <v>142</v>
      </c>
      <c r="E258" s="219" t="s">
        <v>444</v>
      </c>
      <c r="F258" s="220" t="s">
        <v>445</v>
      </c>
      <c r="G258" s="221" t="s">
        <v>198</v>
      </c>
      <c r="H258" s="222">
        <v>1</v>
      </c>
      <c r="I258" s="223"/>
      <c r="J258" s="224">
        <f>ROUND(I258*H258,2)</f>
        <v>0</v>
      </c>
      <c r="K258" s="225"/>
      <c r="L258" s="43"/>
      <c r="M258" s="226" t="s">
        <v>1</v>
      </c>
      <c r="N258" s="227" t="s">
        <v>38</v>
      </c>
      <c r="O258" s="90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167</v>
      </c>
      <c r="AT258" s="230" t="s">
        <v>142</v>
      </c>
      <c r="AU258" s="230" t="s">
        <v>83</v>
      </c>
      <c r="AY258" s="16" t="s">
        <v>139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81</v>
      </c>
      <c r="BK258" s="231">
        <f>ROUND(I258*H258,2)</f>
        <v>0</v>
      </c>
      <c r="BL258" s="16" t="s">
        <v>167</v>
      </c>
      <c r="BM258" s="230" t="s">
        <v>446</v>
      </c>
    </row>
    <row r="259" spans="1:65" s="2" customFormat="1" ht="21.75" customHeight="1">
      <c r="A259" s="37"/>
      <c r="B259" s="38"/>
      <c r="C259" s="260" t="s">
        <v>322</v>
      </c>
      <c r="D259" s="260" t="s">
        <v>230</v>
      </c>
      <c r="E259" s="261" t="s">
        <v>447</v>
      </c>
      <c r="F259" s="262" t="s">
        <v>448</v>
      </c>
      <c r="G259" s="263" t="s">
        <v>198</v>
      </c>
      <c r="H259" s="264">
        <v>1</v>
      </c>
      <c r="I259" s="265"/>
      <c r="J259" s="266">
        <f>ROUND(I259*H259,2)</f>
        <v>0</v>
      </c>
      <c r="K259" s="267"/>
      <c r="L259" s="268"/>
      <c r="M259" s="269" t="s">
        <v>1</v>
      </c>
      <c r="N259" s="270" t="s">
        <v>38</v>
      </c>
      <c r="O259" s="90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254</v>
      </c>
      <c r="AT259" s="230" t="s">
        <v>230</v>
      </c>
      <c r="AU259" s="230" t="s">
        <v>83</v>
      </c>
      <c r="AY259" s="16" t="s">
        <v>139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81</v>
      </c>
      <c r="BK259" s="231">
        <f>ROUND(I259*H259,2)</f>
        <v>0</v>
      </c>
      <c r="BL259" s="16" t="s">
        <v>167</v>
      </c>
      <c r="BM259" s="230" t="s">
        <v>449</v>
      </c>
    </row>
    <row r="260" spans="1:65" s="2" customFormat="1" ht="24.15" customHeight="1">
      <c r="A260" s="37"/>
      <c r="B260" s="38"/>
      <c r="C260" s="218" t="s">
        <v>450</v>
      </c>
      <c r="D260" s="218" t="s">
        <v>142</v>
      </c>
      <c r="E260" s="219" t="s">
        <v>451</v>
      </c>
      <c r="F260" s="220" t="s">
        <v>452</v>
      </c>
      <c r="G260" s="221" t="s">
        <v>198</v>
      </c>
      <c r="H260" s="222">
        <v>8</v>
      </c>
      <c r="I260" s="223"/>
      <c r="J260" s="224">
        <f>ROUND(I260*H260,2)</f>
        <v>0</v>
      </c>
      <c r="K260" s="225"/>
      <c r="L260" s="43"/>
      <c r="M260" s="226" t="s">
        <v>1</v>
      </c>
      <c r="N260" s="227" t="s">
        <v>38</v>
      </c>
      <c r="O260" s="90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167</v>
      </c>
      <c r="AT260" s="230" t="s">
        <v>142</v>
      </c>
      <c r="AU260" s="230" t="s">
        <v>83</v>
      </c>
      <c r="AY260" s="16" t="s">
        <v>139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81</v>
      </c>
      <c r="BK260" s="231">
        <f>ROUND(I260*H260,2)</f>
        <v>0</v>
      </c>
      <c r="BL260" s="16" t="s">
        <v>167</v>
      </c>
      <c r="BM260" s="230" t="s">
        <v>453</v>
      </c>
    </row>
    <row r="261" spans="1:65" s="2" customFormat="1" ht="24.15" customHeight="1">
      <c r="A261" s="37"/>
      <c r="B261" s="38"/>
      <c r="C261" s="218" t="s">
        <v>329</v>
      </c>
      <c r="D261" s="218" t="s">
        <v>142</v>
      </c>
      <c r="E261" s="219" t="s">
        <v>454</v>
      </c>
      <c r="F261" s="220" t="s">
        <v>455</v>
      </c>
      <c r="G261" s="221" t="s">
        <v>337</v>
      </c>
      <c r="H261" s="271"/>
      <c r="I261" s="223"/>
      <c r="J261" s="224">
        <f>ROUND(I261*H261,2)</f>
        <v>0</v>
      </c>
      <c r="K261" s="225"/>
      <c r="L261" s="43"/>
      <c r="M261" s="226" t="s">
        <v>1</v>
      </c>
      <c r="N261" s="227" t="s">
        <v>38</v>
      </c>
      <c r="O261" s="90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167</v>
      </c>
      <c r="AT261" s="230" t="s">
        <v>142</v>
      </c>
      <c r="AU261" s="230" t="s">
        <v>83</v>
      </c>
      <c r="AY261" s="16" t="s">
        <v>139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81</v>
      </c>
      <c r="BK261" s="231">
        <f>ROUND(I261*H261,2)</f>
        <v>0</v>
      </c>
      <c r="BL261" s="16" t="s">
        <v>167</v>
      </c>
      <c r="BM261" s="230" t="s">
        <v>456</v>
      </c>
    </row>
    <row r="262" spans="1:63" s="12" customFormat="1" ht="22.8" customHeight="1">
      <c r="A262" s="12"/>
      <c r="B262" s="202"/>
      <c r="C262" s="203"/>
      <c r="D262" s="204" t="s">
        <v>72</v>
      </c>
      <c r="E262" s="216" t="s">
        <v>457</v>
      </c>
      <c r="F262" s="216" t="s">
        <v>458</v>
      </c>
      <c r="G262" s="203"/>
      <c r="H262" s="203"/>
      <c r="I262" s="206"/>
      <c r="J262" s="217">
        <f>BK262</f>
        <v>0</v>
      </c>
      <c r="K262" s="203"/>
      <c r="L262" s="208"/>
      <c r="M262" s="209"/>
      <c r="N262" s="210"/>
      <c r="O262" s="210"/>
      <c r="P262" s="211">
        <f>SUM(P263:P265)</f>
        <v>0</v>
      </c>
      <c r="Q262" s="210"/>
      <c r="R262" s="211">
        <f>SUM(R263:R265)</f>
        <v>0</v>
      </c>
      <c r="S262" s="210"/>
      <c r="T262" s="212">
        <f>SUM(T263:T265)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3" t="s">
        <v>83</v>
      </c>
      <c r="AT262" s="214" t="s">
        <v>72</v>
      </c>
      <c r="AU262" s="214" t="s">
        <v>81</v>
      </c>
      <c r="AY262" s="213" t="s">
        <v>139</v>
      </c>
      <c r="BK262" s="215">
        <f>SUM(BK263:BK265)</f>
        <v>0</v>
      </c>
    </row>
    <row r="263" spans="1:65" s="2" customFormat="1" ht="24.15" customHeight="1">
      <c r="A263" s="37"/>
      <c r="B263" s="38"/>
      <c r="C263" s="218" t="s">
        <v>459</v>
      </c>
      <c r="D263" s="218" t="s">
        <v>142</v>
      </c>
      <c r="E263" s="219" t="s">
        <v>460</v>
      </c>
      <c r="F263" s="220" t="s">
        <v>461</v>
      </c>
      <c r="G263" s="221" t="s">
        <v>198</v>
      </c>
      <c r="H263" s="222">
        <v>28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38</v>
      </c>
      <c r="O263" s="90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167</v>
      </c>
      <c r="AT263" s="230" t="s">
        <v>142</v>
      </c>
      <c r="AU263" s="230" t="s">
        <v>83</v>
      </c>
      <c r="AY263" s="16" t="s">
        <v>139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81</v>
      </c>
      <c r="BK263" s="231">
        <f>ROUND(I263*H263,2)</f>
        <v>0</v>
      </c>
      <c r="BL263" s="16" t="s">
        <v>167</v>
      </c>
      <c r="BM263" s="230" t="s">
        <v>462</v>
      </c>
    </row>
    <row r="264" spans="1:65" s="2" customFormat="1" ht="16.5" customHeight="1">
      <c r="A264" s="37"/>
      <c r="B264" s="38"/>
      <c r="C264" s="260" t="s">
        <v>102</v>
      </c>
      <c r="D264" s="260" t="s">
        <v>230</v>
      </c>
      <c r="E264" s="261" t="s">
        <v>463</v>
      </c>
      <c r="F264" s="262" t="s">
        <v>464</v>
      </c>
      <c r="G264" s="263" t="s">
        <v>198</v>
      </c>
      <c r="H264" s="264">
        <v>28</v>
      </c>
      <c r="I264" s="265"/>
      <c r="J264" s="266">
        <f>ROUND(I264*H264,2)</f>
        <v>0</v>
      </c>
      <c r="K264" s="267"/>
      <c r="L264" s="268"/>
      <c r="M264" s="269" t="s">
        <v>1</v>
      </c>
      <c r="N264" s="270" t="s">
        <v>38</v>
      </c>
      <c r="O264" s="90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254</v>
      </c>
      <c r="AT264" s="230" t="s">
        <v>230</v>
      </c>
      <c r="AU264" s="230" t="s">
        <v>83</v>
      </c>
      <c r="AY264" s="16" t="s">
        <v>139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81</v>
      </c>
      <c r="BK264" s="231">
        <f>ROUND(I264*H264,2)</f>
        <v>0</v>
      </c>
      <c r="BL264" s="16" t="s">
        <v>167</v>
      </c>
      <c r="BM264" s="230" t="s">
        <v>465</v>
      </c>
    </row>
    <row r="265" spans="1:65" s="2" customFormat="1" ht="24.15" customHeight="1">
      <c r="A265" s="37"/>
      <c r="B265" s="38"/>
      <c r="C265" s="218" t="s">
        <v>466</v>
      </c>
      <c r="D265" s="218" t="s">
        <v>142</v>
      </c>
      <c r="E265" s="219" t="s">
        <v>467</v>
      </c>
      <c r="F265" s="220" t="s">
        <v>468</v>
      </c>
      <c r="G265" s="221" t="s">
        <v>337</v>
      </c>
      <c r="H265" s="271"/>
      <c r="I265" s="223"/>
      <c r="J265" s="224">
        <f>ROUND(I265*H265,2)</f>
        <v>0</v>
      </c>
      <c r="K265" s="225"/>
      <c r="L265" s="43"/>
      <c r="M265" s="226" t="s">
        <v>1</v>
      </c>
      <c r="N265" s="227" t="s">
        <v>38</v>
      </c>
      <c r="O265" s="90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167</v>
      </c>
      <c r="AT265" s="230" t="s">
        <v>142</v>
      </c>
      <c r="AU265" s="230" t="s">
        <v>83</v>
      </c>
      <c r="AY265" s="16" t="s">
        <v>139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81</v>
      </c>
      <c r="BK265" s="231">
        <f>ROUND(I265*H265,2)</f>
        <v>0</v>
      </c>
      <c r="BL265" s="16" t="s">
        <v>167</v>
      </c>
      <c r="BM265" s="230" t="s">
        <v>469</v>
      </c>
    </row>
    <row r="266" spans="1:63" s="12" customFormat="1" ht="22.8" customHeight="1">
      <c r="A266" s="12"/>
      <c r="B266" s="202"/>
      <c r="C266" s="203"/>
      <c r="D266" s="204" t="s">
        <v>72</v>
      </c>
      <c r="E266" s="216" t="s">
        <v>470</v>
      </c>
      <c r="F266" s="216" t="s">
        <v>471</v>
      </c>
      <c r="G266" s="203"/>
      <c r="H266" s="203"/>
      <c r="I266" s="206"/>
      <c r="J266" s="217">
        <f>BK266</f>
        <v>0</v>
      </c>
      <c r="K266" s="203"/>
      <c r="L266" s="208"/>
      <c r="M266" s="209"/>
      <c r="N266" s="210"/>
      <c r="O266" s="210"/>
      <c r="P266" s="211">
        <f>SUM(P267:P274)</f>
        <v>0</v>
      </c>
      <c r="Q266" s="210"/>
      <c r="R266" s="211">
        <f>SUM(R267:R274)</f>
        <v>0.12434399999999998</v>
      </c>
      <c r="S266" s="210"/>
      <c r="T266" s="212">
        <f>SUM(T267:T274)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3" t="s">
        <v>83</v>
      </c>
      <c r="AT266" s="214" t="s">
        <v>72</v>
      </c>
      <c r="AU266" s="214" t="s">
        <v>81</v>
      </c>
      <c r="AY266" s="213" t="s">
        <v>139</v>
      </c>
      <c r="BK266" s="215">
        <f>SUM(BK267:BK274)</f>
        <v>0</v>
      </c>
    </row>
    <row r="267" spans="1:65" s="2" customFormat="1" ht="16.5" customHeight="1">
      <c r="A267" s="37"/>
      <c r="B267" s="38"/>
      <c r="C267" s="218" t="s">
        <v>338</v>
      </c>
      <c r="D267" s="218" t="s">
        <v>142</v>
      </c>
      <c r="E267" s="219" t="s">
        <v>472</v>
      </c>
      <c r="F267" s="220" t="s">
        <v>473</v>
      </c>
      <c r="G267" s="221" t="s">
        <v>201</v>
      </c>
      <c r="H267" s="222">
        <v>9.42</v>
      </c>
      <c r="I267" s="223"/>
      <c r="J267" s="224">
        <f>ROUND(I267*H267,2)</f>
        <v>0</v>
      </c>
      <c r="K267" s="225"/>
      <c r="L267" s="43"/>
      <c r="M267" s="226" t="s">
        <v>1</v>
      </c>
      <c r="N267" s="227" t="s">
        <v>38</v>
      </c>
      <c r="O267" s="90"/>
      <c r="P267" s="228">
        <f>O267*H267</f>
        <v>0</v>
      </c>
      <c r="Q267" s="228">
        <v>0.0003</v>
      </c>
      <c r="R267" s="228">
        <f>Q267*H267</f>
        <v>0.0028259999999999995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167</v>
      </c>
      <c r="AT267" s="230" t="s">
        <v>142</v>
      </c>
      <c r="AU267" s="230" t="s">
        <v>83</v>
      </c>
      <c r="AY267" s="16" t="s">
        <v>139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81</v>
      </c>
      <c r="BK267" s="231">
        <f>ROUND(I267*H267,2)</f>
        <v>0</v>
      </c>
      <c r="BL267" s="16" t="s">
        <v>167</v>
      </c>
      <c r="BM267" s="230" t="s">
        <v>474</v>
      </c>
    </row>
    <row r="268" spans="1:51" s="13" customFormat="1" ht="12">
      <c r="A268" s="13"/>
      <c r="B268" s="237"/>
      <c r="C268" s="238"/>
      <c r="D268" s="239" t="s">
        <v>193</v>
      </c>
      <c r="E268" s="240" t="s">
        <v>1</v>
      </c>
      <c r="F268" s="241" t="s">
        <v>286</v>
      </c>
      <c r="G268" s="238"/>
      <c r="H268" s="242">
        <v>9.42</v>
      </c>
      <c r="I268" s="243"/>
      <c r="J268" s="238"/>
      <c r="K268" s="238"/>
      <c r="L268" s="244"/>
      <c r="M268" s="245"/>
      <c r="N268" s="246"/>
      <c r="O268" s="246"/>
      <c r="P268" s="246"/>
      <c r="Q268" s="246"/>
      <c r="R268" s="246"/>
      <c r="S268" s="246"/>
      <c r="T268" s="24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8" t="s">
        <v>193</v>
      </c>
      <c r="AU268" s="248" t="s">
        <v>83</v>
      </c>
      <c r="AV268" s="13" t="s">
        <v>83</v>
      </c>
      <c r="AW268" s="13" t="s">
        <v>31</v>
      </c>
      <c r="AX268" s="13" t="s">
        <v>73</v>
      </c>
      <c r="AY268" s="248" t="s">
        <v>139</v>
      </c>
    </row>
    <row r="269" spans="1:51" s="14" customFormat="1" ht="12">
      <c r="A269" s="14"/>
      <c r="B269" s="249"/>
      <c r="C269" s="250"/>
      <c r="D269" s="239" t="s">
        <v>193</v>
      </c>
      <c r="E269" s="251" t="s">
        <v>1</v>
      </c>
      <c r="F269" s="252" t="s">
        <v>195</v>
      </c>
      <c r="G269" s="250"/>
      <c r="H269" s="253">
        <v>9.42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9" t="s">
        <v>193</v>
      </c>
      <c r="AU269" s="259" t="s">
        <v>83</v>
      </c>
      <c r="AV269" s="14" t="s">
        <v>146</v>
      </c>
      <c r="AW269" s="14" t="s">
        <v>31</v>
      </c>
      <c r="AX269" s="14" t="s">
        <v>81</v>
      </c>
      <c r="AY269" s="259" t="s">
        <v>139</v>
      </c>
    </row>
    <row r="270" spans="1:65" s="2" customFormat="1" ht="24.15" customHeight="1">
      <c r="A270" s="37"/>
      <c r="B270" s="38"/>
      <c r="C270" s="218" t="s">
        <v>475</v>
      </c>
      <c r="D270" s="218" t="s">
        <v>142</v>
      </c>
      <c r="E270" s="219" t="s">
        <v>476</v>
      </c>
      <c r="F270" s="220" t="s">
        <v>477</v>
      </c>
      <c r="G270" s="221" t="s">
        <v>201</v>
      </c>
      <c r="H270" s="222">
        <v>9.42</v>
      </c>
      <c r="I270" s="223"/>
      <c r="J270" s="224">
        <f>ROUND(I270*H270,2)</f>
        <v>0</v>
      </c>
      <c r="K270" s="225"/>
      <c r="L270" s="43"/>
      <c r="M270" s="226" t="s">
        <v>1</v>
      </c>
      <c r="N270" s="227" t="s">
        <v>38</v>
      </c>
      <c r="O270" s="90"/>
      <c r="P270" s="228">
        <f>O270*H270</f>
        <v>0</v>
      </c>
      <c r="Q270" s="228">
        <v>0.0075</v>
      </c>
      <c r="R270" s="228">
        <f>Q270*H270</f>
        <v>0.07064999999999999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167</v>
      </c>
      <c r="AT270" s="230" t="s">
        <v>142</v>
      </c>
      <c r="AU270" s="230" t="s">
        <v>83</v>
      </c>
      <c r="AY270" s="16" t="s">
        <v>139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81</v>
      </c>
      <c r="BK270" s="231">
        <f>ROUND(I270*H270,2)</f>
        <v>0</v>
      </c>
      <c r="BL270" s="16" t="s">
        <v>167</v>
      </c>
      <c r="BM270" s="230" t="s">
        <v>478</v>
      </c>
    </row>
    <row r="271" spans="1:65" s="2" customFormat="1" ht="24.15" customHeight="1">
      <c r="A271" s="37"/>
      <c r="B271" s="38"/>
      <c r="C271" s="218" t="s">
        <v>344</v>
      </c>
      <c r="D271" s="218" t="s">
        <v>142</v>
      </c>
      <c r="E271" s="219" t="s">
        <v>479</v>
      </c>
      <c r="F271" s="220" t="s">
        <v>480</v>
      </c>
      <c r="G271" s="221" t="s">
        <v>201</v>
      </c>
      <c r="H271" s="222">
        <v>9.42</v>
      </c>
      <c r="I271" s="223"/>
      <c r="J271" s="224">
        <f>ROUND(I271*H271,2)</f>
        <v>0</v>
      </c>
      <c r="K271" s="225"/>
      <c r="L271" s="43"/>
      <c r="M271" s="226" t="s">
        <v>1</v>
      </c>
      <c r="N271" s="227" t="s">
        <v>38</v>
      </c>
      <c r="O271" s="90"/>
      <c r="P271" s="228">
        <f>O271*H271</f>
        <v>0</v>
      </c>
      <c r="Q271" s="228">
        <v>0.0054</v>
      </c>
      <c r="R271" s="228">
        <f>Q271*H271</f>
        <v>0.050868000000000003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167</v>
      </c>
      <c r="AT271" s="230" t="s">
        <v>142</v>
      </c>
      <c r="AU271" s="230" t="s">
        <v>83</v>
      </c>
      <c r="AY271" s="16" t="s">
        <v>139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81</v>
      </c>
      <c r="BK271" s="231">
        <f>ROUND(I271*H271,2)</f>
        <v>0</v>
      </c>
      <c r="BL271" s="16" t="s">
        <v>167</v>
      </c>
      <c r="BM271" s="230" t="s">
        <v>481</v>
      </c>
    </row>
    <row r="272" spans="1:65" s="2" customFormat="1" ht="33" customHeight="1">
      <c r="A272" s="37"/>
      <c r="B272" s="38"/>
      <c r="C272" s="260" t="s">
        <v>482</v>
      </c>
      <c r="D272" s="260" t="s">
        <v>230</v>
      </c>
      <c r="E272" s="261" t="s">
        <v>483</v>
      </c>
      <c r="F272" s="262" t="s">
        <v>484</v>
      </c>
      <c r="G272" s="263" t="s">
        <v>201</v>
      </c>
      <c r="H272" s="264">
        <v>10.362</v>
      </c>
      <c r="I272" s="265"/>
      <c r="J272" s="266">
        <f>ROUND(I272*H272,2)</f>
        <v>0</v>
      </c>
      <c r="K272" s="267"/>
      <c r="L272" s="268"/>
      <c r="M272" s="269" t="s">
        <v>1</v>
      </c>
      <c r="N272" s="270" t="s">
        <v>38</v>
      </c>
      <c r="O272" s="90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254</v>
      </c>
      <c r="AT272" s="230" t="s">
        <v>230</v>
      </c>
      <c r="AU272" s="230" t="s">
        <v>83</v>
      </c>
      <c r="AY272" s="16" t="s">
        <v>139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81</v>
      </c>
      <c r="BK272" s="231">
        <f>ROUND(I272*H272,2)</f>
        <v>0</v>
      </c>
      <c r="BL272" s="16" t="s">
        <v>167</v>
      </c>
      <c r="BM272" s="230" t="s">
        <v>485</v>
      </c>
    </row>
    <row r="273" spans="1:65" s="2" customFormat="1" ht="24.15" customHeight="1">
      <c r="A273" s="37"/>
      <c r="B273" s="38"/>
      <c r="C273" s="218" t="s">
        <v>349</v>
      </c>
      <c r="D273" s="218" t="s">
        <v>142</v>
      </c>
      <c r="E273" s="219" t="s">
        <v>486</v>
      </c>
      <c r="F273" s="220" t="s">
        <v>487</v>
      </c>
      <c r="G273" s="221" t="s">
        <v>201</v>
      </c>
      <c r="H273" s="222">
        <v>9.42</v>
      </c>
      <c r="I273" s="223"/>
      <c r="J273" s="224">
        <f>ROUND(I273*H273,2)</f>
        <v>0</v>
      </c>
      <c r="K273" s="225"/>
      <c r="L273" s="43"/>
      <c r="M273" s="226" t="s">
        <v>1</v>
      </c>
      <c r="N273" s="227" t="s">
        <v>38</v>
      </c>
      <c r="O273" s="90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167</v>
      </c>
      <c r="AT273" s="230" t="s">
        <v>142</v>
      </c>
      <c r="AU273" s="230" t="s">
        <v>83</v>
      </c>
      <c r="AY273" s="16" t="s">
        <v>139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81</v>
      </c>
      <c r="BK273" s="231">
        <f>ROUND(I273*H273,2)</f>
        <v>0</v>
      </c>
      <c r="BL273" s="16" t="s">
        <v>167</v>
      </c>
      <c r="BM273" s="230" t="s">
        <v>488</v>
      </c>
    </row>
    <row r="274" spans="1:65" s="2" customFormat="1" ht="24.15" customHeight="1">
      <c r="A274" s="37"/>
      <c r="B274" s="38"/>
      <c r="C274" s="218" t="s">
        <v>489</v>
      </c>
      <c r="D274" s="218" t="s">
        <v>142</v>
      </c>
      <c r="E274" s="219" t="s">
        <v>490</v>
      </c>
      <c r="F274" s="220" t="s">
        <v>491</v>
      </c>
      <c r="G274" s="221" t="s">
        <v>337</v>
      </c>
      <c r="H274" s="271"/>
      <c r="I274" s="223"/>
      <c r="J274" s="224">
        <f>ROUND(I274*H274,2)</f>
        <v>0</v>
      </c>
      <c r="K274" s="225"/>
      <c r="L274" s="43"/>
      <c r="M274" s="226" t="s">
        <v>1</v>
      </c>
      <c r="N274" s="227" t="s">
        <v>38</v>
      </c>
      <c r="O274" s="90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167</v>
      </c>
      <c r="AT274" s="230" t="s">
        <v>142</v>
      </c>
      <c r="AU274" s="230" t="s">
        <v>83</v>
      </c>
      <c r="AY274" s="16" t="s">
        <v>139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81</v>
      </c>
      <c r="BK274" s="231">
        <f>ROUND(I274*H274,2)</f>
        <v>0</v>
      </c>
      <c r="BL274" s="16" t="s">
        <v>167</v>
      </c>
      <c r="BM274" s="230" t="s">
        <v>492</v>
      </c>
    </row>
    <row r="275" spans="1:63" s="12" customFormat="1" ht="22.8" customHeight="1">
      <c r="A275" s="12"/>
      <c r="B275" s="202"/>
      <c r="C275" s="203"/>
      <c r="D275" s="204" t="s">
        <v>72</v>
      </c>
      <c r="E275" s="216" t="s">
        <v>493</v>
      </c>
      <c r="F275" s="216" t="s">
        <v>494</v>
      </c>
      <c r="G275" s="203"/>
      <c r="H275" s="203"/>
      <c r="I275" s="206"/>
      <c r="J275" s="217">
        <f>BK275</f>
        <v>0</v>
      </c>
      <c r="K275" s="203"/>
      <c r="L275" s="208"/>
      <c r="M275" s="209"/>
      <c r="N275" s="210"/>
      <c r="O275" s="210"/>
      <c r="P275" s="211">
        <f>SUM(P276:P295)</f>
        <v>0</v>
      </c>
      <c r="Q275" s="210"/>
      <c r="R275" s="211">
        <f>SUM(R276:R295)</f>
        <v>1.1445346</v>
      </c>
      <c r="S275" s="210"/>
      <c r="T275" s="212">
        <f>SUM(T276:T295)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3" t="s">
        <v>83</v>
      </c>
      <c r="AT275" s="214" t="s">
        <v>72</v>
      </c>
      <c r="AU275" s="214" t="s">
        <v>81</v>
      </c>
      <c r="AY275" s="213" t="s">
        <v>139</v>
      </c>
      <c r="BK275" s="215">
        <f>SUM(BK276:BK295)</f>
        <v>0</v>
      </c>
    </row>
    <row r="276" spans="1:65" s="2" customFormat="1" ht="16.5" customHeight="1">
      <c r="A276" s="37"/>
      <c r="B276" s="38"/>
      <c r="C276" s="218" t="s">
        <v>353</v>
      </c>
      <c r="D276" s="218" t="s">
        <v>142</v>
      </c>
      <c r="E276" s="219" t="s">
        <v>495</v>
      </c>
      <c r="F276" s="220" t="s">
        <v>496</v>
      </c>
      <c r="G276" s="221" t="s">
        <v>201</v>
      </c>
      <c r="H276" s="222">
        <v>55.32</v>
      </c>
      <c r="I276" s="223"/>
      <c r="J276" s="224">
        <f>ROUND(I276*H276,2)</f>
        <v>0</v>
      </c>
      <c r="K276" s="225"/>
      <c r="L276" s="43"/>
      <c r="M276" s="226" t="s">
        <v>1</v>
      </c>
      <c r="N276" s="227" t="s">
        <v>38</v>
      </c>
      <c r="O276" s="90"/>
      <c r="P276" s="228">
        <f>O276*H276</f>
        <v>0</v>
      </c>
      <c r="Q276" s="228">
        <v>0.0003</v>
      </c>
      <c r="R276" s="228">
        <f>Q276*H276</f>
        <v>0.016596</v>
      </c>
      <c r="S276" s="228">
        <v>0</v>
      </c>
      <c r="T276" s="229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0" t="s">
        <v>167</v>
      </c>
      <c r="AT276" s="230" t="s">
        <v>142</v>
      </c>
      <c r="AU276" s="230" t="s">
        <v>83</v>
      </c>
      <c r="AY276" s="16" t="s">
        <v>139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6" t="s">
        <v>81</v>
      </c>
      <c r="BK276" s="231">
        <f>ROUND(I276*H276,2)</f>
        <v>0</v>
      </c>
      <c r="BL276" s="16" t="s">
        <v>167</v>
      </c>
      <c r="BM276" s="230" t="s">
        <v>497</v>
      </c>
    </row>
    <row r="277" spans="1:51" s="13" customFormat="1" ht="12">
      <c r="A277" s="13"/>
      <c r="B277" s="237"/>
      <c r="C277" s="238"/>
      <c r="D277" s="239" t="s">
        <v>193</v>
      </c>
      <c r="E277" s="240" t="s">
        <v>1</v>
      </c>
      <c r="F277" s="241" t="s">
        <v>298</v>
      </c>
      <c r="G277" s="238"/>
      <c r="H277" s="242">
        <v>60.84</v>
      </c>
      <c r="I277" s="243"/>
      <c r="J277" s="238"/>
      <c r="K277" s="238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193</v>
      </c>
      <c r="AU277" s="248" t="s">
        <v>83</v>
      </c>
      <c r="AV277" s="13" t="s">
        <v>83</v>
      </c>
      <c r="AW277" s="13" t="s">
        <v>31</v>
      </c>
      <c r="AX277" s="13" t="s">
        <v>73</v>
      </c>
      <c r="AY277" s="248" t="s">
        <v>139</v>
      </c>
    </row>
    <row r="278" spans="1:51" s="13" customFormat="1" ht="12">
      <c r="A278" s="13"/>
      <c r="B278" s="237"/>
      <c r="C278" s="238"/>
      <c r="D278" s="239" t="s">
        <v>193</v>
      </c>
      <c r="E278" s="240" t="s">
        <v>1</v>
      </c>
      <c r="F278" s="241" t="s">
        <v>299</v>
      </c>
      <c r="G278" s="238"/>
      <c r="H278" s="242">
        <v>-3.6</v>
      </c>
      <c r="I278" s="243"/>
      <c r="J278" s="238"/>
      <c r="K278" s="238"/>
      <c r="L278" s="244"/>
      <c r="M278" s="245"/>
      <c r="N278" s="246"/>
      <c r="O278" s="246"/>
      <c r="P278" s="246"/>
      <c r="Q278" s="246"/>
      <c r="R278" s="246"/>
      <c r="S278" s="246"/>
      <c r="T278" s="24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8" t="s">
        <v>193</v>
      </c>
      <c r="AU278" s="248" t="s">
        <v>83</v>
      </c>
      <c r="AV278" s="13" t="s">
        <v>83</v>
      </c>
      <c r="AW278" s="13" t="s">
        <v>31</v>
      </c>
      <c r="AX278" s="13" t="s">
        <v>73</v>
      </c>
      <c r="AY278" s="248" t="s">
        <v>139</v>
      </c>
    </row>
    <row r="279" spans="1:51" s="13" customFormat="1" ht="12">
      <c r="A279" s="13"/>
      <c r="B279" s="237"/>
      <c r="C279" s="238"/>
      <c r="D279" s="239" t="s">
        <v>193</v>
      </c>
      <c r="E279" s="240" t="s">
        <v>1</v>
      </c>
      <c r="F279" s="241" t="s">
        <v>206</v>
      </c>
      <c r="G279" s="238"/>
      <c r="H279" s="242">
        <v>-1.92</v>
      </c>
      <c r="I279" s="243"/>
      <c r="J279" s="238"/>
      <c r="K279" s="238"/>
      <c r="L279" s="244"/>
      <c r="M279" s="245"/>
      <c r="N279" s="246"/>
      <c r="O279" s="246"/>
      <c r="P279" s="246"/>
      <c r="Q279" s="246"/>
      <c r="R279" s="246"/>
      <c r="S279" s="246"/>
      <c r="T279" s="24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8" t="s">
        <v>193</v>
      </c>
      <c r="AU279" s="248" t="s">
        <v>83</v>
      </c>
      <c r="AV279" s="13" t="s">
        <v>83</v>
      </c>
      <c r="AW279" s="13" t="s">
        <v>31</v>
      </c>
      <c r="AX279" s="13" t="s">
        <v>73</v>
      </c>
      <c r="AY279" s="248" t="s">
        <v>139</v>
      </c>
    </row>
    <row r="280" spans="1:51" s="14" customFormat="1" ht="12">
      <c r="A280" s="14"/>
      <c r="B280" s="249"/>
      <c r="C280" s="250"/>
      <c r="D280" s="239" t="s">
        <v>193</v>
      </c>
      <c r="E280" s="251" t="s">
        <v>1</v>
      </c>
      <c r="F280" s="252" t="s">
        <v>195</v>
      </c>
      <c r="G280" s="250"/>
      <c r="H280" s="253">
        <v>55.32</v>
      </c>
      <c r="I280" s="254"/>
      <c r="J280" s="250"/>
      <c r="K280" s="250"/>
      <c r="L280" s="255"/>
      <c r="M280" s="256"/>
      <c r="N280" s="257"/>
      <c r="O280" s="257"/>
      <c r="P280" s="257"/>
      <c r="Q280" s="257"/>
      <c r="R280" s="257"/>
      <c r="S280" s="257"/>
      <c r="T280" s="25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9" t="s">
        <v>193</v>
      </c>
      <c r="AU280" s="259" t="s">
        <v>83</v>
      </c>
      <c r="AV280" s="14" t="s">
        <v>146</v>
      </c>
      <c r="AW280" s="14" t="s">
        <v>31</v>
      </c>
      <c r="AX280" s="14" t="s">
        <v>81</v>
      </c>
      <c r="AY280" s="259" t="s">
        <v>139</v>
      </c>
    </row>
    <row r="281" spans="1:65" s="2" customFormat="1" ht="33" customHeight="1">
      <c r="A281" s="37"/>
      <c r="B281" s="38"/>
      <c r="C281" s="218" t="s">
        <v>498</v>
      </c>
      <c r="D281" s="218" t="s">
        <v>142</v>
      </c>
      <c r="E281" s="219" t="s">
        <v>499</v>
      </c>
      <c r="F281" s="220" t="s">
        <v>500</v>
      </c>
      <c r="G281" s="221" t="s">
        <v>201</v>
      </c>
      <c r="H281" s="222">
        <v>55.32</v>
      </c>
      <c r="I281" s="223"/>
      <c r="J281" s="224">
        <f>ROUND(I281*H281,2)</f>
        <v>0</v>
      </c>
      <c r="K281" s="225"/>
      <c r="L281" s="43"/>
      <c r="M281" s="226" t="s">
        <v>1</v>
      </c>
      <c r="N281" s="227" t="s">
        <v>38</v>
      </c>
      <c r="O281" s="90"/>
      <c r="P281" s="228">
        <f>O281*H281</f>
        <v>0</v>
      </c>
      <c r="Q281" s="228">
        <v>0.006</v>
      </c>
      <c r="R281" s="228">
        <f>Q281*H281</f>
        <v>0.33192</v>
      </c>
      <c r="S281" s="228">
        <v>0</v>
      </c>
      <c r="T281" s="22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0" t="s">
        <v>167</v>
      </c>
      <c r="AT281" s="230" t="s">
        <v>142</v>
      </c>
      <c r="AU281" s="230" t="s">
        <v>83</v>
      </c>
      <c r="AY281" s="16" t="s">
        <v>139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6" t="s">
        <v>81</v>
      </c>
      <c r="BK281" s="231">
        <f>ROUND(I281*H281,2)</f>
        <v>0</v>
      </c>
      <c r="BL281" s="16" t="s">
        <v>167</v>
      </c>
      <c r="BM281" s="230" t="s">
        <v>501</v>
      </c>
    </row>
    <row r="282" spans="1:51" s="13" customFormat="1" ht="12">
      <c r="A282" s="13"/>
      <c r="B282" s="237"/>
      <c r="C282" s="238"/>
      <c r="D282" s="239" t="s">
        <v>193</v>
      </c>
      <c r="E282" s="240" t="s">
        <v>1</v>
      </c>
      <c r="F282" s="241" t="s">
        <v>502</v>
      </c>
      <c r="G282" s="238"/>
      <c r="H282" s="242">
        <v>55.32</v>
      </c>
      <c r="I282" s="243"/>
      <c r="J282" s="238"/>
      <c r="K282" s="238"/>
      <c r="L282" s="244"/>
      <c r="M282" s="245"/>
      <c r="N282" s="246"/>
      <c r="O282" s="246"/>
      <c r="P282" s="246"/>
      <c r="Q282" s="246"/>
      <c r="R282" s="246"/>
      <c r="S282" s="246"/>
      <c r="T282" s="24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8" t="s">
        <v>193</v>
      </c>
      <c r="AU282" s="248" t="s">
        <v>83</v>
      </c>
      <c r="AV282" s="13" t="s">
        <v>83</v>
      </c>
      <c r="AW282" s="13" t="s">
        <v>31</v>
      </c>
      <c r="AX282" s="13" t="s">
        <v>81</v>
      </c>
      <c r="AY282" s="248" t="s">
        <v>139</v>
      </c>
    </row>
    <row r="283" spans="1:65" s="2" customFormat="1" ht="16.5" customHeight="1">
      <c r="A283" s="37"/>
      <c r="B283" s="38"/>
      <c r="C283" s="260" t="s">
        <v>105</v>
      </c>
      <c r="D283" s="260" t="s">
        <v>230</v>
      </c>
      <c r="E283" s="261" t="s">
        <v>503</v>
      </c>
      <c r="F283" s="262" t="s">
        <v>504</v>
      </c>
      <c r="G283" s="263" t="s">
        <v>201</v>
      </c>
      <c r="H283" s="264">
        <v>66.937</v>
      </c>
      <c r="I283" s="265"/>
      <c r="J283" s="266">
        <f>ROUND(I283*H283,2)</f>
        <v>0</v>
      </c>
      <c r="K283" s="267"/>
      <c r="L283" s="268"/>
      <c r="M283" s="269" t="s">
        <v>1</v>
      </c>
      <c r="N283" s="270" t="s">
        <v>38</v>
      </c>
      <c r="O283" s="90"/>
      <c r="P283" s="228">
        <f>O283*H283</f>
        <v>0</v>
      </c>
      <c r="Q283" s="228">
        <v>0.0118</v>
      </c>
      <c r="R283" s="228">
        <f>Q283*H283</f>
        <v>0.7898565999999999</v>
      </c>
      <c r="S283" s="228">
        <v>0</v>
      </c>
      <c r="T283" s="22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254</v>
      </c>
      <c r="AT283" s="230" t="s">
        <v>230</v>
      </c>
      <c r="AU283" s="230" t="s">
        <v>83</v>
      </c>
      <c r="AY283" s="16" t="s">
        <v>139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81</v>
      </c>
      <c r="BK283" s="231">
        <f>ROUND(I283*H283,2)</f>
        <v>0</v>
      </c>
      <c r="BL283" s="16" t="s">
        <v>167</v>
      </c>
      <c r="BM283" s="230" t="s">
        <v>505</v>
      </c>
    </row>
    <row r="284" spans="1:51" s="13" customFormat="1" ht="12">
      <c r="A284" s="13"/>
      <c r="B284" s="237"/>
      <c r="C284" s="238"/>
      <c r="D284" s="239" t="s">
        <v>193</v>
      </c>
      <c r="E284" s="240" t="s">
        <v>1</v>
      </c>
      <c r="F284" s="241" t="s">
        <v>506</v>
      </c>
      <c r="G284" s="238"/>
      <c r="H284" s="242">
        <v>60.852</v>
      </c>
      <c r="I284" s="243"/>
      <c r="J284" s="238"/>
      <c r="K284" s="238"/>
      <c r="L284" s="244"/>
      <c r="M284" s="245"/>
      <c r="N284" s="246"/>
      <c r="O284" s="246"/>
      <c r="P284" s="246"/>
      <c r="Q284" s="246"/>
      <c r="R284" s="246"/>
      <c r="S284" s="246"/>
      <c r="T284" s="24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8" t="s">
        <v>193</v>
      </c>
      <c r="AU284" s="248" t="s">
        <v>83</v>
      </c>
      <c r="AV284" s="13" t="s">
        <v>83</v>
      </c>
      <c r="AW284" s="13" t="s">
        <v>31</v>
      </c>
      <c r="AX284" s="13" t="s">
        <v>73</v>
      </c>
      <c r="AY284" s="248" t="s">
        <v>139</v>
      </c>
    </row>
    <row r="285" spans="1:51" s="14" customFormat="1" ht="12">
      <c r="A285" s="14"/>
      <c r="B285" s="249"/>
      <c r="C285" s="250"/>
      <c r="D285" s="239" t="s">
        <v>193</v>
      </c>
      <c r="E285" s="251" t="s">
        <v>1</v>
      </c>
      <c r="F285" s="252" t="s">
        <v>195</v>
      </c>
      <c r="G285" s="250"/>
      <c r="H285" s="253">
        <v>60.852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9" t="s">
        <v>193</v>
      </c>
      <c r="AU285" s="259" t="s">
        <v>83</v>
      </c>
      <c r="AV285" s="14" t="s">
        <v>146</v>
      </c>
      <c r="AW285" s="14" t="s">
        <v>31</v>
      </c>
      <c r="AX285" s="14" t="s">
        <v>81</v>
      </c>
      <c r="AY285" s="259" t="s">
        <v>139</v>
      </c>
    </row>
    <row r="286" spans="1:51" s="13" customFormat="1" ht="12">
      <c r="A286" s="13"/>
      <c r="B286" s="237"/>
      <c r="C286" s="238"/>
      <c r="D286" s="239" t="s">
        <v>193</v>
      </c>
      <c r="E286" s="238"/>
      <c r="F286" s="241" t="s">
        <v>507</v>
      </c>
      <c r="G286" s="238"/>
      <c r="H286" s="242">
        <v>66.937</v>
      </c>
      <c r="I286" s="243"/>
      <c r="J286" s="238"/>
      <c r="K286" s="238"/>
      <c r="L286" s="244"/>
      <c r="M286" s="245"/>
      <c r="N286" s="246"/>
      <c r="O286" s="246"/>
      <c r="P286" s="246"/>
      <c r="Q286" s="246"/>
      <c r="R286" s="246"/>
      <c r="S286" s="246"/>
      <c r="T286" s="24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8" t="s">
        <v>193</v>
      </c>
      <c r="AU286" s="248" t="s">
        <v>83</v>
      </c>
      <c r="AV286" s="13" t="s">
        <v>83</v>
      </c>
      <c r="AW286" s="13" t="s">
        <v>4</v>
      </c>
      <c r="AX286" s="13" t="s">
        <v>81</v>
      </c>
      <c r="AY286" s="248" t="s">
        <v>139</v>
      </c>
    </row>
    <row r="287" spans="1:65" s="2" customFormat="1" ht="24.15" customHeight="1">
      <c r="A287" s="37"/>
      <c r="B287" s="38"/>
      <c r="C287" s="218" t="s">
        <v>508</v>
      </c>
      <c r="D287" s="218" t="s">
        <v>142</v>
      </c>
      <c r="E287" s="219" t="s">
        <v>509</v>
      </c>
      <c r="F287" s="220" t="s">
        <v>510</v>
      </c>
      <c r="G287" s="221" t="s">
        <v>201</v>
      </c>
      <c r="H287" s="222">
        <v>55.32</v>
      </c>
      <c r="I287" s="223"/>
      <c r="J287" s="224">
        <f>ROUND(I287*H287,2)</f>
        <v>0</v>
      </c>
      <c r="K287" s="225"/>
      <c r="L287" s="43"/>
      <c r="M287" s="226" t="s">
        <v>1</v>
      </c>
      <c r="N287" s="227" t="s">
        <v>38</v>
      </c>
      <c r="O287" s="90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167</v>
      </c>
      <c r="AT287" s="230" t="s">
        <v>142</v>
      </c>
      <c r="AU287" s="230" t="s">
        <v>83</v>
      </c>
      <c r="AY287" s="16" t="s">
        <v>139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81</v>
      </c>
      <c r="BK287" s="231">
        <f>ROUND(I287*H287,2)</f>
        <v>0</v>
      </c>
      <c r="BL287" s="16" t="s">
        <v>167</v>
      </c>
      <c r="BM287" s="230" t="s">
        <v>511</v>
      </c>
    </row>
    <row r="288" spans="1:65" s="2" customFormat="1" ht="21.75" customHeight="1">
      <c r="A288" s="37"/>
      <c r="B288" s="38"/>
      <c r="C288" s="218" t="s">
        <v>360</v>
      </c>
      <c r="D288" s="218" t="s">
        <v>142</v>
      </c>
      <c r="E288" s="219" t="s">
        <v>512</v>
      </c>
      <c r="F288" s="220" t="s">
        <v>513</v>
      </c>
      <c r="G288" s="221" t="s">
        <v>356</v>
      </c>
      <c r="H288" s="222">
        <v>7.8</v>
      </c>
      <c r="I288" s="223"/>
      <c r="J288" s="224">
        <f>ROUND(I288*H288,2)</f>
        <v>0</v>
      </c>
      <c r="K288" s="225"/>
      <c r="L288" s="43"/>
      <c r="M288" s="226" t="s">
        <v>1</v>
      </c>
      <c r="N288" s="227" t="s">
        <v>38</v>
      </c>
      <c r="O288" s="90"/>
      <c r="P288" s="228">
        <f>O288*H288</f>
        <v>0</v>
      </c>
      <c r="Q288" s="228">
        <v>0.00055</v>
      </c>
      <c r="R288" s="228">
        <f>Q288*H288</f>
        <v>0.00429</v>
      </c>
      <c r="S288" s="228">
        <v>0</v>
      </c>
      <c r="T288" s="229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0" t="s">
        <v>167</v>
      </c>
      <c r="AT288" s="230" t="s">
        <v>142</v>
      </c>
      <c r="AU288" s="230" t="s">
        <v>83</v>
      </c>
      <c r="AY288" s="16" t="s">
        <v>139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6" t="s">
        <v>81</v>
      </c>
      <c r="BK288" s="231">
        <f>ROUND(I288*H288,2)</f>
        <v>0</v>
      </c>
      <c r="BL288" s="16" t="s">
        <v>167</v>
      </c>
      <c r="BM288" s="230" t="s">
        <v>514</v>
      </c>
    </row>
    <row r="289" spans="1:51" s="13" customFormat="1" ht="12">
      <c r="A289" s="13"/>
      <c r="B289" s="237"/>
      <c r="C289" s="238"/>
      <c r="D289" s="239" t="s">
        <v>193</v>
      </c>
      <c r="E289" s="240" t="s">
        <v>1</v>
      </c>
      <c r="F289" s="241" t="s">
        <v>515</v>
      </c>
      <c r="G289" s="238"/>
      <c r="H289" s="242">
        <v>7.8</v>
      </c>
      <c r="I289" s="243"/>
      <c r="J289" s="238"/>
      <c r="K289" s="238"/>
      <c r="L289" s="244"/>
      <c r="M289" s="245"/>
      <c r="N289" s="246"/>
      <c r="O289" s="246"/>
      <c r="P289" s="246"/>
      <c r="Q289" s="246"/>
      <c r="R289" s="246"/>
      <c r="S289" s="246"/>
      <c r="T289" s="24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8" t="s">
        <v>193</v>
      </c>
      <c r="AU289" s="248" t="s">
        <v>83</v>
      </c>
      <c r="AV289" s="13" t="s">
        <v>83</v>
      </c>
      <c r="AW289" s="13" t="s">
        <v>31</v>
      </c>
      <c r="AX289" s="13" t="s">
        <v>73</v>
      </c>
      <c r="AY289" s="248" t="s">
        <v>139</v>
      </c>
    </row>
    <row r="290" spans="1:51" s="14" customFormat="1" ht="12">
      <c r="A290" s="14"/>
      <c r="B290" s="249"/>
      <c r="C290" s="250"/>
      <c r="D290" s="239" t="s">
        <v>193</v>
      </c>
      <c r="E290" s="251" t="s">
        <v>1</v>
      </c>
      <c r="F290" s="252" t="s">
        <v>195</v>
      </c>
      <c r="G290" s="250"/>
      <c r="H290" s="253">
        <v>7.8</v>
      </c>
      <c r="I290" s="254"/>
      <c r="J290" s="250"/>
      <c r="K290" s="250"/>
      <c r="L290" s="255"/>
      <c r="M290" s="256"/>
      <c r="N290" s="257"/>
      <c r="O290" s="257"/>
      <c r="P290" s="257"/>
      <c r="Q290" s="257"/>
      <c r="R290" s="257"/>
      <c r="S290" s="257"/>
      <c r="T290" s="25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9" t="s">
        <v>193</v>
      </c>
      <c r="AU290" s="259" t="s">
        <v>83</v>
      </c>
      <c r="AV290" s="14" t="s">
        <v>146</v>
      </c>
      <c r="AW290" s="14" t="s">
        <v>31</v>
      </c>
      <c r="AX290" s="14" t="s">
        <v>81</v>
      </c>
      <c r="AY290" s="259" t="s">
        <v>139</v>
      </c>
    </row>
    <row r="291" spans="1:65" s="2" customFormat="1" ht="16.5" customHeight="1">
      <c r="A291" s="37"/>
      <c r="B291" s="38"/>
      <c r="C291" s="218" t="s">
        <v>516</v>
      </c>
      <c r="D291" s="218" t="s">
        <v>142</v>
      </c>
      <c r="E291" s="219" t="s">
        <v>517</v>
      </c>
      <c r="F291" s="220" t="s">
        <v>518</v>
      </c>
      <c r="G291" s="221" t="s">
        <v>356</v>
      </c>
      <c r="H291" s="222">
        <v>62.4</v>
      </c>
      <c r="I291" s="223"/>
      <c r="J291" s="224">
        <f>ROUND(I291*H291,2)</f>
        <v>0</v>
      </c>
      <c r="K291" s="225"/>
      <c r="L291" s="43"/>
      <c r="M291" s="226" t="s">
        <v>1</v>
      </c>
      <c r="N291" s="227" t="s">
        <v>38</v>
      </c>
      <c r="O291" s="90"/>
      <c r="P291" s="228">
        <f>O291*H291</f>
        <v>0</v>
      </c>
      <c r="Q291" s="228">
        <v>3E-05</v>
      </c>
      <c r="R291" s="228">
        <f>Q291*H291</f>
        <v>0.001872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167</v>
      </c>
      <c r="AT291" s="230" t="s">
        <v>142</v>
      </c>
      <c r="AU291" s="230" t="s">
        <v>83</v>
      </c>
      <c r="AY291" s="16" t="s">
        <v>139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81</v>
      </c>
      <c r="BK291" s="231">
        <f>ROUND(I291*H291,2)</f>
        <v>0</v>
      </c>
      <c r="BL291" s="16" t="s">
        <v>167</v>
      </c>
      <c r="BM291" s="230" t="s">
        <v>519</v>
      </c>
    </row>
    <row r="292" spans="1:51" s="13" customFormat="1" ht="12">
      <c r="A292" s="13"/>
      <c r="B292" s="237"/>
      <c r="C292" s="238"/>
      <c r="D292" s="239" t="s">
        <v>193</v>
      </c>
      <c r="E292" s="240" t="s">
        <v>1</v>
      </c>
      <c r="F292" s="241" t="s">
        <v>520</v>
      </c>
      <c r="G292" s="238"/>
      <c r="H292" s="242">
        <v>39</v>
      </c>
      <c r="I292" s="243"/>
      <c r="J292" s="238"/>
      <c r="K292" s="238"/>
      <c r="L292" s="244"/>
      <c r="M292" s="245"/>
      <c r="N292" s="246"/>
      <c r="O292" s="246"/>
      <c r="P292" s="246"/>
      <c r="Q292" s="246"/>
      <c r="R292" s="246"/>
      <c r="S292" s="246"/>
      <c r="T292" s="24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8" t="s">
        <v>193</v>
      </c>
      <c r="AU292" s="248" t="s">
        <v>83</v>
      </c>
      <c r="AV292" s="13" t="s">
        <v>83</v>
      </c>
      <c r="AW292" s="13" t="s">
        <v>31</v>
      </c>
      <c r="AX292" s="13" t="s">
        <v>73</v>
      </c>
      <c r="AY292" s="248" t="s">
        <v>139</v>
      </c>
    </row>
    <row r="293" spans="1:51" s="13" customFormat="1" ht="12">
      <c r="A293" s="13"/>
      <c r="B293" s="237"/>
      <c r="C293" s="238"/>
      <c r="D293" s="239" t="s">
        <v>193</v>
      </c>
      <c r="E293" s="240" t="s">
        <v>1</v>
      </c>
      <c r="F293" s="241" t="s">
        <v>521</v>
      </c>
      <c r="G293" s="238"/>
      <c r="H293" s="242">
        <v>23.4</v>
      </c>
      <c r="I293" s="243"/>
      <c r="J293" s="238"/>
      <c r="K293" s="238"/>
      <c r="L293" s="244"/>
      <c r="M293" s="245"/>
      <c r="N293" s="246"/>
      <c r="O293" s="246"/>
      <c r="P293" s="246"/>
      <c r="Q293" s="246"/>
      <c r="R293" s="246"/>
      <c r="S293" s="246"/>
      <c r="T293" s="24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8" t="s">
        <v>193</v>
      </c>
      <c r="AU293" s="248" t="s">
        <v>83</v>
      </c>
      <c r="AV293" s="13" t="s">
        <v>83</v>
      </c>
      <c r="AW293" s="13" t="s">
        <v>31</v>
      </c>
      <c r="AX293" s="13" t="s">
        <v>73</v>
      </c>
      <c r="AY293" s="248" t="s">
        <v>139</v>
      </c>
    </row>
    <row r="294" spans="1:51" s="14" customFormat="1" ht="12">
      <c r="A294" s="14"/>
      <c r="B294" s="249"/>
      <c r="C294" s="250"/>
      <c r="D294" s="239" t="s">
        <v>193</v>
      </c>
      <c r="E294" s="251" t="s">
        <v>1</v>
      </c>
      <c r="F294" s="252" t="s">
        <v>195</v>
      </c>
      <c r="G294" s="250"/>
      <c r="H294" s="253">
        <v>62.4</v>
      </c>
      <c r="I294" s="254"/>
      <c r="J294" s="250"/>
      <c r="K294" s="250"/>
      <c r="L294" s="255"/>
      <c r="M294" s="256"/>
      <c r="N294" s="257"/>
      <c r="O294" s="257"/>
      <c r="P294" s="257"/>
      <c r="Q294" s="257"/>
      <c r="R294" s="257"/>
      <c r="S294" s="257"/>
      <c r="T294" s="25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9" t="s">
        <v>193</v>
      </c>
      <c r="AU294" s="259" t="s">
        <v>83</v>
      </c>
      <c r="AV294" s="14" t="s">
        <v>146</v>
      </c>
      <c r="AW294" s="14" t="s">
        <v>31</v>
      </c>
      <c r="AX294" s="14" t="s">
        <v>81</v>
      </c>
      <c r="AY294" s="259" t="s">
        <v>139</v>
      </c>
    </row>
    <row r="295" spans="1:65" s="2" customFormat="1" ht="24.15" customHeight="1">
      <c r="A295" s="37"/>
      <c r="B295" s="38"/>
      <c r="C295" s="218" t="s">
        <v>365</v>
      </c>
      <c r="D295" s="218" t="s">
        <v>142</v>
      </c>
      <c r="E295" s="219" t="s">
        <v>522</v>
      </c>
      <c r="F295" s="220" t="s">
        <v>523</v>
      </c>
      <c r="G295" s="221" t="s">
        <v>337</v>
      </c>
      <c r="H295" s="271"/>
      <c r="I295" s="223"/>
      <c r="J295" s="224">
        <f>ROUND(I295*H295,2)</f>
        <v>0</v>
      </c>
      <c r="K295" s="225"/>
      <c r="L295" s="43"/>
      <c r="M295" s="226" t="s">
        <v>1</v>
      </c>
      <c r="N295" s="227" t="s">
        <v>38</v>
      </c>
      <c r="O295" s="90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30" t="s">
        <v>167</v>
      </c>
      <c r="AT295" s="230" t="s">
        <v>142</v>
      </c>
      <c r="AU295" s="230" t="s">
        <v>83</v>
      </c>
      <c r="AY295" s="16" t="s">
        <v>139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6" t="s">
        <v>81</v>
      </c>
      <c r="BK295" s="231">
        <f>ROUND(I295*H295,2)</f>
        <v>0</v>
      </c>
      <c r="BL295" s="16" t="s">
        <v>167</v>
      </c>
      <c r="BM295" s="230" t="s">
        <v>524</v>
      </c>
    </row>
    <row r="296" spans="1:63" s="12" customFormat="1" ht="22.8" customHeight="1">
      <c r="A296" s="12"/>
      <c r="B296" s="202"/>
      <c r="C296" s="203"/>
      <c r="D296" s="204" t="s">
        <v>72</v>
      </c>
      <c r="E296" s="216" t="s">
        <v>525</v>
      </c>
      <c r="F296" s="216" t="s">
        <v>526</v>
      </c>
      <c r="G296" s="203"/>
      <c r="H296" s="203"/>
      <c r="I296" s="206"/>
      <c r="J296" s="217">
        <f>BK296</f>
        <v>0</v>
      </c>
      <c r="K296" s="203"/>
      <c r="L296" s="208"/>
      <c r="M296" s="209"/>
      <c r="N296" s="210"/>
      <c r="O296" s="210"/>
      <c r="P296" s="211">
        <f>SUM(P297:P312)</f>
        <v>0</v>
      </c>
      <c r="Q296" s="210"/>
      <c r="R296" s="211">
        <f>SUM(R297:R312)</f>
        <v>0.0427721184</v>
      </c>
      <c r="S296" s="210"/>
      <c r="T296" s="212">
        <f>SUM(T297:T312)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3" t="s">
        <v>83</v>
      </c>
      <c r="AT296" s="214" t="s">
        <v>72</v>
      </c>
      <c r="AU296" s="214" t="s">
        <v>81</v>
      </c>
      <c r="AY296" s="213" t="s">
        <v>139</v>
      </c>
      <c r="BK296" s="215">
        <f>SUM(BK297:BK312)</f>
        <v>0</v>
      </c>
    </row>
    <row r="297" spans="1:65" s="2" customFormat="1" ht="24.15" customHeight="1">
      <c r="A297" s="37"/>
      <c r="B297" s="38"/>
      <c r="C297" s="218" t="s">
        <v>527</v>
      </c>
      <c r="D297" s="218" t="s">
        <v>142</v>
      </c>
      <c r="E297" s="219" t="s">
        <v>528</v>
      </c>
      <c r="F297" s="220" t="s">
        <v>529</v>
      </c>
      <c r="G297" s="221" t="s">
        <v>201</v>
      </c>
      <c r="H297" s="222">
        <v>5.94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38</v>
      </c>
      <c r="O297" s="90"/>
      <c r="P297" s="228">
        <f>O297*H297</f>
        <v>0</v>
      </c>
      <c r="Q297" s="228">
        <v>8E-05</v>
      </c>
      <c r="R297" s="228">
        <f>Q297*H297</f>
        <v>0.00047520000000000006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167</v>
      </c>
      <c r="AT297" s="230" t="s">
        <v>142</v>
      </c>
      <c r="AU297" s="230" t="s">
        <v>83</v>
      </c>
      <c r="AY297" s="16" t="s">
        <v>139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81</v>
      </c>
      <c r="BK297" s="231">
        <f>ROUND(I297*H297,2)</f>
        <v>0</v>
      </c>
      <c r="BL297" s="16" t="s">
        <v>167</v>
      </c>
      <c r="BM297" s="230" t="s">
        <v>530</v>
      </c>
    </row>
    <row r="298" spans="1:51" s="13" customFormat="1" ht="12">
      <c r="A298" s="13"/>
      <c r="B298" s="237"/>
      <c r="C298" s="238"/>
      <c r="D298" s="239" t="s">
        <v>193</v>
      </c>
      <c r="E298" s="240" t="s">
        <v>1</v>
      </c>
      <c r="F298" s="241" t="s">
        <v>531</v>
      </c>
      <c r="G298" s="238"/>
      <c r="H298" s="242">
        <v>1.5</v>
      </c>
      <c r="I298" s="243"/>
      <c r="J298" s="238"/>
      <c r="K298" s="238"/>
      <c r="L298" s="244"/>
      <c r="M298" s="245"/>
      <c r="N298" s="246"/>
      <c r="O298" s="246"/>
      <c r="P298" s="246"/>
      <c r="Q298" s="246"/>
      <c r="R298" s="246"/>
      <c r="S298" s="246"/>
      <c r="T298" s="24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8" t="s">
        <v>193</v>
      </c>
      <c r="AU298" s="248" t="s">
        <v>83</v>
      </c>
      <c r="AV298" s="13" t="s">
        <v>83</v>
      </c>
      <c r="AW298" s="13" t="s">
        <v>31</v>
      </c>
      <c r="AX298" s="13" t="s">
        <v>73</v>
      </c>
      <c r="AY298" s="248" t="s">
        <v>139</v>
      </c>
    </row>
    <row r="299" spans="1:51" s="13" customFormat="1" ht="12">
      <c r="A299" s="13"/>
      <c r="B299" s="237"/>
      <c r="C299" s="238"/>
      <c r="D299" s="239" t="s">
        <v>193</v>
      </c>
      <c r="E299" s="240" t="s">
        <v>1</v>
      </c>
      <c r="F299" s="241" t="s">
        <v>532</v>
      </c>
      <c r="G299" s="238"/>
      <c r="H299" s="242">
        <v>1.44</v>
      </c>
      <c r="I299" s="243"/>
      <c r="J299" s="238"/>
      <c r="K299" s="238"/>
      <c r="L299" s="244"/>
      <c r="M299" s="245"/>
      <c r="N299" s="246"/>
      <c r="O299" s="246"/>
      <c r="P299" s="246"/>
      <c r="Q299" s="246"/>
      <c r="R299" s="246"/>
      <c r="S299" s="246"/>
      <c r="T299" s="24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8" t="s">
        <v>193</v>
      </c>
      <c r="AU299" s="248" t="s">
        <v>83</v>
      </c>
      <c r="AV299" s="13" t="s">
        <v>83</v>
      </c>
      <c r="AW299" s="13" t="s">
        <v>31</v>
      </c>
      <c r="AX299" s="13" t="s">
        <v>73</v>
      </c>
      <c r="AY299" s="248" t="s">
        <v>139</v>
      </c>
    </row>
    <row r="300" spans="1:51" s="13" customFormat="1" ht="12">
      <c r="A300" s="13"/>
      <c r="B300" s="237"/>
      <c r="C300" s="238"/>
      <c r="D300" s="239" t="s">
        <v>193</v>
      </c>
      <c r="E300" s="240" t="s">
        <v>1</v>
      </c>
      <c r="F300" s="241" t="s">
        <v>533</v>
      </c>
      <c r="G300" s="238"/>
      <c r="H300" s="242">
        <v>1.47</v>
      </c>
      <c r="I300" s="243"/>
      <c r="J300" s="238"/>
      <c r="K300" s="238"/>
      <c r="L300" s="244"/>
      <c r="M300" s="245"/>
      <c r="N300" s="246"/>
      <c r="O300" s="246"/>
      <c r="P300" s="246"/>
      <c r="Q300" s="246"/>
      <c r="R300" s="246"/>
      <c r="S300" s="246"/>
      <c r="T300" s="24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8" t="s">
        <v>193</v>
      </c>
      <c r="AU300" s="248" t="s">
        <v>83</v>
      </c>
      <c r="AV300" s="13" t="s">
        <v>83</v>
      </c>
      <c r="AW300" s="13" t="s">
        <v>31</v>
      </c>
      <c r="AX300" s="13" t="s">
        <v>73</v>
      </c>
      <c r="AY300" s="248" t="s">
        <v>139</v>
      </c>
    </row>
    <row r="301" spans="1:51" s="13" customFormat="1" ht="12">
      <c r="A301" s="13"/>
      <c r="B301" s="237"/>
      <c r="C301" s="238"/>
      <c r="D301" s="239" t="s">
        <v>193</v>
      </c>
      <c r="E301" s="240" t="s">
        <v>1</v>
      </c>
      <c r="F301" s="241" t="s">
        <v>534</v>
      </c>
      <c r="G301" s="238"/>
      <c r="H301" s="242">
        <v>1.53</v>
      </c>
      <c r="I301" s="243"/>
      <c r="J301" s="238"/>
      <c r="K301" s="238"/>
      <c r="L301" s="244"/>
      <c r="M301" s="245"/>
      <c r="N301" s="246"/>
      <c r="O301" s="246"/>
      <c r="P301" s="246"/>
      <c r="Q301" s="246"/>
      <c r="R301" s="246"/>
      <c r="S301" s="246"/>
      <c r="T301" s="24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8" t="s">
        <v>193</v>
      </c>
      <c r="AU301" s="248" t="s">
        <v>83</v>
      </c>
      <c r="AV301" s="13" t="s">
        <v>83</v>
      </c>
      <c r="AW301" s="13" t="s">
        <v>31</v>
      </c>
      <c r="AX301" s="13" t="s">
        <v>73</v>
      </c>
      <c r="AY301" s="248" t="s">
        <v>139</v>
      </c>
    </row>
    <row r="302" spans="1:51" s="14" customFormat="1" ht="12">
      <c r="A302" s="14"/>
      <c r="B302" s="249"/>
      <c r="C302" s="250"/>
      <c r="D302" s="239" t="s">
        <v>193</v>
      </c>
      <c r="E302" s="251" t="s">
        <v>1</v>
      </c>
      <c r="F302" s="252" t="s">
        <v>195</v>
      </c>
      <c r="G302" s="250"/>
      <c r="H302" s="253">
        <v>5.94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9" t="s">
        <v>193</v>
      </c>
      <c r="AU302" s="259" t="s">
        <v>83</v>
      </c>
      <c r="AV302" s="14" t="s">
        <v>146</v>
      </c>
      <c r="AW302" s="14" t="s">
        <v>31</v>
      </c>
      <c r="AX302" s="14" t="s">
        <v>81</v>
      </c>
      <c r="AY302" s="259" t="s">
        <v>139</v>
      </c>
    </row>
    <row r="303" spans="1:65" s="2" customFormat="1" ht="24.15" customHeight="1">
      <c r="A303" s="37"/>
      <c r="B303" s="38"/>
      <c r="C303" s="218" t="s">
        <v>370</v>
      </c>
      <c r="D303" s="218" t="s">
        <v>142</v>
      </c>
      <c r="E303" s="219" t="s">
        <v>535</v>
      </c>
      <c r="F303" s="220" t="s">
        <v>536</v>
      </c>
      <c r="G303" s="221" t="s">
        <v>201</v>
      </c>
      <c r="H303" s="222">
        <v>5.94</v>
      </c>
      <c r="I303" s="223"/>
      <c r="J303" s="224">
        <f>ROUND(I303*H303,2)</f>
        <v>0</v>
      </c>
      <c r="K303" s="225"/>
      <c r="L303" s="43"/>
      <c r="M303" s="226" t="s">
        <v>1</v>
      </c>
      <c r="N303" s="227" t="s">
        <v>38</v>
      </c>
      <c r="O303" s="90"/>
      <c r="P303" s="228">
        <f>O303*H303</f>
        <v>0</v>
      </c>
      <c r="Q303" s="228">
        <v>0.000167</v>
      </c>
      <c r="R303" s="228">
        <f>Q303*H303</f>
        <v>0.00099198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167</v>
      </c>
      <c r="AT303" s="230" t="s">
        <v>142</v>
      </c>
      <c r="AU303" s="230" t="s">
        <v>83</v>
      </c>
      <c r="AY303" s="16" t="s">
        <v>139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81</v>
      </c>
      <c r="BK303" s="231">
        <f>ROUND(I303*H303,2)</f>
        <v>0</v>
      </c>
      <c r="BL303" s="16" t="s">
        <v>167</v>
      </c>
      <c r="BM303" s="230" t="s">
        <v>537</v>
      </c>
    </row>
    <row r="304" spans="1:65" s="2" customFormat="1" ht="24.15" customHeight="1">
      <c r="A304" s="37"/>
      <c r="B304" s="38"/>
      <c r="C304" s="218" t="s">
        <v>538</v>
      </c>
      <c r="D304" s="218" t="s">
        <v>142</v>
      </c>
      <c r="E304" s="219" t="s">
        <v>539</v>
      </c>
      <c r="F304" s="220" t="s">
        <v>540</v>
      </c>
      <c r="G304" s="221" t="s">
        <v>201</v>
      </c>
      <c r="H304" s="222">
        <v>5.94</v>
      </c>
      <c r="I304" s="223"/>
      <c r="J304" s="224">
        <f>ROUND(I304*H304,2)</f>
        <v>0</v>
      </c>
      <c r="K304" s="225"/>
      <c r="L304" s="43"/>
      <c r="M304" s="226" t="s">
        <v>1</v>
      </c>
      <c r="N304" s="227" t="s">
        <v>38</v>
      </c>
      <c r="O304" s="90"/>
      <c r="P304" s="228">
        <f>O304*H304</f>
        <v>0</v>
      </c>
      <c r="Q304" s="228">
        <v>0.000167</v>
      </c>
      <c r="R304" s="228">
        <f>Q304*H304</f>
        <v>0.00099198</v>
      </c>
      <c r="S304" s="228">
        <v>0</v>
      </c>
      <c r="T304" s="229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0" t="s">
        <v>167</v>
      </c>
      <c r="AT304" s="230" t="s">
        <v>142</v>
      </c>
      <c r="AU304" s="230" t="s">
        <v>83</v>
      </c>
      <c r="AY304" s="16" t="s">
        <v>139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6" t="s">
        <v>81</v>
      </c>
      <c r="BK304" s="231">
        <f>ROUND(I304*H304,2)</f>
        <v>0</v>
      </c>
      <c r="BL304" s="16" t="s">
        <v>167</v>
      </c>
      <c r="BM304" s="230" t="s">
        <v>541</v>
      </c>
    </row>
    <row r="305" spans="1:65" s="2" customFormat="1" ht="24.15" customHeight="1">
      <c r="A305" s="37"/>
      <c r="B305" s="38"/>
      <c r="C305" s="218" t="s">
        <v>373</v>
      </c>
      <c r="D305" s="218" t="s">
        <v>142</v>
      </c>
      <c r="E305" s="219" t="s">
        <v>542</v>
      </c>
      <c r="F305" s="220" t="s">
        <v>543</v>
      </c>
      <c r="G305" s="221" t="s">
        <v>201</v>
      </c>
      <c r="H305" s="222">
        <v>11.88</v>
      </c>
      <c r="I305" s="223"/>
      <c r="J305" s="224">
        <f>ROUND(I305*H305,2)</f>
        <v>0</v>
      </c>
      <c r="K305" s="225"/>
      <c r="L305" s="43"/>
      <c r="M305" s="226" t="s">
        <v>1</v>
      </c>
      <c r="N305" s="227" t="s">
        <v>38</v>
      </c>
      <c r="O305" s="90"/>
      <c r="P305" s="228">
        <f>O305*H305</f>
        <v>0</v>
      </c>
      <c r="Q305" s="228">
        <v>0.000167</v>
      </c>
      <c r="R305" s="228">
        <f>Q305*H305</f>
        <v>0.00198396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167</v>
      </c>
      <c r="AT305" s="230" t="s">
        <v>142</v>
      </c>
      <c r="AU305" s="230" t="s">
        <v>83</v>
      </c>
      <c r="AY305" s="16" t="s">
        <v>139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81</v>
      </c>
      <c r="BK305" s="231">
        <f>ROUND(I305*H305,2)</f>
        <v>0</v>
      </c>
      <c r="BL305" s="16" t="s">
        <v>167</v>
      </c>
      <c r="BM305" s="230" t="s">
        <v>544</v>
      </c>
    </row>
    <row r="306" spans="1:51" s="13" customFormat="1" ht="12">
      <c r="A306" s="13"/>
      <c r="B306" s="237"/>
      <c r="C306" s="238"/>
      <c r="D306" s="239" t="s">
        <v>193</v>
      </c>
      <c r="E306" s="240" t="s">
        <v>1</v>
      </c>
      <c r="F306" s="241" t="s">
        <v>545</v>
      </c>
      <c r="G306" s="238"/>
      <c r="H306" s="242">
        <v>11.88</v>
      </c>
      <c r="I306" s="243"/>
      <c r="J306" s="238"/>
      <c r="K306" s="238"/>
      <c r="L306" s="244"/>
      <c r="M306" s="245"/>
      <c r="N306" s="246"/>
      <c r="O306" s="246"/>
      <c r="P306" s="246"/>
      <c r="Q306" s="246"/>
      <c r="R306" s="246"/>
      <c r="S306" s="246"/>
      <c r="T306" s="24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8" t="s">
        <v>193</v>
      </c>
      <c r="AU306" s="248" t="s">
        <v>83</v>
      </c>
      <c r="AV306" s="13" t="s">
        <v>83</v>
      </c>
      <c r="AW306" s="13" t="s">
        <v>31</v>
      </c>
      <c r="AX306" s="13" t="s">
        <v>73</v>
      </c>
      <c r="AY306" s="248" t="s">
        <v>139</v>
      </c>
    </row>
    <row r="307" spans="1:51" s="14" customFormat="1" ht="12">
      <c r="A307" s="14"/>
      <c r="B307" s="249"/>
      <c r="C307" s="250"/>
      <c r="D307" s="239" t="s">
        <v>193</v>
      </c>
      <c r="E307" s="251" t="s">
        <v>1</v>
      </c>
      <c r="F307" s="252" t="s">
        <v>195</v>
      </c>
      <c r="G307" s="250"/>
      <c r="H307" s="253">
        <v>11.88</v>
      </c>
      <c r="I307" s="254"/>
      <c r="J307" s="250"/>
      <c r="K307" s="250"/>
      <c r="L307" s="255"/>
      <c r="M307" s="256"/>
      <c r="N307" s="257"/>
      <c r="O307" s="257"/>
      <c r="P307" s="257"/>
      <c r="Q307" s="257"/>
      <c r="R307" s="257"/>
      <c r="S307" s="257"/>
      <c r="T307" s="25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9" t="s">
        <v>193</v>
      </c>
      <c r="AU307" s="259" t="s">
        <v>83</v>
      </c>
      <c r="AV307" s="14" t="s">
        <v>146</v>
      </c>
      <c r="AW307" s="14" t="s">
        <v>31</v>
      </c>
      <c r="AX307" s="14" t="s">
        <v>81</v>
      </c>
      <c r="AY307" s="259" t="s">
        <v>139</v>
      </c>
    </row>
    <row r="308" spans="1:65" s="2" customFormat="1" ht="16.5" customHeight="1">
      <c r="A308" s="37"/>
      <c r="B308" s="38"/>
      <c r="C308" s="218" t="s">
        <v>546</v>
      </c>
      <c r="D308" s="218" t="s">
        <v>142</v>
      </c>
      <c r="E308" s="219" t="s">
        <v>547</v>
      </c>
      <c r="F308" s="220" t="s">
        <v>548</v>
      </c>
      <c r="G308" s="221" t="s">
        <v>201</v>
      </c>
      <c r="H308" s="222">
        <v>375.48</v>
      </c>
      <c r="I308" s="223"/>
      <c r="J308" s="224">
        <f>ROUND(I308*H308,2)</f>
        <v>0</v>
      </c>
      <c r="K308" s="225"/>
      <c r="L308" s="43"/>
      <c r="M308" s="226" t="s">
        <v>1</v>
      </c>
      <c r="N308" s="227" t="s">
        <v>38</v>
      </c>
      <c r="O308" s="90"/>
      <c r="P308" s="228">
        <f>O308*H308</f>
        <v>0</v>
      </c>
      <c r="Q308" s="228">
        <v>2.08E-06</v>
      </c>
      <c r="R308" s="228">
        <f>Q308*H308</f>
        <v>0.0007809984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167</v>
      </c>
      <c r="AT308" s="230" t="s">
        <v>142</v>
      </c>
      <c r="AU308" s="230" t="s">
        <v>83</v>
      </c>
      <c r="AY308" s="16" t="s">
        <v>139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81</v>
      </c>
      <c r="BK308" s="231">
        <f>ROUND(I308*H308,2)</f>
        <v>0</v>
      </c>
      <c r="BL308" s="16" t="s">
        <v>167</v>
      </c>
      <c r="BM308" s="230" t="s">
        <v>549</v>
      </c>
    </row>
    <row r="309" spans="1:51" s="13" customFormat="1" ht="12">
      <c r="A309" s="13"/>
      <c r="B309" s="237"/>
      <c r="C309" s="238"/>
      <c r="D309" s="239" t="s">
        <v>193</v>
      </c>
      <c r="E309" s="240" t="s">
        <v>1</v>
      </c>
      <c r="F309" s="241" t="s">
        <v>550</v>
      </c>
      <c r="G309" s="238"/>
      <c r="H309" s="242">
        <v>426.18</v>
      </c>
      <c r="I309" s="243"/>
      <c r="J309" s="238"/>
      <c r="K309" s="238"/>
      <c r="L309" s="244"/>
      <c r="M309" s="245"/>
      <c r="N309" s="246"/>
      <c r="O309" s="246"/>
      <c r="P309" s="246"/>
      <c r="Q309" s="246"/>
      <c r="R309" s="246"/>
      <c r="S309" s="246"/>
      <c r="T309" s="24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8" t="s">
        <v>193</v>
      </c>
      <c r="AU309" s="248" t="s">
        <v>83</v>
      </c>
      <c r="AV309" s="13" t="s">
        <v>83</v>
      </c>
      <c r="AW309" s="13" t="s">
        <v>31</v>
      </c>
      <c r="AX309" s="13" t="s">
        <v>73</v>
      </c>
      <c r="AY309" s="248" t="s">
        <v>139</v>
      </c>
    </row>
    <row r="310" spans="1:51" s="13" customFormat="1" ht="12">
      <c r="A310" s="13"/>
      <c r="B310" s="237"/>
      <c r="C310" s="238"/>
      <c r="D310" s="239" t="s">
        <v>193</v>
      </c>
      <c r="E310" s="240" t="s">
        <v>1</v>
      </c>
      <c r="F310" s="241" t="s">
        <v>551</v>
      </c>
      <c r="G310" s="238"/>
      <c r="H310" s="242">
        <v>-50.7</v>
      </c>
      <c r="I310" s="243"/>
      <c r="J310" s="238"/>
      <c r="K310" s="238"/>
      <c r="L310" s="244"/>
      <c r="M310" s="245"/>
      <c r="N310" s="246"/>
      <c r="O310" s="246"/>
      <c r="P310" s="246"/>
      <c r="Q310" s="246"/>
      <c r="R310" s="246"/>
      <c r="S310" s="246"/>
      <c r="T310" s="24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8" t="s">
        <v>193</v>
      </c>
      <c r="AU310" s="248" t="s">
        <v>83</v>
      </c>
      <c r="AV310" s="13" t="s">
        <v>83</v>
      </c>
      <c r="AW310" s="13" t="s">
        <v>31</v>
      </c>
      <c r="AX310" s="13" t="s">
        <v>73</v>
      </c>
      <c r="AY310" s="248" t="s">
        <v>139</v>
      </c>
    </row>
    <row r="311" spans="1:51" s="14" customFormat="1" ht="12">
      <c r="A311" s="14"/>
      <c r="B311" s="249"/>
      <c r="C311" s="250"/>
      <c r="D311" s="239" t="s">
        <v>193</v>
      </c>
      <c r="E311" s="251" t="s">
        <v>1</v>
      </c>
      <c r="F311" s="252" t="s">
        <v>195</v>
      </c>
      <c r="G311" s="250"/>
      <c r="H311" s="253">
        <v>375.48</v>
      </c>
      <c r="I311" s="254"/>
      <c r="J311" s="250"/>
      <c r="K311" s="250"/>
      <c r="L311" s="255"/>
      <c r="M311" s="256"/>
      <c r="N311" s="257"/>
      <c r="O311" s="257"/>
      <c r="P311" s="257"/>
      <c r="Q311" s="257"/>
      <c r="R311" s="257"/>
      <c r="S311" s="257"/>
      <c r="T311" s="25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9" t="s">
        <v>193</v>
      </c>
      <c r="AU311" s="259" t="s">
        <v>83</v>
      </c>
      <c r="AV311" s="14" t="s">
        <v>146</v>
      </c>
      <c r="AW311" s="14" t="s">
        <v>31</v>
      </c>
      <c r="AX311" s="14" t="s">
        <v>81</v>
      </c>
      <c r="AY311" s="259" t="s">
        <v>139</v>
      </c>
    </row>
    <row r="312" spans="1:65" s="2" customFormat="1" ht="24.15" customHeight="1">
      <c r="A312" s="37"/>
      <c r="B312" s="38"/>
      <c r="C312" s="218" t="s">
        <v>108</v>
      </c>
      <c r="D312" s="218" t="s">
        <v>142</v>
      </c>
      <c r="E312" s="219" t="s">
        <v>552</v>
      </c>
      <c r="F312" s="220" t="s">
        <v>553</v>
      </c>
      <c r="G312" s="221" t="s">
        <v>201</v>
      </c>
      <c r="H312" s="222">
        <v>375.48</v>
      </c>
      <c r="I312" s="223"/>
      <c r="J312" s="224">
        <f>ROUND(I312*H312,2)</f>
        <v>0</v>
      </c>
      <c r="K312" s="225"/>
      <c r="L312" s="43"/>
      <c r="M312" s="226" t="s">
        <v>1</v>
      </c>
      <c r="N312" s="227" t="s">
        <v>38</v>
      </c>
      <c r="O312" s="90"/>
      <c r="P312" s="228">
        <f>O312*H312</f>
        <v>0</v>
      </c>
      <c r="Q312" s="228">
        <v>0.0001</v>
      </c>
      <c r="R312" s="228">
        <f>Q312*H312</f>
        <v>0.037548000000000005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167</v>
      </c>
      <c r="AT312" s="230" t="s">
        <v>142</v>
      </c>
      <c r="AU312" s="230" t="s">
        <v>83</v>
      </c>
      <c r="AY312" s="16" t="s">
        <v>139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81</v>
      </c>
      <c r="BK312" s="231">
        <f>ROUND(I312*H312,2)</f>
        <v>0</v>
      </c>
      <c r="BL312" s="16" t="s">
        <v>167</v>
      </c>
      <c r="BM312" s="230" t="s">
        <v>554</v>
      </c>
    </row>
    <row r="313" spans="1:63" s="12" customFormat="1" ht="22.8" customHeight="1">
      <c r="A313" s="12"/>
      <c r="B313" s="202"/>
      <c r="C313" s="203"/>
      <c r="D313" s="204" t="s">
        <v>72</v>
      </c>
      <c r="E313" s="216" t="s">
        <v>555</v>
      </c>
      <c r="F313" s="216" t="s">
        <v>556</v>
      </c>
      <c r="G313" s="203"/>
      <c r="H313" s="203"/>
      <c r="I313" s="206"/>
      <c r="J313" s="217">
        <f>BK313</f>
        <v>0</v>
      </c>
      <c r="K313" s="203"/>
      <c r="L313" s="208"/>
      <c r="M313" s="209"/>
      <c r="N313" s="210"/>
      <c r="O313" s="210"/>
      <c r="P313" s="211">
        <f>SUM(P314:P358)</f>
        <v>0</v>
      </c>
      <c r="Q313" s="210"/>
      <c r="R313" s="211">
        <f>SUM(R314:R358)</f>
        <v>1.0002418176</v>
      </c>
      <c r="S313" s="210"/>
      <c r="T313" s="212">
        <f>SUM(T314:T358)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13" t="s">
        <v>83</v>
      </c>
      <c r="AT313" s="214" t="s">
        <v>72</v>
      </c>
      <c r="AU313" s="214" t="s">
        <v>81</v>
      </c>
      <c r="AY313" s="213" t="s">
        <v>139</v>
      </c>
      <c r="BK313" s="215">
        <f>SUM(BK314:BK358)</f>
        <v>0</v>
      </c>
    </row>
    <row r="314" spans="1:65" s="2" customFormat="1" ht="24.15" customHeight="1">
      <c r="A314" s="37"/>
      <c r="B314" s="38"/>
      <c r="C314" s="218" t="s">
        <v>557</v>
      </c>
      <c r="D314" s="218" t="s">
        <v>142</v>
      </c>
      <c r="E314" s="219" t="s">
        <v>558</v>
      </c>
      <c r="F314" s="220" t="s">
        <v>559</v>
      </c>
      <c r="G314" s="221" t="s">
        <v>201</v>
      </c>
      <c r="H314" s="222">
        <v>1783.76</v>
      </c>
      <c r="I314" s="223"/>
      <c r="J314" s="224">
        <f>ROUND(I314*H314,2)</f>
        <v>0</v>
      </c>
      <c r="K314" s="225"/>
      <c r="L314" s="43"/>
      <c r="M314" s="226" t="s">
        <v>1</v>
      </c>
      <c r="N314" s="227" t="s">
        <v>38</v>
      </c>
      <c r="O314" s="90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167</v>
      </c>
      <c r="AT314" s="230" t="s">
        <v>142</v>
      </c>
      <c r="AU314" s="230" t="s">
        <v>83</v>
      </c>
      <c r="AY314" s="16" t="s">
        <v>139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81</v>
      </c>
      <c r="BK314" s="231">
        <f>ROUND(I314*H314,2)</f>
        <v>0</v>
      </c>
      <c r="BL314" s="16" t="s">
        <v>167</v>
      </c>
      <c r="BM314" s="230" t="s">
        <v>560</v>
      </c>
    </row>
    <row r="315" spans="1:51" s="13" customFormat="1" ht="12">
      <c r="A315" s="13"/>
      <c r="B315" s="237"/>
      <c r="C315" s="238"/>
      <c r="D315" s="239" t="s">
        <v>193</v>
      </c>
      <c r="E315" s="240" t="s">
        <v>1</v>
      </c>
      <c r="F315" s="241" t="s">
        <v>561</v>
      </c>
      <c r="G315" s="238"/>
      <c r="H315" s="242">
        <v>477</v>
      </c>
      <c r="I315" s="243"/>
      <c r="J315" s="238"/>
      <c r="K315" s="238"/>
      <c r="L315" s="244"/>
      <c r="M315" s="245"/>
      <c r="N315" s="246"/>
      <c r="O315" s="246"/>
      <c r="P315" s="246"/>
      <c r="Q315" s="246"/>
      <c r="R315" s="246"/>
      <c r="S315" s="246"/>
      <c r="T315" s="24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8" t="s">
        <v>193</v>
      </c>
      <c r="AU315" s="248" t="s">
        <v>83</v>
      </c>
      <c r="AV315" s="13" t="s">
        <v>83</v>
      </c>
      <c r="AW315" s="13" t="s">
        <v>31</v>
      </c>
      <c r="AX315" s="13" t="s">
        <v>73</v>
      </c>
      <c r="AY315" s="248" t="s">
        <v>139</v>
      </c>
    </row>
    <row r="316" spans="1:51" s="13" customFormat="1" ht="12">
      <c r="A316" s="13"/>
      <c r="B316" s="237"/>
      <c r="C316" s="238"/>
      <c r="D316" s="239" t="s">
        <v>193</v>
      </c>
      <c r="E316" s="240" t="s">
        <v>1</v>
      </c>
      <c r="F316" s="241" t="s">
        <v>562</v>
      </c>
      <c r="G316" s="238"/>
      <c r="H316" s="242">
        <v>1306.76</v>
      </c>
      <c r="I316" s="243"/>
      <c r="J316" s="238"/>
      <c r="K316" s="238"/>
      <c r="L316" s="244"/>
      <c r="M316" s="245"/>
      <c r="N316" s="246"/>
      <c r="O316" s="246"/>
      <c r="P316" s="246"/>
      <c r="Q316" s="246"/>
      <c r="R316" s="246"/>
      <c r="S316" s="246"/>
      <c r="T316" s="24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8" t="s">
        <v>193</v>
      </c>
      <c r="AU316" s="248" t="s">
        <v>83</v>
      </c>
      <c r="AV316" s="13" t="s">
        <v>83</v>
      </c>
      <c r="AW316" s="13" t="s">
        <v>31</v>
      </c>
      <c r="AX316" s="13" t="s">
        <v>73</v>
      </c>
      <c r="AY316" s="248" t="s">
        <v>139</v>
      </c>
    </row>
    <row r="317" spans="1:51" s="14" customFormat="1" ht="12">
      <c r="A317" s="14"/>
      <c r="B317" s="249"/>
      <c r="C317" s="250"/>
      <c r="D317" s="239" t="s">
        <v>193</v>
      </c>
      <c r="E317" s="251" t="s">
        <v>1</v>
      </c>
      <c r="F317" s="252" t="s">
        <v>195</v>
      </c>
      <c r="G317" s="250"/>
      <c r="H317" s="253">
        <v>1783.76</v>
      </c>
      <c r="I317" s="254"/>
      <c r="J317" s="250"/>
      <c r="K317" s="250"/>
      <c r="L317" s="255"/>
      <c r="M317" s="256"/>
      <c r="N317" s="257"/>
      <c r="O317" s="257"/>
      <c r="P317" s="257"/>
      <c r="Q317" s="257"/>
      <c r="R317" s="257"/>
      <c r="S317" s="257"/>
      <c r="T317" s="25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9" t="s">
        <v>193</v>
      </c>
      <c r="AU317" s="259" t="s">
        <v>83</v>
      </c>
      <c r="AV317" s="14" t="s">
        <v>146</v>
      </c>
      <c r="AW317" s="14" t="s">
        <v>31</v>
      </c>
      <c r="AX317" s="14" t="s">
        <v>81</v>
      </c>
      <c r="AY317" s="259" t="s">
        <v>139</v>
      </c>
    </row>
    <row r="318" spans="1:65" s="2" customFormat="1" ht="24.15" customHeight="1">
      <c r="A318" s="37"/>
      <c r="B318" s="38"/>
      <c r="C318" s="218" t="s">
        <v>380</v>
      </c>
      <c r="D318" s="218" t="s">
        <v>142</v>
      </c>
      <c r="E318" s="219" t="s">
        <v>563</v>
      </c>
      <c r="F318" s="220" t="s">
        <v>564</v>
      </c>
      <c r="G318" s="221" t="s">
        <v>201</v>
      </c>
      <c r="H318" s="222">
        <v>55.32</v>
      </c>
      <c r="I318" s="223"/>
      <c r="J318" s="224">
        <f>ROUND(I318*H318,2)</f>
        <v>0</v>
      </c>
      <c r="K318" s="225"/>
      <c r="L318" s="43"/>
      <c r="M318" s="226" t="s">
        <v>1</v>
      </c>
      <c r="N318" s="227" t="s">
        <v>38</v>
      </c>
      <c r="O318" s="90"/>
      <c r="P318" s="228">
        <f>O318*H318</f>
        <v>0</v>
      </c>
      <c r="Q318" s="228">
        <v>2.08E-06</v>
      </c>
      <c r="R318" s="228">
        <f>Q318*H318</f>
        <v>0.0001150656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167</v>
      </c>
      <c r="AT318" s="230" t="s">
        <v>142</v>
      </c>
      <c r="AU318" s="230" t="s">
        <v>83</v>
      </c>
      <c r="AY318" s="16" t="s">
        <v>139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81</v>
      </c>
      <c r="BK318" s="231">
        <f>ROUND(I318*H318,2)</f>
        <v>0</v>
      </c>
      <c r="BL318" s="16" t="s">
        <v>167</v>
      </c>
      <c r="BM318" s="230" t="s">
        <v>565</v>
      </c>
    </row>
    <row r="319" spans="1:51" s="13" customFormat="1" ht="12">
      <c r="A319" s="13"/>
      <c r="B319" s="237"/>
      <c r="C319" s="238"/>
      <c r="D319" s="239" t="s">
        <v>193</v>
      </c>
      <c r="E319" s="240" t="s">
        <v>1</v>
      </c>
      <c r="F319" s="241" t="s">
        <v>298</v>
      </c>
      <c r="G319" s="238"/>
      <c r="H319" s="242">
        <v>60.84</v>
      </c>
      <c r="I319" s="243"/>
      <c r="J319" s="238"/>
      <c r="K319" s="238"/>
      <c r="L319" s="244"/>
      <c r="M319" s="245"/>
      <c r="N319" s="246"/>
      <c r="O319" s="246"/>
      <c r="P319" s="246"/>
      <c r="Q319" s="246"/>
      <c r="R319" s="246"/>
      <c r="S319" s="246"/>
      <c r="T319" s="24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8" t="s">
        <v>193</v>
      </c>
      <c r="AU319" s="248" t="s">
        <v>83</v>
      </c>
      <c r="AV319" s="13" t="s">
        <v>83</v>
      </c>
      <c r="AW319" s="13" t="s">
        <v>31</v>
      </c>
      <c r="AX319" s="13" t="s">
        <v>73</v>
      </c>
      <c r="AY319" s="248" t="s">
        <v>139</v>
      </c>
    </row>
    <row r="320" spans="1:51" s="13" customFormat="1" ht="12">
      <c r="A320" s="13"/>
      <c r="B320" s="237"/>
      <c r="C320" s="238"/>
      <c r="D320" s="239" t="s">
        <v>193</v>
      </c>
      <c r="E320" s="240" t="s">
        <v>1</v>
      </c>
      <c r="F320" s="241" t="s">
        <v>299</v>
      </c>
      <c r="G320" s="238"/>
      <c r="H320" s="242">
        <v>-3.6</v>
      </c>
      <c r="I320" s="243"/>
      <c r="J320" s="238"/>
      <c r="K320" s="238"/>
      <c r="L320" s="244"/>
      <c r="M320" s="245"/>
      <c r="N320" s="246"/>
      <c r="O320" s="246"/>
      <c r="P320" s="246"/>
      <c r="Q320" s="246"/>
      <c r="R320" s="246"/>
      <c r="S320" s="246"/>
      <c r="T320" s="24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8" t="s">
        <v>193</v>
      </c>
      <c r="AU320" s="248" t="s">
        <v>83</v>
      </c>
      <c r="AV320" s="13" t="s">
        <v>83</v>
      </c>
      <c r="AW320" s="13" t="s">
        <v>31</v>
      </c>
      <c r="AX320" s="13" t="s">
        <v>73</v>
      </c>
      <c r="AY320" s="248" t="s">
        <v>139</v>
      </c>
    </row>
    <row r="321" spans="1:51" s="13" customFormat="1" ht="12">
      <c r="A321" s="13"/>
      <c r="B321" s="237"/>
      <c r="C321" s="238"/>
      <c r="D321" s="239" t="s">
        <v>193</v>
      </c>
      <c r="E321" s="240" t="s">
        <v>1</v>
      </c>
      <c r="F321" s="241" t="s">
        <v>206</v>
      </c>
      <c r="G321" s="238"/>
      <c r="H321" s="242">
        <v>-1.92</v>
      </c>
      <c r="I321" s="243"/>
      <c r="J321" s="238"/>
      <c r="K321" s="238"/>
      <c r="L321" s="244"/>
      <c r="M321" s="245"/>
      <c r="N321" s="246"/>
      <c r="O321" s="246"/>
      <c r="P321" s="246"/>
      <c r="Q321" s="246"/>
      <c r="R321" s="246"/>
      <c r="S321" s="246"/>
      <c r="T321" s="24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8" t="s">
        <v>193</v>
      </c>
      <c r="AU321" s="248" t="s">
        <v>83</v>
      </c>
      <c r="AV321" s="13" t="s">
        <v>83</v>
      </c>
      <c r="AW321" s="13" t="s">
        <v>31</v>
      </c>
      <c r="AX321" s="13" t="s">
        <v>73</v>
      </c>
      <c r="AY321" s="248" t="s">
        <v>139</v>
      </c>
    </row>
    <row r="322" spans="1:51" s="14" customFormat="1" ht="12">
      <c r="A322" s="14"/>
      <c r="B322" s="249"/>
      <c r="C322" s="250"/>
      <c r="D322" s="239" t="s">
        <v>193</v>
      </c>
      <c r="E322" s="251" t="s">
        <v>1</v>
      </c>
      <c r="F322" s="252" t="s">
        <v>195</v>
      </c>
      <c r="G322" s="250"/>
      <c r="H322" s="253">
        <v>55.32</v>
      </c>
      <c r="I322" s="254"/>
      <c r="J322" s="250"/>
      <c r="K322" s="250"/>
      <c r="L322" s="255"/>
      <c r="M322" s="256"/>
      <c r="N322" s="257"/>
      <c r="O322" s="257"/>
      <c r="P322" s="257"/>
      <c r="Q322" s="257"/>
      <c r="R322" s="257"/>
      <c r="S322" s="257"/>
      <c r="T322" s="25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9" t="s">
        <v>193</v>
      </c>
      <c r="AU322" s="259" t="s">
        <v>83</v>
      </c>
      <c r="AV322" s="14" t="s">
        <v>146</v>
      </c>
      <c r="AW322" s="14" t="s">
        <v>31</v>
      </c>
      <c r="AX322" s="14" t="s">
        <v>81</v>
      </c>
      <c r="AY322" s="259" t="s">
        <v>139</v>
      </c>
    </row>
    <row r="323" spans="1:65" s="2" customFormat="1" ht="16.5" customHeight="1">
      <c r="A323" s="37"/>
      <c r="B323" s="38"/>
      <c r="C323" s="218" t="s">
        <v>566</v>
      </c>
      <c r="D323" s="218" t="s">
        <v>142</v>
      </c>
      <c r="E323" s="219" t="s">
        <v>567</v>
      </c>
      <c r="F323" s="220" t="s">
        <v>568</v>
      </c>
      <c r="G323" s="221" t="s">
        <v>201</v>
      </c>
      <c r="H323" s="222">
        <v>477</v>
      </c>
      <c r="I323" s="223"/>
      <c r="J323" s="224">
        <f>ROUND(I323*H323,2)</f>
        <v>0</v>
      </c>
      <c r="K323" s="225"/>
      <c r="L323" s="43"/>
      <c r="M323" s="226" t="s">
        <v>1</v>
      </c>
      <c r="N323" s="227" t="s">
        <v>38</v>
      </c>
      <c r="O323" s="90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0" t="s">
        <v>167</v>
      </c>
      <c r="AT323" s="230" t="s">
        <v>142</v>
      </c>
      <c r="AU323" s="230" t="s">
        <v>83</v>
      </c>
      <c r="AY323" s="16" t="s">
        <v>139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6" t="s">
        <v>81</v>
      </c>
      <c r="BK323" s="231">
        <f>ROUND(I323*H323,2)</f>
        <v>0</v>
      </c>
      <c r="BL323" s="16" t="s">
        <v>167</v>
      </c>
      <c r="BM323" s="230" t="s">
        <v>569</v>
      </c>
    </row>
    <row r="324" spans="1:51" s="13" customFormat="1" ht="12">
      <c r="A324" s="13"/>
      <c r="B324" s="237"/>
      <c r="C324" s="238"/>
      <c r="D324" s="239" t="s">
        <v>193</v>
      </c>
      <c r="E324" s="240" t="s">
        <v>1</v>
      </c>
      <c r="F324" s="241" t="s">
        <v>282</v>
      </c>
      <c r="G324" s="238"/>
      <c r="H324" s="242">
        <v>477</v>
      </c>
      <c r="I324" s="243"/>
      <c r="J324" s="238"/>
      <c r="K324" s="238"/>
      <c r="L324" s="244"/>
      <c r="M324" s="245"/>
      <c r="N324" s="246"/>
      <c r="O324" s="246"/>
      <c r="P324" s="246"/>
      <c r="Q324" s="246"/>
      <c r="R324" s="246"/>
      <c r="S324" s="246"/>
      <c r="T324" s="24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8" t="s">
        <v>193</v>
      </c>
      <c r="AU324" s="248" t="s">
        <v>83</v>
      </c>
      <c r="AV324" s="13" t="s">
        <v>83</v>
      </c>
      <c r="AW324" s="13" t="s">
        <v>31</v>
      </c>
      <c r="AX324" s="13" t="s">
        <v>73</v>
      </c>
      <c r="AY324" s="248" t="s">
        <v>139</v>
      </c>
    </row>
    <row r="325" spans="1:51" s="14" customFormat="1" ht="12">
      <c r="A325" s="14"/>
      <c r="B325" s="249"/>
      <c r="C325" s="250"/>
      <c r="D325" s="239" t="s">
        <v>193</v>
      </c>
      <c r="E325" s="251" t="s">
        <v>1</v>
      </c>
      <c r="F325" s="252" t="s">
        <v>195</v>
      </c>
      <c r="G325" s="250"/>
      <c r="H325" s="253">
        <v>477</v>
      </c>
      <c r="I325" s="254"/>
      <c r="J325" s="250"/>
      <c r="K325" s="250"/>
      <c r="L325" s="255"/>
      <c r="M325" s="256"/>
      <c r="N325" s="257"/>
      <c r="O325" s="257"/>
      <c r="P325" s="257"/>
      <c r="Q325" s="257"/>
      <c r="R325" s="257"/>
      <c r="S325" s="257"/>
      <c r="T325" s="25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9" t="s">
        <v>193</v>
      </c>
      <c r="AU325" s="259" t="s">
        <v>83</v>
      </c>
      <c r="AV325" s="14" t="s">
        <v>146</v>
      </c>
      <c r="AW325" s="14" t="s">
        <v>31</v>
      </c>
      <c r="AX325" s="14" t="s">
        <v>81</v>
      </c>
      <c r="AY325" s="259" t="s">
        <v>139</v>
      </c>
    </row>
    <row r="326" spans="1:65" s="2" customFormat="1" ht="16.5" customHeight="1">
      <c r="A326" s="37"/>
      <c r="B326" s="38"/>
      <c r="C326" s="260" t="s">
        <v>385</v>
      </c>
      <c r="D326" s="260" t="s">
        <v>230</v>
      </c>
      <c r="E326" s="261" t="s">
        <v>570</v>
      </c>
      <c r="F326" s="262" t="s">
        <v>571</v>
      </c>
      <c r="G326" s="263" t="s">
        <v>201</v>
      </c>
      <c r="H326" s="264">
        <v>500.85</v>
      </c>
      <c r="I326" s="265"/>
      <c r="J326" s="266">
        <f>ROUND(I326*H326,2)</f>
        <v>0</v>
      </c>
      <c r="K326" s="267"/>
      <c r="L326" s="268"/>
      <c r="M326" s="269" t="s">
        <v>1</v>
      </c>
      <c r="N326" s="270" t="s">
        <v>38</v>
      </c>
      <c r="O326" s="90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254</v>
      </c>
      <c r="AT326" s="230" t="s">
        <v>230</v>
      </c>
      <c r="AU326" s="230" t="s">
        <v>83</v>
      </c>
      <c r="AY326" s="16" t="s">
        <v>139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81</v>
      </c>
      <c r="BK326" s="231">
        <f>ROUND(I326*H326,2)</f>
        <v>0</v>
      </c>
      <c r="BL326" s="16" t="s">
        <v>167</v>
      </c>
      <c r="BM326" s="230" t="s">
        <v>572</v>
      </c>
    </row>
    <row r="327" spans="1:51" s="13" customFormat="1" ht="12">
      <c r="A327" s="13"/>
      <c r="B327" s="237"/>
      <c r="C327" s="238"/>
      <c r="D327" s="239" t="s">
        <v>193</v>
      </c>
      <c r="E327" s="240" t="s">
        <v>1</v>
      </c>
      <c r="F327" s="241" t="s">
        <v>573</v>
      </c>
      <c r="G327" s="238"/>
      <c r="H327" s="242">
        <v>500.85</v>
      </c>
      <c r="I327" s="243"/>
      <c r="J327" s="238"/>
      <c r="K327" s="238"/>
      <c r="L327" s="244"/>
      <c r="M327" s="245"/>
      <c r="N327" s="246"/>
      <c r="O327" s="246"/>
      <c r="P327" s="246"/>
      <c r="Q327" s="246"/>
      <c r="R327" s="246"/>
      <c r="S327" s="246"/>
      <c r="T327" s="24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8" t="s">
        <v>193</v>
      </c>
      <c r="AU327" s="248" t="s">
        <v>83</v>
      </c>
      <c r="AV327" s="13" t="s">
        <v>83</v>
      </c>
      <c r="AW327" s="13" t="s">
        <v>31</v>
      </c>
      <c r="AX327" s="13" t="s">
        <v>73</v>
      </c>
      <c r="AY327" s="248" t="s">
        <v>139</v>
      </c>
    </row>
    <row r="328" spans="1:51" s="14" customFormat="1" ht="12">
      <c r="A328" s="14"/>
      <c r="B328" s="249"/>
      <c r="C328" s="250"/>
      <c r="D328" s="239" t="s">
        <v>193</v>
      </c>
      <c r="E328" s="251" t="s">
        <v>1</v>
      </c>
      <c r="F328" s="252" t="s">
        <v>195</v>
      </c>
      <c r="G328" s="250"/>
      <c r="H328" s="253">
        <v>500.85</v>
      </c>
      <c r="I328" s="254"/>
      <c r="J328" s="250"/>
      <c r="K328" s="250"/>
      <c r="L328" s="255"/>
      <c r="M328" s="256"/>
      <c r="N328" s="257"/>
      <c r="O328" s="257"/>
      <c r="P328" s="257"/>
      <c r="Q328" s="257"/>
      <c r="R328" s="257"/>
      <c r="S328" s="257"/>
      <c r="T328" s="258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9" t="s">
        <v>193</v>
      </c>
      <c r="AU328" s="259" t="s">
        <v>83</v>
      </c>
      <c r="AV328" s="14" t="s">
        <v>146</v>
      </c>
      <c r="AW328" s="14" t="s">
        <v>31</v>
      </c>
      <c r="AX328" s="14" t="s">
        <v>81</v>
      </c>
      <c r="AY328" s="259" t="s">
        <v>139</v>
      </c>
    </row>
    <row r="329" spans="1:65" s="2" customFormat="1" ht="21.75" customHeight="1">
      <c r="A329" s="37"/>
      <c r="B329" s="38"/>
      <c r="C329" s="218" t="s">
        <v>574</v>
      </c>
      <c r="D329" s="218" t="s">
        <v>142</v>
      </c>
      <c r="E329" s="219" t="s">
        <v>575</v>
      </c>
      <c r="F329" s="220" t="s">
        <v>576</v>
      </c>
      <c r="G329" s="221" t="s">
        <v>201</v>
      </c>
      <c r="H329" s="222">
        <v>174.579</v>
      </c>
      <c r="I329" s="223"/>
      <c r="J329" s="224">
        <f>ROUND(I329*H329,2)</f>
        <v>0</v>
      </c>
      <c r="K329" s="225"/>
      <c r="L329" s="43"/>
      <c r="M329" s="226" t="s">
        <v>1</v>
      </c>
      <c r="N329" s="227" t="s">
        <v>38</v>
      </c>
      <c r="O329" s="90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167</v>
      </c>
      <c r="AT329" s="230" t="s">
        <v>142</v>
      </c>
      <c r="AU329" s="230" t="s">
        <v>83</v>
      </c>
      <c r="AY329" s="16" t="s">
        <v>139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81</v>
      </c>
      <c r="BK329" s="231">
        <f>ROUND(I329*H329,2)</f>
        <v>0</v>
      </c>
      <c r="BL329" s="16" t="s">
        <v>167</v>
      </c>
      <c r="BM329" s="230" t="s">
        <v>577</v>
      </c>
    </row>
    <row r="330" spans="1:51" s="13" customFormat="1" ht="12">
      <c r="A330" s="13"/>
      <c r="B330" s="237"/>
      <c r="C330" s="238"/>
      <c r="D330" s="239" t="s">
        <v>193</v>
      </c>
      <c r="E330" s="240" t="s">
        <v>1</v>
      </c>
      <c r="F330" s="241" t="s">
        <v>578</v>
      </c>
      <c r="G330" s="238"/>
      <c r="H330" s="242">
        <v>27</v>
      </c>
      <c r="I330" s="243"/>
      <c r="J330" s="238"/>
      <c r="K330" s="238"/>
      <c r="L330" s="244"/>
      <c r="M330" s="245"/>
      <c r="N330" s="246"/>
      <c r="O330" s="246"/>
      <c r="P330" s="246"/>
      <c r="Q330" s="246"/>
      <c r="R330" s="246"/>
      <c r="S330" s="246"/>
      <c r="T330" s="24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8" t="s">
        <v>193</v>
      </c>
      <c r="AU330" s="248" t="s">
        <v>83</v>
      </c>
      <c r="AV330" s="13" t="s">
        <v>83</v>
      </c>
      <c r="AW330" s="13" t="s">
        <v>31</v>
      </c>
      <c r="AX330" s="13" t="s">
        <v>73</v>
      </c>
      <c r="AY330" s="248" t="s">
        <v>139</v>
      </c>
    </row>
    <row r="331" spans="1:51" s="13" customFormat="1" ht="12">
      <c r="A331" s="13"/>
      <c r="B331" s="237"/>
      <c r="C331" s="238"/>
      <c r="D331" s="239" t="s">
        <v>193</v>
      </c>
      <c r="E331" s="240" t="s">
        <v>1</v>
      </c>
      <c r="F331" s="241" t="s">
        <v>579</v>
      </c>
      <c r="G331" s="238"/>
      <c r="H331" s="242">
        <v>3.339</v>
      </c>
      <c r="I331" s="243"/>
      <c r="J331" s="238"/>
      <c r="K331" s="238"/>
      <c r="L331" s="244"/>
      <c r="M331" s="245"/>
      <c r="N331" s="246"/>
      <c r="O331" s="246"/>
      <c r="P331" s="246"/>
      <c r="Q331" s="246"/>
      <c r="R331" s="246"/>
      <c r="S331" s="246"/>
      <c r="T331" s="24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8" t="s">
        <v>193</v>
      </c>
      <c r="AU331" s="248" t="s">
        <v>83</v>
      </c>
      <c r="AV331" s="13" t="s">
        <v>83</v>
      </c>
      <c r="AW331" s="13" t="s">
        <v>31</v>
      </c>
      <c r="AX331" s="13" t="s">
        <v>73</v>
      </c>
      <c r="AY331" s="248" t="s">
        <v>139</v>
      </c>
    </row>
    <row r="332" spans="1:51" s="13" customFormat="1" ht="12">
      <c r="A332" s="13"/>
      <c r="B332" s="237"/>
      <c r="C332" s="238"/>
      <c r="D332" s="239" t="s">
        <v>193</v>
      </c>
      <c r="E332" s="240" t="s">
        <v>1</v>
      </c>
      <c r="F332" s="241" t="s">
        <v>580</v>
      </c>
      <c r="G332" s="238"/>
      <c r="H332" s="242">
        <v>1.44</v>
      </c>
      <c r="I332" s="243"/>
      <c r="J332" s="238"/>
      <c r="K332" s="238"/>
      <c r="L332" s="244"/>
      <c r="M332" s="245"/>
      <c r="N332" s="246"/>
      <c r="O332" s="246"/>
      <c r="P332" s="246"/>
      <c r="Q332" s="246"/>
      <c r="R332" s="246"/>
      <c r="S332" s="246"/>
      <c r="T332" s="24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8" t="s">
        <v>193</v>
      </c>
      <c r="AU332" s="248" t="s">
        <v>83</v>
      </c>
      <c r="AV332" s="13" t="s">
        <v>83</v>
      </c>
      <c r="AW332" s="13" t="s">
        <v>31</v>
      </c>
      <c r="AX332" s="13" t="s">
        <v>73</v>
      </c>
      <c r="AY332" s="248" t="s">
        <v>139</v>
      </c>
    </row>
    <row r="333" spans="1:51" s="13" customFormat="1" ht="12">
      <c r="A333" s="13"/>
      <c r="B333" s="237"/>
      <c r="C333" s="238"/>
      <c r="D333" s="239" t="s">
        <v>193</v>
      </c>
      <c r="E333" s="240" t="s">
        <v>1</v>
      </c>
      <c r="F333" s="241" t="s">
        <v>581</v>
      </c>
      <c r="G333" s="238"/>
      <c r="H333" s="242">
        <v>4.32</v>
      </c>
      <c r="I333" s="243"/>
      <c r="J333" s="238"/>
      <c r="K333" s="238"/>
      <c r="L333" s="244"/>
      <c r="M333" s="245"/>
      <c r="N333" s="246"/>
      <c r="O333" s="246"/>
      <c r="P333" s="246"/>
      <c r="Q333" s="246"/>
      <c r="R333" s="246"/>
      <c r="S333" s="246"/>
      <c r="T333" s="24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8" t="s">
        <v>193</v>
      </c>
      <c r="AU333" s="248" t="s">
        <v>83</v>
      </c>
      <c r="AV333" s="13" t="s">
        <v>83</v>
      </c>
      <c r="AW333" s="13" t="s">
        <v>31</v>
      </c>
      <c r="AX333" s="13" t="s">
        <v>73</v>
      </c>
      <c r="AY333" s="248" t="s">
        <v>139</v>
      </c>
    </row>
    <row r="334" spans="1:51" s="13" customFormat="1" ht="12">
      <c r="A334" s="13"/>
      <c r="B334" s="237"/>
      <c r="C334" s="238"/>
      <c r="D334" s="239" t="s">
        <v>193</v>
      </c>
      <c r="E334" s="240" t="s">
        <v>1</v>
      </c>
      <c r="F334" s="241" t="s">
        <v>582</v>
      </c>
      <c r="G334" s="238"/>
      <c r="H334" s="242">
        <v>1.8</v>
      </c>
      <c r="I334" s="243"/>
      <c r="J334" s="238"/>
      <c r="K334" s="238"/>
      <c r="L334" s="244"/>
      <c r="M334" s="245"/>
      <c r="N334" s="246"/>
      <c r="O334" s="246"/>
      <c r="P334" s="246"/>
      <c r="Q334" s="246"/>
      <c r="R334" s="246"/>
      <c r="S334" s="246"/>
      <c r="T334" s="24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8" t="s">
        <v>193</v>
      </c>
      <c r="AU334" s="248" t="s">
        <v>83</v>
      </c>
      <c r="AV334" s="13" t="s">
        <v>83</v>
      </c>
      <c r="AW334" s="13" t="s">
        <v>31</v>
      </c>
      <c r="AX334" s="13" t="s">
        <v>73</v>
      </c>
      <c r="AY334" s="248" t="s">
        <v>139</v>
      </c>
    </row>
    <row r="335" spans="1:51" s="13" customFormat="1" ht="12">
      <c r="A335" s="13"/>
      <c r="B335" s="237"/>
      <c r="C335" s="238"/>
      <c r="D335" s="239" t="s">
        <v>193</v>
      </c>
      <c r="E335" s="240" t="s">
        <v>1</v>
      </c>
      <c r="F335" s="241" t="s">
        <v>583</v>
      </c>
      <c r="G335" s="238"/>
      <c r="H335" s="242">
        <v>35.88</v>
      </c>
      <c r="I335" s="243"/>
      <c r="J335" s="238"/>
      <c r="K335" s="238"/>
      <c r="L335" s="244"/>
      <c r="M335" s="245"/>
      <c r="N335" s="246"/>
      <c r="O335" s="246"/>
      <c r="P335" s="246"/>
      <c r="Q335" s="246"/>
      <c r="R335" s="246"/>
      <c r="S335" s="246"/>
      <c r="T335" s="24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8" t="s">
        <v>193</v>
      </c>
      <c r="AU335" s="248" t="s">
        <v>83</v>
      </c>
      <c r="AV335" s="13" t="s">
        <v>83</v>
      </c>
      <c r="AW335" s="13" t="s">
        <v>31</v>
      </c>
      <c r="AX335" s="13" t="s">
        <v>73</v>
      </c>
      <c r="AY335" s="248" t="s">
        <v>139</v>
      </c>
    </row>
    <row r="336" spans="1:51" s="13" customFormat="1" ht="12">
      <c r="A336" s="13"/>
      <c r="B336" s="237"/>
      <c r="C336" s="238"/>
      <c r="D336" s="239" t="s">
        <v>193</v>
      </c>
      <c r="E336" s="240" t="s">
        <v>1</v>
      </c>
      <c r="F336" s="241" t="s">
        <v>584</v>
      </c>
      <c r="G336" s="238"/>
      <c r="H336" s="242">
        <v>100.8</v>
      </c>
      <c r="I336" s="243"/>
      <c r="J336" s="238"/>
      <c r="K336" s="238"/>
      <c r="L336" s="244"/>
      <c r="M336" s="245"/>
      <c r="N336" s="246"/>
      <c r="O336" s="246"/>
      <c r="P336" s="246"/>
      <c r="Q336" s="246"/>
      <c r="R336" s="246"/>
      <c r="S336" s="246"/>
      <c r="T336" s="24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8" t="s">
        <v>193</v>
      </c>
      <c r="AU336" s="248" t="s">
        <v>83</v>
      </c>
      <c r="AV336" s="13" t="s">
        <v>83</v>
      </c>
      <c r="AW336" s="13" t="s">
        <v>31</v>
      </c>
      <c r="AX336" s="13" t="s">
        <v>73</v>
      </c>
      <c r="AY336" s="248" t="s">
        <v>139</v>
      </c>
    </row>
    <row r="337" spans="1:51" s="14" customFormat="1" ht="12">
      <c r="A337" s="14"/>
      <c r="B337" s="249"/>
      <c r="C337" s="250"/>
      <c r="D337" s="239" t="s">
        <v>193</v>
      </c>
      <c r="E337" s="251" t="s">
        <v>1</v>
      </c>
      <c r="F337" s="252" t="s">
        <v>195</v>
      </c>
      <c r="G337" s="250"/>
      <c r="H337" s="253">
        <v>174.579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9" t="s">
        <v>193</v>
      </c>
      <c r="AU337" s="259" t="s">
        <v>83</v>
      </c>
      <c r="AV337" s="14" t="s">
        <v>146</v>
      </c>
      <c r="AW337" s="14" t="s">
        <v>31</v>
      </c>
      <c r="AX337" s="14" t="s">
        <v>81</v>
      </c>
      <c r="AY337" s="259" t="s">
        <v>139</v>
      </c>
    </row>
    <row r="338" spans="1:65" s="2" customFormat="1" ht="16.5" customHeight="1">
      <c r="A338" s="37"/>
      <c r="B338" s="38"/>
      <c r="C338" s="260" t="s">
        <v>390</v>
      </c>
      <c r="D338" s="260" t="s">
        <v>230</v>
      </c>
      <c r="E338" s="261" t="s">
        <v>570</v>
      </c>
      <c r="F338" s="262" t="s">
        <v>571</v>
      </c>
      <c r="G338" s="263" t="s">
        <v>201</v>
      </c>
      <c r="H338" s="264">
        <v>183.308</v>
      </c>
      <c r="I338" s="265"/>
      <c r="J338" s="266">
        <f>ROUND(I338*H338,2)</f>
        <v>0</v>
      </c>
      <c r="K338" s="267"/>
      <c r="L338" s="268"/>
      <c r="M338" s="269" t="s">
        <v>1</v>
      </c>
      <c r="N338" s="270" t="s">
        <v>38</v>
      </c>
      <c r="O338" s="90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254</v>
      </c>
      <c r="AT338" s="230" t="s">
        <v>230</v>
      </c>
      <c r="AU338" s="230" t="s">
        <v>83</v>
      </c>
      <c r="AY338" s="16" t="s">
        <v>139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81</v>
      </c>
      <c r="BK338" s="231">
        <f>ROUND(I338*H338,2)</f>
        <v>0</v>
      </c>
      <c r="BL338" s="16" t="s">
        <v>167</v>
      </c>
      <c r="BM338" s="230" t="s">
        <v>585</v>
      </c>
    </row>
    <row r="339" spans="1:51" s="13" customFormat="1" ht="12">
      <c r="A339" s="13"/>
      <c r="B339" s="237"/>
      <c r="C339" s="238"/>
      <c r="D339" s="239" t="s">
        <v>193</v>
      </c>
      <c r="E339" s="240" t="s">
        <v>1</v>
      </c>
      <c r="F339" s="241" t="s">
        <v>586</v>
      </c>
      <c r="G339" s="238"/>
      <c r="H339" s="242">
        <v>183.30795</v>
      </c>
      <c r="I339" s="243"/>
      <c r="J339" s="238"/>
      <c r="K339" s="238"/>
      <c r="L339" s="244"/>
      <c r="M339" s="245"/>
      <c r="N339" s="246"/>
      <c r="O339" s="246"/>
      <c r="P339" s="246"/>
      <c r="Q339" s="246"/>
      <c r="R339" s="246"/>
      <c r="S339" s="246"/>
      <c r="T339" s="24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8" t="s">
        <v>193</v>
      </c>
      <c r="AU339" s="248" t="s">
        <v>83</v>
      </c>
      <c r="AV339" s="13" t="s">
        <v>83</v>
      </c>
      <c r="AW339" s="13" t="s">
        <v>31</v>
      </c>
      <c r="AX339" s="13" t="s">
        <v>73</v>
      </c>
      <c r="AY339" s="248" t="s">
        <v>139</v>
      </c>
    </row>
    <row r="340" spans="1:51" s="14" customFormat="1" ht="12">
      <c r="A340" s="14"/>
      <c r="B340" s="249"/>
      <c r="C340" s="250"/>
      <c r="D340" s="239" t="s">
        <v>193</v>
      </c>
      <c r="E340" s="251" t="s">
        <v>1</v>
      </c>
      <c r="F340" s="252" t="s">
        <v>195</v>
      </c>
      <c r="G340" s="250"/>
      <c r="H340" s="253">
        <v>183.30795</v>
      </c>
      <c r="I340" s="254"/>
      <c r="J340" s="250"/>
      <c r="K340" s="250"/>
      <c r="L340" s="255"/>
      <c r="M340" s="256"/>
      <c r="N340" s="257"/>
      <c r="O340" s="257"/>
      <c r="P340" s="257"/>
      <c r="Q340" s="257"/>
      <c r="R340" s="257"/>
      <c r="S340" s="257"/>
      <c r="T340" s="25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9" t="s">
        <v>193</v>
      </c>
      <c r="AU340" s="259" t="s">
        <v>83</v>
      </c>
      <c r="AV340" s="14" t="s">
        <v>146</v>
      </c>
      <c r="AW340" s="14" t="s">
        <v>31</v>
      </c>
      <c r="AX340" s="14" t="s">
        <v>81</v>
      </c>
      <c r="AY340" s="259" t="s">
        <v>139</v>
      </c>
    </row>
    <row r="341" spans="1:65" s="2" customFormat="1" ht="24.15" customHeight="1">
      <c r="A341" s="37"/>
      <c r="B341" s="38"/>
      <c r="C341" s="218" t="s">
        <v>587</v>
      </c>
      <c r="D341" s="218" t="s">
        <v>142</v>
      </c>
      <c r="E341" s="219" t="s">
        <v>588</v>
      </c>
      <c r="F341" s="220" t="s">
        <v>589</v>
      </c>
      <c r="G341" s="221" t="s">
        <v>201</v>
      </c>
      <c r="H341" s="222">
        <v>1783.76</v>
      </c>
      <c r="I341" s="223"/>
      <c r="J341" s="224">
        <f>ROUND(I341*H341,2)</f>
        <v>0</v>
      </c>
      <c r="K341" s="225"/>
      <c r="L341" s="43"/>
      <c r="M341" s="226" t="s">
        <v>1</v>
      </c>
      <c r="N341" s="227" t="s">
        <v>38</v>
      </c>
      <c r="O341" s="90"/>
      <c r="P341" s="228">
        <f>O341*H341</f>
        <v>0</v>
      </c>
      <c r="Q341" s="228">
        <v>0.0002012</v>
      </c>
      <c r="R341" s="228">
        <f>Q341*H341</f>
        <v>0.358892512</v>
      </c>
      <c r="S341" s="228">
        <v>0</v>
      </c>
      <c r="T341" s="229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0" t="s">
        <v>167</v>
      </c>
      <c r="AT341" s="230" t="s">
        <v>142</v>
      </c>
      <c r="AU341" s="230" t="s">
        <v>83</v>
      </c>
      <c r="AY341" s="16" t="s">
        <v>139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6" t="s">
        <v>81</v>
      </c>
      <c r="BK341" s="231">
        <f>ROUND(I341*H341,2)</f>
        <v>0</v>
      </c>
      <c r="BL341" s="16" t="s">
        <v>167</v>
      </c>
      <c r="BM341" s="230" t="s">
        <v>590</v>
      </c>
    </row>
    <row r="342" spans="1:51" s="13" customFormat="1" ht="12">
      <c r="A342" s="13"/>
      <c r="B342" s="237"/>
      <c r="C342" s="238"/>
      <c r="D342" s="239" t="s">
        <v>193</v>
      </c>
      <c r="E342" s="240" t="s">
        <v>1</v>
      </c>
      <c r="F342" s="241" t="s">
        <v>591</v>
      </c>
      <c r="G342" s="238"/>
      <c r="H342" s="242">
        <v>1783.76</v>
      </c>
      <c r="I342" s="243"/>
      <c r="J342" s="238"/>
      <c r="K342" s="238"/>
      <c r="L342" s="244"/>
      <c r="M342" s="245"/>
      <c r="N342" s="246"/>
      <c r="O342" s="246"/>
      <c r="P342" s="246"/>
      <c r="Q342" s="246"/>
      <c r="R342" s="246"/>
      <c r="S342" s="246"/>
      <c r="T342" s="24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8" t="s">
        <v>193</v>
      </c>
      <c r="AU342" s="248" t="s">
        <v>83</v>
      </c>
      <c r="AV342" s="13" t="s">
        <v>83</v>
      </c>
      <c r="AW342" s="13" t="s">
        <v>31</v>
      </c>
      <c r="AX342" s="13" t="s">
        <v>73</v>
      </c>
      <c r="AY342" s="248" t="s">
        <v>139</v>
      </c>
    </row>
    <row r="343" spans="1:51" s="14" customFormat="1" ht="12">
      <c r="A343" s="14"/>
      <c r="B343" s="249"/>
      <c r="C343" s="250"/>
      <c r="D343" s="239" t="s">
        <v>193</v>
      </c>
      <c r="E343" s="251" t="s">
        <v>1</v>
      </c>
      <c r="F343" s="252" t="s">
        <v>195</v>
      </c>
      <c r="G343" s="250"/>
      <c r="H343" s="253">
        <v>1783.76</v>
      </c>
      <c r="I343" s="254"/>
      <c r="J343" s="250"/>
      <c r="K343" s="250"/>
      <c r="L343" s="255"/>
      <c r="M343" s="256"/>
      <c r="N343" s="257"/>
      <c r="O343" s="257"/>
      <c r="P343" s="257"/>
      <c r="Q343" s="257"/>
      <c r="R343" s="257"/>
      <c r="S343" s="257"/>
      <c r="T343" s="25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9" t="s">
        <v>193</v>
      </c>
      <c r="AU343" s="259" t="s">
        <v>83</v>
      </c>
      <c r="AV343" s="14" t="s">
        <v>146</v>
      </c>
      <c r="AW343" s="14" t="s">
        <v>31</v>
      </c>
      <c r="AX343" s="14" t="s">
        <v>81</v>
      </c>
      <c r="AY343" s="259" t="s">
        <v>139</v>
      </c>
    </row>
    <row r="344" spans="1:65" s="2" customFormat="1" ht="24.15" customHeight="1">
      <c r="A344" s="37"/>
      <c r="B344" s="38"/>
      <c r="C344" s="218" t="s">
        <v>395</v>
      </c>
      <c r="D344" s="218" t="s">
        <v>142</v>
      </c>
      <c r="E344" s="219" t="s">
        <v>592</v>
      </c>
      <c r="F344" s="220" t="s">
        <v>593</v>
      </c>
      <c r="G344" s="221" t="s">
        <v>201</v>
      </c>
      <c r="H344" s="222">
        <v>1774.34</v>
      </c>
      <c r="I344" s="223"/>
      <c r="J344" s="224">
        <f>ROUND(I344*H344,2)</f>
        <v>0</v>
      </c>
      <c r="K344" s="225"/>
      <c r="L344" s="43"/>
      <c r="M344" s="226" t="s">
        <v>1</v>
      </c>
      <c r="N344" s="227" t="s">
        <v>38</v>
      </c>
      <c r="O344" s="90"/>
      <c r="P344" s="228">
        <f>O344*H344</f>
        <v>0</v>
      </c>
      <c r="Q344" s="228">
        <v>0.000286</v>
      </c>
      <c r="R344" s="228">
        <f>Q344*H344</f>
        <v>0.50746124</v>
      </c>
      <c r="S344" s="228">
        <v>0</v>
      </c>
      <c r="T344" s="22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0" t="s">
        <v>167</v>
      </c>
      <c r="AT344" s="230" t="s">
        <v>142</v>
      </c>
      <c r="AU344" s="230" t="s">
        <v>83</v>
      </c>
      <c r="AY344" s="16" t="s">
        <v>139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6" t="s">
        <v>81</v>
      </c>
      <c r="BK344" s="231">
        <f>ROUND(I344*H344,2)</f>
        <v>0</v>
      </c>
      <c r="BL344" s="16" t="s">
        <v>167</v>
      </c>
      <c r="BM344" s="230" t="s">
        <v>594</v>
      </c>
    </row>
    <row r="345" spans="1:51" s="13" customFormat="1" ht="12">
      <c r="A345" s="13"/>
      <c r="B345" s="237"/>
      <c r="C345" s="238"/>
      <c r="D345" s="239" t="s">
        <v>193</v>
      </c>
      <c r="E345" s="240" t="s">
        <v>1</v>
      </c>
      <c r="F345" s="241" t="s">
        <v>591</v>
      </c>
      <c r="G345" s="238"/>
      <c r="H345" s="242">
        <v>1783.76</v>
      </c>
      <c r="I345" s="243"/>
      <c r="J345" s="238"/>
      <c r="K345" s="238"/>
      <c r="L345" s="244"/>
      <c r="M345" s="245"/>
      <c r="N345" s="246"/>
      <c r="O345" s="246"/>
      <c r="P345" s="246"/>
      <c r="Q345" s="246"/>
      <c r="R345" s="246"/>
      <c r="S345" s="246"/>
      <c r="T345" s="24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8" t="s">
        <v>193</v>
      </c>
      <c r="AU345" s="248" t="s">
        <v>83</v>
      </c>
      <c r="AV345" s="13" t="s">
        <v>83</v>
      </c>
      <c r="AW345" s="13" t="s">
        <v>31</v>
      </c>
      <c r="AX345" s="13" t="s">
        <v>73</v>
      </c>
      <c r="AY345" s="248" t="s">
        <v>139</v>
      </c>
    </row>
    <row r="346" spans="1:51" s="13" customFormat="1" ht="12">
      <c r="A346" s="13"/>
      <c r="B346" s="237"/>
      <c r="C346" s="238"/>
      <c r="D346" s="239" t="s">
        <v>193</v>
      </c>
      <c r="E346" s="240" t="s">
        <v>1</v>
      </c>
      <c r="F346" s="241" t="s">
        <v>595</v>
      </c>
      <c r="G346" s="238"/>
      <c r="H346" s="242">
        <v>-9.42</v>
      </c>
      <c r="I346" s="243"/>
      <c r="J346" s="238"/>
      <c r="K346" s="238"/>
      <c r="L346" s="244"/>
      <c r="M346" s="245"/>
      <c r="N346" s="246"/>
      <c r="O346" s="246"/>
      <c r="P346" s="246"/>
      <c r="Q346" s="246"/>
      <c r="R346" s="246"/>
      <c r="S346" s="246"/>
      <c r="T346" s="24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8" t="s">
        <v>193</v>
      </c>
      <c r="AU346" s="248" t="s">
        <v>83</v>
      </c>
      <c r="AV346" s="13" t="s">
        <v>83</v>
      </c>
      <c r="AW346" s="13" t="s">
        <v>31</v>
      </c>
      <c r="AX346" s="13" t="s">
        <v>73</v>
      </c>
      <c r="AY346" s="248" t="s">
        <v>139</v>
      </c>
    </row>
    <row r="347" spans="1:51" s="14" customFormat="1" ht="12">
      <c r="A347" s="14"/>
      <c r="B347" s="249"/>
      <c r="C347" s="250"/>
      <c r="D347" s="239" t="s">
        <v>193</v>
      </c>
      <c r="E347" s="251" t="s">
        <v>1</v>
      </c>
      <c r="F347" s="252" t="s">
        <v>195</v>
      </c>
      <c r="G347" s="250"/>
      <c r="H347" s="253">
        <v>1774.34</v>
      </c>
      <c r="I347" s="254"/>
      <c r="J347" s="250"/>
      <c r="K347" s="250"/>
      <c r="L347" s="255"/>
      <c r="M347" s="256"/>
      <c r="N347" s="257"/>
      <c r="O347" s="257"/>
      <c r="P347" s="257"/>
      <c r="Q347" s="257"/>
      <c r="R347" s="257"/>
      <c r="S347" s="257"/>
      <c r="T347" s="25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9" t="s">
        <v>193</v>
      </c>
      <c r="AU347" s="259" t="s">
        <v>83</v>
      </c>
      <c r="AV347" s="14" t="s">
        <v>146</v>
      </c>
      <c r="AW347" s="14" t="s">
        <v>31</v>
      </c>
      <c r="AX347" s="14" t="s">
        <v>81</v>
      </c>
      <c r="AY347" s="259" t="s">
        <v>139</v>
      </c>
    </row>
    <row r="348" spans="1:65" s="2" customFormat="1" ht="24.15" customHeight="1">
      <c r="A348" s="37"/>
      <c r="B348" s="38"/>
      <c r="C348" s="218" t="s">
        <v>596</v>
      </c>
      <c r="D348" s="218" t="s">
        <v>142</v>
      </c>
      <c r="E348" s="219" t="s">
        <v>597</v>
      </c>
      <c r="F348" s="220" t="s">
        <v>598</v>
      </c>
      <c r="G348" s="221" t="s">
        <v>201</v>
      </c>
      <c r="H348" s="222">
        <v>375.48</v>
      </c>
      <c r="I348" s="223"/>
      <c r="J348" s="224">
        <f>ROUND(I348*H348,2)</f>
        <v>0</v>
      </c>
      <c r="K348" s="225"/>
      <c r="L348" s="43"/>
      <c r="M348" s="226" t="s">
        <v>1</v>
      </c>
      <c r="N348" s="227" t="s">
        <v>38</v>
      </c>
      <c r="O348" s="90"/>
      <c r="P348" s="228">
        <f>O348*H348</f>
        <v>0</v>
      </c>
      <c r="Q348" s="228">
        <v>0.00033</v>
      </c>
      <c r="R348" s="228">
        <f>Q348*H348</f>
        <v>0.1239084</v>
      </c>
      <c r="S348" s="228">
        <v>0</v>
      </c>
      <c r="T348" s="229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30" t="s">
        <v>167</v>
      </c>
      <c r="AT348" s="230" t="s">
        <v>142</v>
      </c>
      <c r="AU348" s="230" t="s">
        <v>83</v>
      </c>
      <c r="AY348" s="16" t="s">
        <v>139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6" t="s">
        <v>81</v>
      </c>
      <c r="BK348" s="231">
        <f>ROUND(I348*H348,2)</f>
        <v>0</v>
      </c>
      <c r="BL348" s="16" t="s">
        <v>167</v>
      </c>
      <c r="BM348" s="230" t="s">
        <v>599</v>
      </c>
    </row>
    <row r="349" spans="1:51" s="13" customFormat="1" ht="12">
      <c r="A349" s="13"/>
      <c r="B349" s="237"/>
      <c r="C349" s="238"/>
      <c r="D349" s="239" t="s">
        <v>193</v>
      </c>
      <c r="E349" s="240" t="s">
        <v>1</v>
      </c>
      <c r="F349" s="241" t="s">
        <v>550</v>
      </c>
      <c r="G349" s="238"/>
      <c r="H349" s="242">
        <v>426.18</v>
      </c>
      <c r="I349" s="243"/>
      <c r="J349" s="238"/>
      <c r="K349" s="238"/>
      <c r="L349" s="244"/>
      <c r="M349" s="245"/>
      <c r="N349" s="246"/>
      <c r="O349" s="246"/>
      <c r="P349" s="246"/>
      <c r="Q349" s="246"/>
      <c r="R349" s="246"/>
      <c r="S349" s="246"/>
      <c r="T349" s="24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8" t="s">
        <v>193</v>
      </c>
      <c r="AU349" s="248" t="s">
        <v>83</v>
      </c>
      <c r="AV349" s="13" t="s">
        <v>83</v>
      </c>
      <c r="AW349" s="13" t="s">
        <v>31</v>
      </c>
      <c r="AX349" s="13" t="s">
        <v>73</v>
      </c>
      <c r="AY349" s="248" t="s">
        <v>139</v>
      </c>
    </row>
    <row r="350" spans="1:51" s="13" customFormat="1" ht="12">
      <c r="A350" s="13"/>
      <c r="B350" s="237"/>
      <c r="C350" s="238"/>
      <c r="D350" s="239" t="s">
        <v>193</v>
      </c>
      <c r="E350" s="240" t="s">
        <v>1</v>
      </c>
      <c r="F350" s="241" t="s">
        <v>551</v>
      </c>
      <c r="G350" s="238"/>
      <c r="H350" s="242">
        <v>-50.7</v>
      </c>
      <c r="I350" s="243"/>
      <c r="J350" s="238"/>
      <c r="K350" s="238"/>
      <c r="L350" s="244"/>
      <c r="M350" s="245"/>
      <c r="N350" s="246"/>
      <c r="O350" s="246"/>
      <c r="P350" s="246"/>
      <c r="Q350" s="246"/>
      <c r="R350" s="246"/>
      <c r="S350" s="246"/>
      <c r="T350" s="24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8" t="s">
        <v>193</v>
      </c>
      <c r="AU350" s="248" t="s">
        <v>83</v>
      </c>
      <c r="AV350" s="13" t="s">
        <v>83</v>
      </c>
      <c r="AW350" s="13" t="s">
        <v>31</v>
      </c>
      <c r="AX350" s="13" t="s">
        <v>73</v>
      </c>
      <c r="AY350" s="248" t="s">
        <v>139</v>
      </c>
    </row>
    <row r="351" spans="1:51" s="14" customFormat="1" ht="12">
      <c r="A351" s="14"/>
      <c r="B351" s="249"/>
      <c r="C351" s="250"/>
      <c r="D351" s="239" t="s">
        <v>193</v>
      </c>
      <c r="E351" s="251" t="s">
        <v>1</v>
      </c>
      <c r="F351" s="252" t="s">
        <v>195</v>
      </c>
      <c r="G351" s="250"/>
      <c r="H351" s="253">
        <v>375.48</v>
      </c>
      <c r="I351" s="254"/>
      <c r="J351" s="250"/>
      <c r="K351" s="250"/>
      <c r="L351" s="255"/>
      <c r="M351" s="256"/>
      <c r="N351" s="257"/>
      <c r="O351" s="257"/>
      <c r="P351" s="257"/>
      <c r="Q351" s="257"/>
      <c r="R351" s="257"/>
      <c r="S351" s="257"/>
      <c r="T351" s="25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9" t="s">
        <v>193</v>
      </c>
      <c r="AU351" s="259" t="s">
        <v>83</v>
      </c>
      <c r="AV351" s="14" t="s">
        <v>146</v>
      </c>
      <c r="AW351" s="14" t="s">
        <v>31</v>
      </c>
      <c r="AX351" s="14" t="s">
        <v>81</v>
      </c>
      <c r="AY351" s="259" t="s">
        <v>139</v>
      </c>
    </row>
    <row r="352" spans="1:65" s="2" customFormat="1" ht="24.15" customHeight="1">
      <c r="A352" s="37"/>
      <c r="B352" s="38"/>
      <c r="C352" s="218" t="s">
        <v>398</v>
      </c>
      <c r="D352" s="218" t="s">
        <v>142</v>
      </c>
      <c r="E352" s="219" t="s">
        <v>600</v>
      </c>
      <c r="F352" s="220" t="s">
        <v>601</v>
      </c>
      <c r="G352" s="221" t="s">
        <v>201</v>
      </c>
      <c r="H352" s="222">
        <v>375.48</v>
      </c>
      <c r="I352" s="223"/>
      <c r="J352" s="224">
        <f>ROUND(I352*H352,2)</f>
        <v>0</v>
      </c>
      <c r="K352" s="225"/>
      <c r="L352" s="43"/>
      <c r="M352" s="226" t="s">
        <v>1</v>
      </c>
      <c r="N352" s="227" t="s">
        <v>38</v>
      </c>
      <c r="O352" s="90"/>
      <c r="P352" s="228">
        <f>O352*H352</f>
        <v>0</v>
      </c>
      <c r="Q352" s="228">
        <v>2E-05</v>
      </c>
      <c r="R352" s="228">
        <f>Q352*H352</f>
        <v>0.007509600000000001</v>
      </c>
      <c r="S352" s="228">
        <v>0</v>
      </c>
      <c r="T352" s="229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0" t="s">
        <v>167</v>
      </c>
      <c r="AT352" s="230" t="s">
        <v>142</v>
      </c>
      <c r="AU352" s="230" t="s">
        <v>83</v>
      </c>
      <c r="AY352" s="16" t="s">
        <v>139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6" t="s">
        <v>81</v>
      </c>
      <c r="BK352" s="231">
        <f>ROUND(I352*H352,2)</f>
        <v>0</v>
      </c>
      <c r="BL352" s="16" t="s">
        <v>167</v>
      </c>
      <c r="BM352" s="230" t="s">
        <v>602</v>
      </c>
    </row>
    <row r="353" spans="1:51" s="13" customFormat="1" ht="12">
      <c r="A353" s="13"/>
      <c r="B353" s="237"/>
      <c r="C353" s="238"/>
      <c r="D353" s="239" t="s">
        <v>193</v>
      </c>
      <c r="E353" s="240" t="s">
        <v>1</v>
      </c>
      <c r="F353" s="241" t="s">
        <v>550</v>
      </c>
      <c r="G353" s="238"/>
      <c r="H353" s="242">
        <v>426.18</v>
      </c>
      <c r="I353" s="243"/>
      <c r="J353" s="238"/>
      <c r="K353" s="238"/>
      <c r="L353" s="244"/>
      <c r="M353" s="245"/>
      <c r="N353" s="246"/>
      <c r="O353" s="246"/>
      <c r="P353" s="246"/>
      <c r="Q353" s="246"/>
      <c r="R353" s="246"/>
      <c r="S353" s="246"/>
      <c r="T353" s="24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8" t="s">
        <v>193</v>
      </c>
      <c r="AU353" s="248" t="s">
        <v>83</v>
      </c>
      <c r="AV353" s="13" t="s">
        <v>83</v>
      </c>
      <c r="AW353" s="13" t="s">
        <v>31</v>
      </c>
      <c r="AX353" s="13" t="s">
        <v>73</v>
      </c>
      <c r="AY353" s="248" t="s">
        <v>139</v>
      </c>
    </row>
    <row r="354" spans="1:51" s="13" customFormat="1" ht="12">
      <c r="A354" s="13"/>
      <c r="B354" s="237"/>
      <c r="C354" s="238"/>
      <c r="D354" s="239" t="s">
        <v>193</v>
      </c>
      <c r="E354" s="240" t="s">
        <v>1</v>
      </c>
      <c r="F354" s="241" t="s">
        <v>551</v>
      </c>
      <c r="G354" s="238"/>
      <c r="H354" s="242">
        <v>-50.7</v>
      </c>
      <c r="I354" s="243"/>
      <c r="J354" s="238"/>
      <c r="K354" s="238"/>
      <c r="L354" s="244"/>
      <c r="M354" s="245"/>
      <c r="N354" s="246"/>
      <c r="O354" s="246"/>
      <c r="P354" s="246"/>
      <c r="Q354" s="246"/>
      <c r="R354" s="246"/>
      <c r="S354" s="246"/>
      <c r="T354" s="24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8" t="s">
        <v>193</v>
      </c>
      <c r="AU354" s="248" t="s">
        <v>83</v>
      </c>
      <c r="AV354" s="13" t="s">
        <v>83</v>
      </c>
      <c r="AW354" s="13" t="s">
        <v>31</v>
      </c>
      <c r="AX354" s="13" t="s">
        <v>73</v>
      </c>
      <c r="AY354" s="248" t="s">
        <v>139</v>
      </c>
    </row>
    <row r="355" spans="1:51" s="14" customFormat="1" ht="12">
      <c r="A355" s="14"/>
      <c r="B355" s="249"/>
      <c r="C355" s="250"/>
      <c r="D355" s="239" t="s">
        <v>193</v>
      </c>
      <c r="E355" s="251" t="s">
        <v>1</v>
      </c>
      <c r="F355" s="252" t="s">
        <v>195</v>
      </c>
      <c r="G355" s="250"/>
      <c r="H355" s="253">
        <v>375.48</v>
      </c>
      <c r="I355" s="254"/>
      <c r="J355" s="250"/>
      <c r="K355" s="250"/>
      <c r="L355" s="255"/>
      <c r="M355" s="256"/>
      <c r="N355" s="257"/>
      <c r="O355" s="257"/>
      <c r="P355" s="257"/>
      <c r="Q355" s="257"/>
      <c r="R355" s="257"/>
      <c r="S355" s="257"/>
      <c r="T355" s="258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9" t="s">
        <v>193</v>
      </c>
      <c r="AU355" s="259" t="s">
        <v>83</v>
      </c>
      <c r="AV355" s="14" t="s">
        <v>146</v>
      </c>
      <c r="AW355" s="14" t="s">
        <v>31</v>
      </c>
      <c r="AX355" s="14" t="s">
        <v>81</v>
      </c>
      <c r="AY355" s="259" t="s">
        <v>139</v>
      </c>
    </row>
    <row r="356" spans="1:65" s="2" customFormat="1" ht="16.5" customHeight="1">
      <c r="A356" s="37"/>
      <c r="B356" s="38"/>
      <c r="C356" s="218" t="s">
        <v>603</v>
      </c>
      <c r="D356" s="218" t="s">
        <v>142</v>
      </c>
      <c r="E356" s="219" t="s">
        <v>604</v>
      </c>
      <c r="F356" s="220" t="s">
        <v>605</v>
      </c>
      <c r="G356" s="221" t="s">
        <v>201</v>
      </c>
      <c r="H356" s="222">
        <v>9.42</v>
      </c>
      <c r="I356" s="223"/>
      <c r="J356" s="224">
        <f>ROUND(I356*H356,2)</f>
        <v>0</v>
      </c>
      <c r="K356" s="225"/>
      <c r="L356" s="43"/>
      <c r="M356" s="226" t="s">
        <v>1</v>
      </c>
      <c r="N356" s="227" t="s">
        <v>38</v>
      </c>
      <c r="O356" s="90"/>
      <c r="P356" s="228">
        <f>O356*H356</f>
        <v>0</v>
      </c>
      <c r="Q356" s="228">
        <v>0.00025</v>
      </c>
      <c r="R356" s="228">
        <f>Q356*H356</f>
        <v>0.002355</v>
      </c>
      <c r="S356" s="228">
        <v>0</v>
      </c>
      <c r="T356" s="229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30" t="s">
        <v>167</v>
      </c>
      <c r="AT356" s="230" t="s">
        <v>142</v>
      </c>
      <c r="AU356" s="230" t="s">
        <v>83</v>
      </c>
      <c r="AY356" s="16" t="s">
        <v>139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6" t="s">
        <v>81</v>
      </c>
      <c r="BK356" s="231">
        <f>ROUND(I356*H356,2)</f>
        <v>0</v>
      </c>
      <c r="BL356" s="16" t="s">
        <v>167</v>
      </c>
      <c r="BM356" s="230" t="s">
        <v>606</v>
      </c>
    </row>
    <row r="357" spans="1:51" s="13" customFormat="1" ht="12">
      <c r="A357" s="13"/>
      <c r="B357" s="237"/>
      <c r="C357" s="238"/>
      <c r="D357" s="239" t="s">
        <v>193</v>
      </c>
      <c r="E357" s="240" t="s">
        <v>1</v>
      </c>
      <c r="F357" s="241" t="s">
        <v>286</v>
      </c>
      <c r="G357" s="238"/>
      <c r="H357" s="242">
        <v>9.42</v>
      </c>
      <c r="I357" s="243"/>
      <c r="J357" s="238"/>
      <c r="K357" s="238"/>
      <c r="L357" s="244"/>
      <c r="M357" s="245"/>
      <c r="N357" s="246"/>
      <c r="O357" s="246"/>
      <c r="P357" s="246"/>
      <c r="Q357" s="246"/>
      <c r="R357" s="246"/>
      <c r="S357" s="246"/>
      <c r="T357" s="24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8" t="s">
        <v>193</v>
      </c>
      <c r="AU357" s="248" t="s">
        <v>83</v>
      </c>
      <c r="AV357" s="13" t="s">
        <v>83</v>
      </c>
      <c r="AW357" s="13" t="s">
        <v>31</v>
      </c>
      <c r="AX357" s="13" t="s">
        <v>73</v>
      </c>
      <c r="AY357" s="248" t="s">
        <v>139</v>
      </c>
    </row>
    <row r="358" spans="1:51" s="14" customFormat="1" ht="12">
      <c r="A358" s="14"/>
      <c r="B358" s="249"/>
      <c r="C358" s="250"/>
      <c r="D358" s="239" t="s">
        <v>193</v>
      </c>
      <c r="E358" s="251" t="s">
        <v>1</v>
      </c>
      <c r="F358" s="252" t="s">
        <v>195</v>
      </c>
      <c r="G358" s="250"/>
      <c r="H358" s="253">
        <v>9.42</v>
      </c>
      <c r="I358" s="254"/>
      <c r="J358" s="250"/>
      <c r="K358" s="250"/>
      <c r="L358" s="255"/>
      <c r="M358" s="256"/>
      <c r="N358" s="257"/>
      <c r="O358" s="257"/>
      <c r="P358" s="257"/>
      <c r="Q358" s="257"/>
      <c r="R358" s="257"/>
      <c r="S358" s="257"/>
      <c r="T358" s="25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9" t="s">
        <v>193</v>
      </c>
      <c r="AU358" s="259" t="s">
        <v>83</v>
      </c>
      <c r="AV358" s="14" t="s">
        <v>146</v>
      </c>
      <c r="AW358" s="14" t="s">
        <v>31</v>
      </c>
      <c r="AX358" s="14" t="s">
        <v>81</v>
      </c>
      <c r="AY358" s="259" t="s">
        <v>139</v>
      </c>
    </row>
    <row r="359" spans="1:63" s="12" customFormat="1" ht="25.9" customHeight="1">
      <c r="A359" s="12"/>
      <c r="B359" s="202"/>
      <c r="C359" s="203"/>
      <c r="D359" s="204" t="s">
        <v>72</v>
      </c>
      <c r="E359" s="205" t="s">
        <v>607</v>
      </c>
      <c r="F359" s="205" t="s">
        <v>608</v>
      </c>
      <c r="G359" s="203"/>
      <c r="H359" s="203"/>
      <c r="I359" s="206"/>
      <c r="J359" s="207">
        <f>BK359</f>
        <v>0</v>
      </c>
      <c r="K359" s="203"/>
      <c r="L359" s="208"/>
      <c r="M359" s="209"/>
      <c r="N359" s="210"/>
      <c r="O359" s="210"/>
      <c r="P359" s="211">
        <f>P360</f>
        <v>0</v>
      </c>
      <c r="Q359" s="210"/>
      <c r="R359" s="211">
        <f>R360</f>
        <v>0</v>
      </c>
      <c r="S359" s="210"/>
      <c r="T359" s="212">
        <f>T360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13" t="s">
        <v>146</v>
      </c>
      <c r="AT359" s="214" t="s">
        <v>72</v>
      </c>
      <c r="AU359" s="214" t="s">
        <v>73</v>
      </c>
      <c r="AY359" s="213" t="s">
        <v>139</v>
      </c>
      <c r="BK359" s="215">
        <f>BK360</f>
        <v>0</v>
      </c>
    </row>
    <row r="360" spans="1:65" s="2" customFormat="1" ht="16.5" customHeight="1">
      <c r="A360" s="37"/>
      <c r="B360" s="38"/>
      <c r="C360" s="218" t="s">
        <v>402</v>
      </c>
      <c r="D360" s="218" t="s">
        <v>142</v>
      </c>
      <c r="E360" s="219" t="s">
        <v>609</v>
      </c>
      <c r="F360" s="220" t="s">
        <v>610</v>
      </c>
      <c r="G360" s="221" t="s">
        <v>149</v>
      </c>
      <c r="H360" s="222">
        <v>1</v>
      </c>
      <c r="I360" s="223"/>
      <c r="J360" s="224">
        <f>ROUND(I360*H360,2)</f>
        <v>0</v>
      </c>
      <c r="K360" s="225"/>
      <c r="L360" s="43"/>
      <c r="M360" s="232" t="s">
        <v>1</v>
      </c>
      <c r="N360" s="233" t="s">
        <v>38</v>
      </c>
      <c r="O360" s="234"/>
      <c r="P360" s="235">
        <f>O360*H360</f>
        <v>0</v>
      </c>
      <c r="Q360" s="235">
        <v>0</v>
      </c>
      <c r="R360" s="235">
        <f>Q360*H360</f>
        <v>0</v>
      </c>
      <c r="S360" s="235">
        <v>0</v>
      </c>
      <c r="T360" s="236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30" t="s">
        <v>611</v>
      </c>
      <c r="AT360" s="230" t="s">
        <v>142</v>
      </c>
      <c r="AU360" s="230" t="s">
        <v>81</v>
      </c>
      <c r="AY360" s="16" t="s">
        <v>139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6" t="s">
        <v>81</v>
      </c>
      <c r="BK360" s="231">
        <f>ROUND(I360*H360,2)</f>
        <v>0</v>
      </c>
      <c r="BL360" s="16" t="s">
        <v>611</v>
      </c>
      <c r="BM360" s="230" t="s">
        <v>612</v>
      </c>
    </row>
    <row r="361" spans="1:31" s="2" customFormat="1" ht="6.95" customHeight="1">
      <c r="A361" s="37"/>
      <c r="B361" s="65"/>
      <c r="C361" s="66"/>
      <c r="D361" s="66"/>
      <c r="E361" s="66"/>
      <c r="F361" s="66"/>
      <c r="G361" s="66"/>
      <c r="H361" s="66"/>
      <c r="I361" s="66"/>
      <c r="J361" s="66"/>
      <c r="K361" s="66"/>
      <c r="L361" s="43"/>
      <c r="M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</row>
  </sheetData>
  <sheetProtection password="CC35" sheet="1" objects="1" scenarios="1" formatColumns="0" formatRows="0" autoFilter="0"/>
  <autoFilter ref="C133:K360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111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Polyfunkční dům Dragounská 12, Cheb - rozpočet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613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30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ROUND(J135,2)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ROUND((SUM(BE135:BE366)),2)</f>
        <v>0</v>
      </c>
      <c r="G33" s="37"/>
      <c r="H33" s="37"/>
      <c r="I33" s="154">
        <v>0.21</v>
      </c>
      <c r="J33" s="153">
        <f>ROUND(((SUM(BE135:BE366))*I33),2)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ROUND((SUM(BF135:BF366)),2)</f>
        <v>0</v>
      </c>
      <c r="G34" s="37"/>
      <c r="H34" s="37"/>
      <c r="I34" s="154">
        <v>0.15</v>
      </c>
      <c r="J34" s="153">
        <f>ROUND(((SUM(BF135:BF366))*I34),2)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ROUND((SUM(BG135:BG366)),2)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ROUND((SUM(BH135:BH366)),2)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ROUND((SUM(BI135:BI366)),2)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Polyfunkční dům Dragounská 12, Cheb - rozpočet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20 - 2NP - DS Mája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30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115</v>
      </c>
      <c r="D94" s="175"/>
      <c r="E94" s="175"/>
      <c r="F94" s="175"/>
      <c r="G94" s="175"/>
      <c r="H94" s="175"/>
      <c r="I94" s="175"/>
      <c r="J94" s="176" t="s">
        <v>116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117</v>
      </c>
      <c r="D96" s="39"/>
      <c r="E96" s="39"/>
      <c r="F96" s="39"/>
      <c r="G96" s="39"/>
      <c r="H96" s="39"/>
      <c r="I96" s="39"/>
      <c r="J96" s="109">
        <f>J135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118</v>
      </c>
    </row>
    <row r="97" spans="1:31" s="9" customFormat="1" ht="24.95" customHeight="1">
      <c r="A97" s="9"/>
      <c r="B97" s="178"/>
      <c r="C97" s="179"/>
      <c r="D97" s="180" t="s">
        <v>169</v>
      </c>
      <c r="E97" s="181"/>
      <c r="F97" s="181"/>
      <c r="G97" s="181"/>
      <c r="H97" s="181"/>
      <c r="I97" s="181"/>
      <c r="J97" s="182">
        <f>J136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614</v>
      </c>
      <c r="E98" s="187"/>
      <c r="F98" s="187"/>
      <c r="G98" s="187"/>
      <c r="H98" s="187"/>
      <c r="I98" s="187"/>
      <c r="J98" s="188">
        <f>J137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615</v>
      </c>
      <c r="E99" s="187"/>
      <c r="F99" s="187"/>
      <c r="G99" s="187"/>
      <c r="H99" s="187"/>
      <c r="I99" s="187"/>
      <c r="J99" s="188">
        <f>J146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170</v>
      </c>
      <c r="E100" s="187"/>
      <c r="F100" s="187"/>
      <c r="G100" s="187"/>
      <c r="H100" s="187"/>
      <c r="I100" s="187"/>
      <c r="J100" s="188">
        <f>J158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616</v>
      </c>
      <c r="E101" s="187"/>
      <c r="F101" s="187"/>
      <c r="G101" s="187"/>
      <c r="H101" s="187"/>
      <c r="I101" s="187"/>
      <c r="J101" s="188">
        <f>J179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171</v>
      </c>
      <c r="E102" s="187"/>
      <c r="F102" s="187"/>
      <c r="G102" s="187"/>
      <c r="H102" s="187"/>
      <c r="I102" s="187"/>
      <c r="J102" s="188">
        <f>J183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172</v>
      </c>
      <c r="E103" s="187"/>
      <c r="F103" s="187"/>
      <c r="G103" s="187"/>
      <c r="H103" s="187"/>
      <c r="I103" s="187"/>
      <c r="J103" s="188">
        <f>J205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173</v>
      </c>
      <c r="E104" s="187"/>
      <c r="F104" s="187"/>
      <c r="G104" s="187"/>
      <c r="H104" s="187"/>
      <c r="I104" s="187"/>
      <c r="J104" s="188">
        <f>J229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174</v>
      </c>
      <c r="E105" s="187"/>
      <c r="F105" s="187"/>
      <c r="G105" s="187"/>
      <c r="H105" s="187"/>
      <c r="I105" s="187"/>
      <c r="J105" s="188">
        <f>J236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8"/>
      <c r="C106" s="179"/>
      <c r="D106" s="180" t="s">
        <v>175</v>
      </c>
      <c r="E106" s="181"/>
      <c r="F106" s="181"/>
      <c r="G106" s="181"/>
      <c r="H106" s="181"/>
      <c r="I106" s="181"/>
      <c r="J106" s="182">
        <f>J238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4"/>
      <c r="C107" s="185"/>
      <c r="D107" s="186" t="s">
        <v>177</v>
      </c>
      <c r="E107" s="187"/>
      <c r="F107" s="187"/>
      <c r="G107" s="187"/>
      <c r="H107" s="187"/>
      <c r="I107" s="187"/>
      <c r="J107" s="188">
        <f>J239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178</v>
      </c>
      <c r="E108" s="187"/>
      <c r="F108" s="187"/>
      <c r="G108" s="187"/>
      <c r="H108" s="187"/>
      <c r="I108" s="187"/>
      <c r="J108" s="188">
        <f>J241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179</v>
      </c>
      <c r="E109" s="187"/>
      <c r="F109" s="187"/>
      <c r="G109" s="187"/>
      <c r="H109" s="187"/>
      <c r="I109" s="187"/>
      <c r="J109" s="188">
        <f>J246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180</v>
      </c>
      <c r="E110" s="187"/>
      <c r="F110" s="187"/>
      <c r="G110" s="187"/>
      <c r="H110" s="187"/>
      <c r="I110" s="187"/>
      <c r="J110" s="188">
        <f>J261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617</v>
      </c>
      <c r="E111" s="187"/>
      <c r="F111" s="187"/>
      <c r="G111" s="187"/>
      <c r="H111" s="187"/>
      <c r="I111" s="187"/>
      <c r="J111" s="188">
        <f>J265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183</v>
      </c>
      <c r="E112" s="187"/>
      <c r="F112" s="187"/>
      <c r="G112" s="187"/>
      <c r="H112" s="187"/>
      <c r="I112" s="187"/>
      <c r="J112" s="188">
        <f>J295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184</v>
      </c>
      <c r="E113" s="187"/>
      <c r="F113" s="187"/>
      <c r="G113" s="187"/>
      <c r="H113" s="187"/>
      <c r="I113" s="187"/>
      <c r="J113" s="188">
        <f>J312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185</v>
      </c>
      <c r="E114" s="187"/>
      <c r="F114" s="187"/>
      <c r="G114" s="187"/>
      <c r="H114" s="187"/>
      <c r="I114" s="187"/>
      <c r="J114" s="188">
        <f>J328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9" customFormat="1" ht="24.95" customHeight="1">
      <c r="A115" s="9"/>
      <c r="B115" s="178"/>
      <c r="C115" s="179"/>
      <c r="D115" s="180" t="s">
        <v>186</v>
      </c>
      <c r="E115" s="181"/>
      <c r="F115" s="181"/>
      <c r="G115" s="181"/>
      <c r="H115" s="181"/>
      <c r="I115" s="181"/>
      <c r="J115" s="182">
        <f>J365</f>
        <v>0</v>
      </c>
      <c r="K115" s="179"/>
      <c r="L115" s="183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2" customFormat="1" ht="21.8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spans="1:31" s="2" customFormat="1" ht="6.95" customHeight="1">
      <c r="A121" s="37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4.95" customHeight="1">
      <c r="A122" s="37"/>
      <c r="B122" s="38"/>
      <c r="C122" s="22" t="s">
        <v>124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173" t="str">
        <f>E7</f>
        <v>Polyfunkční dům Dragounská 12, Cheb - rozpočet</v>
      </c>
      <c r="F125" s="31"/>
      <c r="G125" s="31"/>
      <c r="H125" s="31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112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75" t="str">
        <f>E9</f>
        <v>20 - 2NP - DS Mája</v>
      </c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20</v>
      </c>
      <c r="D129" s="39"/>
      <c r="E129" s="39"/>
      <c r="F129" s="26" t="str">
        <f>F12</f>
        <v xml:space="preserve"> </v>
      </c>
      <c r="G129" s="39"/>
      <c r="H129" s="39"/>
      <c r="I129" s="31" t="s">
        <v>22</v>
      </c>
      <c r="J129" s="78" t="str">
        <f>IF(J12="","",J12)</f>
        <v>20. 1. 2022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5.15" customHeight="1">
      <c r="A131" s="37"/>
      <c r="B131" s="38"/>
      <c r="C131" s="31" t="s">
        <v>24</v>
      </c>
      <c r="D131" s="39"/>
      <c r="E131" s="39"/>
      <c r="F131" s="26" t="str">
        <f>E15</f>
        <v xml:space="preserve"> </v>
      </c>
      <c r="G131" s="39"/>
      <c r="H131" s="39"/>
      <c r="I131" s="31" t="s">
        <v>29</v>
      </c>
      <c r="J131" s="35" t="str">
        <f>E21</f>
        <v xml:space="preserve"> 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27</v>
      </c>
      <c r="D132" s="39"/>
      <c r="E132" s="39"/>
      <c r="F132" s="26" t="str">
        <f>IF(E18="","",E18)</f>
        <v>Vyplň údaj</v>
      </c>
      <c r="G132" s="39"/>
      <c r="H132" s="39"/>
      <c r="I132" s="31" t="s">
        <v>30</v>
      </c>
      <c r="J132" s="35" t="str">
        <f>E24</f>
        <v xml:space="preserve"> 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0.3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11" customFormat="1" ht="29.25" customHeight="1">
      <c r="A134" s="190"/>
      <c r="B134" s="191"/>
      <c r="C134" s="192" t="s">
        <v>125</v>
      </c>
      <c r="D134" s="193" t="s">
        <v>58</v>
      </c>
      <c r="E134" s="193" t="s">
        <v>54</v>
      </c>
      <c r="F134" s="193" t="s">
        <v>55</v>
      </c>
      <c r="G134" s="193" t="s">
        <v>126</v>
      </c>
      <c r="H134" s="193" t="s">
        <v>127</v>
      </c>
      <c r="I134" s="193" t="s">
        <v>128</v>
      </c>
      <c r="J134" s="194" t="s">
        <v>116</v>
      </c>
      <c r="K134" s="195" t="s">
        <v>129</v>
      </c>
      <c r="L134" s="196"/>
      <c r="M134" s="99" t="s">
        <v>1</v>
      </c>
      <c r="N134" s="100" t="s">
        <v>37</v>
      </c>
      <c r="O134" s="100" t="s">
        <v>130</v>
      </c>
      <c r="P134" s="100" t="s">
        <v>131</v>
      </c>
      <c r="Q134" s="100" t="s">
        <v>132</v>
      </c>
      <c r="R134" s="100" t="s">
        <v>133</v>
      </c>
      <c r="S134" s="100" t="s">
        <v>134</v>
      </c>
      <c r="T134" s="101" t="s">
        <v>135</v>
      </c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</row>
    <row r="135" spans="1:63" s="2" customFormat="1" ht="22.8" customHeight="1">
      <c r="A135" s="37"/>
      <c r="B135" s="38"/>
      <c r="C135" s="106" t="s">
        <v>136</v>
      </c>
      <c r="D135" s="39"/>
      <c r="E135" s="39"/>
      <c r="F135" s="39"/>
      <c r="G135" s="39"/>
      <c r="H135" s="39"/>
      <c r="I135" s="39"/>
      <c r="J135" s="197">
        <f>BK135</f>
        <v>0</v>
      </c>
      <c r="K135" s="39"/>
      <c r="L135" s="43"/>
      <c r="M135" s="102"/>
      <c r="N135" s="198"/>
      <c r="O135" s="103"/>
      <c r="P135" s="199">
        <f>P136+P238+P365</f>
        <v>0</v>
      </c>
      <c r="Q135" s="103"/>
      <c r="R135" s="199">
        <f>R136+R238+R365</f>
        <v>6.0816640140525</v>
      </c>
      <c r="S135" s="103"/>
      <c r="T135" s="200">
        <f>T136+T238+T365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72</v>
      </c>
      <c r="AU135" s="16" t="s">
        <v>118</v>
      </c>
      <c r="BK135" s="201">
        <f>BK136+BK238+BK365</f>
        <v>0</v>
      </c>
    </row>
    <row r="136" spans="1:63" s="12" customFormat="1" ht="25.9" customHeight="1">
      <c r="A136" s="12"/>
      <c r="B136" s="202"/>
      <c r="C136" s="203"/>
      <c r="D136" s="204" t="s">
        <v>72</v>
      </c>
      <c r="E136" s="205" t="s">
        <v>187</v>
      </c>
      <c r="F136" s="205" t="s">
        <v>188</v>
      </c>
      <c r="G136" s="203"/>
      <c r="H136" s="203"/>
      <c r="I136" s="206"/>
      <c r="J136" s="207">
        <f>BK136</f>
        <v>0</v>
      </c>
      <c r="K136" s="203"/>
      <c r="L136" s="208"/>
      <c r="M136" s="209"/>
      <c r="N136" s="210"/>
      <c r="O136" s="210"/>
      <c r="P136" s="211">
        <f>P137+P146+P158+P179+P183+P205+P229+P236</f>
        <v>0</v>
      </c>
      <c r="Q136" s="210"/>
      <c r="R136" s="211">
        <f>R137+R146+R158+R179+R183+R205+R229+R236</f>
        <v>2.2717465009585003</v>
      </c>
      <c r="S136" s="210"/>
      <c r="T136" s="212">
        <f>T137+T146+T158+T179+T183+T205+T229+T236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81</v>
      </c>
      <c r="AT136" s="214" t="s">
        <v>72</v>
      </c>
      <c r="AU136" s="214" t="s">
        <v>73</v>
      </c>
      <c r="AY136" s="213" t="s">
        <v>139</v>
      </c>
      <c r="BK136" s="215">
        <f>BK137+BK146+BK158+BK179+BK183+BK205+BK229+BK236</f>
        <v>0</v>
      </c>
    </row>
    <row r="137" spans="1:63" s="12" customFormat="1" ht="22.8" customHeight="1">
      <c r="A137" s="12"/>
      <c r="B137" s="202"/>
      <c r="C137" s="203"/>
      <c r="D137" s="204" t="s">
        <v>72</v>
      </c>
      <c r="E137" s="216" t="s">
        <v>81</v>
      </c>
      <c r="F137" s="216" t="s">
        <v>618</v>
      </c>
      <c r="G137" s="203"/>
      <c r="H137" s="203"/>
      <c r="I137" s="206"/>
      <c r="J137" s="217">
        <f>BK137</f>
        <v>0</v>
      </c>
      <c r="K137" s="203"/>
      <c r="L137" s="208"/>
      <c r="M137" s="209"/>
      <c r="N137" s="210"/>
      <c r="O137" s="210"/>
      <c r="P137" s="211">
        <f>SUM(P138:P145)</f>
        <v>0</v>
      </c>
      <c r="Q137" s="210"/>
      <c r="R137" s="211">
        <f>SUM(R138:R145)</f>
        <v>0</v>
      </c>
      <c r="S137" s="210"/>
      <c r="T137" s="212">
        <f>SUM(T138:T145)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81</v>
      </c>
      <c r="AT137" s="214" t="s">
        <v>72</v>
      </c>
      <c r="AU137" s="214" t="s">
        <v>81</v>
      </c>
      <c r="AY137" s="213" t="s">
        <v>139</v>
      </c>
      <c r="BK137" s="215">
        <f>SUM(BK138:BK145)</f>
        <v>0</v>
      </c>
    </row>
    <row r="138" spans="1:65" s="2" customFormat="1" ht="24.15" customHeight="1">
      <c r="A138" s="37"/>
      <c r="B138" s="38"/>
      <c r="C138" s="218" t="s">
        <v>81</v>
      </c>
      <c r="D138" s="218" t="s">
        <v>142</v>
      </c>
      <c r="E138" s="219" t="s">
        <v>619</v>
      </c>
      <c r="F138" s="220" t="s">
        <v>620</v>
      </c>
      <c r="G138" s="221" t="s">
        <v>192</v>
      </c>
      <c r="H138" s="222">
        <v>0.288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38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146</v>
      </c>
      <c r="AT138" s="230" t="s">
        <v>142</v>
      </c>
      <c r="AU138" s="230" t="s">
        <v>83</v>
      </c>
      <c r="AY138" s="16" t="s">
        <v>139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81</v>
      </c>
      <c r="BK138" s="231">
        <f>ROUND(I138*H138,2)</f>
        <v>0</v>
      </c>
      <c r="BL138" s="16" t="s">
        <v>146</v>
      </c>
      <c r="BM138" s="230" t="s">
        <v>83</v>
      </c>
    </row>
    <row r="139" spans="1:51" s="13" customFormat="1" ht="12">
      <c r="A139" s="13"/>
      <c r="B139" s="237"/>
      <c r="C139" s="238"/>
      <c r="D139" s="239" t="s">
        <v>193</v>
      </c>
      <c r="E139" s="240" t="s">
        <v>1</v>
      </c>
      <c r="F139" s="241" t="s">
        <v>621</v>
      </c>
      <c r="G139" s="238"/>
      <c r="H139" s="242">
        <v>0.288</v>
      </c>
      <c r="I139" s="243"/>
      <c r="J139" s="238"/>
      <c r="K139" s="238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193</v>
      </c>
      <c r="AU139" s="248" t="s">
        <v>83</v>
      </c>
      <c r="AV139" s="13" t="s">
        <v>83</v>
      </c>
      <c r="AW139" s="13" t="s">
        <v>31</v>
      </c>
      <c r="AX139" s="13" t="s">
        <v>73</v>
      </c>
      <c r="AY139" s="248" t="s">
        <v>139</v>
      </c>
    </row>
    <row r="140" spans="1:51" s="14" customFormat="1" ht="12">
      <c r="A140" s="14"/>
      <c r="B140" s="249"/>
      <c r="C140" s="250"/>
      <c r="D140" s="239" t="s">
        <v>193</v>
      </c>
      <c r="E140" s="251" t="s">
        <v>1</v>
      </c>
      <c r="F140" s="252" t="s">
        <v>195</v>
      </c>
      <c r="G140" s="250"/>
      <c r="H140" s="253">
        <v>0.288</v>
      </c>
      <c r="I140" s="254"/>
      <c r="J140" s="250"/>
      <c r="K140" s="250"/>
      <c r="L140" s="255"/>
      <c r="M140" s="256"/>
      <c r="N140" s="257"/>
      <c r="O140" s="257"/>
      <c r="P140" s="257"/>
      <c r="Q140" s="257"/>
      <c r="R140" s="257"/>
      <c r="S140" s="257"/>
      <c r="T140" s="258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9" t="s">
        <v>193</v>
      </c>
      <c r="AU140" s="259" t="s">
        <v>83</v>
      </c>
      <c r="AV140" s="14" t="s">
        <v>146</v>
      </c>
      <c r="AW140" s="14" t="s">
        <v>31</v>
      </c>
      <c r="AX140" s="14" t="s">
        <v>81</v>
      </c>
      <c r="AY140" s="259" t="s">
        <v>139</v>
      </c>
    </row>
    <row r="141" spans="1:65" s="2" customFormat="1" ht="37.8" customHeight="1">
      <c r="A141" s="37"/>
      <c r="B141" s="38"/>
      <c r="C141" s="218" t="s">
        <v>83</v>
      </c>
      <c r="D141" s="218" t="s">
        <v>142</v>
      </c>
      <c r="E141" s="219" t="s">
        <v>622</v>
      </c>
      <c r="F141" s="220" t="s">
        <v>623</v>
      </c>
      <c r="G141" s="221" t="s">
        <v>192</v>
      </c>
      <c r="H141" s="222">
        <v>0.288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38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146</v>
      </c>
      <c r="AT141" s="230" t="s">
        <v>142</v>
      </c>
      <c r="AU141" s="230" t="s">
        <v>83</v>
      </c>
      <c r="AY141" s="16" t="s">
        <v>139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146</v>
      </c>
      <c r="BM141" s="230" t="s">
        <v>146</v>
      </c>
    </row>
    <row r="142" spans="1:65" s="2" customFormat="1" ht="33" customHeight="1">
      <c r="A142" s="37"/>
      <c r="B142" s="38"/>
      <c r="C142" s="218" t="s">
        <v>152</v>
      </c>
      <c r="D142" s="218" t="s">
        <v>142</v>
      </c>
      <c r="E142" s="219" t="s">
        <v>624</v>
      </c>
      <c r="F142" s="220" t="s">
        <v>625</v>
      </c>
      <c r="G142" s="221" t="s">
        <v>305</v>
      </c>
      <c r="H142" s="222">
        <v>0.576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38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146</v>
      </c>
      <c r="AT142" s="230" t="s">
        <v>142</v>
      </c>
      <c r="AU142" s="230" t="s">
        <v>83</v>
      </c>
      <c r="AY142" s="16" t="s">
        <v>139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81</v>
      </c>
      <c r="BK142" s="231">
        <f>ROUND(I142*H142,2)</f>
        <v>0</v>
      </c>
      <c r="BL142" s="16" t="s">
        <v>146</v>
      </c>
      <c r="BM142" s="230" t="s">
        <v>154</v>
      </c>
    </row>
    <row r="143" spans="1:51" s="13" customFormat="1" ht="12">
      <c r="A143" s="13"/>
      <c r="B143" s="237"/>
      <c r="C143" s="238"/>
      <c r="D143" s="239" t="s">
        <v>193</v>
      </c>
      <c r="E143" s="240" t="s">
        <v>1</v>
      </c>
      <c r="F143" s="241" t="s">
        <v>626</v>
      </c>
      <c r="G143" s="238"/>
      <c r="H143" s="242">
        <v>0.576</v>
      </c>
      <c r="I143" s="243"/>
      <c r="J143" s="238"/>
      <c r="K143" s="238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193</v>
      </c>
      <c r="AU143" s="248" t="s">
        <v>83</v>
      </c>
      <c r="AV143" s="13" t="s">
        <v>83</v>
      </c>
      <c r="AW143" s="13" t="s">
        <v>31</v>
      </c>
      <c r="AX143" s="13" t="s">
        <v>73</v>
      </c>
      <c r="AY143" s="248" t="s">
        <v>139</v>
      </c>
    </row>
    <row r="144" spans="1:51" s="14" customFormat="1" ht="12">
      <c r="A144" s="14"/>
      <c r="B144" s="249"/>
      <c r="C144" s="250"/>
      <c r="D144" s="239" t="s">
        <v>193</v>
      </c>
      <c r="E144" s="251" t="s">
        <v>1</v>
      </c>
      <c r="F144" s="252" t="s">
        <v>195</v>
      </c>
      <c r="G144" s="250"/>
      <c r="H144" s="253">
        <v>0.576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9" t="s">
        <v>193</v>
      </c>
      <c r="AU144" s="259" t="s">
        <v>83</v>
      </c>
      <c r="AV144" s="14" t="s">
        <v>146</v>
      </c>
      <c r="AW144" s="14" t="s">
        <v>31</v>
      </c>
      <c r="AX144" s="14" t="s">
        <v>81</v>
      </c>
      <c r="AY144" s="259" t="s">
        <v>139</v>
      </c>
    </row>
    <row r="145" spans="1:65" s="2" customFormat="1" ht="16.5" customHeight="1">
      <c r="A145" s="37"/>
      <c r="B145" s="38"/>
      <c r="C145" s="218" t="s">
        <v>146</v>
      </c>
      <c r="D145" s="218" t="s">
        <v>142</v>
      </c>
      <c r="E145" s="219" t="s">
        <v>627</v>
      </c>
      <c r="F145" s="220" t="s">
        <v>628</v>
      </c>
      <c r="G145" s="221" t="s">
        <v>192</v>
      </c>
      <c r="H145" s="222">
        <v>0.288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38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146</v>
      </c>
      <c r="AT145" s="230" t="s">
        <v>142</v>
      </c>
      <c r="AU145" s="230" t="s">
        <v>83</v>
      </c>
      <c r="AY145" s="16" t="s">
        <v>139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81</v>
      </c>
      <c r="BK145" s="231">
        <f>ROUND(I145*H145,2)</f>
        <v>0</v>
      </c>
      <c r="BL145" s="16" t="s">
        <v>146</v>
      </c>
      <c r="BM145" s="230" t="s">
        <v>158</v>
      </c>
    </row>
    <row r="146" spans="1:63" s="12" customFormat="1" ht="22.8" customHeight="1">
      <c r="A146" s="12"/>
      <c r="B146" s="202"/>
      <c r="C146" s="203"/>
      <c r="D146" s="204" t="s">
        <v>72</v>
      </c>
      <c r="E146" s="216" t="s">
        <v>83</v>
      </c>
      <c r="F146" s="216" t="s">
        <v>629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SUM(P147:P157)</f>
        <v>0</v>
      </c>
      <c r="Q146" s="210"/>
      <c r="R146" s="211">
        <f>SUM(R147:R157)</f>
        <v>0.2946745929585</v>
      </c>
      <c r="S146" s="210"/>
      <c r="T146" s="212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81</v>
      </c>
      <c r="AT146" s="214" t="s">
        <v>72</v>
      </c>
      <c r="AU146" s="214" t="s">
        <v>81</v>
      </c>
      <c r="AY146" s="213" t="s">
        <v>139</v>
      </c>
      <c r="BK146" s="215">
        <f>SUM(BK147:BK157)</f>
        <v>0</v>
      </c>
    </row>
    <row r="147" spans="1:65" s="2" customFormat="1" ht="24.15" customHeight="1">
      <c r="A147" s="37"/>
      <c r="B147" s="38"/>
      <c r="C147" s="218" t="s">
        <v>138</v>
      </c>
      <c r="D147" s="218" t="s">
        <v>142</v>
      </c>
      <c r="E147" s="219" t="s">
        <v>630</v>
      </c>
      <c r="F147" s="220" t="s">
        <v>631</v>
      </c>
      <c r="G147" s="221" t="s">
        <v>192</v>
      </c>
      <c r="H147" s="222">
        <v>0.115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38</v>
      </c>
      <c r="O147" s="90"/>
      <c r="P147" s="228">
        <f>O147*H147</f>
        <v>0</v>
      </c>
      <c r="Q147" s="228">
        <v>2.501872204</v>
      </c>
      <c r="R147" s="228">
        <f>Q147*H147</f>
        <v>0.28771530346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146</v>
      </c>
      <c r="AT147" s="230" t="s">
        <v>142</v>
      </c>
      <c r="AU147" s="230" t="s">
        <v>83</v>
      </c>
      <c r="AY147" s="16" t="s">
        <v>139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81</v>
      </c>
      <c r="BK147" s="231">
        <f>ROUND(I147*H147,2)</f>
        <v>0</v>
      </c>
      <c r="BL147" s="16" t="s">
        <v>146</v>
      </c>
      <c r="BM147" s="230" t="s">
        <v>84</v>
      </c>
    </row>
    <row r="148" spans="1:51" s="13" customFormat="1" ht="12">
      <c r="A148" s="13"/>
      <c r="B148" s="237"/>
      <c r="C148" s="238"/>
      <c r="D148" s="239" t="s">
        <v>193</v>
      </c>
      <c r="E148" s="240" t="s">
        <v>1</v>
      </c>
      <c r="F148" s="241" t="s">
        <v>632</v>
      </c>
      <c r="G148" s="238"/>
      <c r="H148" s="242">
        <v>0.1152</v>
      </c>
      <c r="I148" s="243"/>
      <c r="J148" s="238"/>
      <c r="K148" s="238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193</v>
      </c>
      <c r="AU148" s="248" t="s">
        <v>83</v>
      </c>
      <c r="AV148" s="13" t="s">
        <v>83</v>
      </c>
      <c r="AW148" s="13" t="s">
        <v>31</v>
      </c>
      <c r="AX148" s="13" t="s">
        <v>73</v>
      </c>
      <c r="AY148" s="248" t="s">
        <v>139</v>
      </c>
    </row>
    <row r="149" spans="1:51" s="14" customFormat="1" ht="12">
      <c r="A149" s="14"/>
      <c r="B149" s="249"/>
      <c r="C149" s="250"/>
      <c r="D149" s="239" t="s">
        <v>193</v>
      </c>
      <c r="E149" s="251" t="s">
        <v>1</v>
      </c>
      <c r="F149" s="252" t="s">
        <v>195</v>
      </c>
      <c r="G149" s="250"/>
      <c r="H149" s="253">
        <v>0.1152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9" t="s">
        <v>193</v>
      </c>
      <c r="AU149" s="259" t="s">
        <v>83</v>
      </c>
      <c r="AV149" s="14" t="s">
        <v>146</v>
      </c>
      <c r="AW149" s="14" t="s">
        <v>31</v>
      </c>
      <c r="AX149" s="14" t="s">
        <v>81</v>
      </c>
      <c r="AY149" s="259" t="s">
        <v>139</v>
      </c>
    </row>
    <row r="150" spans="1:65" s="2" customFormat="1" ht="16.5" customHeight="1">
      <c r="A150" s="37"/>
      <c r="B150" s="38"/>
      <c r="C150" s="218" t="s">
        <v>154</v>
      </c>
      <c r="D150" s="218" t="s">
        <v>142</v>
      </c>
      <c r="E150" s="219" t="s">
        <v>633</v>
      </c>
      <c r="F150" s="220" t="s">
        <v>634</v>
      </c>
      <c r="G150" s="221" t="s">
        <v>201</v>
      </c>
      <c r="H150" s="222">
        <v>0.624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38</v>
      </c>
      <c r="O150" s="90"/>
      <c r="P150" s="228">
        <f>O150*H150</f>
        <v>0</v>
      </c>
      <c r="Q150" s="228">
        <v>0.0026369</v>
      </c>
      <c r="R150" s="228">
        <f>Q150*H150</f>
        <v>0.0016454256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146</v>
      </c>
      <c r="AT150" s="230" t="s">
        <v>142</v>
      </c>
      <c r="AU150" s="230" t="s">
        <v>83</v>
      </c>
      <c r="AY150" s="16" t="s">
        <v>139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81</v>
      </c>
      <c r="BK150" s="231">
        <f>ROUND(I150*H150,2)</f>
        <v>0</v>
      </c>
      <c r="BL150" s="16" t="s">
        <v>146</v>
      </c>
      <c r="BM150" s="230" t="s">
        <v>216</v>
      </c>
    </row>
    <row r="151" spans="1:51" s="13" customFormat="1" ht="12">
      <c r="A151" s="13"/>
      <c r="B151" s="237"/>
      <c r="C151" s="238"/>
      <c r="D151" s="239" t="s">
        <v>193</v>
      </c>
      <c r="E151" s="240" t="s">
        <v>1</v>
      </c>
      <c r="F151" s="241" t="s">
        <v>635</v>
      </c>
      <c r="G151" s="238"/>
      <c r="H151" s="242">
        <v>0.624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193</v>
      </c>
      <c r="AU151" s="248" t="s">
        <v>83</v>
      </c>
      <c r="AV151" s="13" t="s">
        <v>83</v>
      </c>
      <c r="AW151" s="13" t="s">
        <v>31</v>
      </c>
      <c r="AX151" s="13" t="s">
        <v>73</v>
      </c>
      <c r="AY151" s="248" t="s">
        <v>139</v>
      </c>
    </row>
    <row r="152" spans="1:51" s="14" customFormat="1" ht="12">
      <c r="A152" s="14"/>
      <c r="B152" s="249"/>
      <c r="C152" s="250"/>
      <c r="D152" s="239" t="s">
        <v>193</v>
      </c>
      <c r="E152" s="251" t="s">
        <v>1</v>
      </c>
      <c r="F152" s="252" t="s">
        <v>195</v>
      </c>
      <c r="G152" s="250"/>
      <c r="H152" s="253">
        <v>0.624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9" t="s">
        <v>193</v>
      </c>
      <c r="AU152" s="259" t="s">
        <v>83</v>
      </c>
      <c r="AV152" s="14" t="s">
        <v>146</v>
      </c>
      <c r="AW152" s="14" t="s">
        <v>31</v>
      </c>
      <c r="AX152" s="14" t="s">
        <v>81</v>
      </c>
      <c r="AY152" s="259" t="s">
        <v>139</v>
      </c>
    </row>
    <row r="153" spans="1:65" s="2" customFormat="1" ht="16.5" customHeight="1">
      <c r="A153" s="37"/>
      <c r="B153" s="38"/>
      <c r="C153" s="218" t="s">
        <v>159</v>
      </c>
      <c r="D153" s="218" t="s">
        <v>142</v>
      </c>
      <c r="E153" s="219" t="s">
        <v>636</v>
      </c>
      <c r="F153" s="220" t="s">
        <v>637</v>
      </c>
      <c r="G153" s="221" t="s">
        <v>201</v>
      </c>
      <c r="H153" s="222">
        <v>0.624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38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146</v>
      </c>
      <c r="AT153" s="230" t="s">
        <v>142</v>
      </c>
      <c r="AU153" s="230" t="s">
        <v>83</v>
      </c>
      <c r="AY153" s="16" t="s">
        <v>139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81</v>
      </c>
      <c r="BK153" s="231">
        <f>ROUND(I153*H153,2)</f>
        <v>0</v>
      </c>
      <c r="BL153" s="16" t="s">
        <v>146</v>
      </c>
      <c r="BM153" s="230" t="s">
        <v>162</v>
      </c>
    </row>
    <row r="154" spans="1:65" s="2" customFormat="1" ht="16.5" customHeight="1">
      <c r="A154" s="37"/>
      <c r="B154" s="38"/>
      <c r="C154" s="218" t="s">
        <v>158</v>
      </c>
      <c r="D154" s="218" t="s">
        <v>142</v>
      </c>
      <c r="E154" s="219" t="s">
        <v>638</v>
      </c>
      <c r="F154" s="220" t="s">
        <v>639</v>
      </c>
      <c r="G154" s="221" t="s">
        <v>198</v>
      </c>
      <c r="H154" s="222">
        <v>8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38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146</v>
      </c>
      <c r="AT154" s="230" t="s">
        <v>142</v>
      </c>
      <c r="AU154" s="230" t="s">
        <v>83</v>
      </c>
      <c r="AY154" s="16" t="s">
        <v>139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81</v>
      </c>
      <c r="BK154" s="231">
        <f>ROUND(I154*H154,2)</f>
        <v>0</v>
      </c>
      <c r="BL154" s="16" t="s">
        <v>146</v>
      </c>
      <c r="BM154" s="230" t="s">
        <v>167</v>
      </c>
    </row>
    <row r="155" spans="1:65" s="2" customFormat="1" ht="16.5" customHeight="1">
      <c r="A155" s="37"/>
      <c r="B155" s="38"/>
      <c r="C155" s="218" t="s">
        <v>221</v>
      </c>
      <c r="D155" s="218" t="s">
        <v>142</v>
      </c>
      <c r="E155" s="219" t="s">
        <v>640</v>
      </c>
      <c r="F155" s="220" t="s">
        <v>641</v>
      </c>
      <c r="G155" s="221" t="s">
        <v>305</v>
      </c>
      <c r="H155" s="222">
        <v>0.005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38</v>
      </c>
      <c r="O155" s="90"/>
      <c r="P155" s="228">
        <f>O155*H155</f>
        <v>0</v>
      </c>
      <c r="Q155" s="228">
        <v>1.0627727797</v>
      </c>
      <c r="R155" s="228">
        <f>Q155*H155</f>
        <v>0.0053138638984999995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146</v>
      </c>
      <c r="AT155" s="230" t="s">
        <v>142</v>
      </c>
      <c r="AU155" s="230" t="s">
        <v>83</v>
      </c>
      <c r="AY155" s="16" t="s">
        <v>139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81</v>
      </c>
      <c r="BK155" s="231">
        <f>ROUND(I155*H155,2)</f>
        <v>0</v>
      </c>
      <c r="BL155" s="16" t="s">
        <v>146</v>
      </c>
      <c r="BM155" s="230" t="s">
        <v>229</v>
      </c>
    </row>
    <row r="156" spans="1:51" s="13" customFormat="1" ht="12">
      <c r="A156" s="13"/>
      <c r="B156" s="237"/>
      <c r="C156" s="238"/>
      <c r="D156" s="239" t="s">
        <v>193</v>
      </c>
      <c r="E156" s="240" t="s">
        <v>1</v>
      </c>
      <c r="F156" s="241" t="s">
        <v>642</v>
      </c>
      <c r="G156" s="238"/>
      <c r="H156" s="242">
        <v>0.004608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193</v>
      </c>
      <c r="AU156" s="248" t="s">
        <v>83</v>
      </c>
      <c r="AV156" s="13" t="s">
        <v>83</v>
      </c>
      <c r="AW156" s="13" t="s">
        <v>31</v>
      </c>
      <c r="AX156" s="13" t="s">
        <v>73</v>
      </c>
      <c r="AY156" s="248" t="s">
        <v>139</v>
      </c>
    </row>
    <row r="157" spans="1:51" s="14" customFormat="1" ht="12">
      <c r="A157" s="14"/>
      <c r="B157" s="249"/>
      <c r="C157" s="250"/>
      <c r="D157" s="239" t="s">
        <v>193</v>
      </c>
      <c r="E157" s="251" t="s">
        <v>1</v>
      </c>
      <c r="F157" s="252" t="s">
        <v>195</v>
      </c>
      <c r="G157" s="250"/>
      <c r="H157" s="253">
        <v>0.004608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193</v>
      </c>
      <c r="AU157" s="259" t="s">
        <v>83</v>
      </c>
      <c r="AV157" s="14" t="s">
        <v>146</v>
      </c>
      <c r="AW157" s="14" t="s">
        <v>31</v>
      </c>
      <c r="AX157" s="14" t="s">
        <v>81</v>
      </c>
      <c r="AY157" s="259" t="s">
        <v>139</v>
      </c>
    </row>
    <row r="158" spans="1:63" s="12" customFormat="1" ht="22.8" customHeight="1">
      <c r="A158" s="12"/>
      <c r="B158" s="202"/>
      <c r="C158" s="203"/>
      <c r="D158" s="204" t="s">
        <v>72</v>
      </c>
      <c r="E158" s="216" t="s">
        <v>152</v>
      </c>
      <c r="F158" s="216" t="s">
        <v>189</v>
      </c>
      <c r="G158" s="203"/>
      <c r="H158" s="203"/>
      <c r="I158" s="206"/>
      <c r="J158" s="217">
        <f>BK158</f>
        <v>0</v>
      </c>
      <c r="K158" s="203"/>
      <c r="L158" s="208"/>
      <c r="M158" s="209"/>
      <c r="N158" s="210"/>
      <c r="O158" s="210"/>
      <c r="P158" s="211">
        <f>SUM(P159:P178)</f>
        <v>0</v>
      </c>
      <c r="Q158" s="210"/>
      <c r="R158" s="211">
        <f>SUM(R159:R178)</f>
        <v>1.2861231000000002</v>
      </c>
      <c r="S158" s="210"/>
      <c r="T158" s="212">
        <f>SUM(T159:T178)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81</v>
      </c>
      <c r="AT158" s="214" t="s">
        <v>72</v>
      </c>
      <c r="AU158" s="214" t="s">
        <v>81</v>
      </c>
      <c r="AY158" s="213" t="s">
        <v>139</v>
      </c>
      <c r="BK158" s="215">
        <f>SUM(BK159:BK178)</f>
        <v>0</v>
      </c>
    </row>
    <row r="159" spans="1:65" s="2" customFormat="1" ht="24.15" customHeight="1">
      <c r="A159" s="37"/>
      <c r="B159" s="38"/>
      <c r="C159" s="218" t="s">
        <v>84</v>
      </c>
      <c r="D159" s="218" t="s">
        <v>142</v>
      </c>
      <c r="E159" s="219" t="s">
        <v>190</v>
      </c>
      <c r="F159" s="220" t="s">
        <v>191</v>
      </c>
      <c r="G159" s="221" t="s">
        <v>192</v>
      </c>
      <c r="H159" s="222">
        <v>0.065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38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146</v>
      </c>
      <c r="AT159" s="230" t="s">
        <v>142</v>
      </c>
      <c r="AU159" s="230" t="s">
        <v>83</v>
      </c>
      <c r="AY159" s="16" t="s">
        <v>139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81</v>
      </c>
      <c r="BK159" s="231">
        <f>ROUND(I159*H159,2)</f>
        <v>0</v>
      </c>
      <c r="BL159" s="16" t="s">
        <v>146</v>
      </c>
      <c r="BM159" s="230" t="s">
        <v>87</v>
      </c>
    </row>
    <row r="160" spans="1:51" s="13" customFormat="1" ht="12">
      <c r="A160" s="13"/>
      <c r="B160" s="237"/>
      <c r="C160" s="238"/>
      <c r="D160" s="239" t="s">
        <v>193</v>
      </c>
      <c r="E160" s="240" t="s">
        <v>1</v>
      </c>
      <c r="F160" s="241" t="s">
        <v>194</v>
      </c>
      <c r="G160" s="238"/>
      <c r="H160" s="242">
        <v>0.0378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193</v>
      </c>
      <c r="AU160" s="248" t="s">
        <v>83</v>
      </c>
      <c r="AV160" s="13" t="s">
        <v>83</v>
      </c>
      <c r="AW160" s="13" t="s">
        <v>31</v>
      </c>
      <c r="AX160" s="13" t="s">
        <v>73</v>
      </c>
      <c r="AY160" s="248" t="s">
        <v>139</v>
      </c>
    </row>
    <row r="161" spans="1:51" s="13" customFormat="1" ht="12">
      <c r="A161" s="13"/>
      <c r="B161" s="237"/>
      <c r="C161" s="238"/>
      <c r="D161" s="239" t="s">
        <v>193</v>
      </c>
      <c r="E161" s="240" t="s">
        <v>1</v>
      </c>
      <c r="F161" s="241" t="s">
        <v>643</v>
      </c>
      <c r="G161" s="238"/>
      <c r="H161" s="242">
        <v>0.027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193</v>
      </c>
      <c r="AU161" s="248" t="s">
        <v>83</v>
      </c>
      <c r="AV161" s="13" t="s">
        <v>83</v>
      </c>
      <c r="AW161" s="13" t="s">
        <v>31</v>
      </c>
      <c r="AX161" s="13" t="s">
        <v>73</v>
      </c>
      <c r="AY161" s="248" t="s">
        <v>139</v>
      </c>
    </row>
    <row r="162" spans="1:51" s="14" customFormat="1" ht="12">
      <c r="A162" s="14"/>
      <c r="B162" s="249"/>
      <c r="C162" s="250"/>
      <c r="D162" s="239" t="s">
        <v>193</v>
      </c>
      <c r="E162" s="251" t="s">
        <v>1</v>
      </c>
      <c r="F162" s="252" t="s">
        <v>195</v>
      </c>
      <c r="G162" s="250"/>
      <c r="H162" s="253">
        <v>0.0648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193</v>
      </c>
      <c r="AU162" s="259" t="s">
        <v>83</v>
      </c>
      <c r="AV162" s="14" t="s">
        <v>146</v>
      </c>
      <c r="AW162" s="14" t="s">
        <v>31</v>
      </c>
      <c r="AX162" s="14" t="s">
        <v>81</v>
      </c>
      <c r="AY162" s="259" t="s">
        <v>139</v>
      </c>
    </row>
    <row r="163" spans="1:65" s="2" customFormat="1" ht="33" customHeight="1">
      <c r="A163" s="37"/>
      <c r="B163" s="38"/>
      <c r="C163" s="218" t="s">
        <v>226</v>
      </c>
      <c r="D163" s="218" t="s">
        <v>142</v>
      </c>
      <c r="E163" s="219" t="s">
        <v>196</v>
      </c>
      <c r="F163" s="220" t="s">
        <v>197</v>
      </c>
      <c r="G163" s="221" t="s">
        <v>198</v>
      </c>
      <c r="H163" s="222">
        <v>9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38</v>
      </c>
      <c r="O163" s="90"/>
      <c r="P163" s="228">
        <f>O163*H163</f>
        <v>0</v>
      </c>
      <c r="Q163" s="228">
        <v>0.02628</v>
      </c>
      <c r="R163" s="228">
        <f>Q163*H163</f>
        <v>0.23652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146</v>
      </c>
      <c r="AT163" s="230" t="s">
        <v>142</v>
      </c>
      <c r="AU163" s="230" t="s">
        <v>83</v>
      </c>
      <c r="AY163" s="16" t="s">
        <v>139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81</v>
      </c>
      <c r="BK163" s="231">
        <f>ROUND(I163*H163,2)</f>
        <v>0</v>
      </c>
      <c r="BL163" s="16" t="s">
        <v>146</v>
      </c>
      <c r="BM163" s="230" t="s">
        <v>236</v>
      </c>
    </row>
    <row r="164" spans="1:51" s="13" customFormat="1" ht="12">
      <c r="A164" s="13"/>
      <c r="B164" s="237"/>
      <c r="C164" s="238"/>
      <c r="D164" s="239" t="s">
        <v>193</v>
      </c>
      <c r="E164" s="240" t="s">
        <v>1</v>
      </c>
      <c r="F164" s="241" t="s">
        <v>644</v>
      </c>
      <c r="G164" s="238"/>
      <c r="H164" s="242">
        <v>7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193</v>
      </c>
      <c r="AU164" s="248" t="s">
        <v>83</v>
      </c>
      <c r="AV164" s="13" t="s">
        <v>83</v>
      </c>
      <c r="AW164" s="13" t="s">
        <v>31</v>
      </c>
      <c r="AX164" s="13" t="s">
        <v>73</v>
      </c>
      <c r="AY164" s="248" t="s">
        <v>139</v>
      </c>
    </row>
    <row r="165" spans="1:51" s="13" customFormat="1" ht="12">
      <c r="A165" s="13"/>
      <c r="B165" s="237"/>
      <c r="C165" s="238"/>
      <c r="D165" s="239" t="s">
        <v>193</v>
      </c>
      <c r="E165" s="240" t="s">
        <v>1</v>
      </c>
      <c r="F165" s="241" t="s">
        <v>645</v>
      </c>
      <c r="G165" s="238"/>
      <c r="H165" s="242">
        <v>2</v>
      </c>
      <c r="I165" s="243"/>
      <c r="J165" s="238"/>
      <c r="K165" s="238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193</v>
      </c>
      <c r="AU165" s="248" t="s">
        <v>83</v>
      </c>
      <c r="AV165" s="13" t="s">
        <v>83</v>
      </c>
      <c r="AW165" s="13" t="s">
        <v>31</v>
      </c>
      <c r="AX165" s="13" t="s">
        <v>73</v>
      </c>
      <c r="AY165" s="248" t="s">
        <v>139</v>
      </c>
    </row>
    <row r="166" spans="1:51" s="14" customFormat="1" ht="12">
      <c r="A166" s="14"/>
      <c r="B166" s="249"/>
      <c r="C166" s="250"/>
      <c r="D166" s="239" t="s">
        <v>193</v>
      </c>
      <c r="E166" s="251" t="s">
        <v>1</v>
      </c>
      <c r="F166" s="252" t="s">
        <v>195</v>
      </c>
      <c r="G166" s="250"/>
      <c r="H166" s="253">
        <v>9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9" t="s">
        <v>193</v>
      </c>
      <c r="AU166" s="259" t="s">
        <v>83</v>
      </c>
      <c r="AV166" s="14" t="s">
        <v>146</v>
      </c>
      <c r="AW166" s="14" t="s">
        <v>31</v>
      </c>
      <c r="AX166" s="14" t="s">
        <v>81</v>
      </c>
      <c r="AY166" s="259" t="s">
        <v>139</v>
      </c>
    </row>
    <row r="167" spans="1:65" s="2" customFormat="1" ht="24.15" customHeight="1">
      <c r="A167" s="37"/>
      <c r="B167" s="38"/>
      <c r="C167" s="218" t="s">
        <v>216</v>
      </c>
      <c r="D167" s="218" t="s">
        <v>142</v>
      </c>
      <c r="E167" s="219" t="s">
        <v>646</v>
      </c>
      <c r="F167" s="220" t="s">
        <v>647</v>
      </c>
      <c r="G167" s="221" t="s">
        <v>305</v>
      </c>
      <c r="H167" s="222">
        <v>0.013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38</v>
      </c>
      <c r="O167" s="90"/>
      <c r="P167" s="228">
        <f>O167*H167</f>
        <v>0</v>
      </c>
      <c r="Q167" s="228">
        <v>1.09</v>
      </c>
      <c r="R167" s="228">
        <f>Q167*H167</f>
        <v>0.01417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146</v>
      </c>
      <c r="AT167" s="230" t="s">
        <v>142</v>
      </c>
      <c r="AU167" s="230" t="s">
        <v>83</v>
      </c>
      <c r="AY167" s="16" t="s">
        <v>139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81</v>
      </c>
      <c r="BK167" s="231">
        <f>ROUND(I167*H167,2)</f>
        <v>0</v>
      </c>
      <c r="BL167" s="16" t="s">
        <v>146</v>
      </c>
      <c r="BM167" s="230" t="s">
        <v>239</v>
      </c>
    </row>
    <row r="168" spans="1:51" s="13" customFormat="1" ht="12">
      <c r="A168" s="13"/>
      <c r="B168" s="237"/>
      <c r="C168" s="238"/>
      <c r="D168" s="239" t="s">
        <v>193</v>
      </c>
      <c r="E168" s="240" t="s">
        <v>1</v>
      </c>
      <c r="F168" s="241" t="s">
        <v>648</v>
      </c>
      <c r="G168" s="238"/>
      <c r="H168" s="242">
        <v>0.0126</v>
      </c>
      <c r="I168" s="243"/>
      <c r="J168" s="238"/>
      <c r="K168" s="238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193</v>
      </c>
      <c r="AU168" s="248" t="s">
        <v>83</v>
      </c>
      <c r="AV168" s="13" t="s">
        <v>83</v>
      </c>
      <c r="AW168" s="13" t="s">
        <v>31</v>
      </c>
      <c r="AX168" s="13" t="s">
        <v>73</v>
      </c>
      <c r="AY168" s="248" t="s">
        <v>139</v>
      </c>
    </row>
    <row r="169" spans="1:51" s="14" customFormat="1" ht="12">
      <c r="A169" s="14"/>
      <c r="B169" s="249"/>
      <c r="C169" s="250"/>
      <c r="D169" s="239" t="s">
        <v>193</v>
      </c>
      <c r="E169" s="251" t="s">
        <v>1</v>
      </c>
      <c r="F169" s="252" t="s">
        <v>195</v>
      </c>
      <c r="G169" s="250"/>
      <c r="H169" s="253">
        <v>0.0126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9" t="s">
        <v>193</v>
      </c>
      <c r="AU169" s="259" t="s">
        <v>83</v>
      </c>
      <c r="AV169" s="14" t="s">
        <v>146</v>
      </c>
      <c r="AW169" s="14" t="s">
        <v>31</v>
      </c>
      <c r="AX169" s="14" t="s">
        <v>81</v>
      </c>
      <c r="AY169" s="259" t="s">
        <v>139</v>
      </c>
    </row>
    <row r="170" spans="1:65" s="2" customFormat="1" ht="24.15" customHeight="1">
      <c r="A170" s="37"/>
      <c r="B170" s="38"/>
      <c r="C170" s="218" t="s">
        <v>233</v>
      </c>
      <c r="D170" s="218" t="s">
        <v>142</v>
      </c>
      <c r="E170" s="219" t="s">
        <v>203</v>
      </c>
      <c r="F170" s="220" t="s">
        <v>204</v>
      </c>
      <c r="G170" s="221" t="s">
        <v>201</v>
      </c>
      <c r="H170" s="222">
        <v>16.35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38</v>
      </c>
      <c r="O170" s="90"/>
      <c r="P170" s="228">
        <f>O170*H170</f>
        <v>0</v>
      </c>
      <c r="Q170" s="228">
        <v>0.05897</v>
      </c>
      <c r="R170" s="228">
        <f>Q170*H170</f>
        <v>0.9641595000000001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146</v>
      </c>
      <c r="AT170" s="230" t="s">
        <v>142</v>
      </c>
      <c r="AU170" s="230" t="s">
        <v>83</v>
      </c>
      <c r="AY170" s="16" t="s">
        <v>139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81</v>
      </c>
      <c r="BK170" s="231">
        <f>ROUND(I170*H170,2)</f>
        <v>0</v>
      </c>
      <c r="BL170" s="16" t="s">
        <v>146</v>
      </c>
      <c r="BM170" s="230" t="s">
        <v>242</v>
      </c>
    </row>
    <row r="171" spans="1:51" s="13" customFormat="1" ht="12">
      <c r="A171" s="13"/>
      <c r="B171" s="237"/>
      <c r="C171" s="238"/>
      <c r="D171" s="239" t="s">
        <v>193</v>
      </c>
      <c r="E171" s="240" t="s">
        <v>1</v>
      </c>
      <c r="F171" s="241" t="s">
        <v>649</v>
      </c>
      <c r="G171" s="238"/>
      <c r="H171" s="242">
        <v>16.38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193</v>
      </c>
      <c r="AU171" s="248" t="s">
        <v>83</v>
      </c>
      <c r="AV171" s="13" t="s">
        <v>83</v>
      </c>
      <c r="AW171" s="13" t="s">
        <v>31</v>
      </c>
      <c r="AX171" s="13" t="s">
        <v>73</v>
      </c>
      <c r="AY171" s="248" t="s">
        <v>139</v>
      </c>
    </row>
    <row r="172" spans="1:51" s="13" customFormat="1" ht="12">
      <c r="A172" s="13"/>
      <c r="B172" s="237"/>
      <c r="C172" s="238"/>
      <c r="D172" s="239" t="s">
        <v>193</v>
      </c>
      <c r="E172" s="240" t="s">
        <v>1</v>
      </c>
      <c r="F172" s="241" t="s">
        <v>650</v>
      </c>
      <c r="G172" s="238"/>
      <c r="H172" s="242">
        <v>-4.48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193</v>
      </c>
      <c r="AU172" s="248" t="s">
        <v>83</v>
      </c>
      <c r="AV172" s="13" t="s">
        <v>83</v>
      </c>
      <c r="AW172" s="13" t="s">
        <v>31</v>
      </c>
      <c r="AX172" s="13" t="s">
        <v>73</v>
      </c>
      <c r="AY172" s="248" t="s">
        <v>139</v>
      </c>
    </row>
    <row r="173" spans="1:51" s="13" customFormat="1" ht="12">
      <c r="A173" s="13"/>
      <c r="B173" s="237"/>
      <c r="C173" s="238"/>
      <c r="D173" s="239" t="s">
        <v>193</v>
      </c>
      <c r="E173" s="240" t="s">
        <v>1</v>
      </c>
      <c r="F173" s="241" t="s">
        <v>651</v>
      </c>
      <c r="G173" s="238"/>
      <c r="H173" s="242">
        <v>5.2</v>
      </c>
      <c r="I173" s="243"/>
      <c r="J173" s="238"/>
      <c r="K173" s="238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193</v>
      </c>
      <c r="AU173" s="248" t="s">
        <v>83</v>
      </c>
      <c r="AV173" s="13" t="s">
        <v>83</v>
      </c>
      <c r="AW173" s="13" t="s">
        <v>31</v>
      </c>
      <c r="AX173" s="13" t="s">
        <v>73</v>
      </c>
      <c r="AY173" s="248" t="s">
        <v>139</v>
      </c>
    </row>
    <row r="174" spans="1:51" s="13" customFormat="1" ht="12">
      <c r="A174" s="13"/>
      <c r="B174" s="237"/>
      <c r="C174" s="238"/>
      <c r="D174" s="239" t="s">
        <v>193</v>
      </c>
      <c r="E174" s="240" t="s">
        <v>1</v>
      </c>
      <c r="F174" s="241" t="s">
        <v>652</v>
      </c>
      <c r="G174" s="238"/>
      <c r="H174" s="242">
        <v>-0.75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193</v>
      </c>
      <c r="AU174" s="248" t="s">
        <v>83</v>
      </c>
      <c r="AV174" s="13" t="s">
        <v>83</v>
      </c>
      <c r="AW174" s="13" t="s">
        <v>31</v>
      </c>
      <c r="AX174" s="13" t="s">
        <v>73</v>
      </c>
      <c r="AY174" s="248" t="s">
        <v>139</v>
      </c>
    </row>
    <row r="175" spans="1:51" s="14" customFormat="1" ht="12">
      <c r="A175" s="14"/>
      <c r="B175" s="249"/>
      <c r="C175" s="250"/>
      <c r="D175" s="239" t="s">
        <v>193</v>
      </c>
      <c r="E175" s="251" t="s">
        <v>1</v>
      </c>
      <c r="F175" s="252" t="s">
        <v>195</v>
      </c>
      <c r="G175" s="250"/>
      <c r="H175" s="253">
        <v>16.35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9" t="s">
        <v>193</v>
      </c>
      <c r="AU175" s="259" t="s">
        <v>83</v>
      </c>
      <c r="AV175" s="14" t="s">
        <v>146</v>
      </c>
      <c r="AW175" s="14" t="s">
        <v>31</v>
      </c>
      <c r="AX175" s="14" t="s">
        <v>81</v>
      </c>
      <c r="AY175" s="259" t="s">
        <v>139</v>
      </c>
    </row>
    <row r="176" spans="1:65" s="2" customFormat="1" ht="24.15" customHeight="1">
      <c r="A176" s="37"/>
      <c r="B176" s="38"/>
      <c r="C176" s="218" t="s">
        <v>162</v>
      </c>
      <c r="D176" s="218" t="s">
        <v>142</v>
      </c>
      <c r="E176" s="219" t="s">
        <v>653</v>
      </c>
      <c r="F176" s="220" t="s">
        <v>654</v>
      </c>
      <c r="G176" s="221" t="s">
        <v>201</v>
      </c>
      <c r="H176" s="222">
        <v>0.4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38</v>
      </c>
      <c r="O176" s="90"/>
      <c r="P176" s="228">
        <f>O176*H176</f>
        <v>0</v>
      </c>
      <c r="Q176" s="228">
        <v>0.178184</v>
      </c>
      <c r="R176" s="228">
        <f>Q176*H176</f>
        <v>0.0712736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146</v>
      </c>
      <c r="AT176" s="230" t="s">
        <v>142</v>
      </c>
      <c r="AU176" s="230" t="s">
        <v>83</v>
      </c>
      <c r="AY176" s="16" t="s">
        <v>139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81</v>
      </c>
      <c r="BK176" s="231">
        <f>ROUND(I176*H176,2)</f>
        <v>0</v>
      </c>
      <c r="BL176" s="16" t="s">
        <v>146</v>
      </c>
      <c r="BM176" s="230" t="s">
        <v>246</v>
      </c>
    </row>
    <row r="177" spans="1:51" s="13" customFormat="1" ht="12">
      <c r="A177" s="13"/>
      <c r="B177" s="237"/>
      <c r="C177" s="238"/>
      <c r="D177" s="239" t="s">
        <v>193</v>
      </c>
      <c r="E177" s="240" t="s">
        <v>1</v>
      </c>
      <c r="F177" s="241" t="s">
        <v>655</v>
      </c>
      <c r="G177" s="238"/>
      <c r="H177" s="242">
        <v>0.4</v>
      </c>
      <c r="I177" s="243"/>
      <c r="J177" s="238"/>
      <c r="K177" s="238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193</v>
      </c>
      <c r="AU177" s="248" t="s">
        <v>83</v>
      </c>
      <c r="AV177" s="13" t="s">
        <v>83</v>
      </c>
      <c r="AW177" s="13" t="s">
        <v>31</v>
      </c>
      <c r="AX177" s="13" t="s">
        <v>73</v>
      </c>
      <c r="AY177" s="248" t="s">
        <v>139</v>
      </c>
    </row>
    <row r="178" spans="1:51" s="14" customFormat="1" ht="12">
      <c r="A178" s="14"/>
      <c r="B178" s="249"/>
      <c r="C178" s="250"/>
      <c r="D178" s="239" t="s">
        <v>193</v>
      </c>
      <c r="E178" s="251" t="s">
        <v>1</v>
      </c>
      <c r="F178" s="252" t="s">
        <v>195</v>
      </c>
      <c r="G178" s="250"/>
      <c r="H178" s="253">
        <v>0.4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9" t="s">
        <v>193</v>
      </c>
      <c r="AU178" s="259" t="s">
        <v>83</v>
      </c>
      <c r="AV178" s="14" t="s">
        <v>146</v>
      </c>
      <c r="AW178" s="14" t="s">
        <v>31</v>
      </c>
      <c r="AX178" s="14" t="s">
        <v>81</v>
      </c>
      <c r="AY178" s="259" t="s">
        <v>139</v>
      </c>
    </row>
    <row r="179" spans="1:63" s="12" customFormat="1" ht="22.8" customHeight="1">
      <c r="A179" s="12"/>
      <c r="B179" s="202"/>
      <c r="C179" s="203"/>
      <c r="D179" s="204" t="s">
        <v>72</v>
      </c>
      <c r="E179" s="216" t="s">
        <v>138</v>
      </c>
      <c r="F179" s="216" t="s">
        <v>656</v>
      </c>
      <c r="G179" s="203"/>
      <c r="H179" s="203"/>
      <c r="I179" s="206"/>
      <c r="J179" s="217">
        <f>BK179</f>
        <v>0</v>
      </c>
      <c r="K179" s="203"/>
      <c r="L179" s="208"/>
      <c r="M179" s="209"/>
      <c r="N179" s="210"/>
      <c r="O179" s="210"/>
      <c r="P179" s="211">
        <f>SUM(P180:P182)</f>
        <v>0</v>
      </c>
      <c r="Q179" s="210"/>
      <c r="R179" s="211">
        <f>SUM(R180:R182)</f>
        <v>0</v>
      </c>
      <c r="S179" s="210"/>
      <c r="T179" s="212">
        <f>SUM(T180:T182)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3" t="s">
        <v>81</v>
      </c>
      <c r="AT179" s="214" t="s">
        <v>72</v>
      </c>
      <c r="AU179" s="214" t="s">
        <v>81</v>
      </c>
      <c r="AY179" s="213" t="s">
        <v>139</v>
      </c>
      <c r="BK179" s="215">
        <f>SUM(BK180:BK182)</f>
        <v>0</v>
      </c>
    </row>
    <row r="180" spans="1:65" s="2" customFormat="1" ht="16.5" customHeight="1">
      <c r="A180" s="37"/>
      <c r="B180" s="38"/>
      <c r="C180" s="218" t="s">
        <v>8</v>
      </c>
      <c r="D180" s="218" t="s">
        <v>142</v>
      </c>
      <c r="E180" s="219" t="s">
        <v>657</v>
      </c>
      <c r="F180" s="220" t="s">
        <v>658</v>
      </c>
      <c r="G180" s="221" t="s">
        <v>201</v>
      </c>
      <c r="H180" s="222">
        <v>1.152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38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146</v>
      </c>
      <c r="AT180" s="230" t="s">
        <v>142</v>
      </c>
      <c r="AU180" s="230" t="s">
        <v>83</v>
      </c>
      <c r="AY180" s="16" t="s">
        <v>139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81</v>
      </c>
      <c r="BK180" s="231">
        <f>ROUND(I180*H180,2)</f>
        <v>0</v>
      </c>
      <c r="BL180" s="16" t="s">
        <v>146</v>
      </c>
      <c r="BM180" s="230" t="s">
        <v>90</v>
      </c>
    </row>
    <row r="181" spans="1:51" s="13" customFormat="1" ht="12">
      <c r="A181" s="13"/>
      <c r="B181" s="237"/>
      <c r="C181" s="238"/>
      <c r="D181" s="239" t="s">
        <v>193</v>
      </c>
      <c r="E181" s="240" t="s">
        <v>1</v>
      </c>
      <c r="F181" s="241" t="s">
        <v>659</v>
      </c>
      <c r="G181" s="238"/>
      <c r="H181" s="242">
        <v>1.152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193</v>
      </c>
      <c r="AU181" s="248" t="s">
        <v>83</v>
      </c>
      <c r="AV181" s="13" t="s">
        <v>83</v>
      </c>
      <c r="AW181" s="13" t="s">
        <v>31</v>
      </c>
      <c r="AX181" s="13" t="s">
        <v>73</v>
      </c>
      <c r="AY181" s="248" t="s">
        <v>139</v>
      </c>
    </row>
    <row r="182" spans="1:51" s="14" customFormat="1" ht="12">
      <c r="A182" s="14"/>
      <c r="B182" s="249"/>
      <c r="C182" s="250"/>
      <c r="D182" s="239" t="s">
        <v>193</v>
      </c>
      <c r="E182" s="251" t="s">
        <v>1</v>
      </c>
      <c r="F182" s="252" t="s">
        <v>195</v>
      </c>
      <c r="G182" s="250"/>
      <c r="H182" s="253">
        <v>1.152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9" t="s">
        <v>193</v>
      </c>
      <c r="AU182" s="259" t="s">
        <v>83</v>
      </c>
      <c r="AV182" s="14" t="s">
        <v>146</v>
      </c>
      <c r="AW182" s="14" t="s">
        <v>31</v>
      </c>
      <c r="AX182" s="14" t="s">
        <v>81</v>
      </c>
      <c r="AY182" s="259" t="s">
        <v>139</v>
      </c>
    </row>
    <row r="183" spans="1:63" s="12" customFormat="1" ht="22.8" customHeight="1">
      <c r="A183" s="12"/>
      <c r="B183" s="202"/>
      <c r="C183" s="203"/>
      <c r="D183" s="204" t="s">
        <v>72</v>
      </c>
      <c r="E183" s="216" t="s">
        <v>154</v>
      </c>
      <c r="F183" s="216" t="s">
        <v>207</v>
      </c>
      <c r="G183" s="203"/>
      <c r="H183" s="203"/>
      <c r="I183" s="206"/>
      <c r="J183" s="217">
        <f>BK183</f>
        <v>0</v>
      </c>
      <c r="K183" s="203"/>
      <c r="L183" s="208"/>
      <c r="M183" s="209"/>
      <c r="N183" s="210"/>
      <c r="O183" s="210"/>
      <c r="P183" s="211">
        <f>SUM(P184:P204)</f>
        <v>0</v>
      </c>
      <c r="Q183" s="210"/>
      <c r="R183" s="211">
        <f>SUM(R184:R204)</f>
        <v>0.619173808</v>
      </c>
      <c r="S183" s="210"/>
      <c r="T183" s="212">
        <f>SUM(T184:T204)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3" t="s">
        <v>81</v>
      </c>
      <c r="AT183" s="214" t="s">
        <v>72</v>
      </c>
      <c r="AU183" s="214" t="s">
        <v>81</v>
      </c>
      <c r="AY183" s="213" t="s">
        <v>139</v>
      </c>
      <c r="BK183" s="215">
        <f>SUM(BK184:BK204)</f>
        <v>0</v>
      </c>
    </row>
    <row r="184" spans="1:65" s="2" customFormat="1" ht="24.15" customHeight="1">
      <c r="A184" s="37"/>
      <c r="B184" s="38"/>
      <c r="C184" s="218" t="s">
        <v>167</v>
      </c>
      <c r="D184" s="218" t="s">
        <v>142</v>
      </c>
      <c r="E184" s="219" t="s">
        <v>212</v>
      </c>
      <c r="F184" s="220" t="s">
        <v>213</v>
      </c>
      <c r="G184" s="221" t="s">
        <v>201</v>
      </c>
      <c r="H184" s="222">
        <v>17.39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38</v>
      </c>
      <c r="O184" s="90"/>
      <c r="P184" s="228">
        <f>O184*H184</f>
        <v>0</v>
      </c>
      <c r="Q184" s="228">
        <v>0.004384</v>
      </c>
      <c r="R184" s="228">
        <f>Q184*H184</f>
        <v>0.07623776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146</v>
      </c>
      <c r="AT184" s="230" t="s">
        <v>142</v>
      </c>
      <c r="AU184" s="230" t="s">
        <v>83</v>
      </c>
      <c r="AY184" s="16" t="s">
        <v>139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81</v>
      </c>
      <c r="BK184" s="231">
        <f>ROUND(I184*H184,2)</f>
        <v>0</v>
      </c>
      <c r="BL184" s="16" t="s">
        <v>146</v>
      </c>
      <c r="BM184" s="230" t="s">
        <v>254</v>
      </c>
    </row>
    <row r="185" spans="1:51" s="13" customFormat="1" ht="12">
      <c r="A185" s="13"/>
      <c r="B185" s="237"/>
      <c r="C185" s="238"/>
      <c r="D185" s="239" t="s">
        <v>193</v>
      </c>
      <c r="E185" s="240" t="s">
        <v>1</v>
      </c>
      <c r="F185" s="241" t="s">
        <v>649</v>
      </c>
      <c r="G185" s="238"/>
      <c r="H185" s="242">
        <v>16.38</v>
      </c>
      <c r="I185" s="243"/>
      <c r="J185" s="238"/>
      <c r="K185" s="238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193</v>
      </c>
      <c r="AU185" s="248" t="s">
        <v>83</v>
      </c>
      <c r="AV185" s="13" t="s">
        <v>83</v>
      </c>
      <c r="AW185" s="13" t="s">
        <v>31</v>
      </c>
      <c r="AX185" s="13" t="s">
        <v>73</v>
      </c>
      <c r="AY185" s="248" t="s">
        <v>139</v>
      </c>
    </row>
    <row r="186" spans="1:51" s="13" customFormat="1" ht="12">
      <c r="A186" s="13"/>
      <c r="B186" s="237"/>
      <c r="C186" s="238"/>
      <c r="D186" s="239" t="s">
        <v>193</v>
      </c>
      <c r="E186" s="240" t="s">
        <v>1</v>
      </c>
      <c r="F186" s="241" t="s">
        <v>650</v>
      </c>
      <c r="G186" s="238"/>
      <c r="H186" s="242">
        <v>-4.48</v>
      </c>
      <c r="I186" s="243"/>
      <c r="J186" s="238"/>
      <c r="K186" s="238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193</v>
      </c>
      <c r="AU186" s="248" t="s">
        <v>83</v>
      </c>
      <c r="AV186" s="13" t="s">
        <v>83</v>
      </c>
      <c r="AW186" s="13" t="s">
        <v>31</v>
      </c>
      <c r="AX186" s="13" t="s">
        <v>73</v>
      </c>
      <c r="AY186" s="248" t="s">
        <v>139</v>
      </c>
    </row>
    <row r="187" spans="1:51" s="13" customFormat="1" ht="12">
      <c r="A187" s="13"/>
      <c r="B187" s="237"/>
      <c r="C187" s="238"/>
      <c r="D187" s="239" t="s">
        <v>193</v>
      </c>
      <c r="E187" s="240" t="s">
        <v>1</v>
      </c>
      <c r="F187" s="241" t="s">
        <v>660</v>
      </c>
      <c r="G187" s="238"/>
      <c r="H187" s="242">
        <v>6.24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193</v>
      </c>
      <c r="AU187" s="248" t="s">
        <v>83</v>
      </c>
      <c r="AV187" s="13" t="s">
        <v>83</v>
      </c>
      <c r="AW187" s="13" t="s">
        <v>31</v>
      </c>
      <c r="AX187" s="13" t="s">
        <v>73</v>
      </c>
      <c r="AY187" s="248" t="s">
        <v>139</v>
      </c>
    </row>
    <row r="188" spans="1:51" s="13" customFormat="1" ht="12">
      <c r="A188" s="13"/>
      <c r="B188" s="237"/>
      <c r="C188" s="238"/>
      <c r="D188" s="239" t="s">
        <v>193</v>
      </c>
      <c r="E188" s="240" t="s">
        <v>1</v>
      </c>
      <c r="F188" s="241" t="s">
        <v>652</v>
      </c>
      <c r="G188" s="238"/>
      <c r="H188" s="242">
        <v>-0.75</v>
      </c>
      <c r="I188" s="243"/>
      <c r="J188" s="238"/>
      <c r="K188" s="238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193</v>
      </c>
      <c r="AU188" s="248" t="s">
        <v>83</v>
      </c>
      <c r="AV188" s="13" t="s">
        <v>83</v>
      </c>
      <c r="AW188" s="13" t="s">
        <v>31</v>
      </c>
      <c r="AX188" s="13" t="s">
        <v>73</v>
      </c>
      <c r="AY188" s="248" t="s">
        <v>139</v>
      </c>
    </row>
    <row r="189" spans="1:51" s="14" customFormat="1" ht="12">
      <c r="A189" s="14"/>
      <c r="B189" s="249"/>
      <c r="C189" s="250"/>
      <c r="D189" s="239" t="s">
        <v>193</v>
      </c>
      <c r="E189" s="251" t="s">
        <v>1</v>
      </c>
      <c r="F189" s="252" t="s">
        <v>195</v>
      </c>
      <c r="G189" s="250"/>
      <c r="H189" s="253">
        <v>17.39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9" t="s">
        <v>193</v>
      </c>
      <c r="AU189" s="259" t="s">
        <v>83</v>
      </c>
      <c r="AV189" s="14" t="s">
        <v>146</v>
      </c>
      <c r="AW189" s="14" t="s">
        <v>31</v>
      </c>
      <c r="AX189" s="14" t="s">
        <v>81</v>
      </c>
      <c r="AY189" s="259" t="s">
        <v>139</v>
      </c>
    </row>
    <row r="190" spans="1:65" s="2" customFormat="1" ht="24.15" customHeight="1">
      <c r="A190" s="37"/>
      <c r="B190" s="38"/>
      <c r="C190" s="218" t="s">
        <v>248</v>
      </c>
      <c r="D190" s="218" t="s">
        <v>142</v>
      </c>
      <c r="E190" s="219" t="s">
        <v>661</v>
      </c>
      <c r="F190" s="220" t="s">
        <v>662</v>
      </c>
      <c r="G190" s="221" t="s">
        <v>201</v>
      </c>
      <c r="H190" s="222">
        <v>5.49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38</v>
      </c>
      <c r="O190" s="90"/>
      <c r="P190" s="228">
        <f>O190*H190</f>
        <v>0</v>
      </c>
      <c r="Q190" s="228">
        <v>0.004</v>
      </c>
      <c r="R190" s="228">
        <f>Q190*H190</f>
        <v>0.02196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146</v>
      </c>
      <c r="AT190" s="230" t="s">
        <v>142</v>
      </c>
      <c r="AU190" s="230" t="s">
        <v>83</v>
      </c>
      <c r="AY190" s="16" t="s">
        <v>139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81</v>
      </c>
      <c r="BK190" s="231">
        <f>ROUND(I190*H190,2)</f>
        <v>0</v>
      </c>
      <c r="BL190" s="16" t="s">
        <v>146</v>
      </c>
      <c r="BM190" s="230" t="s">
        <v>258</v>
      </c>
    </row>
    <row r="191" spans="1:51" s="13" customFormat="1" ht="12">
      <c r="A191" s="13"/>
      <c r="B191" s="237"/>
      <c r="C191" s="238"/>
      <c r="D191" s="239" t="s">
        <v>193</v>
      </c>
      <c r="E191" s="240" t="s">
        <v>1</v>
      </c>
      <c r="F191" s="241" t="s">
        <v>660</v>
      </c>
      <c r="G191" s="238"/>
      <c r="H191" s="242">
        <v>6.24</v>
      </c>
      <c r="I191" s="243"/>
      <c r="J191" s="238"/>
      <c r="K191" s="238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193</v>
      </c>
      <c r="AU191" s="248" t="s">
        <v>83</v>
      </c>
      <c r="AV191" s="13" t="s">
        <v>83</v>
      </c>
      <c r="AW191" s="13" t="s">
        <v>31</v>
      </c>
      <c r="AX191" s="13" t="s">
        <v>73</v>
      </c>
      <c r="AY191" s="248" t="s">
        <v>139</v>
      </c>
    </row>
    <row r="192" spans="1:51" s="13" customFormat="1" ht="12">
      <c r="A192" s="13"/>
      <c r="B192" s="237"/>
      <c r="C192" s="238"/>
      <c r="D192" s="239" t="s">
        <v>193</v>
      </c>
      <c r="E192" s="240" t="s">
        <v>1</v>
      </c>
      <c r="F192" s="241" t="s">
        <v>652</v>
      </c>
      <c r="G192" s="238"/>
      <c r="H192" s="242">
        <v>-0.75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193</v>
      </c>
      <c r="AU192" s="248" t="s">
        <v>83</v>
      </c>
      <c r="AV192" s="13" t="s">
        <v>83</v>
      </c>
      <c r="AW192" s="13" t="s">
        <v>31</v>
      </c>
      <c r="AX192" s="13" t="s">
        <v>73</v>
      </c>
      <c r="AY192" s="248" t="s">
        <v>139</v>
      </c>
    </row>
    <row r="193" spans="1:51" s="14" customFormat="1" ht="12">
      <c r="A193" s="14"/>
      <c r="B193" s="249"/>
      <c r="C193" s="250"/>
      <c r="D193" s="239" t="s">
        <v>193</v>
      </c>
      <c r="E193" s="251" t="s">
        <v>1</v>
      </c>
      <c r="F193" s="252" t="s">
        <v>195</v>
      </c>
      <c r="G193" s="250"/>
      <c r="H193" s="253">
        <v>5.49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9" t="s">
        <v>193</v>
      </c>
      <c r="AU193" s="259" t="s">
        <v>83</v>
      </c>
      <c r="AV193" s="14" t="s">
        <v>146</v>
      </c>
      <c r="AW193" s="14" t="s">
        <v>31</v>
      </c>
      <c r="AX193" s="14" t="s">
        <v>81</v>
      </c>
      <c r="AY193" s="259" t="s">
        <v>139</v>
      </c>
    </row>
    <row r="194" spans="1:65" s="2" customFormat="1" ht="24.15" customHeight="1">
      <c r="A194" s="37"/>
      <c r="B194" s="38"/>
      <c r="C194" s="218" t="s">
        <v>229</v>
      </c>
      <c r="D194" s="218" t="s">
        <v>142</v>
      </c>
      <c r="E194" s="219" t="s">
        <v>214</v>
      </c>
      <c r="F194" s="220" t="s">
        <v>215</v>
      </c>
      <c r="G194" s="221" t="s">
        <v>198</v>
      </c>
      <c r="H194" s="222">
        <v>3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38</v>
      </c>
      <c r="O194" s="90"/>
      <c r="P194" s="228">
        <f>O194*H194</f>
        <v>0</v>
      </c>
      <c r="Q194" s="228">
        <v>0.0102</v>
      </c>
      <c r="R194" s="228">
        <f>Q194*H194</f>
        <v>0.030600000000000002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146</v>
      </c>
      <c r="AT194" s="230" t="s">
        <v>142</v>
      </c>
      <c r="AU194" s="230" t="s">
        <v>83</v>
      </c>
      <c r="AY194" s="16" t="s">
        <v>139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81</v>
      </c>
      <c r="BK194" s="231">
        <f>ROUND(I194*H194,2)</f>
        <v>0</v>
      </c>
      <c r="BL194" s="16" t="s">
        <v>146</v>
      </c>
      <c r="BM194" s="230" t="s">
        <v>261</v>
      </c>
    </row>
    <row r="195" spans="1:65" s="2" customFormat="1" ht="16.5" customHeight="1">
      <c r="A195" s="37"/>
      <c r="B195" s="38"/>
      <c r="C195" s="218" t="s">
        <v>255</v>
      </c>
      <c r="D195" s="218" t="s">
        <v>142</v>
      </c>
      <c r="E195" s="219" t="s">
        <v>663</v>
      </c>
      <c r="F195" s="220" t="s">
        <v>664</v>
      </c>
      <c r="G195" s="221" t="s">
        <v>201</v>
      </c>
      <c r="H195" s="222">
        <v>0.528</v>
      </c>
      <c r="I195" s="223"/>
      <c r="J195" s="224">
        <f>ROUND(I195*H195,2)</f>
        <v>0</v>
      </c>
      <c r="K195" s="225"/>
      <c r="L195" s="43"/>
      <c r="M195" s="226" t="s">
        <v>1</v>
      </c>
      <c r="N195" s="227" t="s">
        <v>38</v>
      </c>
      <c r="O195" s="90"/>
      <c r="P195" s="228">
        <f>O195*H195</f>
        <v>0</v>
      </c>
      <c r="Q195" s="228">
        <v>0.000356</v>
      </c>
      <c r="R195" s="228">
        <f>Q195*H195</f>
        <v>0.000187968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146</v>
      </c>
      <c r="AT195" s="230" t="s">
        <v>142</v>
      </c>
      <c r="AU195" s="230" t="s">
        <v>83</v>
      </c>
      <c r="AY195" s="16" t="s">
        <v>139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81</v>
      </c>
      <c r="BK195" s="231">
        <f>ROUND(I195*H195,2)</f>
        <v>0</v>
      </c>
      <c r="BL195" s="16" t="s">
        <v>146</v>
      </c>
      <c r="BM195" s="230" t="s">
        <v>264</v>
      </c>
    </row>
    <row r="196" spans="1:51" s="13" customFormat="1" ht="12">
      <c r="A196" s="13"/>
      <c r="B196" s="237"/>
      <c r="C196" s="238"/>
      <c r="D196" s="239" t="s">
        <v>193</v>
      </c>
      <c r="E196" s="240" t="s">
        <v>1</v>
      </c>
      <c r="F196" s="241" t="s">
        <v>665</v>
      </c>
      <c r="G196" s="238"/>
      <c r="H196" s="242">
        <v>0.528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193</v>
      </c>
      <c r="AU196" s="248" t="s">
        <v>83</v>
      </c>
      <c r="AV196" s="13" t="s">
        <v>83</v>
      </c>
      <c r="AW196" s="13" t="s">
        <v>31</v>
      </c>
      <c r="AX196" s="13" t="s">
        <v>73</v>
      </c>
      <c r="AY196" s="248" t="s">
        <v>139</v>
      </c>
    </row>
    <row r="197" spans="1:51" s="14" customFormat="1" ht="12">
      <c r="A197" s="14"/>
      <c r="B197" s="249"/>
      <c r="C197" s="250"/>
      <c r="D197" s="239" t="s">
        <v>193</v>
      </c>
      <c r="E197" s="251" t="s">
        <v>1</v>
      </c>
      <c r="F197" s="252" t="s">
        <v>195</v>
      </c>
      <c r="G197" s="250"/>
      <c r="H197" s="253">
        <v>0.528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9" t="s">
        <v>193</v>
      </c>
      <c r="AU197" s="259" t="s">
        <v>83</v>
      </c>
      <c r="AV197" s="14" t="s">
        <v>146</v>
      </c>
      <c r="AW197" s="14" t="s">
        <v>31</v>
      </c>
      <c r="AX197" s="14" t="s">
        <v>81</v>
      </c>
      <c r="AY197" s="259" t="s">
        <v>139</v>
      </c>
    </row>
    <row r="198" spans="1:65" s="2" customFormat="1" ht="24.15" customHeight="1">
      <c r="A198" s="37"/>
      <c r="B198" s="38"/>
      <c r="C198" s="218" t="s">
        <v>87</v>
      </c>
      <c r="D198" s="218" t="s">
        <v>142</v>
      </c>
      <c r="E198" s="219" t="s">
        <v>666</v>
      </c>
      <c r="F198" s="220" t="s">
        <v>667</v>
      </c>
      <c r="G198" s="221" t="s">
        <v>356</v>
      </c>
      <c r="H198" s="222">
        <v>3.92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38</v>
      </c>
      <c r="O198" s="90"/>
      <c r="P198" s="228">
        <f>O198*H198</f>
        <v>0</v>
      </c>
      <c r="Q198" s="228">
        <v>0.0015</v>
      </c>
      <c r="R198" s="228">
        <f>Q198*H198</f>
        <v>0.00588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146</v>
      </c>
      <c r="AT198" s="230" t="s">
        <v>142</v>
      </c>
      <c r="AU198" s="230" t="s">
        <v>83</v>
      </c>
      <c r="AY198" s="16" t="s">
        <v>139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81</v>
      </c>
      <c r="BK198" s="231">
        <f>ROUND(I198*H198,2)</f>
        <v>0</v>
      </c>
      <c r="BL198" s="16" t="s">
        <v>146</v>
      </c>
      <c r="BM198" s="230" t="s">
        <v>93</v>
      </c>
    </row>
    <row r="199" spans="1:51" s="13" customFormat="1" ht="12">
      <c r="A199" s="13"/>
      <c r="B199" s="237"/>
      <c r="C199" s="238"/>
      <c r="D199" s="239" t="s">
        <v>193</v>
      </c>
      <c r="E199" s="240" t="s">
        <v>1</v>
      </c>
      <c r="F199" s="241" t="s">
        <v>668</v>
      </c>
      <c r="G199" s="238"/>
      <c r="H199" s="242">
        <v>3.92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193</v>
      </c>
      <c r="AU199" s="248" t="s">
        <v>83</v>
      </c>
      <c r="AV199" s="13" t="s">
        <v>83</v>
      </c>
      <c r="AW199" s="13" t="s">
        <v>31</v>
      </c>
      <c r="AX199" s="13" t="s">
        <v>73</v>
      </c>
      <c r="AY199" s="248" t="s">
        <v>139</v>
      </c>
    </row>
    <row r="200" spans="1:51" s="14" customFormat="1" ht="12">
      <c r="A200" s="14"/>
      <c r="B200" s="249"/>
      <c r="C200" s="250"/>
      <c r="D200" s="239" t="s">
        <v>193</v>
      </c>
      <c r="E200" s="251" t="s">
        <v>1</v>
      </c>
      <c r="F200" s="252" t="s">
        <v>195</v>
      </c>
      <c r="G200" s="250"/>
      <c r="H200" s="253">
        <v>3.92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9" t="s">
        <v>193</v>
      </c>
      <c r="AU200" s="259" t="s">
        <v>83</v>
      </c>
      <c r="AV200" s="14" t="s">
        <v>146</v>
      </c>
      <c r="AW200" s="14" t="s">
        <v>31</v>
      </c>
      <c r="AX200" s="14" t="s">
        <v>81</v>
      </c>
      <c r="AY200" s="259" t="s">
        <v>139</v>
      </c>
    </row>
    <row r="201" spans="1:65" s="2" customFormat="1" ht="33" customHeight="1">
      <c r="A201" s="37"/>
      <c r="B201" s="38"/>
      <c r="C201" s="218" t="s">
        <v>7</v>
      </c>
      <c r="D201" s="218" t="s">
        <v>142</v>
      </c>
      <c r="E201" s="219" t="s">
        <v>222</v>
      </c>
      <c r="F201" s="220" t="s">
        <v>223</v>
      </c>
      <c r="G201" s="221" t="s">
        <v>198</v>
      </c>
      <c r="H201" s="222">
        <v>1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38</v>
      </c>
      <c r="O201" s="90"/>
      <c r="P201" s="228">
        <f>O201*H201</f>
        <v>0</v>
      </c>
      <c r="Q201" s="228">
        <v>0.01368288</v>
      </c>
      <c r="R201" s="228">
        <f>Q201*H201</f>
        <v>0.01368288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146</v>
      </c>
      <c r="AT201" s="230" t="s">
        <v>142</v>
      </c>
      <c r="AU201" s="230" t="s">
        <v>83</v>
      </c>
      <c r="AY201" s="16" t="s">
        <v>139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81</v>
      </c>
      <c r="BK201" s="231">
        <f>ROUND(I201*H201,2)</f>
        <v>0</v>
      </c>
      <c r="BL201" s="16" t="s">
        <v>146</v>
      </c>
      <c r="BM201" s="230" t="s">
        <v>271</v>
      </c>
    </row>
    <row r="202" spans="1:65" s="2" customFormat="1" ht="24.15" customHeight="1">
      <c r="A202" s="37"/>
      <c r="B202" s="38"/>
      <c r="C202" s="218" t="s">
        <v>236</v>
      </c>
      <c r="D202" s="218" t="s">
        <v>142</v>
      </c>
      <c r="E202" s="219" t="s">
        <v>224</v>
      </c>
      <c r="F202" s="220" t="s">
        <v>225</v>
      </c>
      <c r="G202" s="221" t="s">
        <v>198</v>
      </c>
      <c r="H202" s="222">
        <v>1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38</v>
      </c>
      <c r="O202" s="90"/>
      <c r="P202" s="228">
        <f>O202*H202</f>
        <v>0</v>
      </c>
      <c r="Q202" s="228">
        <v>0.0022252</v>
      </c>
      <c r="R202" s="228">
        <f>Q202*H202</f>
        <v>0.0022252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146</v>
      </c>
      <c r="AT202" s="230" t="s">
        <v>142</v>
      </c>
      <c r="AU202" s="230" t="s">
        <v>83</v>
      </c>
      <c r="AY202" s="16" t="s">
        <v>139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81</v>
      </c>
      <c r="BK202" s="231">
        <f>ROUND(I202*H202,2)</f>
        <v>0</v>
      </c>
      <c r="BL202" s="16" t="s">
        <v>146</v>
      </c>
      <c r="BM202" s="230" t="s">
        <v>274</v>
      </c>
    </row>
    <row r="203" spans="1:65" s="2" customFormat="1" ht="21.75" customHeight="1">
      <c r="A203" s="37"/>
      <c r="B203" s="38"/>
      <c r="C203" s="218" t="s">
        <v>267</v>
      </c>
      <c r="D203" s="218" t="s">
        <v>142</v>
      </c>
      <c r="E203" s="219" t="s">
        <v>227</v>
      </c>
      <c r="F203" s="220" t="s">
        <v>228</v>
      </c>
      <c r="G203" s="221" t="s">
        <v>198</v>
      </c>
      <c r="H203" s="222">
        <v>10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38</v>
      </c>
      <c r="O203" s="90"/>
      <c r="P203" s="228">
        <f>O203*H203</f>
        <v>0</v>
      </c>
      <c r="Q203" s="228">
        <v>0.04684</v>
      </c>
      <c r="R203" s="228">
        <f>Q203*H203</f>
        <v>0.4684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146</v>
      </c>
      <c r="AT203" s="230" t="s">
        <v>142</v>
      </c>
      <c r="AU203" s="230" t="s">
        <v>83</v>
      </c>
      <c r="AY203" s="16" t="s">
        <v>139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81</v>
      </c>
      <c r="BK203" s="231">
        <f>ROUND(I203*H203,2)</f>
        <v>0</v>
      </c>
      <c r="BL203" s="16" t="s">
        <v>146</v>
      </c>
      <c r="BM203" s="230" t="s">
        <v>278</v>
      </c>
    </row>
    <row r="204" spans="1:65" s="2" customFormat="1" ht="37.8" customHeight="1">
      <c r="A204" s="37"/>
      <c r="B204" s="38"/>
      <c r="C204" s="260" t="s">
        <v>239</v>
      </c>
      <c r="D204" s="260" t="s">
        <v>230</v>
      </c>
      <c r="E204" s="261" t="s">
        <v>237</v>
      </c>
      <c r="F204" s="262" t="s">
        <v>238</v>
      </c>
      <c r="G204" s="263" t="s">
        <v>198</v>
      </c>
      <c r="H204" s="264">
        <v>10</v>
      </c>
      <c r="I204" s="265"/>
      <c r="J204" s="266">
        <f>ROUND(I204*H204,2)</f>
        <v>0</v>
      </c>
      <c r="K204" s="267"/>
      <c r="L204" s="268"/>
      <c r="M204" s="269" t="s">
        <v>1</v>
      </c>
      <c r="N204" s="270" t="s">
        <v>38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158</v>
      </c>
      <c r="AT204" s="230" t="s">
        <v>230</v>
      </c>
      <c r="AU204" s="230" t="s">
        <v>83</v>
      </c>
      <c r="AY204" s="16" t="s">
        <v>139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81</v>
      </c>
      <c r="BK204" s="231">
        <f>ROUND(I204*H204,2)</f>
        <v>0</v>
      </c>
      <c r="BL204" s="16" t="s">
        <v>146</v>
      </c>
      <c r="BM204" s="230" t="s">
        <v>281</v>
      </c>
    </row>
    <row r="205" spans="1:63" s="12" customFormat="1" ht="22.8" customHeight="1">
      <c r="A205" s="12"/>
      <c r="B205" s="202"/>
      <c r="C205" s="203"/>
      <c r="D205" s="204" t="s">
        <v>72</v>
      </c>
      <c r="E205" s="216" t="s">
        <v>221</v>
      </c>
      <c r="F205" s="216" t="s">
        <v>243</v>
      </c>
      <c r="G205" s="203"/>
      <c r="H205" s="203"/>
      <c r="I205" s="206"/>
      <c r="J205" s="217">
        <f>BK205</f>
        <v>0</v>
      </c>
      <c r="K205" s="203"/>
      <c r="L205" s="208"/>
      <c r="M205" s="209"/>
      <c r="N205" s="210"/>
      <c r="O205" s="210"/>
      <c r="P205" s="211">
        <f>SUM(P206:P228)</f>
        <v>0</v>
      </c>
      <c r="Q205" s="210"/>
      <c r="R205" s="211">
        <f>SUM(R206:R228)</f>
        <v>0.07177499999999999</v>
      </c>
      <c r="S205" s="210"/>
      <c r="T205" s="212">
        <f>SUM(T206:T228)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3" t="s">
        <v>81</v>
      </c>
      <c r="AT205" s="214" t="s">
        <v>72</v>
      </c>
      <c r="AU205" s="214" t="s">
        <v>81</v>
      </c>
      <c r="AY205" s="213" t="s">
        <v>139</v>
      </c>
      <c r="BK205" s="215">
        <f>SUM(BK206:BK228)</f>
        <v>0</v>
      </c>
    </row>
    <row r="206" spans="1:65" s="2" customFormat="1" ht="33" customHeight="1">
      <c r="A206" s="37"/>
      <c r="B206" s="38"/>
      <c r="C206" s="218" t="s">
        <v>275</v>
      </c>
      <c r="D206" s="218" t="s">
        <v>142</v>
      </c>
      <c r="E206" s="219" t="s">
        <v>244</v>
      </c>
      <c r="F206" s="220" t="s">
        <v>245</v>
      </c>
      <c r="G206" s="221" t="s">
        <v>201</v>
      </c>
      <c r="H206" s="222">
        <v>7.5</v>
      </c>
      <c r="I206" s="223"/>
      <c r="J206" s="224">
        <f>ROUND(I206*H206,2)</f>
        <v>0</v>
      </c>
      <c r="K206" s="225"/>
      <c r="L206" s="43"/>
      <c r="M206" s="226" t="s">
        <v>1</v>
      </c>
      <c r="N206" s="227" t="s">
        <v>38</v>
      </c>
      <c r="O206" s="90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146</v>
      </c>
      <c r="AT206" s="230" t="s">
        <v>142</v>
      </c>
      <c r="AU206" s="230" t="s">
        <v>83</v>
      </c>
      <c r="AY206" s="16" t="s">
        <v>139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81</v>
      </c>
      <c r="BK206" s="231">
        <f>ROUND(I206*H206,2)</f>
        <v>0</v>
      </c>
      <c r="BL206" s="16" t="s">
        <v>146</v>
      </c>
      <c r="BM206" s="230" t="s">
        <v>96</v>
      </c>
    </row>
    <row r="207" spans="1:51" s="13" customFormat="1" ht="12">
      <c r="A207" s="13"/>
      <c r="B207" s="237"/>
      <c r="C207" s="238"/>
      <c r="D207" s="239" t="s">
        <v>193</v>
      </c>
      <c r="E207" s="240" t="s">
        <v>1</v>
      </c>
      <c r="F207" s="241" t="s">
        <v>247</v>
      </c>
      <c r="G207" s="238"/>
      <c r="H207" s="242">
        <v>7.5</v>
      </c>
      <c r="I207" s="243"/>
      <c r="J207" s="238"/>
      <c r="K207" s="238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193</v>
      </c>
      <c r="AU207" s="248" t="s">
        <v>83</v>
      </c>
      <c r="AV207" s="13" t="s">
        <v>83</v>
      </c>
      <c r="AW207" s="13" t="s">
        <v>31</v>
      </c>
      <c r="AX207" s="13" t="s">
        <v>73</v>
      </c>
      <c r="AY207" s="248" t="s">
        <v>139</v>
      </c>
    </row>
    <row r="208" spans="1:51" s="14" customFormat="1" ht="12">
      <c r="A208" s="14"/>
      <c r="B208" s="249"/>
      <c r="C208" s="250"/>
      <c r="D208" s="239" t="s">
        <v>193</v>
      </c>
      <c r="E208" s="251" t="s">
        <v>1</v>
      </c>
      <c r="F208" s="252" t="s">
        <v>195</v>
      </c>
      <c r="G208" s="250"/>
      <c r="H208" s="253">
        <v>7.5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9" t="s">
        <v>193</v>
      </c>
      <c r="AU208" s="259" t="s">
        <v>83</v>
      </c>
      <c r="AV208" s="14" t="s">
        <v>146</v>
      </c>
      <c r="AW208" s="14" t="s">
        <v>31</v>
      </c>
      <c r="AX208" s="14" t="s">
        <v>81</v>
      </c>
      <c r="AY208" s="259" t="s">
        <v>139</v>
      </c>
    </row>
    <row r="209" spans="1:65" s="2" customFormat="1" ht="33" customHeight="1">
      <c r="A209" s="37"/>
      <c r="B209" s="38"/>
      <c r="C209" s="218" t="s">
        <v>242</v>
      </c>
      <c r="D209" s="218" t="s">
        <v>142</v>
      </c>
      <c r="E209" s="219" t="s">
        <v>249</v>
      </c>
      <c r="F209" s="220" t="s">
        <v>250</v>
      </c>
      <c r="G209" s="221" t="s">
        <v>201</v>
      </c>
      <c r="H209" s="222">
        <v>225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38</v>
      </c>
      <c r="O209" s="90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146</v>
      </c>
      <c r="AT209" s="230" t="s">
        <v>142</v>
      </c>
      <c r="AU209" s="230" t="s">
        <v>83</v>
      </c>
      <c r="AY209" s="16" t="s">
        <v>139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81</v>
      </c>
      <c r="BK209" s="231">
        <f>ROUND(I209*H209,2)</f>
        <v>0</v>
      </c>
      <c r="BL209" s="16" t="s">
        <v>146</v>
      </c>
      <c r="BM209" s="230" t="s">
        <v>289</v>
      </c>
    </row>
    <row r="210" spans="1:51" s="13" customFormat="1" ht="12">
      <c r="A210" s="13"/>
      <c r="B210" s="237"/>
      <c r="C210" s="238"/>
      <c r="D210" s="239" t="s">
        <v>193</v>
      </c>
      <c r="E210" s="240" t="s">
        <v>1</v>
      </c>
      <c r="F210" s="241" t="s">
        <v>251</v>
      </c>
      <c r="G210" s="238"/>
      <c r="H210" s="242">
        <v>225</v>
      </c>
      <c r="I210" s="243"/>
      <c r="J210" s="238"/>
      <c r="K210" s="238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193</v>
      </c>
      <c r="AU210" s="248" t="s">
        <v>83</v>
      </c>
      <c r="AV210" s="13" t="s">
        <v>83</v>
      </c>
      <c r="AW210" s="13" t="s">
        <v>31</v>
      </c>
      <c r="AX210" s="13" t="s">
        <v>73</v>
      </c>
      <c r="AY210" s="248" t="s">
        <v>139</v>
      </c>
    </row>
    <row r="211" spans="1:51" s="14" customFormat="1" ht="12">
      <c r="A211" s="14"/>
      <c r="B211" s="249"/>
      <c r="C211" s="250"/>
      <c r="D211" s="239" t="s">
        <v>193</v>
      </c>
      <c r="E211" s="251" t="s">
        <v>1</v>
      </c>
      <c r="F211" s="252" t="s">
        <v>195</v>
      </c>
      <c r="G211" s="250"/>
      <c r="H211" s="253">
        <v>225</v>
      </c>
      <c r="I211" s="254"/>
      <c r="J211" s="250"/>
      <c r="K211" s="250"/>
      <c r="L211" s="255"/>
      <c r="M211" s="256"/>
      <c r="N211" s="257"/>
      <c r="O211" s="257"/>
      <c r="P211" s="257"/>
      <c r="Q211" s="257"/>
      <c r="R211" s="257"/>
      <c r="S211" s="257"/>
      <c r="T211" s="25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9" t="s">
        <v>193</v>
      </c>
      <c r="AU211" s="259" t="s">
        <v>83</v>
      </c>
      <c r="AV211" s="14" t="s">
        <v>146</v>
      </c>
      <c r="AW211" s="14" t="s">
        <v>31</v>
      </c>
      <c r="AX211" s="14" t="s">
        <v>81</v>
      </c>
      <c r="AY211" s="259" t="s">
        <v>139</v>
      </c>
    </row>
    <row r="212" spans="1:65" s="2" customFormat="1" ht="33" customHeight="1">
      <c r="A212" s="37"/>
      <c r="B212" s="38"/>
      <c r="C212" s="218" t="s">
        <v>283</v>
      </c>
      <c r="D212" s="218" t="s">
        <v>142</v>
      </c>
      <c r="E212" s="219" t="s">
        <v>252</v>
      </c>
      <c r="F212" s="220" t="s">
        <v>253</v>
      </c>
      <c r="G212" s="221" t="s">
        <v>201</v>
      </c>
      <c r="H212" s="222">
        <v>7.5</v>
      </c>
      <c r="I212" s="223"/>
      <c r="J212" s="224">
        <f>ROUND(I212*H212,2)</f>
        <v>0</v>
      </c>
      <c r="K212" s="225"/>
      <c r="L212" s="43"/>
      <c r="M212" s="226" t="s">
        <v>1</v>
      </c>
      <c r="N212" s="227" t="s">
        <v>38</v>
      </c>
      <c r="O212" s="90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146</v>
      </c>
      <c r="AT212" s="230" t="s">
        <v>142</v>
      </c>
      <c r="AU212" s="230" t="s">
        <v>83</v>
      </c>
      <c r="AY212" s="16" t="s">
        <v>139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81</v>
      </c>
      <c r="BK212" s="231">
        <f>ROUND(I212*H212,2)</f>
        <v>0</v>
      </c>
      <c r="BL212" s="16" t="s">
        <v>146</v>
      </c>
      <c r="BM212" s="230" t="s">
        <v>293</v>
      </c>
    </row>
    <row r="213" spans="1:65" s="2" customFormat="1" ht="16.5" customHeight="1">
      <c r="A213" s="37"/>
      <c r="B213" s="38"/>
      <c r="C213" s="218" t="s">
        <v>246</v>
      </c>
      <c r="D213" s="218" t="s">
        <v>142</v>
      </c>
      <c r="E213" s="219" t="s">
        <v>256</v>
      </c>
      <c r="F213" s="220" t="s">
        <v>257</v>
      </c>
      <c r="G213" s="221" t="s">
        <v>201</v>
      </c>
      <c r="H213" s="222">
        <v>7.5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38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146</v>
      </c>
      <c r="AT213" s="230" t="s">
        <v>142</v>
      </c>
      <c r="AU213" s="230" t="s">
        <v>83</v>
      </c>
      <c r="AY213" s="16" t="s">
        <v>139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81</v>
      </c>
      <c r="BK213" s="231">
        <f>ROUND(I213*H213,2)</f>
        <v>0</v>
      </c>
      <c r="BL213" s="16" t="s">
        <v>146</v>
      </c>
      <c r="BM213" s="230" t="s">
        <v>297</v>
      </c>
    </row>
    <row r="214" spans="1:65" s="2" customFormat="1" ht="21.75" customHeight="1">
      <c r="A214" s="37"/>
      <c r="B214" s="38"/>
      <c r="C214" s="218" t="s">
        <v>290</v>
      </c>
      <c r="D214" s="218" t="s">
        <v>142</v>
      </c>
      <c r="E214" s="219" t="s">
        <v>259</v>
      </c>
      <c r="F214" s="220" t="s">
        <v>260</v>
      </c>
      <c r="G214" s="221" t="s">
        <v>201</v>
      </c>
      <c r="H214" s="222">
        <v>225</v>
      </c>
      <c r="I214" s="223"/>
      <c r="J214" s="224">
        <f>ROUND(I214*H214,2)</f>
        <v>0</v>
      </c>
      <c r="K214" s="225"/>
      <c r="L214" s="43"/>
      <c r="M214" s="226" t="s">
        <v>1</v>
      </c>
      <c r="N214" s="227" t="s">
        <v>38</v>
      </c>
      <c r="O214" s="90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146</v>
      </c>
      <c r="AT214" s="230" t="s">
        <v>142</v>
      </c>
      <c r="AU214" s="230" t="s">
        <v>83</v>
      </c>
      <c r="AY214" s="16" t="s">
        <v>139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81</v>
      </c>
      <c r="BK214" s="231">
        <f>ROUND(I214*H214,2)</f>
        <v>0</v>
      </c>
      <c r="BL214" s="16" t="s">
        <v>146</v>
      </c>
      <c r="BM214" s="230" t="s">
        <v>306</v>
      </c>
    </row>
    <row r="215" spans="1:51" s="13" customFormat="1" ht="12">
      <c r="A215" s="13"/>
      <c r="B215" s="237"/>
      <c r="C215" s="238"/>
      <c r="D215" s="239" t="s">
        <v>193</v>
      </c>
      <c r="E215" s="240" t="s">
        <v>1</v>
      </c>
      <c r="F215" s="241" t="s">
        <v>251</v>
      </c>
      <c r="G215" s="238"/>
      <c r="H215" s="242">
        <v>225</v>
      </c>
      <c r="I215" s="243"/>
      <c r="J215" s="238"/>
      <c r="K215" s="238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193</v>
      </c>
      <c r="AU215" s="248" t="s">
        <v>83</v>
      </c>
      <c r="AV215" s="13" t="s">
        <v>83</v>
      </c>
      <c r="AW215" s="13" t="s">
        <v>31</v>
      </c>
      <c r="AX215" s="13" t="s">
        <v>73</v>
      </c>
      <c r="AY215" s="248" t="s">
        <v>139</v>
      </c>
    </row>
    <row r="216" spans="1:51" s="14" customFormat="1" ht="12">
      <c r="A216" s="14"/>
      <c r="B216" s="249"/>
      <c r="C216" s="250"/>
      <c r="D216" s="239" t="s">
        <v>193</v>
      </c>
      <c r="E216" s="251" t="s">
        <v>1</v>
      </c>
      <c r="F216" s="252" t="s">
        <v>195</v>
      </c>
      <c r="G216" s="250"/>
      <c r="H216" s="253">
        <v>225</v>
      </c>
      <c r="I216" s="254"/>
      <c r="J216" s="250"/>
      <c r="K216" s="250"/>
      <c r="L216" s="255"/>
      <c r="M216" s="256"/>
      <c r="N216" s="257"/>
      <c r="O216" s="257"/>
      <c r="P216" s="257"/>
      <c r="Q216" s="257"/>
      <c r="R216" s="257"/>
      <c r="S216" s="257"/>
      <c r="T216" s="25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9" t="s">
        <v>193</v>
      </c>
      <c r="AU216" s="259" t="s">
        <v>83</v>
      </c>
      <c r="AV216" s="14" t="s">
        <v>146</v>
      </c>
      <c r="AW216" s="14" t="s">
        <v>31</v>
      </c>
      <c r="AX216" s="14" t="s">
        <v>81</v>
      </c>
      <c r="AY216" s="259" t="s">
        <v>139</v>
      </c>
    </row>
    <row r="217" spans="1:65" s="2" customFormat="1" ht="21.75" customHeight="1">
      <c r="A217" s="37"/>
      <c r="B217" s="38"/>
      <c r="C217" s="218" t="s">
        <v>90</v>
      </c>
      <c r="D217" s="218" t="s">
        <v>142</v>
      </c>
      <c r="E217" s="219" t="s">
        <v>262</v>
      </c>
      <c r="F217" s="220" t="s">
        <v>263</v>
      </c>
      <c r="G217" s="221" t="s">
        <v>201</v>
      </c>
      <c r="H217" s="222">
        <v>7.5</v>
      </c>
      <c r="I217" s="223"/>
      <c r="J217" s="224">
        <f>ROUND(I217*H217,2)</f>
        <v>0</v>
      </c>
      <c r="K217" s="225"/>
      <c r="L217" s="43"/>
      <c r="M217" s="226" t="s">
        <v>1</v>
      </c>
      <c r="N217" s="227" t="s">
        <v>38</v>
      </c>
      <c r="O217" s="90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146</v>
      </c>
      <c r="AT217" s="230" t="s">
        <v>142</v>
      </c>
      <c r="AU217" s="230" t="s">
        <v>83</v>
      </c>
      <c r="AY217" s="16" t="s">
        <v>139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81</v>
      </c>
      <c r="BK217" s="231">
        <f>ROUND(I217*H217,2)</f>
        <v>0</v>
      </c>
      <c r="BL217" s="16" t="s">
        <v>146</v>
      </c>
      <c r="BM217" s="230" t="s">
        <v>99</v>
      </c>
    </row>
    <row r="218" spans="1:65" s="2" customFormat="1" ht="33" customHeight="1">
      <c r="A218" s="37"/>
      <c r="B218" s="38"/>
      <c r="C218" s="218" t="s">
        <v>302</v>
      </c>
      <c r="D218" s="218" t="s">
        <v>142</v>
      </c>
      <c r="E218" s="219" t="s">
        <v>265</v>
      </c>
      <c r="F218" s="220" t="s">
        <v>266</v>
      </c>
      <c r="G218" s="221" t="s">
        <v>201</v>
      </c>
      <c r="H218" s="222">
        <v>435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38</v>
      </c>
      <c r="O218" s="90"/>
      <c r="P218" s="228">
        <f>O218*H218</f>
        <v>0</v>
      </c>
      <c r="Q218" s="228">
        <v>0.00013</v>
      </c>
      <c r="R218" s="228">
        <f>Q218*H218</f>
        <v>0.056549999999999996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146</v>
      </c>
      <c r="AT218" s="230" t="s">
        <v>142</v>
      </c>
      <c r="AU218" s="230" t="s">
        <v>83</v>
      </c>
      <c r="AY218" s="16" t="s">
        <v>139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81</v>
      </c>
      <c r="BK218" s="231">
        <f>ROUND(I218*H218,2)</f>
        <v>0</v>
      </c>
      <c r="BL218" s="16" t="s">
        <v>146</v>
      </c>
      <c r="BM218" s="230" t="s">
        <v>312</v>
      </c>
    </row>
    <row r="219" spans="1:65" s="2" customFormat="1" ht="24.15" customHeight="1">
      <c r="A219" s="37"/>
      <c r="B219" s="38"/>
      <c r="C219" s="218" t="s">
        <v>254</v>
      </c>
      <c r="D219" s="218" t="s">
        <v>142</v>
      </c>
      <c r="E219" s="219" t="s">
        <v>268</v>
      </c>
      <c r="F219" s="220" t="s">
        <v>269</v>
      </c>
      <c r="G219" s="221" t="s">
        <v>270</v>
      </c>
      <c r="H219" s="222">
        <v>2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38</v>
      </c>
      <c r="O219" s="90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146</v>
      </c>
      <c r="AT219" s="230" t="s">
        <v>142</v>
      </c>
      <c r="AU219" s="230" t="s">
        <v>83</v>
      </c>
      <c r="AY219" s="16" t="s">
        <v>139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81</v>
      </c>
      <c r="BK219" s="231">
        <f>ROUND(I219*H219,2)</f>
        <v>0</v>
      </c>
      <c r="BL219" s="16" t="s">
        <v>146</v>
      </c>
      <c r="BM219" s="230" t="s">
        <v>316</v>
      </c>
    </row>
    <row r="220" spans="1:65" s="2" customFormat="1" ht="33" customHeight="1">
      <c r="A220" s="37"/>
      <c r="B220" s="38"/>
      <c r="C220" s="218" t="s">
        <v>309</v>
      </c>
      <c r="D220" s="218" t="s">
        <v>142</v>
      </c>
      <c r="E220" s="219" t="s">
        <v>272</v>
      </c>
      <c r="F220" s="220" t="s">
        <v>273</v>
      </c>
      <c r="G220" s="221" t="s">
        <v>270</v>
      </c>
      <c r="H220" s="222">
        <v>60</v>
      </c>
      <c r="I220" s="223"/>
      <c r="J220" s="224">
        <f>ROUND(I220*H220,2)</f>
        <v>0</v>
      </c>
      <c r="K220" s="225"/>
      <c r="L220" s="43"/>
      <c r="M220" s="226" t="s">
        <v>1</v>
      </c>
      <c r="N220" s="227" t="s">
        <v>38</v>
      </c>
      <c r="O220" s="90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0" t="s">
        <v>146</v>
      </c>
      <c r="AT220" s="230" t="s">
        <v>142</v>
      </c>
      <c r="AU220" s="230" t="s">
        <v>83</v>
      </c>
      <c r="AY220" s="16" t="s">
        <v>139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6" t="s">
        <v>81</v>
      </c>
      <c r="BK220" s="231">
        <f>ROUND(I220*H220,2)</f>
        <v>0</v>
      </c>
      <c r="BL220" s="16" t="s">
        <v>146</v>
      </c>
      <c r="BM220" s="230" t="s">
        <v>322</v>
      </c>
    </row>
    <row r="221" spans="1:65" s="2" customFormat="1" ht="24.15" customHeight="1">
      <c r="A221" s="37"/>
      <c r="B221" s="38"/>
      <c r="C221" s="218" t="s">
        <v>258</v>
      </c>
      <c r="D221" s="218" t="s">
        <v>142</v>
      </c>
      <c r="E221" s="219" t="s">
        <v>276</v>
      </c>
      <c r="F221" s="220" t="s">
        <v>277</v>
      </c>
      <c r="G221" s="221" t="s">
        <v>270</v>
      </c>
      <c r="H221" s="222">
        <v>2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38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146</v>
      </c>
      <c r="AT221" s="230" t="s">
        <v>142</v>
      </c>
      <c r="AU221" s="230" t="s">
        <v>83</v>
      </c>
      <c r="AY221" s="16" t="s">
        <v>139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81</v>
      </c>
      <c r="BK221" s="231">
        <f>ROUND(I221*H221,2)</f>
        <v>0</v>
      </c>
      <c r="BL221" s="16" t="s">
        <v>146</v>
      </c>
      <c r="BM221" s="230" t="s">
        <v>329</v>
      </c>
    </row>
    <row r="222" spans="1:65" s="2" customFormat="1" ht="24.15" customHeight="1">
      <c r="A222" s="37"/>
      <c r="B222" s="38"/>
      <c r="C222" s="218" t="s">
        <v>319</v>
      </c>
      <c r="D222" s="218" t="s">
        <v>142</v>
      </c>
      <c r="E222" s="219" t="s">
        <v>279</v>
      </c>
      <c r="F222" s="220" t="s">
        <v>280</v>
      </c>
      <c r="G222" s="221" t="s">
        <v>201</v>
      </c>
      <c r="H222" s="222">
        <v>435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38</v>
      </c>
      <c r="O222" s="90"/>
      <c r="P222" s="228">
        <f>O222*H222</f>
        <v>0</v>
      </c>
      <c r="Q222" s="228">
        <v>3.5E-05</v>
      </c>
      <c r="R222" s="228">
        <f>Q222*H222</f>
        <v>0.015224999999999999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146</v>
      </c>
      <c r="AT222" s="230" t="s">
        <v>142</v>
      </c>
      <c r="AU222" s="230" t="s">
        <v>83</v>
      </c>
      <c r="AY222" s="16" t="s">
        <v>139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81</v>
      </c>
      <c r="BK222" s="231">
        <f>ROUND(I222*H222,2)</f>
        <v>0</v>
      </c>
      <c r="BL222" s="16" t="s">
        <v>146</v>
      </c>
      <c r="BM222" s="230" t="s">
        <v>102</v>
      </c>
    </row>
    <row r="223" spans="1:51" s="13" customFormat="1" ht="12">
      <c r="A223" s="13"/>
      <c r="B223" s="237"/>
      <c r="C223" s="238"/>
      <c r="D223" s="239" t="s">
        <v>193</v>
      </c>
      <c r="E223" s="240" t="s">
        <v>1</v>
      </c>
      <c r="F223" s="241" t="s">
        <v>669</v>
      </c>
      <c r="G223" s="238"/>
      <c r="H223" s="242">
        <v>435</v>
      </c>
      <c r="I223" s="243"/>
      <c r="J223" s="238"/>
      <c r="K223" s="238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193</v>
      </c>
      <c r="AU223" s="248" t="s">
        <v>83</v>
      </c>
      <c r="AV223" s="13" t="s">
        <v>83</v>
      </c>
      <c r="AW223" s="13" t="s">
        <v>31</v>
      </c>
      <c r="AX223" s="13" t="s">
        <v>73</v>
      </c>
      <c r="AY223" s="248" t="s">
        <v>139</v>
      </c>
    </row>
    <row r="224" spans="1:51" s="14" customFormat="1" ht="12">
      <c r="A224" s="14"/>
      <c r="B224" s="249"/>
      <c r="C224" s="250"/>
      <c r="D224" s="239" t="s">
        <v>193</v>
      </c>
      <c r="E224" s="251" t="s">
        <v>1</v>
      </c>
      <c r="F224" s="252" t="s">
        <v>195</v>
      </c>
      <c r="G224" s="250"/>
      <c r="H224" s="253">
        <v>435</v>
      </c>
      <c r="I224" s="254"/>
      <c r="J224" s="250"/>
      <c r="K224" s="250"/>
      <c r="L224" s="255"/>
      <c r="M224" s="256"/>
      <c r="N224" s="257"/>
      <c r="O224" s="257"/>
      <c r="P224" s="257"/>
      <c r="Q224" s="257"/>
      <c r="R224" s="257"/>
      <c r="S224" s="257"/>
      <c r="T224" s="25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9" t="s">
        <v>193</v>
      </c>
      <c r="AU224" s="259" t="s">
        <v>83</v>
      </c>
      <c r="AV224" s="14" t="s">
        <v>146</v>
      </c>
      <c r="AW224" s="14" t="s">
        <v>31</v>
      </c>
      <c r="AX224" s="14" t="s">
        <v>81</v>
      </c>
      <c r="AY224" s="259" t="s">
        <v>139</v>
      </c>
    </row>
    <row r="225" spans="1:65" s="2" customFormat="1" ht="24.15" customHeight="1">
      <c r="A225" s="37"/>
      <c r="B225" s="38"/>
      <c r="C225" s="218" t="s">
        <v>261</v>
      </c>
      <c r="D225" s="218" t="s">
        <v>142</v>
      </c>
      <c r="E225" s="219" t="s">
        <v>670</v>
      </c>
      <c r="F225" s="220" t="s">
        <v>671</v>
      </c>
      <c r="G225" s="221" t="s">
        <v>198</v>
      </c>
      <c r="H225" s="222">
        <v>2</v>
      </c>
      <c r="I225" s="223"/>
      <c r="J225" s="224">
        <f>ROUND(I225*H225,2)</f>
        <v>0</v>
      </c>
      <c r="K225" s="225"/>
      <c r="L225" s="43"/>
      <c r="M225" s="226" t="s">
        <v>1</v>
      </c>
      <c r="N225" s="227" t="s">
        <v>38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146</v>
      </c>
      <c r="AT225" s="230" t="s">
        <v>142</v>
      </c>
      <c r="AU225" s="230" t="s">
        <v>83</v>
      </c>
      <c r="AY225" s="16" t="s">
        <v>139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81</v>
      </c>
      <c r="BK225" s="231">
        <f>ROUND(I225*H225,2)</f>
        <v>0</v>
      </c>
      <c r="BL225" s="16" t="s">
        <v>146</v>
      </c>
      <c r="BM225" s="230" t="s">
        <v>338</v>
      </c>
    </row>
    <row r="226" spans="1:65" s="2" customFormat="1" ht="24.15" customHeight="1">
      <c r="A226" s="37"/>
      <c r="B226" s="38"/>
      <c r="C226" s="218" t="s">
        <v>331</v>
      </c>
      <c r="D226" s="218" t="s">
        <v>142</v>
      </c>
      <c r="E226" s="219" t="s">
        <v>672</v>
      </c>
      <c r="F226" s="220" t="s">
        <v>673</v>
      </c>
      <c r="G226" s="221" t="s">
        <v>356</v>
      </c>
      <c r="H226" s="222">
        <v>2</v>
      </c>
      <c r="I226" s="223"/>
      <c r="J226" s="224">
        <f>ROUND(I226*H226,2)</f>
        <v>0</v>
      </c>
      <c r="K226" s="225"/>
      <c r="L226" s="43"/>
      <c r="M226" s="226" t="s">
        <v>1</v>
      </c>
      <c r="N226" s="227" t="s">
        <v>38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146</v>
      </c>
      <c r="AT226" s="230" t="s">
        <v>142</v>
      </c>
      <c r="AU226" s="230" t="s">
        <v>83</v>
      </c>
      <c r="AY226" s="16" t="s">
        <v>139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81</v>
      </c>
      <c r="BK226" s="231">
        <f>ROUND(I226*H226,2)</f>
        <v>0</v>
      </c>
      <c r="BL226" s="16" t="s">
        <v>146</v>
      </c>
      <c r="BM226" s="230" t="s">
        <v>344</v>
      </c>
    </row>
    <row r="227" spans="1:51" s="13" customFormat="1" ht="12">
      <c r="A227" s="13"/>
      <c r="B227" s="237"/>
      <c r="C227" s="238"/>
      <c r="D227" s="239" t="s">
        <v>193</v>
      </c>
      <c r="E227" s="240" t="s">
        <v>1</v>
      </c>
      <c r="F227" s="241" t="s">
        <v>674</v>
      </c>
      <c r="G227" s="238"/>
      <c r="H227" s="242">
        <v>2</v>
      </c>
      <c r="I227" s="243"/>
      <c r="J227" s="238"/>
      <c r="K227" s="238"/>
      <c r="L227" s="244"/>
      <c r="M227" s="245"/>
      <c r="N227" s="246"/>
      <c r="O227" s="246"/>
      <c r="P227" s="246"/>
      <c r="Q227" s="246"/>
      <c r="R227" s="246"/>
      <c r="S227" s="246"/>
      <c r="T227" s="24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8" t="s">
        <v>193</v>
      </c>
      <c r="AU227" s="248" t="s">
        <v>83</v>
      </c>
      <c r="AV227" s="13" t="s">
        <v>83</v>
      </c>
      <c r="AW227" s="13" t="s">
        <v>31</v>
      </c>
      <c r="AX227" s="13" t="s">
        <v>73</v>
      </c>
      <c r="AY227" s="248" t="s">
        <v>139</v>
      </c>
    </row>
    <row r="228" spans="1:51" s="14" customFormat="1" ht="12">
      <c r="A228" s="14"/>
      <c r="B228" s="249"/>
      <c r="C228" s="250"/>
      <c r="D228" s="239" t="s">
        <v>193</v>
      </c>
      <c r="E228" s="251" t="s">
        <v>1</v>
      </c>
      <c r="F228" s="252" t="s">
        <v>195</v>
      </c>
      <c r="G228" s="250"/>
      <c r="H228" s="253">
        <v>2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9" t="s">
        <v>193</v>
      </c>
      <c r="AU228" s="259" t="s">
        <v>83</v>
      </c>
      <c r="AV228" s="14" t="s">
        <v>146</v>
      </c>
      <c r="AW228" s="14" t="s">
        <v>31</v>
      </c>
      <c r="AX228" s="14" t="s">
        <v>81</v>
      </c>
      <c r="AY228" s="259" t="s">
        <v>139</v>
      </c>
    </row>
    <row r="229" spans="1:63" s="12" customFormat="1" ht="22.8" customHeight="1">
      <c r="A229" s="12"/>
      <c r="B229" s="202"/>
      <c r="C229" s="203"/>
      <c r="D229" s="204" t="s">
        <v>72</v>
      </c>
      <c r="E229" s="216" t="s">
        <v>300</v>
      </c>
      <c r="F229" s="216" t="s">
        <v>301</v>
      </c>
      <c r="G229" s="203"/>
      <c r="H229" s="203"/>
      <c r="I229" s="206"/>
      <c r="J229" s="217">
        <f>BK229</f>
        <v>0</v>
      </c>
      <c r="K229" s="203"/>
      <c r="L229" s="208"/>
      <c r="M229" s="209"/>
      <c r="N229" s="210"/>
      <c r="O229" s="210"/>
      <c r="P229" s="211">
        <f>SUM(P230:P235)</f>
        <v>0</v>
      </c>
      <c r="Q229" s="210"/>
      <c r="R229" s="211">
        <f>SUM(R230:R235)</f>
        <v>0</v>
      </c>
      <c r="S229" s="210"/>
      <c r="T229" s="212">
        <f>SUM(T230:T235)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3" t="s">
        <v>81</v>
      </c>
      <c r="AT229" s="214" t="s">
        <v>72</v>
      </c>
      <c r="AU229" s="214" t="s">
        <v>81</v>
      </c>
      <c r="AY229" s="213" t="s">
        <v>139</v>
      </c>
      <c r="BK229" s="215">
        <f>SUM(BK230:BK235)</f>
        <v>0</v>
      </c>
    </row>
    <row r="230" spans="1:65" s="2" customFormat="1" ht="24.15" customHeight="1">
      <c r="A230" s="37"/>
      <c r="B230" s="38"/>
      <c r="C230" s="218" t="s">
        <v>264</v>
      </c>
      <c r="D230" s="218" t="s">
        <v>142</v>
      </c>
      <c r="E230" s="219" t="s">
        <v>303</v>
      </c>
      <c r="F230" s="220" t="s">
        <v>304</v>
      </c>
      <c r="G230" s="221" t="s">
        <v>305</v>
      </c>
      <c r="H230" s="222">
        <v>1.141</v>
      </c>
      <c r="I230" s="223"/>
      <c r="J230" s="224">
        <f>ROUND(I230*H230,2)</f>
        <v>0</v>
      </c>
      <c r="K230" s="225"/>
      <c r="L230" s="43"/>
      <c r="M230" s="226" t="s">
        <v>1</v>
      </c>
      <c r="N230" s="227" t="s">
        <v>38</v>
      </c>
      <c r="O230" s="90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146</v>
      </c>
      <c r="AT230" s="230" t="s">
        <v>142</v>
      </c>
      <c r="AU230" s="230" t="s">
        <v>83</v>
      </c>
      <c r="AY230" s="16" t="s">
        <v>139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81</v>
      </c>
      <c r="BK230" s="231">
        <f>ROUND(I230*H230,2)</f>
        <v>0</v>
      </c>
      <c r="BL230" s="16" t="s">
        <v>146</v>
      </c>
      <c r="BM230" s="230" t="s">
        <v>349</v>
      </c>
    </row>
    <row r="231" spans="1:65" s="2" customFormat="1" ht="24.15" customHeight="1">
      <c r="A231" s="37"/>
      <c r="B231" s="38"/>
      <c r="C231" s="218" t="s">
        <v>341</v>
      </c>
      <c r="D231" s="218" t="s">
        <v>142</v>
      </c>
      <c r="E231" s="219" t="s">
        <v>307</v>
      </c>
      <c r="F231" s="220" t="s">
        <v>308</v>
      </c>
      <c r="G231" s="221" t="s">
        <v>305</v>
      </c>
      <c r="H231" s="222">
        <v>1.141</v>
      </c>
      <c r="I231" s="223"/>
      <c r="J231" s="224">
        <f>ROUND(I231*H231,2)</f>
        <v>0</v>
      </c>
      <c r="K231" s="225"/>
      <c r="L231" s="43"/>
      <c r="M231" s="226" t="s">
        <v>1</v>
      </c>
      <c r="N231" s="227" t="s">
        <v>38</v>
      </c>
      <c r="O231" s="90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146</v>
      </c>
      <c r="AT231" s="230" t="s">
        <v>142</v>
      </c>
      <c r="AU231" s="230" t="s">
        <v>83</v>
      </c>
      <c r="AY231" s="16" t="s">
        <v>139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81</v>
      </c>
      <c r="BK231" s="231">
        <f>ROUND(I231*H231,2)</f>
        <v>0</v>
      </c>
      <c r="BL231" s="16" t="s">
        <v>146</v>
      </c>
      <c r="BM231" s="230" t="s">
        <v>353</v>
      </c>
    </row>
    <row r="232" spans="1:65" s="2" customFormat="1" ht="24.15" customHeight="1">
      <c r="A232" s="37"/>
      <c r="B232" s="38"/>
      <c r="C232" s="218" t="s">
        <v>93</v>
      </c>
      <c r="D232" s="218" t="s">
        <v>142</v>
      </c>
      <c r="E232" s="219" t="s">
        <v>310</v>
      </c>
      <c r="F232" s="220" t="s">
        <v>311</v>
      </c>
      <c r="G232" s="221" t="s">
        <v>305</v>
      </c>
      <c r="H232" s="222">
        <v>10.269</v>
      </c>
      <c r="I232" s="223"/>
      <c r="J232" s="224">
        <f>ROUND(I232*H232,2)</f>
        <v>0</v>
      </c>
      <c r="K232" s="225"/>
      <c r="L232" s="43"/>
      <c r="M232" s="226" t="s">
        <v>1</v>
      </c>
      <c r="N232" s="227" t="s">
        <v>38</v>
      </c>
      <c r="O232" s="90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146</v>
      </c>
      <c r="AT232" s="230" t="s">
        <v>142</v>
      </c>
      <c r="AU232" s="230" t="s">
        <v>83</v>
      </c>
      <c r="AY232" s="16" t="s">
        <v>139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81</v>
      </c>
      <c r="BK232" s="231">
        <f>ROUND(I232*H232,2)</f>
        <v>0</v>
      </c>
      <c r="BL232" s="16" t="s">
        <v>146</v>
      </c>
      <c r="BM232" s="230" t="s">
        <v>105</v>
      </c>
    </row>
    <row r="233" spans="1:51" s="13" customFormat="1" ht="12">
      <c r="A233" s="13"/>
      <c r="B233" s="237"/>
      <c r="C233" s="238"/>
      <c r="D233" s="239" t="s">
        <v>193</v>
      </c>
      <c r="E233" s="240" t="s">
        <v>1</v>
      </c>
      <c r="F233" s="241" t="s">
        <v>675</v>
      </c>
      <c r="G233" s="238"/>
      <c r="H233" s="242">
        <v>10.269</v>
      </c>
      <c r="I233" s="243"/>
      <c r="J233" s="238"/>
      <c r="K233" s="238"/>
      <c r="L233" s="244"/>
      <c r="M233" s="245"/>
      <c r="N233" s="246"/>
      <c r="O233" s="246"/>
      <c r="P233" s="246"/>
      <c r="Q233" s="246"/>
      <c r="R233" s="246"/>
      <c r="S233" s="246"/>
      <c r="T233" s="24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8" t="s">
        <v>193</v>
      </c>
      <c r="AU233" s="248" t="s">
        <v>83</v>
      </c>
      <c r="AV233" s="13" t="s">
        <v>83</v>
      </c>
      <c r="AW233" s="13" t="s">
        <v>31</v>
      </c>
      <c r="AX233" s="13" t="s">
        <v>73</v>
      </c>
      <c r="AY233" s="248" t="s">
        <v>139</v>
      </c>
    </row>
    <row r="234" spans="1:51" s="14" customFormat="1" ht="12">
      <c r="A234" s="14"/>
      <c r="B234" s="249"/>
      <c r="C234" s="250"/>
      <c r="D234" s="239" t="s">
        <v>193</v>
      </c>
      <c r="E234" s="251" t="s">
        <v>1</v>
      </c>
      <c r="F234" s="252" t="s">
        <v>195</v>
      </c>
      <c r="G234" s="250"/>
      <c r="H234" s="253">
        <v>10.269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9" t="s">
        <v>193</v>
      </c>
      <c r="AU234" s="259" t="s">
        <v>83</v>
      </c>
      <c r="AV234" s="14" t="s">
        <v>146</v>
      </c>
      <c r="AW234" s="14" t="s">
        <v>31</v>
      </c>
      <c r="AX234" s="14" t="s">
        <v>81</v>
      </c>
      <c r="AY234" s="259" t="s">
        <v>139</v>
      </c>
    </row>
    <row r="235" spans="1:65" s="2" customFormat="1" ht="33" customHeight="1">
      <c r="A235" s="37"/>
      <c r="B235" s="38"/>
      <c r="C235" s="218" t="s">
        <v>350</v>
      </c>
      <c r="D235" s="218" t="s">
        <v>142</v>
      </c>
      <c r="E235" s="219" t="s">
        <v>314</v>
      </c>
      <c r="F235" s="220" t="s">
        <v>315</v>
      </c>
      <c r="G235" s="221" t="s">
        <v>305</v>
      </c>
      <c r="H235" s="222">
        <v>1.141</v>
      </c>
      <c r="I235" s="223"/>
      <c r="J235" s="224">
        <f>ROUND(I235*H235,2)</f>
        <v>0</v>
      </c>
      <c r="K235" s="225"/>
      <c r="L235" s="43"/>
      <c r="M235" s="226" t="s">
        <v>1</v>
      </c>
      <c r="N235" s="227" t="s">
        <v>38</v>
      </c>
      <c r="O235" s="90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146</v>
      </c>
      <c r="AT235" s="230" t="s">
        <v>142</v>
      </c>
      <c r="AU235" s="230" t="s">
        <v>83</v>
      </c>
      <c r="AY235" s="16" t="s">
        <v>139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81</v>
      </c>
      <c r="BK235" s="231">
        <f>ROUND(I235*H235,2)</f>
        <v>0</v>
      </c>
      <c r="BL235" s="16" t="s">
        <v>146</v>
      </c>
      <c r="BM235" s="230" t="s">
        <v>360</v>
      </c>
    </row>
    <row r="236" spans="1:63" s="12" customFormat="1" ht="22.8" customHeight="1">
      <c r="A236" s="12"/>
      <c r="B236" s="202"/>
      <c r="C236" s="203"/>
      <c r="D236" s="204" t="s">
        <v>72</v>
      </c>
      <c r="E236" s="216" t="s">
        <v>317</v>
      </c>
      <c r="F236" s="216" t="s">
        <v>318</v>
      </c>
      <c r="G236" s="203"/>
      <c r="H236" s="203"/>
      <c r="I236" s="206"/>
      <c r="J236" s="217">
        <f>BK236</f>
        <v>0</v>
      </c>
      <c r="K236" s="203"/>
      <c r="L236" s="208"/>
      <c r="M236" s="209"/>
      <c r="N236" s="210"/>
      <c r="O236" s="210"/>
      <c r="P236" s="211">
        <f>P237</f>
        <v>0</v>
      </c>
      <c r="Q236" s="210"/>
      <c r="R236" s="211">
        <f>R237</f>
        <v>0</v>
      </c>
      <c r="S236" s="210"/>
      <c r="T236" s="212">
        <f>T237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3" t="s">
        <v>81</v>
      </c>
      <c r="AT236" s="214" t="s">
        <v>72</v>
      </c>
      <c r="AU236" s="214" t="s">
        <v>81</v>
      </c>
      <c r="AY236" s="213" t="s">
        <v>139</v>
      </c>
      <c r="BK236" s="215">
        <f>BK237</f>
        <v>0</v>
      </c>
    </row>
    <row r="237" spans="1:65" s="2" customFormat="1" ht="16.5" customHeight="1">
      <c r="A237" s="37"/>
      <c r="B237" s="38"/>
      <c r="C237" s="218" t="s">
        <v>271</v>
      </c>
      <c r="D237" s="218" t="s">
        <v>142</v>
      </c>
      <c r="E237" s="219" t="s">
        <v>320</v>
      </c>
      <c r="F237" s="220" t="s">
        <v>321</v>
      </c>
      <c r="G237" s="221" t="s">
        <v>305</v>
      </c>
      <c r="H237" s="222">
        <v>2.51</v>
      </c>
      <c r="I237" s="223"/>
      <c r="J237" s="224">
        <f>ROUND(I237*H237,2)</f>
        <v>0</v>
      </c>
      <c r="K237" s="225"/>
      <c r="L237" s="43"/>
      <c r="M237" s="226" t="s">
        <v>1</v>
      </c>
      <c r="N237" s="227" t="s">
        <v>38</v>
      </c>
      <c r="O237" s="90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146</v>
      </c>
      <c r="AT237" s="230" t="s">
        <v>142</v>
      </c>
      <c r="AU237" s="230" t="s">
        <v>83</v>
      </c>
      <c r="AY237" s="16" t="s">
        <v>139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81</v>
      </c>
      <c r="BK237" s="231">
        <f>ROUND(I237*H237,2)</f>
        <v>0</v>
      </c>
      <c r="BL237" s="16" t="s">
        <v>146</v>
      </c>
      <c r="BM237" s="230" t="s">
        <v>365</v>
      </c>
    </row>
    <row r="238" spans="1:63" s="12" customFormat="1" ht="25.9" customHeight="1">
      <c r="A238" s="12"/>
      <c r="B238" s="202"/>
      <c r="C238" s="203"/>
      <c r="D238" s="204" t="s">
        <v>72</v>
      </c>
      <c r="E238" s="205" t="s">
        <v>323</v>
      </c>
      <c r="F238" s="205" t="s">
        <v>324</v>
      </c>
      <c r="G238" s="203"/>
      <c r="H238" s="203"/>
      <c r="I238" s="206"/>
      <c r="J238" s="207">
        <f>BK238</f>
        <v>0</v>
      </c>
      <c r="K238" s="203"/>
      <c r="L238" s="208"/>
      <c r="M238" s="209"/>
      <c r="N238" s="210"/>
      <c r="O238" s="210"/>
      <c r="P238" s="211">
        <f>P239+P241+P246+P261+P265+P295+P312+P328</f>
        <v>0</v>
      </c>
      <c r="Q238" s="210"/>
      <c r="R238" s="211">
        <f>R239+R241+R246+R261+R265+R295+R312+R328</f>
        <v>3.8099175130939997</v>
      </c>
      <c r="S238" s="210"/>
      <c r="T238" s="212">
        <f>T239+T241+T246+T261+T265+T295+T312+T328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3" t="s">
        <v>83</v>
      </c>
      <c r="AT238" s="214" t="s">
        <v>72</v>
      </c>
      <c r="AU238" s="214" t="s">
        <v>73</v>
      </c>
      <c r="AY238" s="213" t="s">
        <v>139</v>
      </c>
      <c r="BK238" s="215">
        <f>BK239+BK241+BK246+BK261+BK265+BK295+BK312+BK328</f>
        <v>0</v>
      </c>
    </row>
    <row r="239" spans="1:63" s="12" customFormat="1" ht="22.8" customHeight="1">
      <c r="A239" s="12"/>
      <c r="B239" s="202"/>
      <c r="C239" s="203"/>
      <c r="D239" s="204" t="s">
        <v>72</v>
      </c>
      <c r="E239" s="216" t="s">
        <v>339</v>
      </c>
      <c r="F239" s="216" t="s">
        <v>340</v>
      </c>
      <c r="G239" s="203"/>
      <c r="H239" s="203"/>
      <c r="I239" s="206"/>
      <c r="J239" s="217">
        <f>BK239</f>
        <v>0</v>
      </c>
      <c r="K239" s="203"/>
      <c r="L239" s="208"/>
      <c r="M239" s="209"/>
      <c r="N239" s="210"/>
      <c r="O239" s="210"/>
      <c r="P239" s="211">
        <f>P240</f>
        <v>0</v>
      </c>
      <c r="Q239" s="210"/>
      <c r="R239" s="211">
        <f>R240</f>
        <v>0</v>
      </c>
      <c r="S239" s="210"/>
      <c r="T239" s="212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3" t="s">
        <v>83</v>
      </c>
      <c r="AT239" s="214" t="s">
        <v>72</v>
      </c>
      <c r="AU239" s="214" t="s">
        <v>81</v>
      </c>
      <c r="AY239" s="213" t="s">
        <v>139</v>
      </c>
      <c r="BK239" s="215">
        <f>BK240</f>
        <v>0</v>
      </c>
    </row>
    <row r="240" spans="1:65" s="2" customFormat="1" ht="24.15" customHeight="1">
      <c r="A240" s="37"/>
      <c r="B240" s="38"/>
      <c r="C240" s="218" t="s">
        <v>357</v>
      </c>
      <c r="D240" s="218" t="s">
        <v>142</v>
      </c>
      <c r="E240" s="219" t="s">
        <v>342</v>
      </c>
      <c r="F240" s="220" t="s">
        <v>343</v>
      </c>
      <c r="G240" s="221" t="s">
        <v>149</v>
      </c>
      <c r="H240" s="222">
        <v>1</v>
      </c>
      <c r="I240" s="223"/>
      <c r="J240" s="224">
        <f>ROUND(I240*H240,2)</f>
        <v>0</v>
      </c>
      <c r="K240" s="225"/>
      <c r="L240" s="43"/>
      <c r="M240" s="226" t="s">
        <v>1</v>
      </c>
      <c r="N240" s="227" t="s">
        <v>38</v>
      </c>
      <c r="O240" s="90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167</v>
      </c>
      <c r="AT240" s="230" t="s">
        <v>142</v>
      </c>
      <c r="AU240" s="230" t="s">
        <v>83</v>
      </c>
      <c r="AY240" s="16" t="s">
        <v>139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81</v>
      </c>
      <c r="BK240" s="231">
        <f>ROUND(I240*H240,2)</f>
        <v>0</v>
      </c>
      <c r="BL240" s="16" t="s">
        <v>167</v>
      </c>
      <c r="BM240" s="230" t="s">
        <v>370</v>
      </c>
    </row>
    <row r="241" spans="1:63" s="12" customFormat="1" ht="22.8" customHeight="1">
      <c r="A241" s="12"/>
      <c r="B241" s="202"/>
      <c r="C241" s="203"/>
      <c r="D241" s="204" t="s">
        <v>72</v>
      </c>
      <c r="E241" s="216" t="s">
        <v>345</v>
      </c>
      <c r="F241" s="216" t="s">
        <v>346</v>
      </c>
      <c r="G241" s="203"/>
      <c r="H241" s="203"/>
      <c r="I241" s="206"/>
      <c r="J241" s="217">
        <f>BK241</f>
        <v>0</v>
      </c>
      <c r="K241" s="203"/>
      <c r="L241" s="208"/>
      <c r="M241" s="209"/>
      <c r="N241" s="210"/>
      <c r="O241" s="210"/>
      <c r="P241" s="211">
        <f>SUM(P242:P245)</f>
        <v>0</v>
      </c>
      <c r="Q241" s="210"/>
      <c r="R241" s="211">
        <f>SUM(R242:R245)</f>
        <v>0</v>
      </c>
      <c r="S241" s="210"/>
      <c r="T241" s="212">
        <f>SUM(T242:T245)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3" t="s">
        <v>83</v>
      </c>
      <c r="AT241" s="214" t="s">
        <v>72</v>
      </c>
      <c r="AU241" s="214" t="s">
        <v>81</v>
      </c>
      <c r="AY241" s="213" t="s">
        <v>139</v>
      </c>
      <c r="BK241" s="215">
        <f>SUM(BK242:BK245)</f>
        <v>0</v>
      </c>
    </row>
    <row r="242" spans="1:65" s="2" customFormat="1" ht="16.5" customHeight="1">
      <c r="A242" s="37"/>
      <c r="B242" s="38"/>
      <c r="C242" s="218" t="s">
        <v>274</v>
      </c>
      <c r="D242" s="218" t="s">
        <v>142</v>
      </c>
      <c r="E242" s="219" t="s">
        <v>347</v>
      </c>
      <c r="F242" s="220" t="s">
        <v>348</v>
      </c>
      <c r="G242" s="221" t="s">
        <v>198</v>
      </c>
      <c r="H242" s="222">
        <v>7</v>
      </c>
      <c r="I242" s="223"/>
      <c r="J242" s="224">
        <f>ROUND(I242*H242,2)</f>
        <v>0</v>
      </c>
      <c r="K242" s="225"/>
      <c r="L242" s="43"/>
      <c r="M242" s="226" t="s">
        <v>1</v>
      </c>
      <c r="N242" s="227" t="s">
        <v>38</v>
      </c>
      <c r="O242" s="90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0" t="s">
        <v>167</v>
      </c>
      <c r="AT242" s="230" t="s">
        <v>142</v>
      </c>
      <c r="AU242" s="230" t="s">
        <v>83</v>
      </c>
      <c r="AY242" s="16" t="s">
        <v>139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6" t="s">
        <v>81</v>
      </c>
      <c r="BK242" s="231">
        <f>ROUND(I242*H242,2)</f>
        <v>0</v>
      </c>
      <c r="BL242" s="16" t="s">
        <v>167</v>
      </c>
      <c r="BM242" s="230" t="s">
        <v>373</v>
      </c>
    </row>
    <row r="243" spans="1:65" s="2" customFormat="1" ht="21.75" customHeight="1">
      <c r="A243" s="37"/>
      <c r="B243" s="38"/>
      <c r="C243" s="260" t="s">
        <v>367</v>
      </c>
      <c r="D243" s="260" t="s">
        <v>230</v>
      </c>
      <c r="E243" s="261" t="s">
        <v>351</v>
      </c>
      <c r="F243" s="262" t="s">
        <v>352</v>
      </c>
      <c r="G243" s="263" t="s">
        <v>198</v>
      </c>
      <c r="H243" s="264">
        <v>7</v>
      </c>
      <c r="I243" s="265"/>
      <c r="J243" s="266">
        <f>ROUND(I243*H243,2)</f>
        <v>0</v>
      </c>
      <c r="K243" s="267"/>
      <c r="L243" s="268"/>
      <c r="M243" s="269" t="s">
        <v>1</v>
      </c>
      <c r="N243" s="270" t="s">
        <v>38</v>
      </c>
      <c r="O243" s="90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254</v>
      </c>
      <c r="AT243" s="230" t="s">
        <v>230</v>
      </c>
      <c r="AU243" s="230" t="s">
        <v>83</v>
      </c>
      <c r="AY243" s="16" t="s">
        <v>139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81</v>
      </c>
      <c r="BK243" s="231">
        <f>ROUND(I243*H243,2)</f>
        <v>0</v>
      </c>
      <c r="BL243" s="16" t="s">
        <v>167</v>
      </c>
      <c r="BM243" s="230" t="s">
        <v>108</v>
      </c>
    </row>
    <row r="244" spans="1:65" s="2" customFormat="1" ht="37.8" customHeight="1">
      <c r="A244" s="37"/>
      <c r="B244" s="38"/>
      <c r="C244" s="218" t="s">
        <v>278</v>
      </c>
      <c r="D244" s="218" t="s">
        <v>142</v>
      </c>
      <c r="E244" s="219" t="s">
        <v>354</v>
      </c>
      <c r="F244" s="220" t="s">
        <v>355</v>
      </c>
      <c r="G244" s="221" t="s">
        <v>356</v>
      </c>
      <c r="H244" s="222">
        <v>3.2</v>
      </c>
      <c r="I244" s="223"/>
      <c r="J244" s="224">
        <f>ROUND(I244*H244,2)</f>
        <v>0</v>
      </c>
      <c r="K244" s="225"/>
      <c r="L244" s="43"/>
      <c r="M244" s="226" t="s">
        <v>1</v>
      </c>
      <c r="N244" s="227" t="s">
        <v>38</v>
      </c>
      <c r="O244" s="90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0" t="s">
        <v>167</v>
      </c>
      <c r="AT244" s="230" t="s">
        <v>142</v>
      </c>
      <c r="AU244" s="230" t="s">
        <v>83</v>
      </c>
      <c r="AY244" s="16" t="s">
        <v>139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6" t="s">
        <v>81</v>
      </c>
      <c r="BK244" s="231">
        <f>ROUND(I244*H244,2)</f>
        <v>0</v>
      </c>
      <c r="BL244" s="16" t="s">
        <v>167</v>
      </c>
      <c r="BM244" s="230" t="s">
        <v>380</v>
      </c>
    </row>
    <row r="245" spans="1:65" s="2" customFormat="1" ht="44.25" customHeight="1">
      <c r="A245" s="37"/>
      <c r="B245" s="38"/>
      <c r="C245" s="218" t="s">
        <v>375</v>
      </c>
      <c r="D245" s="218" t="s">
        <v>142</v>
      </c>
      <c r="E245" s="219" t="s">
        <v>358</v>
      </c>
      <c r="F245" s="220" t="s">
        <v>359</v>
      </c>
      <c r="G245" s="221" t="s">
        <v>198</v>
      </c>
      <c r="H245" s="222">
        <v>1</v>
      </c>
      <c r="I245" s="223"/>
      <c r="J245" s="224">
        <f>ROUND(I245*H245,2)</f>
        <v>0</v>
      </c>
      <c r="K245" s="225"/>
      <c r="L245" s="43"/>
      <c r="M245" s="226" t="s">
        <v>1</v>
      </c>
      <c r="N245" s="227" t="s">
        <v>38</v>
      </c>
      <c r="O245" s="90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167</v>
      </c>
      <c r="AT245" s="230" t="s">
        <v>142</v>
      </c>
      <c r="AU245" s="230" t="s">
        <v>83</v>
      </c>
      <c r="AY245" s="16" t="s">
        <v>139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81</v>
      </c>
      <c r="BK245" s="231">
        <f>ROUND(I245*H245,2)</f>
        <v>0</v>
      </c>
      <c r="BL245" s="16" t="s">
        <v>167</v>
      </c>
      <c r="BM245" s="230" t="s">
        <v>385</v>
      </c>
    </row>
    <row r="246" spans="1:63" s="12" customFormat="1" ht="22.8" customHeight="1">
      <c r="A246" s="12"/>
      <c r="B246" s="202"/>
      <c r="C246" s="203"/>
      <c r="D246" s="204" t="s">
        <v>72</v>
      </c>
      <c r="E246" s="216" t="s">
        <v>361</v>
      </c>
      <c r="F246" s="216" t="s">
        <v>362</v>
      </c>
      <c r="G246" s="203"/>
      <c r="H246" s="203"/>
      <c r="I246" s="206"/>
      <c r="J246" s="217">
        <f>BK246</f>
        <v>0</v>
      </c>
      <c r="K246" s="203"/>
      <c r="L246" s="208"/>
      <c r="M246" s="209"/>
      <c r="N246" s="210"/>
      <c r="O246" s="210"/>
      <c r="P246" s="211">
        <f>SUM(P247:P260)</f>
        <v>0</v>
      </c>
      <c r="Q246" s="210"/>
      <c r="R246" s="211">
        <f>SUM(R247:R260)</f>
        <v>0.0432993792</v>
      </c>
      <c r="S246" s="210"/>
      <c r="T246" s="212">
        <f>SUM(T247:T260)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3" t="s">
        <v>83</v>
      </c>
      <c r="AT246" s="214" t="s">
        <v>72</v>
      </c>
      <c r="AU246" s="214" t="s">
        <v>81</v>
      </c>
      <c r="AY246" s="213" t="s">
        <v>139</v>
      </c>
      <c r="BK246" s="215">
        <f>SUM(BK247:BK260)</f>
        <v>0</v>
      </c>
    </row>
    <row r="247" spans="1:65" s="2" customFormat="1" ht="24.15" customHeight="1">
      <c r="A247" s="37"/>
      <c r="B247" s="38"/>
      <c r="C247" s="218" t="s">
        <v>281</v>
      </c>
      <c r="D247" s="218" t="s">
        <v>142</v>
      </c>
      <c r="E247" s="219" t="s">
        <v>363</v>
      </c>
      <c r="F247" s="220" t="s">
        <v>364</v>
      </c>
      <c r="G247" s="221" t="s">
        <v>201</v>
      </c>
      <c r="H247" s="222">
        <v>2.56</v>
      </c>
      <c r="I247" s="223"/>
      <c r="J247" s="224">
        <f>ROUND(I247*H247,2)</f>
        <v>0</v>
      </c>
      <c r="K247" s="225"/>
      <c r="L247" s="43"/>
      <c r="M247" s="226" t="s">
        <v>1</v>
      </c>
      <c r="N247" s="227" t="s">
        <v>38</v>
      </c>
      <c r="O247" s="90"/>
      <c r="P247" s="228">
        <f>O247*H247</f>
        <v>0</v>
      </c>
      <c r="Q247" s="228">
        <v>0.01691382</v>
      </c>
      <c r="R247" s="228">
        <f>Q247*H247</f>
        <v>0.0432993792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167</v>
      </c>
      <c r="AT247" s="230" t="s">
        <v>142</v>
      </c>
      <c r="AU247" s="230" t="s">
        <v>83</v>
      </c>
      <c r="AY247" s="16" t="s">
        <v>139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81</v>
      </c>
      <c r="BK247" s="231">
        <f>ROUND(I247*H247,2)</f>
        <v>0</v>
      </c>
      <c r="BL247" s="16" t="s">
        <v>167</v>
      </c>
      <c r="BM247" s="230" t="s">
        <v>390</v>
      </c>
    </row>
    <row r="248" spans="1:51" s="13" customFormat="1" ht="12">
      <c r="A248" s="13"/>
      <c r="B248" s="237"/>
      <c r="C248" s="238"/>
      <c r="D248" s="239" t="s">
        <v>193</v>
      </c>
      <c r="E248" s="240" t="s">
        <v>1</v>
      </c>
      <c r="F248" s="241" t="s">
        <v>366</v>
      </c>
      <c r="G248" s="238"/>
      <c r="H248" s="242">
        <v>2.56</v>
      </c>
      <c r="I248" s="243"/>
      <c r="J248" s="238"/>
      <c r="K248" s="238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193</v>
      </c>
      <c r="AU248" s="248" t="s">
        <v>83</v>
      </c>
      <c r="AV248" s="13" t="s">
        <v>83</v>
      </c>
      <c r="AW248" s="13" t="s">
        <v>31</v>
      </c>
      <c r="AX248" s="13" t="s">
        <v>73</v>
      </c>
      <c r="AY248" s="248" t="s">
        <v>139</v>
      </c>
    </row>
    <row r="249" spans="1:51" s="14" customFormat="1" ht="12">
      <c r="A249" s="14"/>
      <c r="B249" s="249"/>
      <c r="C249" s="250"/>
      <c r="D249" s="239" t="s">
        <v>193</v>
      </c>
      <c r="E249" s="251" t="s">
        <v>1</v>
      </c>
      <c r="F249" s="252" t="s">
        <v>195</v>
      </c>
      <c r="G249" s="250"/>
      <c r="H249" s="253">
        <v>2.56</v>
      </c>
      <c r="I249" s="254"/>
      <c r="J249" s="250"/>
      <c r="K249" s="250"/>
      <c r="L249" s="255"/>
      <c r="M249" s="256"/>
      <c r="N249" s="257"/>
      <c r="O249" s="257"/>
      <c r="P249" s="257"/>
      <c r="Q249" s="257"/>
      <c r="R249" s="257"/>
      <c r="S249" s="257"/>
      <c r="T249" s="25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9" t="s">
        <v>193</v>
      </c>
      <c r="AU249" s="259" t="s">
        <v>83</v>
      </c>
      <c r="AV249" s="14" t="s">
        <v>146</v>
      </c>
      <c r="AW249" s="14" t="s">
        <v>31</v>
      </c>
      <c r="AX249" s="14" t="s">
        <v>81</v>
      </c>
      <c r="AY249" s="259" t="s">
        <v>139</v>
      </c>
    </row>
    <row r="250" spans="1:65" s="2" customFormat="1" ht="16.5" customHeight="1">
      <c r="A250" s="37"/>
      <c r="B250" s="38"/>
      <c r="C250" s="218" t="s">
        <v>382</v>
      </c>
      <c r="D250" s="218" t="s">
        <v>142</v>
      </c>
      <c r="E250" s="219" t="s">
        <v>368</v>
      </c>
      <c r="F250" s="220" t="s">
        <v>369</v>
      </c>
      <c r="G250" s="221" t="s">
        <v>201</v>
      </c>
      <c r="H250" s="222">
        <v>2.56</v>
      </c>
      <c r="I250" s="223"/>
      <c r="J250" s="224">
        <f>ROUND(I250*H250,2)</f>
        <v>0</v>
      </c>
      <c r="K250" s="225"/>
      <c r="L250" s="43"/>
      <c r="M250" s="226" t="s">
        <v>1</v>
      </c>
      <c r="N250" s="227" t="s">
        <v>38</v>
      </c>
      <c r="O250" s="90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167</v>
      </c>
      <c r="AT250" s="230" t="s">
        <v>142</v>
      </c>
      <c r="AU250" s="230" t="s">
        <v>83</v>
      </c>
      <c r="AY250" s="16" t="s">
        <v>139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81</v>
      </c>
      <c r="BK250" s="231">
        <f>ROUND(I250*H250,2)</f>
        <v>0</v>
      </c>
      <c r="BL250" s="16" t="s">
        <v>167</v>
      </c>
      <c r="BM250" s="230" t="s">
        <v>395</v>
      </c>
    </row>
    <row r="251" spans="1:65" s="2" customFormat="1" ht="24.15" customHeight="1">
      <c r="A251" s="37"/>
      <c r="B251" s="38"/>
      <c r="C251" s="260" t="s">
        <v>96</v>
      </c>
      <c r="D251" s="260" t="s">
        <v>230</v>
      </c>
      <c r="E251" s="261" t="s">
        <v>371</v>
      </c>
      <c r="F251" s="262" t="s">
        <v>372</v>
      </c>
      <c r="G251" s="263" t="s">
        <v>201</v>
      </c>
      <c r="H251" s="264">
        <v>2.816</v>
      </c>
      <c r="I251" s="265"/>
      <c r="J251" s="266">
        <f>ROUND(I251*H251,2)</f>
        <v>0</v>
      </c>
      <c r="K251" s="267"/>
      <c r="L251" s="268"/>
      <c r="M251" s="269" t="s">
        <v>1</v>
      </c>
      <c r="N251" s="270" t="s">
        <v>38</v>
      </c>
      <c r="O251" s="90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254</v>
      </c>
      <c r="AT251" s="230" t="s">
        <v>230</v>
      </c>
      <c r="AU251" s="230" t="s">
        <v>83</v>
      </c>
      <c r="AY251" s="16" t="s">
        <v>139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81</v>
      </c>
      <c r="BK251" s="231">
        <f>ROUND(I251*H251,2)</f>
        <v>0</v>
      </c>
      <c r="BL251" s="16" t="s">
        <v>167</v>
      </c>
      <c r="BM251" s="230" t="s">
        <v>398</v>
      </c>
    </row>
    <row r="252" spans="1:51" s="13" customFormat="1" ht="12">
      <c r="A252" s="13"/>
      <c r="B252" s="237"/>
      <c r="C252" s="238"/>
      <c r="D252" s="239" t="s">
        <v>193</v>
      </c>
      <c r="E252" s="240" t="s">
        <v>1</v>
      </c>
      <c r="F252" s="241" t="s">
        <v>374</v>
      </c>
      <c r="G252" s="238"/>
      <c r="H252" s="242">
        <v>2.816</v>
      </c>
      <c r="I252" s="243"/>
      <c r="J252" s="238"/>
      <c r="K252" s="238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193</v>
      </c>
      <c r="AU252" s="248" t="s">
        <v>83</v>
      </c>
      <c r="AV252" s="13" t="s">
        <v>83</v>
      </c>
      <c r="AW252" s="13" t="s">
        <v>31</v>
      </c>
      <c r="AX252" s="13" t="s">
        <v>73</v>
      </c>
      <c r="AY252" s="248" t="s">
        <v>139</v>
      </c>
    </row>
    <row r="253" spans="1:51" s="14" customFormat="1" ht="12">
      <c r="A253" s="14"/>
      <c r="B253" s="249"/>
      <c r="C253" s="250"/>
      <c r="D253" s="239" t="s">
        <v>193</v>
      </c>
      <c r="E253" s="251" t="s">
        <v>1</v>
      </c>
      <c r="F253" s="252" t="s">
        <v>195</v>
      </c>
      <c r="G253" s="250"/>
      <c r="H253" s="253">
        <v>2.816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9" t="s">
        <v>193</v>
      </c>
      <c r="AU253" s="259" t="s">
        <v>83</v>
      </c>
      <c r="AV253" s="14" t="s">
        <v>146</v>
      </c>
      <c r="AW253" s="14" t="s">
        <v>31</v>
      </c>
      <c r="AX253" s="14" t="s">
        <v>81</v>
      </c>
      <c r="AY253" s="259" t="s">
        <v>139</v>
      </c>
    </row>
    <row r="254" spans="1:65" s="2" customFormat="1" ht="21.75" customHeight="1">
      <c r="A254" s="37"/>
      <c r="B254" s="38"/>
      <c r="C254" s="218" t="s">
        <v>392</v>
      </c>
      <c r="D254" s="218" t="s">
        <v>142</v>
      </c>
      <c r="E254" s="219" t="s">
        <v>376</v>
      </c>
      <c r="F254" s="220" t="s">
        <v>377</v>
      </c>
      <c r="G254" s="221" t="s">
        <v>201</v>
      </c>
      <c r="H254" s="222">
        <v>2.56</v>
      </c>
      <c r="I254" s="223"/>
      <c r="J254" s="224">
        <f>ROUND(I254*H254,2)</f>
        <v>0</v>
      </c>
      <c r="K254" s="225"/>
      <c r="L254" s="43"/>
      <c r="M254" s="226" t="s">
        <v>1</v>
      </c>
      <c r="N254" s="227" t="s">
        <v>38</v>
      </c>
      <c r="O254" s="90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167</v>
      </c>
      <c r="AT254" s="230" t="s">
        <v>142</v>
      </c>
      <c r="AU254" s="230" t="s">
        <v>83</v>
      </c>
      <c r="AY254" s="16" t="s">
        <v>139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81</v>
      </c>
      <c r="BK254" s="231">
        <f>ROUND(I254*H254,2)</f>
        <v>0</v>
      </c>
      <c r="BL254" s="16" t="s">
        <v>167</v>
      </c>
      <c r="BM254" s="230" t="s">
        <v>402</v>
      </c>
    </row>
    <row r="255" spans="1:65" s="2" customFormat="1" ht="24.15" customHeight="1">
      <c r="A255" s="37"/>
      <c r="B255" s="38"/>
      <c r="C255" s="260" t="s">
        <v>289</v>
      </c>
      <c r="D255" s="260" t="s">
        <v>230</v>
      </c>
      <c r="E255" s="261" t="s">
        <v>378</v>
      </c>
      <c r="F255" s="262" t="s">
        <v>379</v>
      </c>
      <c r="G255" s="263" t="s">
        <v>201</v>
      </c>
      <c r="H255" s="264">
        <v>2.611</v>
      </c>
      <c r="I255" s="265"/>
      <c r="J255" s="266">
        <f>ROUND(I255*H255,2)</f>
        <v>0</v>
      </c>
      <c r="K255" s="267"/>
      <c r="L255" s="268"/>
      <c r="M255" s="269" t="s">
        <v>1</v>
      </c>
      <c r="N255" s="270" t="s">
        <v>38</v>
      </c>
      <c r="O255" s="90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254</v>
      </c>
      <c r="AT255" s="230" t="s">
        <v>230</v>
      </c>
      <c r="AU255" s="230" t="s">
        <v>83</v>
      </c>
      <c r="AY255" s="16" t="s">
        <v>139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81</v>
      </c>
      <c r="BK255" s="231">
        <f>ROUND(I255*H255,2)</f>
        <v>0</v>
      </c>
      <c r="BL255" s="16" t="s">
        <v>167</v>
      </c>
      <c r="BM255" s="230" t="s">
        <v>407</v>
      </c>
    </row>
    <row r="256" spans="1:51" s="13" customFormat="1" ht="12">
      <c r="A256" s="13"/>
      <c r="B256" s="237"/>
      <c r="C256" s="238"/>
      <c r="D256" s="239" t="s">
        <v>193</v>
      </c>
      <c r="E256" s="240" t="s">
        <v>1</v>
      </c>
      <c r="F256" s="241" t="s">
        <v>381</v>
      </c>
      <c r="G256" s="238"/>
      <c r="H256" s="242">
        <v>2.6112</v>
      </c>
      <c r="I256" s="243"/>
      <c r="J256" s="238"/>
      <c r="K256" s="238"/>
      <c r="L256" s="244"/>
      <c r="M256" s="245"/>
      <c r="N256" s="246"/>
      <c r="O256" s="246"/>
      <c r="P256" s="246"/>
      <c r="Q256" s="246"/>
      <c r="R256" s="246"/>
      <c r="S256" s="246"/>
      <c r="T256" s="24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8" t="s">
        <v>193</v>
      </c>
      <c r="AU256" s="248" t="s">
        <v>83</v>
      </c>
      <c r="AV256" s="13" t="s">
        <v>83</v>
      </c>
      <c r="AW256" s="13" t="s">
        <v>31</v>
      </c>
      <c r="AX256" s="13" t="s">
        <v>73</v>
      </c>
      <c r="AY256" s="248" t="s">
        <v>139</v>
      </c>
    </row>
    <row r="257" spans="1:51" s="14" customFormat="1" ht="12">
      <c r="A257" s="14"/>
      <c r="B257" s="249"/>
      <c r="C257" s="250"/>
      <c r="D257" s="239" t="s">
        <v>193</v>
      </c>
      <c r="E257" s="251" t="s">
        <v>1</v>
      </c>
      <c r="F257" s="252" t="s">
        <v>195</v>
      </c>
      <c r="G257" s="250"/>
      <c r="H257" s="253">
        <v>2.6112</v>
      </c>
      <c r="I257" s="254"/>
      <c r="J257" s="250"/>
      <c r="K257" s="250"/>
      <c r="L257" s="255"/>
      <c r="M257" s="256"/>
      <c r="N257" s="257"/>
      <c r="O257" s="257"/>
      <c r="P257" s="257"/>
      <c r="Q257" s="257"/>
      <c r="R257" s="257"/>
      <c r="S257" s="257"/>
      <c r="T257" s="25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9" t="s">
        <v>193</v>
      </c>
      <c r="AU257" s="259" t="s">
        <v>83</v>
      </c>
      <c r="AV257" s="14" t="s">
        <v>146</v>
      </c>
      <c r="AW257" s="14" t="s">
        <v>31</v>
      </c>
      <c r="AX257" s="14" t="s">
        <v>81</v>
      </c>
      <c r="AY257" s="259" t="s">
        <v>139</v>
      </c>
    </row>
    <row r="258" spans="1:65" s="2" customFormat="1" ht="21.75" customHeight="1">
      <c r="A258" s="37"/>
      <c r="B258" s="38"/>
      <c r="C258" s="218" t="s">
        <v>399</v>
      </c>
      <c r="D258" s="218" t="s">
        <v>142</v>
      </c>
      <c r="E258" s="219" t="s">
        <v>393</v>
      </c>
      <c r="F258" s="220" t="s">
        <v>394</v>
      </c>
      <c r="G258" s="221" t="s">
        <v>198</v>
      </c>
      <c r="H258" s="222">
        <v>7</v>
      </c>
      <c r="I258" s="223"/>
      <c r="J258" s="224">
        <f>ROUND(I258*H258,2)</f>
        <v>0</v>
      </c>
      <c r="K258" s="225"/>
      <c r="L258" s="43"/>
      <c r="M258" s="226" t="s">
        <v>1</v>
      </c>
      <c r="N258" s="227" t="s">
        <v>38</v>
      </c>
      <c r="O258" s="90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167</v>
      </c>
      <c r="AT258" s="230" t="s">
        <v>142</v>
      </c>
      <c r="AU258" s="230" t="s">
        <v>83</v>
      </c>
      <c r="AY258" s="16" t="s">
        <v>139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81</v>
      </c>
      <c r="BK258" s="231">
        <f>ROUND(I258*H258,2)</f>
        <v>0</v>
      </c>
      <c r="BL258" s="16" t="s">
        <v>167</v>
      </c>
      <c r="BM258" s="230" t="s">
        <v>411</v>
      </c>
    </row>
    <row r="259" spans="1:65" s="2" customFormat="1" ht="24.15" customHeight="1">
      <c r="A259" s="37"/>
      <c r="B259" s="38"/>
      <c r="C259" s="260" t="s">
        <v>293</v>
      </c>
      <c r="D259" s="260" t="s">
        <v>230</v>
      </c>
      <c r="E259" s="261" t="s">
        <v>396</v>
      </c>
      <c r="F259" s="262" t="s">
        <v>397</v>
      </c>
      <c r="G259" s="263" t="s">
        <v>198</v>
      </c>
      <c r="H259" s="264">
        <v>7</v>
      </c>
      <c r="I259" s="265"/>
      <c r="J259" s="266">
        <f>ROUND(I259*H259,2)</f>
        <v>0</v>
      </c>
      <c r="K259" s="267"/>
      <c r="L259" s="268"/>
      <c r="M259" s="269" t="s">
        <v>1</v>
      </c>
      <c r="N259" s="270" t="s">
        <v>38</v>
      </c>
      <c r="O259" s="90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254</v>
      </c>
      <c r="AT259" s="230" t="s">
        <v>230</v>
      </c>
      <c r="AU259" s="230" t="s">
        <v>83</v>
      </c>
      <c r="AY259" s="16" t="s">
        <v>139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81</v>
      </c>
      <c r="BK259" s="231">
        <f>ROUND(I259*H259,2)</f>
        <v>0</v>
      </c>
      <c r="BL259" s="16" t="s">
        <v>167</v>
      </c>
      <c r="BM259" s="230" t="s">
        <v>414</v>
      </c>
    </row>
    <row r="260" spans="1:65" s="2" customFormat="1" ht="24.15" customHeight="1">
      <c r="A260" s="37"/>
      <c r="B260" s="38"/>
      <c r="C260" s="218" t="s">
        <v>408</v>
      </c>
      <c r="D260" s="218" t="s">
        <v>142</v>
      </c>
      <c r="E260" s="219" t="s">
        <v>400</v>
      </c>
      <c r="F260" s="220" t="s">
        <v>401</v>
      </c>
      <c r="G260" s="221" t="s">
        <v>337</v>
      </c>
      <c r="H260" s="271"/>
      <c r="I260" s="223"/>
      <c r="J260" s="224">
        <f>ROUND(I260*H260,2)</f>
        <v>0</v>
      </c>
      <c r="K260" s="225"/>
      <c r="L260" s="43"/>
      <c r="M260" s="226" t="s">
        <v>1</v>
      </c>
      <c r="N260" s="227" t="s">
        <v>38</v>
      </c>
      <c r="O260" s="90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167</v>
      </c>
      <c r="AT260" s="230" t="s">
        <v>142</v>
      </c>
      <c r="AU260" s="230" t="s">
        <v>83</v>
      </c>
      <c r="AY260" s="16" t="s">
        <v>139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81</v>
      </c>
      <c r="BK260" s="231">
        <f>ROUND(I260*H260,2)</f>
        <v>0</v>
      </c>
      <c r="BL260" s="16" t="s">
        <v>167</v>
      </c>
      <c r="BM260" s="230" t="s">
        <v>418</v>
      </c>
    </row>
    <row r="261" spans="1:63" s="12" customFormat="1" ht="22.8" customHeight="1">
      <c r="A261" s="12"/>
      <c r="B261" s="202"/>
      <c r="C261" s="203"/>
      <c r="D261" s="204" t="s">
        <v>72</v>
      </c>
      <c r="E261" s="216" t="s">
        <v>403</v>
      </c>
      <c r="F261" s="216" t="s">
        <v>404</v>
      </c>
      <c r="G261" s="203"/>
      <c r="H261" s="203"/>
      <c r="I261" s="206"/>
      <c r="J261" s="217">
        <f>BK261</f>
        <v>0</v>
      </c>
      <c r="K261" s="203"/>
      <c r="L261" s="208"/>
      <c r="M261" s="209"/>
      <c r="N261" s="210"/>
      <c r="O261" s="210"/>
      <c r="P261" s="211">
        <f>SUM(P262:P264)</f>
        <v>0</v>
      </c>
      <c r="Q261" s="210"/>
      <c r="R261" s="211">
        <f>SUM(R262:R264)</f>
        <v>0</v>
      </c>
      <c r="S261" s="210"/>
      <c r="T261" s="212">
        <f>SUM(T262:T264)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3" t="s">
        <v>83</v>
      </c>
      <c r="AT261" s="214" t="s">
        <v>72</v>
      </c>
      <c r="AU261" s="214" t="s">
        <v>81</v>
      </c>
      <c r="AY261" s="213" t="s">
        <v>139</v>
      </c>
      <c r="BK261" s="215">
        <f>SUM(BK262:BK264)</f>
        <v>0</v>
      </c>
    </row>
    <row r="262" spans="1:65" s="2" customFormat="1" ht="21.75" customHeight="1">
      <c r="A262" s="37"/>
      <c r="B262" s="38"/>
      <c r="C262" s="218" t="s">
        <v>297</v>
      </c>
      <c r="D262" s="218" t="s">
        <v>142</v>
      </c>
      <c r="E262" s="219" t="s">
        <v>444</v>
      </c>
      <c r="F262" s="220" t="s">
        <v>445</v>
      </c>
      <c r="G262" s="221" t="s">
        <v>198</v>
      </c>
      <c r="H262" s="222">
        <v>2</v>
      </c>
      <c r="I262" s="223"/>
      <c r="J262" s="224">
        <f>ROUND(I262*H262,2)</f>
        <v>0</v>
      </c>
      <c r="K262" s="225"/>
      <c r="L262" s="43"/>
      <c r="M262" s="226" t="s">
        <v>1</v>
      </c>
      <c r="N262" s="227" t="s">
        <v>38</v>
      </c>
      <c r="O262" s="90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0" t="s">
        <v>167</v>
      </c>
      <c r="AT262" s="230" t="s">
        <v>142</v>
      </c>
      <c r="AU262" s="230" t="s">
        <v>83</v>
      </c>
      <c r="AY262" s="16" t="s">
        <v>139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6" t="s">
        <v>81</v>
      </c>
      <c r="BK262" s="231">
        <f>ROUND(I262*H262,2)</f>
        <v>0</v>
      </c>
      <c r="BL262" s="16" t="s">
        <v>167</v>
      </c>
      <c r="BM262" s="230" t="s">
        <v>421</v>
      </c>
    </row>
    <row r="263" spans="1:65" s="2" customFormat="1" ht="21.75" customHeight="1">
      <c r="A263" s="37"/>
      <c r="B263" s="38"/>
      <c r="C263" s="260" t="s">
        <v>415</v>
      </c>
      <c r="D263" s="260" t="s">
        <v>230</v>
      </c>
      <c r="E263" s="261" t="s">
        <v>447</v>
      </c>
      <c r="F263" s="262" t="s">
        <v>448</v>
      </c>
      <c r="G263" s="263" t="s">
        <v>198</v>
      </c>
      <c r="H263" s="264">
        <v>2</v>
      </c>
      <c r="I263" s="265"/>
      <c r="J263" s="266">
        <f>ROUND(I263*H263,2)</f>
        <v>0</v>
      </c>
      <c r="K263" s="267"/>
      <c r="L263" s="268"/>
      <c r="M263" s="269" t="s">
        <v>1</v>
      </c>
      <c r="N263" s="270" t="s">
        <v>38</v>
      </c>
      <c r="O263" s="90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254</v>
      </c>
      <c r="AT263" s="230" t="s">
        <v>230</v>
      </c>
      <c r="AU263" s="230" t="s">
        <v>83</v>
      </c>
      <c r="AY263" s="16" t="s">
        <v>139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81</v>
      </c>
      <c r="BK263" s="231">
        <f>ROUND(I263*H263,2)</f>
        <v>0</v>
      </c>
      <c r="BL263" s="16" t="s">
        <v>167</v>
      </c>
      <c r="BM263" s="230" t="s">
        <v>425</v>
      </c>
    </row>
    <row r="264" spans="1:65" s="2" customFormat="1" ht="24.15" customHeight="1">
      <c r="A264" s="37"/>
      <c r="B264" s="38"/>
      <c r="C264" s="218" t="s">
        <v>306</v>
      </c>
      <c r="D264" s="218" t="s">
        <v>142</v>
      </c>
      <c r="E264" s="219" t="s">
        <v>454</v>
      </c>
      <c r="F264" s="220" t="s">
        <v>455</v>
      </c>
      <c r="G264" s="221" t="s">
        <v>337</v>
      </c>
      <c r="H264" s="271"/>
      <c r="I264" s="223"/>
      <c r="J264" s="224">
        <f>ROUND(I264*H264,2)</f>
        <v>0</v>
      </c>
      <c r="K264" s="225"/>
      <c r="L264" s="43"/>
      <c r="M264" s="226" t="s">
        <v>1</v>
      </c>
      <c r="N264" s="227" t="s">
        <v>38</v>
      </c>
      <c r="O264" s="90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167</v>
      </c>
      <c r="AT264" s="230" t="s">
        <v>142</v>
      </c>
      <c r="AU264" s="230" t="s">
        <v>83</v>
      </c>
      <c r="AY264" s="16" t="s">
        <v>139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81</v>
      </c>
      <c r="BK264" s="231">
        <f>ROUND(I264*H264,2)</f>
        <v>0</v>
      </c>
      <c r="BL264" s="16" t="s">
        <v>167</v>
      </c>
      <c r="BM264" s="230" t="s">
        <v>428</v>
      </c>
    </row>
    <row r="265" spans="1:63" s="12" customFormat="1" ht="22.8" customHeight="1">
      <c r="A265" s="12"/>
      <c r="B265" s="202"/>
      <c r="C265" s="203"/>
      <c r="D265" s="204" t="s">
        <v>72</v>
      </c>
      <c r="E265" s="216" t="s">
        <v>676</v>
      </c>
      <c r="F265" s="216" t="s">
        <v>677</v>
      </c>
      <c r="G265" s="203"/>
      <c r="H265" s="203"/>
      <c r="I265" s="206"/>
      <c r="J265" s="217">
        <f>BK265</f>
        <v>0</v>
      </c>
      <c r="K265" s="203"/>
      <c r="L265" s="208"/>
      <c r="M265" s="209"/>
      <c r="N265" s="210"/>
      <c r="O265" s="210"/>
      <c r="P265" s="211">
        <f>SUM(P266:P294)</f>
        <v>0</v>
      </c>
      <c r="Q265" s="210"/>
      <c r="R265" s="211">
        <f>SUM(R266:R294)</f>
        <v>2.8601233690939996</v>
      </c>
      <c r="S265" s="210"/>
      <c r="T265" s="212">
        <f>SUM(T266:T294)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3" t="s">
        <v>83</v>
      </c>
      <c r="AT265" s="214" t="s">
        <v>72</v>
      </c>
      <c r="AU265" s="214" t="s">
        <v>81</v>
      </c>
      <c r="AY265" s="213" t="s">
        <v>139</v>
      </c>
      <c r="BK265" s="215">
        <f>SUM(BK266:BK294)</f>
        <v>0</v>
      </c>
    </row>
    <row r="266" spans="1:65" s="2" customFormat="1" ht="24.15" customHeight="1">
      <c r="A266" s="37"/>
      <c r="B266" s="38"/>
      <c r="C266" s="218" t="s">
        <v>422</v>
      </c>
      <c r="D266" s="218" t="s">
        <v>142</v>
      </c>
      <c r="E266" s="219" t="s">
        <v>678</v>
      </c>
      <c r="F266" s="220" t="s">
        <v>679</v>
      </c>
      <c r="G266" s="221" t="s">
        <v>201</v>
      </c>
      <c r="H266" s="222">
        <v>360.77</v>
      </c>
      <c r="I266" s="223"/>
      <c r="J266" s="224">
        <f>ROUND(I266*H266,2)</f>
        <v>0</v>
      </c>
      <c r="K266" s="225"/>
      <c r="L266" s="43"/>
      <c r="M266" s="226" t="s">
        <v>1</v>
      </c>
      <c r="N266" s="227" t="s">
        <v>38</v>
      </c>
      <c r="O266" s="90"/>
      <c r="P266" s="228">
        <f>O266*H266</f>
        <v>0</v>
      </c>
      <c r="Q266" s="228">
        <v>7.68E-07</v>
      </c>
      <c r="R266" s="228">
        <f>Q266*H266</f>
        <v>0.00027707135999999996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167</v>
      </c>
      <c r="AT266" s="230" t="s">
        <v>142</v>
      </c>
      <c r="AU266" s="230" t="s">
        <v>83</v>
      </c>
      <c r="AY266" s="16" t="s">
        <v>139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81</v>
      </c>
      <c r="BK266" s="231">
        <f>ROUND(I266*H266,2)</f>
        <v>0</v>
      </c>
      <c r="BL266" s="16" t="s">
        <v>167</v>
      </c>
      <c r="BM266" s="230" t="s">
        <v>432</v>
      </c>
    </row>
    <row r="267" spans="1:65" s="2" customFormat="1" ht="16.5" customHeight="1">
      <c r="A267" s="37"/>
      <c r="B267" s="38"/>
      <c r="C267" s="218" t="s">
        <v>99</v>
      </c>
      <c r="D267" s="218" t="s">
        <v>142</v>
      </c>
      <c r="E267" s="219" t="s">
        <v>680</v>
      </c>
      <c r="F267" s="220" t="s">
        <v>681</v>
      </c>
      <c r="G267" s="221" t="s">
        <v>201</v>
      </c>
      <c r="H267" s="222">
        <v>360.77</v>
      </c>
      <c r="I267" s="223"/>
      <c r="J267" s="224">
        <f>ROUND(I267*H267,2)</f>
        <v>0</v>
      </c>
      <c r="K267" s="225"/>
      <c r="L267" s="43"/>
      <c r="M267" s="226" t="s">
        <v>1</v>
      </c>
      <c r="N267" s="227" t="s">
        <v>38</v>
      </c>
      <c r="O267" s="90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167</v>
      </c>
      <c r="AT267" s="230" t="s">
        <v>142</v>
      </c>
      <c r="AU267" s="230" t="s">
        <v>83</v>
      </c>
      <c r="AY267" s="16" t="s">
        <v>139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81</v>
      </c>
      <c r="BK267" s="231">
        <f>ROUND(I267*H267,2)</f>
        <v>0</v>
      </c>
      <c r="BL267" s="16" t="s">
        <v>167</v>
      </c>
      <c r="BM267" s="230" t="s">
        <v>435</v>
      </c>
    </row>
    <row r="268" spans="1:65" s="2" customFormat="1" ht="24.15" customHeight="1">
      <c r="A268" s="37"/>
      <c r="B268" s="38"/>
      <c r="C268" s="218" t="s">
        <v>429</v>
      </c>
      <c r="D268" s="218" t="s">
        <v>142</v>
      </c>
      <c r="E268" s="219" t="s">
        <v>682</v>
      </c>
      <c r="F268" s="220" t="s">
        <v>683</v>
      </c>
      <c r="G268" s="221" t="s">
        <v>201</v>
      </c>
      <c r="H268" s="222">
        <v>360.77</v>
      </c>
      <c r="I268" s="223"/>
      <c r="J268" s="224">
        <f>ROUND(I268*H268,2)</f>
        <v>0</v>
      </c>
      <c r="K268" s="225"/>
      <c r="L268" s="43"/>
      <c r="M268" s="226" t="s">
        <v>1</v>
      </c>
      <c r="N268" s="227" t="s">
        <v>38</v>
      </c>
      <c r="O268" s="90"/>
      <c r="P268" s="228">
        <f>O268*H268</f>
        <v>0</v>
      </c>
      <c r="Q268" s="228">
        <v>3.3E-05</v>
      </c>
      <c r="R268" s="228">
        <f>Q268*H268</f>
        <v>0.01190541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167</v>
      </c>
      <c r="AT268" s="230" t="s">
        <v>142</v>
      </c>
      <c r="AU268" s="230" t="s">
        <v>83</v>
      </c>
      <c r="AY268" s="16" t="s">
        <v>139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81</v>
      </c>
      <c r="BK268" s="231">
        <f>ROUND(I268*H268,2)</f>
        <v>0</v>
      </c>
      <c r="BL268" s="16" t="s">
        <v>167</v>
      </c>
      <c r="BM268" s="230" t="s">
        <v>439</v>
      </c>
    </row>
    <row r="269" spans="1:65" s="2" customFormat="1" ht="24.15" customHeight="1">
      <c r="A269" s="37"/>
      <c r="B269" s="38"/>
      <c r="C269" s="218" t="s">
        <v>312</v>
      </c>
      <c r="D269" s="218" t="s">
        <v>142</v>
      </c>
      <c r="E269" s="219" t="s">
        <v>684</v>
      </c>
      <c r="F269" s="220" t="s">
        <v>685</v>
      </c>
      <c r="G269" s="221" t="s">
        <v>201</v>
      </c>
      <c r="H269" s="222">
        <v>360.77</v>
      </c>
      <c r="I269" s="223"/>
      <c r="J269" s="224">
        <f>ROUND(I269*H269,2)</f>
        <v>0</v>
      </c>
      <c r="K269" s="225"/>
      <c r="L269" s="43"/>
      <c r="M269" s="226" t="s">
        <v>1</v>
      </c>
      <c r="N269" s="227" t="s">
        <v>38</v>
      </c>
      <c r="O269" s="90"/>
      <c r="P269" s="228">
        <f>O269*H269</f>
        <v>0</v>
      </c>
      <c r="Q269" s="228">
        <v>0.007582</v>
      </c>
      <c r="R269" s="228">
        <f>Q269*H269</f>
        <v>2.7353581399999998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167</v>
      </c>
      <c r="AT269" s="230" t="s">
        <v>142</v>
      </c>
      <c r="AU269" s="230" t="s">
        <v>83</v>
      </c>
      <c r="AY269" s="16" t="s">
        <v>139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81</v>
      </c>
      <c r="BK269" s="231">
        <f>ROUND(I269*H269,2)</f>
        <v>0</v>
      </c>
      <c r="BL269" s="16" t="s">
        <v>167</v>
      </c>
      <c r="BM269" s="230" t="s">
        <v>442</v>
      </c>
    </row>
    <row r="270" spans="1:65" s="2" customFormat="1" ht="24.15" customHeight="1">
      <c r="A270" s="37"/>
      <c r="B270" s="38"/>
      <c r="C270" s="218" t="s">
        <v>436</v>
      </c>
      <c r="D270" s="218" t="s">
        <v>142</v>
      </c>
      <c r="E270" s="219" t="s">
        <v>686</v>
      </c>
      <c r="F270" s="220" t="s">
        <v>687</v>
      </c>
      <c r="G270" s="221" t="s">
        <v>201</v>
      </c>
      <c r="H270" s="222">
        <v>360.77</v>
      </c>
      <c r="I270" s="223"/>
      <c r="J270" s="224">
        <f>ROUND(I270*H270,2)</f>
        <v>0</v>
      </c>
      <c r="K270" s="225"/>
      <c r="L270" s="43"/>
      <c r="M270" s="226" t="s">
        <v>1</v>
      </c>
      <c r="N270" s="227" t="s">
        <v>38</v>
      </c>
      <c r="O270" s="90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167</v>
      </c>
      <c r="AT270" s="230" t="s">
        <v>142</v>
      </c>
      <c r="AU270" s="230" t="s">
        <v>83</v>
      </c>
      <c r="AY270" s="16" t="s">
        <v>139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81</v>
      </c>
      <c r="BK270" s="231">
        <f>ROUND(I270*H270,2)</f>
        <v>0</v>
      </c>
      <c r="BL270" s="16" t="s">
        <v>167</v>
      </c>
      <c r="BM270" s="230" t="s">
        <v>446</v>
      </c>
    </row>
    <row r="271" spans="1:51" s="13" customFormat="1" ht="12">
      <c r="A271" s="13"/>
      <c r="B271" s="237"/>
      <c r="C271" s="238"/>
      <c r="D271" s="239" t="s">
        <v>193</v>
      </c>
      <c r="E271" s="240" t="s">
        <v>1</v>
      </c>
      <c r="F271" s="241" t="s">
        <v>688</v>
      </c>
      <c r="G271" s="238"/>
      <c r="H271" s="242">
        <v>360.77</v>
      </c>
      <c r="I271" s="243"/>
      <c r="J271" s="238"/>
      <c r="K271" s="238"/>
      <c r="L271" s="244"/>
      <c r="M271" s="245"/>
      <c r="N271" s="246"/>
      <c r="O271" s="246"/>
      <c r="P271" s="246"/>
      <c r="Q271" s="246"/>
      <c r="R271" s="246"/>
      <c r="S271" s="246"/>
      <c r="T271" s="24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8" t="s">
        <v>193</v>
      </c>
      <c r="AU271" s="248" t="s">
        <v>83</v>
      </c>
      <c r="AV271" s="13" t="s">
        <v>83</v>
      </c>
      <c r="AW271" s="13" t="s">
        <v>31</v>
      </c>
      <c r="AX271" s="13" t="s">
        <v>73</v>
      </c>
      <c r="AY271" s="248" t="s">
        <v>139</v>
      </c>
    </row>
    <row r="272" spans="1:51" s="14" customFormat="1" ht="12">
      <c r="A272" s="14"/>
      <c r="B272" s="249"/>
      <c r="C272" s="250"/>
      <c r="D272" s="239" t="s">
        <v>193</v>
      </c>
      <c r="E272" s="251" t="s">
        <v>1</v>
      </c>
      <c r="F272" s="252" t="s">
        <v>195</v>
      </c>
      <c r="G272" s="250"/>
      <c r="H272" s="253">
        <v>360.77</v>
      </c>
      <c r="I272" s="254"/>
      <c r="J272" s="250"/>
      <c r="K272" s="250"/>
      <c r="L272" s="255"/>
      <c r="M272" s="256"/>
      <c r="N272" s="257"/>
      <c r="O272" s="257"/>
      <c r="P272" s="257"/>
      <c r="Q272" s="257"/>
      <c r="R272" s="257"/>
      <c r="S272" s="257"/>
      <c r="T272" s="25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9" t="s">
        <v>193</v>
      </c>
      <c r="AU272" s="259" t="s">
        <v>83</v>
      </c>
      <c r="AV272" s="14" t="s">
        <v>146</v>
      </c>
      <c r="AW272" s="14" t="s">
        <v>31</v>
      </c>
      <c r="AX272" s="14" t="s">
        <v>81</v>
      </c>
      <c r="AY272" s="259" t="s">
        <v>139</v>
      </c>
    </row>
    <row r="273" spans="1:65" s="2" customFormat="1" ht="16.5" customHeight="1">
      <c r="A273" s="37"/>
      <c r="B273" s="38"/>
      <c r="C273" s="218" t="s">
        <v>316</v>
      </c>
      <c r="D273" s="218" t="s">
        <v>142</v>
      </c>
      <c r="E273" s="219" t="s">
        <v>689</v>
      </c>
      <c r="F273" s="220" t="s">
        <v>690</v>
      </c>
      <c r="G273" s="221" t="s">
        <v>201</v>
      </c>
      <c r="H273" s="222">
        <v>360.77</v>
      </c>
      <c r="I273" s="223"/>
      <c r="J273" s="224">
        <f>ROUND(I273*H273,2)</f>
        <v>0</v>
      </c>
      <c r="K273" s="225"/>
      <c r="L273" s="43"/>
      <c r="M273" s="226" t="s">
        <v>1</v>
      </c>
      <c r="N273" s="227" t="s">
        <v>38</v>
      </c>
      <c r="O273" s="90"/>
      <c r="P273" s="228">
        <f>O273*H273</f>
        <v>0</v>
      </c>
      <c r="Q273" s="228">
        <v>0.0003</v>
      </c>
      <c r="R273" s="228">
        <f>Q273*H273</f>
        <v>0.10823099999999998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167</v>
      </c>
      <c r="AT273" s="230" t="s">
        <v>142</v>
      </c>
      <c r="AU273" s="230" t="s">
        <v>83</v>
      </c>
      <c r="AY273" s="16" t="s">
        <v>139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81</v>
      </c>
      <c r="BK273" s="231">
        <f>ROUND(I273*H273,2)</f>
        <v>0</v>
      </c>
      <c r="BL273" s="16" t="s">
        <v>167</v>
      </c>
      <c r="BM273" s="230" t="s">
        <v>449</v>
      </c>
    </row>
    <row r="274" spans="1:65" s="2" customFormat="1" ht="55.5" customHeight="1">
      <c r="A274" s="37"/>
      <c r="B274" s="38"/>
      <c r="C274" s="260" t="s">
        <v>443</v>
      </c>
      <c r="D274" s="260" t="s">
        <v>230</v>
      </c>
      <c r="E274" s="261" t="s">
        <v>691</v>
      </c>
      <c r="F274" s="262" t="s">
        <v>692</v>
      </c>
      <c r="G274" s="263" t="s">
        <v>201</v>
      </c>
      <c r="H274" s="264">
        <v>396.847</v>
      </c>
      <c r="I274" s="265"/>
      <c r="J274" s="266">
        <f>ROUND(I274*H274,2)</f>
        <v>0</v>
      </c>
      <c r="K274" s="267"/>
      <c r="L274" s="268"/>
      <c r="M274" s="269" t="s">
        <v>1</v>
      </c>
      <c r="N274" s="270" t="s">
        <v>38</v>
      </c>
      <c r="O274" s="90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254</v>
      </c>
      <c r="AT274" s="230" t="s">
        <v>230</v>
      </c>
      <c r="AU274" s="230" t="s">
        <v>83</v>
      </c>
      <c r="AY274" s="16" t="s">
        <v>139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81</v>
      </c>
      <c r="BK274" s="231">
        <f>ROUND(I274*H274,2)</f>
        <v>0</v>
      </c>
      <c r="BL274" s="16" t="s">
        <v>167</v>
      </c>
      <c r="BM274" s="230" t="s">
        <v>453</v>
      </c>
    </row>
    <row r="275" spans="1:51" s="13" customFormat="1" ht="12">
      <c r="A275" s="13"/>
      <c r="B275" s="237"/>
      <c r="C275" s="238"/>
      <c r="D275" s="239" t="s">
        <v>193</v>
      </c>
      <c r="E275" s="240" t="s">
        <v>1</v>
      </c>
      <c r="F275" s="241" t="s">
        <v>693</v>
      </c>
      <c r="G275" s="238"/>
      <c r="H275" s="242">
        <v>396.847</v>
      </c>
      <c r="I275" s="243"/>
      <c r="J275" s="238"/>
      <c r="K275" s="238"/>
      <c r="L275" s="244"/>
      <c r="M275" s="245"/>
      <c r="N275" s="246"/>
      <c r="O275" s="246"/>
      <c r="P275" s="246"/>
      <c r="Q275" s="246"/>
      <c r="R275" s="246"/>
      <c r="S275" s="246"/>
      <c r="T275" s="24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8" t="s">
        <v>193</v>
      </c>
      <c r="AU275" s="248" t="s">
        <v>83</v>
      </c>
      <c r="AV275" s="13" t="s">
        <v>83</v>
      </c>
      <c r="AW275" s="13" t="s">
        <v>31</v>
      </c>
      <c r="AX275" s="13" t="s">
        <v>73</v>
      </c>
      <c r="AY275" s="248" t="s">
        <v>139</v>
      </c>
    </row>
    <row r="276" spans="1:51" s="14" customFormat="1" ht="12">
      <c r="A276" s="14"/>
      <c r="B276" s="249"/>
      <c r="C276" s="250"/>
      <c r="D276" s="239" t="s">
        <v>193</v>
      </c>
      <c r="E276" s="251" t="s">
        <v>1</v>
      </c>
      <c r="F276" s="252" t="s">
        <v>195</v>
      </c>
      <c r="G276" s="250"/>
      <c r="H276" s="253">
        <v>396.847</v>
      </c>
      <c r="I276" s="254"/>
      <c r="J276" s="250"/>
      <c r="K276" s="250"/>
      <c r="L276" s="255"/>
      <c r="M276" s="256"/>
      <c r="N276" s="257"/>
      <c r="O276" s="257"/>
      <c r="P276" s="257"/>
      <c r="Q276" s="257"/>
      <c r="R276" s="257"/>
      <c r="S276" s="257"/>
      <c r="T276" s="258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9" t="s">
        <v>193</v>
      </c>
      <c r="AU276" s="259" t="s">
        <v>83</v>
      </c>
      <c r="AV276" s="14" t="s">
        <v>146</v>
      </c>
      <c r="AW276" s="14" t="s">
        <v>31</v>
      </c>
      <c r="AX276" s="14" t="s">
        <v>81</v>
      </c>
      <c r="AY276" s="259" t="s">
        <v>139</v>
      </c>
    </row>
    <row r="277" spans="1:65" s="2" customFormat="1" ht="16.5" customHeight="1">
      <c r="A277" s="37"/>
      <c r="B277" s="38"/>
      <c r="C277" s="218" t="s">
        <v>322</v>
      </c>
      <c r="D277" s="218" t="s">
        <v>142</v>
      </c>
      <c r="E277" s="219" t="s">
        <v>694</v>
      </c>
      <c r="F277" s="220" t="s">
        <v>695</v>
      </c>
      <c r="G277" s="221" t="s">
        <v>356</v>
      </c>
      <c r="H277" s="222">
        <v>342.66</v>
      </c>
      <c r="I277" s="223"/>
      <c r="J277" s="224">
        <f>ROUND(I277*H277,2)</f>
        <v>0</v>
      </c>
      <c r="K277" s="225"/>
      <c r="L277" s="43"/>
      <c r="M277" s="226" t="s">
        <v>1</v>
      </c>
      <c r="N277" s="227" t="s">
        <v>38</v>
      </c>
      <c r="O277" s="90"/>
      <c r="P277" s="228">
        <f>O277*H277</f>
        <v>0</v>
      </c>
      <c r="Q277" s="228">
        <v>1.26999E-05</v>
      </c>
      <c r="R277" s="228">
        <f>Q277*H277</f>
        <v>0.004351747734</v>
      </c>
      <c r="S277" s="228">
        <v>0</v>
      </c>
      <c r="T277" s="22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167</v>
      </c>
      <c r="AT277" s="230" t="s">
        <v>142</v>
      </c>
      <c r="AU277" s="230" t="s">
        <v>83</v>
      </c>
      <c r="AY277" s="16" t="s">
        <v>139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81</v>
      </c>
      <c r="BK277" s="231">
        <f>ROUND(I277*H277,2)</f>
        <v>0</v>
      </c>
      <c r="BL277" s="16" t="s">
        <v>167</v>
      </c>
      <c r="BM277" s="230" t="s">
        <v>456</v>
      </c>
    </row>
    <row r="278" spans="1:51" s="13" customFormat="1" ht="12">
      <c r="A278" s="13"/>
      <c r="B278" s="237"/>
      <c r="C278" s="238"/>
      <c r="D278" s="239" t="s">
        <v>193</v>
      </c>
      <c r="E278" s="240" t="s">
        <v>1</v>
      </c>
      <c r="F278" s="241" t="s">
        <v>696</v>
      </c>
      <c r="G278" s="238"/>
      <c r="H278" s="242">
        <v>389.16</v>
      </c>
      <c r="I278" s="243"/>
      <c r="J278" s="238"/>
      <c r="K278" s="238"/>
      <c r="L278" s="244"/>
      <c r="M278" s="245"/>
      <c r="N278" s="246"/>
      <c r="O278" s="246"/>
      <c r="P278" s="246"/>
      <c r="Q278" s="246"/>
      <c r="R278" s="246"/>
      <c r="S278" s="246"/>
      <c r="T278" s="24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8" t="s">
        <v>193</v>
      </c>
      <c r="AU278" s="248" t="s">
        <v>83</v>
      </c>
      <c r="AV278" s="13" t="s">
        <v>83</v>
      </c>
      <c r="AW278" s="13" t="s">
        <v>31</v>
      </c>
      <c r="AX278" s="13" t="s">
        <v>73</v>
      </c>
      <c r="AY278" s="248" t="s">
        <v>139</v>
      </c>
    </row>
    <row r="279" spans="1:51" s="13" customFormat="1" ht="12">
      <c r="A279" s="13"/>
      <c r="B279" s="237"/>
      <c r="C279" s="238"/>
      <c r="D279" s="239" t="s">
        <v>193</v>
      </c>
      <c r="E279" s="240" t="s">
        <v>1</v>
      </c>
      <c r="F279" s="241" t="s">
        <v>697</v>
      </c>
      <c r="G279" s="238"/>
      <c r="H279" s="242">
        <v>-41.4</v>
      </c>
      <c r="I279" s="243"/>
      <c r="J279" s="238"/>
      <c r="K279" s="238"/>
      <c r="L279" s="244"/>
      <c r="M279" s="245"/>
      <c r="N279" s="246"/>
      <c r="O279" s="246"/>
      <c r="P279" s="246"/>
      <c r="Q279" s="246"/>
      <c r="R279" s="246"/>
      <c r="S279" s="246"/>
      <c r="T279" s="24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8" t="s">
        <v>193</v>
      </c>
      <c r="AU279" s="248" t="s">
        <v>83</v>
      </c>
      <c r="AV279" s="13" t="s">
        <v>83</v>
      </c>
      <c r="AW279" s="13" t="s">
        <v>31</v>
      </c>
      <c r="AX279" s="13" t="s">
        <v>73</v>
      </c>
      <c r="AY279" s="248" t="s">
        <v>139</v>
      </c>
    </row>
    <row r="280" spans="1:51" s="13" customFormat="1" ht="12">
      <c r="A280" s="13"/>
      <c r="B280" s="237"/>
      <c r="C280" s="238"/>
      <c r="D280" s="239" t="s">
        <v>193</v>
      </c>
      <c r="E280" s="240" t="s">
        <v>1</v>
      </c>
      <c r="F280" s="241" t="s">
        <v>698</v>
      </c>
      <c r="G280" s="238"/>
      <c r="H280" s="242">
        <v>-2.2</v>
      </c>
      <c r="I280" s="243"/>
      <c r="J280" s="238"/>
      <c r="K280" s="238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193</v>
      </c>
      <c r="AU280" s="248" t="s">
        <v>83</v>
      </c>
      <c r="AV280" s="13" t="s">
        <v>83</v>
      </c>
      <c r="AW280" s="13" t="s">
        <v>31</v>
      </c>
      <c r="AX280" s="13" t="s">
        <v>73</v>
      </c>
      <c r="AY280" s="248" t="s">
        <v>139</v>
      </c>
    </row>
    <row r="281" spans="1:51" s="13" customFormat="1" ht="12">
      <c r="A281" s="13"/>
      <c r="B281" s="237"/>
      <c r="C281" s="238"/>
      <c r="D281" s="239" t="s">
        <v>193</v>
      </c>
      <c r="E281" s="240" t="s">
        <v>1</v>
      </c>
      <c r="F281" s="241" t="s">
        <v>699</v>
      </c>
      <c r="G281" s="238"/>
      <c r="H281" s="242">
        <v>-2.9</v>
      </c>
      <c r="I281" s="243"/>
      <c r="J281" s="238"/>
      <c r="K281" s="238"/>
      <c r="L281" s="244"/>
      <c r="M281" s="245"/>
      <c r="N281" s="246"/>
      <c r="O281" s="246"/>
      <c r="P281" s="246"/>
      <c r="Q281" s="246"/>
      <c r="R281" s="246"/>
      <c r="S281" s="246"/>
      <c r="T281" s="24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8" t="s">
        <v>193</v>
      </c>
      <c r="AU281" s="248" t="s">
        <v>83</v>
      </c>
      <c r="AV281" s="13" t="s">
        <v>83</v>
      </c>
      <c r="AW281" s="13" t="s">
        <v>31</v>
      </c>
      <c r="AX281" s="13" t="s">
        <v>73</v>
      </c>
      <c r="AY281" s="248" t="s">
        <v>139</v>
      </c>
    </row>
    <row r="282" spans="1:51" s="14" customFormat="1" ht="12">
      <c r="A282" s="14"/>
      <c r="B282" s="249"/>
      <c r="C282" s="250"/>
      <c r="D282" s="239" t="s">
        <v>193</v>
      </c>
      <c r="E282" s="251" t="s">
        <v>1</v>
      </c>
      <c r="F282" s="252" t="s">
        <v>195</v>
      </c>
      <c r="G282" s="250"/>
      <c r="H282" s="253">
        <v>342.66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9" t="s">
        <v>193</v>
      </c>
      <c r="AU282" s="259" t="s">
        <v>83</v>
      </c>
      <c r="AV282" s="14" t="s">
        <v>146</v>
      </c>
      <c r="AW282" s="14" t="s">
        <v>31</v>
      </c>
      <c r="AX282" s="14" t="s">
        <v>81</v>
      </c>
      <c r="AY282" s="259" t="s">
        <v>139</v>
      </c>
    </row>
    <row r="283" spans="1:65" s="2" customFormat="1" ht="16.5" customHeight="1">
      <c r="A283" s="37"/>
      <c r="B283" s="38"/>
      <c r="C283" s="260" t="s">
        <v>450</v>
      </c>
      <c r="D283" s="260" t="s">
        <v>230</v>
      </c>
      <c r="E283" s="261" t="s">
        <v>700</v>
      </c>
      <c r="F283" s="262" t="s">
        <v>701</v>
      </c>
      <c r="G283" s="263" t="s">
        <v>356</v>
      </c>
      <c r="H283" s="264">
        <v>349.513</v>
      </c>
      <c r="I283" s="265"/>
      <c r="J283" s="266">
        <f>ROUND(I283*H283,2)</f>
        <v>0</v>
      </c>
      <c r="K283" s="267"/>
      <c r="L283" s="268"/>
      <c r="M283" s="269" t="s">
        <v>1</v>
      </c>
      <c r="N283" s="270" t="s">
        <v>38</v>
      </c>
      <c r="O283" s="90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254</v>
      </c>
      <c r="AT283" s="230" t="s">
        <v>230</v>
      </c>
      <c r="AU283" s="230" t="s">
        <v>83</v>
      </c>
      <c r="AY283" s="16" t="s">
        <v>139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81</v>
      </c>
      <c r="BK283" s="231">
        <f>ROUND(I283*H283,2)</f>
        <v>0</v>
      </c>
      <c r="BL283" s="16" t="s">
        <v>167</v>
      </c>
      <c r="BM283" s="230" t="s">
        <v>462</v>
      </c>
    </row>
    <row r="284" spans="1:51" s="13" customFormat="1" ht="12">
      <c r="A284" s="13"/>
      <c r="B284" s="237"/>
      <c r="C284" s="238"/>
      <c r="D284" s="239" t="s">
        <v>193</v>
      </c>
      <c r="E284" s="240" t="s">
        <v>1</v>
      </c>
      <c r="F284" s="241" t="s">
        <v>702</v>
      </c>
      <c r="G284" s="238"/>
      <c r="H284" s="242">
        <v>349.5132</v>
      </c>
      <c r="I284" s="243"/>
      <c r="J284" s="238"/>
      <c r="K284" s="238"/>
      <c r="L284" s="244"/>
      <c r="M284" s="245"/>
      <c r="N284" s="246"/>
      <c r="O284" s="246"/>
      <c r="P284" s="246"/>
      <c r="Q284" s="246"/>
      <c r="R284" s="246"/>
      <c r="S284" s="246"/>
      <c r="T284" s="24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8" t="s">
        <v>193</v>
      </c>
      <c r="AU284" s="248" t="s">
        <v>83</v>
      </c>
      <c r="AV284" s="13" t="s">
        <v>83</v>
      </c>
      <c r="AW284" s="13" t="s">
        <v>31</v>
      </c>
      <c r="AX284" s="13" t="s">
        <v>73</v>
      </c>
      <c r="AY284" s="248" t="s">
        <v>139</v>
      </c>
    </row>
    <row r="285" spans="1:51" s="14" customFormat="1" ht="12">
      <c r="A285" s="14"/>
      <c r="B285" s="249"/>
      <c r="C285" s="250"/>
      <c r="D285" s="239" t="s">
        <v>193</v>
      </c>
      <c r="E285" s="251" t="s">
        <v>1</v>
      </c>
      <c r="F285" s="252" t="s">
        <v>195</v>
      </c>
      <c r="G285" s="250"/>
      <c r="H285" s="253">
        <v>349.5132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9" t="s">
        <v>193</v>
      </c>
      <c r="AU285" s="259" t="s">
        <v>83</v>
      </c>
      <c r="AV285" s="14" t="s">
        <v>146</v>
      </c>
      <c r="AW285" s="14" t="s">
        <v>31</v>
      </c>
      <c r="AX285" s="14" t="s">
        <v>81</v>
      </c>
      <c r="AY285" s="259" t="s">
        <v>139</v>
      </c>
    </row>
    <row r="286" spans="1:65" s="2" customFormat="1" ht="16.5" customHeight="1">
      <c r="A286" s="37"/>
      <c r="B286" s="38"/>
      <c r="C286" s="218" t="s">
        <v>329</v>
      </c>
      <c r="D286" s="218" t="s">
        <v>142</v>
      </c>
      <c r="E286" s="219" t="s">
        <v>703</v>
      </c>
      <c r="F286" s="220" t="s">
        <v>704</v>
      </c>
      <c r="G286" s="221" t="s">
        <v>356</v>
      </c>
      <c r="H286" s="222">
        <v>27.95</v>
      </c>
      <c r="I286" s="223"/>
      <c r="J286" s="224">
        <f>ROUND(I286*H286,2)</f>
        <v>0</v>
      </c>
      <c r="K286" s="225"/>
      <c r="L286" s="43"/>
      <c r="M286" s="226" t="s">
        <v>1</v>
      </c>
      <c r="N286" s="227" t="s">
        <v>38</v>
      </c>
      <c r="O286" s="90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167</v>
      </c>
      <c r="AT286" s="230" t="s">
        <v>142</v>
      </c>
      <c r="AU286" s="230" t="s">
        <v>83</v>
      </c>
      <c r="AY286" s="16" t="s">
        <v>139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81</v>
      </c>
      <c r="BK286" s="231">
        <f>ROUND(I286*H286,2)</f>
        <v>0</v>
      </c>
      <c r="BL286" s="16" t="s">
        <v>167</v>
      </c>
      <c r="BM286" s="230" t="s">
        <v>465</v>
      </c>
    </row>
    <row r="287" spans="1:51" s="13" customFormat="1" ht="12">
      <c r="A287" s="13"/>
      <c r="B287" s="237"/>
      <c r="C287" s="238"/>
      <c r="D287" s="239" t="s">
        <v>193</v>
      </c>
      <c r="E287" s="240" t="s">
        <v>1</v>
      </c>
      <c r="F287" s="241" t="s">
        <v>705</v>
      </c>
      <c r="G287" s="238"/>
      <c r="H287" s="242">
        <v>24.3</v>
      </c>
      <c r="I287" s="243"/>
      <c r="J287" s="238"/>
      <c r="K287" s="238"/>
      <c r="L287" s="244"/>
      <c r="M287" s="245"/>
      <c r="N287" s="246"/>
      <c r="O287" s="246"/>
      <c r="P287" s="246"/>
      <c r="Q287" s="246"/>
      <c r="R287" s="246"/>
      <c r="S287" s="246"/>
      <c r="T287" s="24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8" t="s">
        <v>193</v>
      </c>
      <c r="AU287" s="248" t="s">
        <v>83</v>
      </c>
      <c r="AV287" s="13" t="s">
        <v>83</v>
      </c>
      <c r="AW287" s="13" t="s">
        <v>31</v>
      </c>
      <c r="AX287" s="13" t="s">
        <v>73</v>
      </c>
      <c r="AY287" s="248" t="s">
        <v>139</v>
      </c>
    </row>
    <row r="288" spans="1:51" s="13" customFormat="1" ht="12">
      <c r="A288" s="13"/>
      <c r="B288" s="237"/>
      <c r="C288" s="238"/>
      <c r="D288" s="239" t="s">
        <v>193</v>
      </c>
      <c r="E288" s="240" t="s">
        <v>1</v>
      </c>
      <c r="F288" s="241" t="s">
        <v>706</v>
      </c>
      <c r="G288" s="238"/>
      <c r="H288" s="242">
        <v>2.2</v>
      </c>
      <c r="I288" s="243"/>
      <c r="J288" s="238"/>
      <c r="K288" s="238"/>
      <c r="L288" s="244"/>
      <c r="M288" s="245"/>
      <c r="N288" s="246"/>
      <c r="O288" s="246"/>
      <c r="P288" s="246"/>
      <c r="Q288" s="246"/>
      <c r="R288" s="246"/>
      <c r="S288" s="246"/>
      <c r="T288" s="24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8" t="s">
        <v>193</v>
      </c>
      <c r="AU288" s="248" t="s">
        <v>83</v>
      </c>
      <c r="AV288" s="13" t="s">
        <v>83</v>
      </c>
      <c r="AW288" s="13" t="s">
        <v>31</v>
      </c>
      <c r="AX288" s="13" t="s">
        <v>73</v>
      </c>
      <c r="AY288" s="248" t="s">
        <v>139</v>
      </c>
    </row>
    <row r="289" spans="1:51" s="13" customFormat="1" ht="12">
      <c r="A289" s="13"/>
      <c r="B289" s="237"/>
      <c r="C289" s="238"/>
      <c r="D289" s="239" t="s">
        <v>193</v>
      </c>
      <c r="E289" s="240" t="s">
        <v>1</v>
      </c>
      <c r="F289" s="241" t="s">
        <v>707</v>
      </c>
      <c r="G289" s="238"/>
      <c r="H289" s="242">
        <v>1.45</v>
      </c>
      <c r="I289" s="243"/>
      <c r="J289" s="238"/>
      <c r="K289" s="238"/>
      <c r="L289" s="244"/>
      <c r="M289" s="245"/>
      <c r="N289" s="246"/>
      <c r="O289" s="246"/>
      <c r="P289" s="246"/>
      <c r="Q289" s="246"/>
      <c r="R289" s="246"/>
      <c r="S289" s="246"/>
      <c r="T289" s="24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8" t="s">
        <v>193</v>
      </c>
      <c r="AU289" s="248" t="s">
        <v>83</v>
      </c>
      <c r="AV289" s="13" t="s">
        <v>83</v>
      </c>
      <c r="AW289" s="13" t="s">
        <v>31</v>
      </c>
      <c r="AX289" s="13" t="s">
        <v>73</v>
      </c>
      <c r="AY289" s="248" t="s">
        <v>139</v>
      </c>
    </row>
    <row r="290" spans="1:51" s="14" customFormat="1" ht="12">
      <c r="A290" s="14"/>
      <c r="B290" s="249"/>
      <c r="C290" s="250"/>
      <c r="D290" s="239" t="s">
        <v>193</v>
      </c>
      <c r="E290" s="251" t="s">
        <v>1</v>
      </c>
      <c r="F290" s="252" t="s">
        <v>195</v>
      </c>
      <c r="G290" s="250"/>
      <c r="H290" s="253">
        <v>27.95</v>
      </c>
      <c r="I290" s="254"/>
      <c r="J290" s="250"/>
      <c r="K290" s="250"/>
      <c r="L290" s="255"/>
      <c r="M290" s="256"/>
      <c r="N290" s="257"/>
      <c r="O290" s="257"/>
      <c r="P290" s="257"/>
      <c r="Q290" s="257"/>
      <c r="R290" s="257"/>
      <c r="S290" s="257"/>
      <c r="T290" s="25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9" t="s">
        <v>193</v>
      </c>
      <c r="AU290" s="259" t="s">
        <v>83</v>
      </c>
      <c r="AV290" s="14" t="s">
        <v>146</v>
      </c>
      <c r="AW290" s="14" t="s">
        <v>31</v>
      </c>
      <c r="AX290" s="14" t="s">
        <v>81</v>
      </c>
      <c r="AY290" s="259" t="s">
        <v>139</v>
      </c>
    </row>
    <row r="291" spans="1:65" s="2" customFormat="1" ht="16.5" customHeight="1">
      <c r="A291" s="37"/>
      <c r="B291" s="38"/>
      <c r="C291" s="260" t="s">
        <v>459</v>
      </c>
      <c r="D291" s="260" t="s">
        <v>230</v>
      </c>
      <c r="E291" s="261" t="s">
        <v>708</v>
      </c>
      <c r="F291" s="262" t="s">
        <v>709</v>
      </c>
      <c r="G291" s="263" t="s">
        <v>356</v>
      </c>
      <c r="H291" s="264">
        <v>28.509</v>
      </c>
      <c r="I291" s="265"/>
      <c r="J291" s="266">
        <f>ROUND(I291*H291,2)</f>
        <v>0</v>
      </c>
      <c r="K291" s="267"/>
      <c r="L291" s="268"/>
      <c r="M291" s="269" t="s">
        <v>1</v>
      </c>
      <c r="N291" s="270" t="s">
        <v>38</v>
      </c>
      <c r="O291" s="90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254</v>
      </c>
      <c r="AT291" s="230" t="s">
        <v>230</v>
      </c>
      <c r="AU291" s="230" t="s">
        <v>83</v>
      </c>
      <c r="AY291" s="16" t="s">
        <v>139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81</v>
      </c>
      <c r="BK291" s="231">
        <f>ROUND(I291*H291,2)</f>
        <v>0</v>
      </c>
      <c r="BL291" s="16" t="s">
        <v>167</v>
      </c>
      <c r="BM291" s="230" t="s">
        <v>469</v>
      </c>
    </row>
    <row r="292" spans="1:51" s="13" customFormat="1" ht="12">
      <c r="A292" s="13"/>
      <c r="B292" s="237"/>
      <c r="C292" s="238"/>
      <c r="D292" s="239" t="s">
        <v>193</v>
      </c>
      <c r="E292" s="240" t="s">
        <v>1</v>
      </c>
      <c r="F292" s="241" t="s">
        <v>710</v>
      </c>
      <c r="G292" s="238"/>
      <c r="H292" s="242">
        <v>28.509</v>
      </c>
      <c r="I292" s="243"/>
      <c r="J292" s="238"/>
      <c r="K292" s="238"/>
      <c r="L292" s="244"/>
      <c r="M292" s="245"/>
      <c r="N292" s="246"/>
      <c r="O292" s="246"/>
      <c r="P292" s="246"/>
      <c r="Q292" s="246"/>
      <c r="R292" s="246"/>
      <c r="S292" s="246"/>
      <c r="T292" s="24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8" t="s">
        <v>193</v>
      </c>
      <c r="AU292" s="248" t="s">
        <v>83</v>
      </c>
      <c r="AV292" s="13" t="s">
        <v>83</v>
      </c>
      <c r="AW292" s="13" t="s">
        <v>31</v>
      </c>
      <c r="AX292" s="13" t="s">
        <v>73</v>
      </c>
      <c r="AY292" s="248" t="s">
        <v>139</v>
      </c>
    </row>
    <row r="293" spans="1:51" s="14" customFormat="1" ht="12">
      <c r="A293" s="14"/>
      <c r="B293" s="249"/>
      <c r="C293" s="250"/>
      <c r="D293" s="239" t="s">
        <v>193</v>
      </c>
      <c r="E293" s="251" t="s">
        <v>1</v>
      </c>
      <c r="F293" s="252" t="s">
        <v>195</v>
      </c>
      <c r="G293" s="250"/>
      <c r="H293" s="253">
        <v>28.509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9" t="s">
        <v>193</v>
      </c>
      <c r="AU293" s="259" t="s">
        <v>83</v>
      </c>
      <c r="AV293" s="14" t="s">
        <v>146</v>
      </c>
      <c r="AW293" s="14" t="s">
        <v>31</v>
      </c>
      <c r="AX293" s="14" t="s">
        <v>81</v>
      </c>
      <c r="AY293" s="259" t="s">
        <v>139</v>
      </c>
    </row>
    <row r="294" spans="1:65" s="2" customFormat="1" ht="24.15" customHeight="1">
      <c r="A294" s="37"/>
      <c r="B294" s="38"/>
      <c r="C294" s="218" t="s">
        <v>102</v>
      </c>
      <c r="D294" s="218" t="s">
        <v>142</v>
      </c>
      <c r="E294" s="219" t="s">
        <v>711</v>
      </c>
      <c r="F294" s="220" t="s">
        <v>712</v>
      </c>
      <c r="G294" s="221" t="s">
        <v>337</v>
      </c>
      <c r="H294" s="271"/>
      <c r="I294" s="223"/>
      <c r="J294" s="224">
        <f>ROUND(I294*H294,2)</f>
        <v>0</v>
      </c>
      <c r="K294" s="225"/>
      <c r="L294" s="43"/>
      <c r="M294" s="226" t="s">
        <v>1</v>
      </c>
      <c r="N294" s="227" t="s">
        <v>38</v>
      </c>
      <c r="O294" s="90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167</v>
      </c>
      <c r="AT294" s="230" t="s">
        <v>142</v>
      </c>
      <c r="AU294" s="230" t="s">
        <v>83</v>
      </c>
      <c r="AY294" s="16" t="s">
        <v>139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81</v>
      </c>
      <c r="BK294" s="231">
        <f>ROUND(I294*H294,2)</f>
        <v>0</v>
      </c>
      <c r="BL294" s="16" t="s">
        <v>167</v>
      </c>
      <c r="BM294" s="230" t="s">
        <v>474</v>
      </c>
    </row>
    <row r="295" spans="1:63" s="12" customFormat="1" ht="22.8" customHeight="1">
      <c r="A295" s="12"/>
      <c r="B295" s="202"/>
      <c r="C295" s="203"/>
      <c r="D295" s="204" t="s">
        <v>72</v>
      </c>
      <c r="E295" s="216" t="s">
        <v>493</v>
      </c>
      <c r="F295" s="216" t="s">
        <v>494</v>
      </c>
      <c r="G295" s="203"/>
      <c r="H295" s="203"/>
      <c r="I295" s="206"/>
      <c r="J295" s="217">
        <f>BK295</f>
        <v>0</v>
      </c>
      <c r="K295" s="203"/>
      <c r="L295" s="208"/>
      <c r="M295" s="209"/>
      <c r="N295" s="210"/>
      <c r="O295" s="210"/>
      <c r="P295" s="211">
        <f>SUM(P296:P311)</f>
        <v>0</v>
      </c>
      <c r="Q295" s="210"/>
      <c r="R295" s="211">
        <f>SUM(R296:R311)</f>
        <v>0.08622600000000001</v>
      </c>
      <c r="S295" s="210"/>
      <c r="T295" s="212">
        <f>SUM(T296:T311)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3" t="s">
        <v>83</v>
      </c>
      <c r="AT295" s="214" t="s">
        <v>72</v>
      </c>
      <c r="AU295" s="214" t="s">
        <v>81</v>
      </c>
      <c r="AY295" s="213" t="s">
        <v>139</v>
      </c>
      <c r="BK295" s="215">
        <f>SUM(BK296:BK311)</f>
        <v>0</v>
      </c>
    </row>
    <row r="296" spans="1:65" s="2" customFormat="1" ht="16.5" customHeight="1">
      <c r="A296" s="37"/>
      <c r="B296" s="38"/>
      <c r="C296" s="218" t="s">
        <v>466</v>
      </c>
      <c r="D296" s="218" t="s">
        <v>142</v>
      </c>
      <c r="E296" s="219" t="s">
        <v>495</v>
      </c>
      <c r="F296" s="220" t="s">
        <v>496</v>
      </c>
      <c r="G296" s="221" t="s">
        <v>201</v>
      </c>
      <c r="H296" s="222">
        <v>13.72</v>
      </c>
      <c r="I296" s="223"/>
      <c r="J296" s="224">
        <f>ROUND(I296*H296,2)</f>
        <v>0</v>
      </c>
      <c r="K296" s="225"/>
      <c r="L296" s="43"/>
      <c r="M296" s="226" t="s">
        <v>1</v>
      </c>
      <c r="N296" s="227" t="s">
        <v>38</v>
      </c>
      <c r="O296" s="90"/>
      <c r="P296" s="228">
        <f>O296*H296</f>
        <v>0</v>
      </c>
      <c r="Q296" s="228">
        <v>0.0003</v>
      </c>
      <c r="R296" s="228">
        <f>Q296*H296</f>
        <v>0.004116</v>
      </c>
      <c r="S296" s="228">
        <v>0</v>
      </c>
      <c r="T296" s="229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167</v>
      </c>
      <c r="AT296" s="230" t="s">
        <v>142</v>
      </c>
      <c r="AU296" s="230" t="s">
        <v>83</v>
      </c>
      <c r="AY296" s="16" t="s">
        <v>139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81</v>
      </c>
      <c r="BK296" s="231">
        <f>ROUND(I296*H296,2)</f>
        <v>0</v>
      </c>
      <c r="BL296" s="16" t="s">
        <v>167</v>
      </c>
      <c r="BM296" s="230" t="s">
        <v>478</v>
      </c>
    </row>
    <row r="297" spans="1:51" s="13" customFormat="1" ht="12">
      <c r="A297" s="13"/>
      <c r="B297" s="237"/>
      <c r="C297" s="238"/>
      <c r="D297" s="239" t="s">
        <v>193</v>
      </c>
      <c r="E297" s="240" t="s">
        <v>1</v>
      </c>
      <c r="F297" s="241" t="s">
        <v>713</v>
      </c>
      <c r="G297" s="238"/>
      <c r="H297" s="242">
        <v>18.2</v>
      </c>
      <c r="I297" s="243"/>
      <c r="J297" s="238"/>
      <c r="K297" s="238"/>
      <c r="L297" s="244"/>
      <c r="M297" s="245"/>
      <c r="N297" s="246"/>
      <c r="O297" s="246"/>
      <c r="P297" s="246"/>
      <c r="Q297" s="246"/>
      <c r="R297" s="246"/>
      <c r="S297" s="246"/>
      <c r="T297" s="24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8" t="s">
        <v>193</v>
      </c>
      <c r="AU297" s="248" t="s">
        <v>83</v>
      </c>
      <c r="AV297" s="13" t="s">
        <v>83</v>
      </c>
      <c r="AW297" s="13" t="s">
        <v>31</v>
      </c>
      <c r="AX297" s="13" t="s">
        <v>73</v>
      </c>
      <c r="AY297" s="248" t="s">
        <v>139</v>
      </c>
    </row>
    <row r="298" spans="1:51" s="13" customFormat="1" ht="12">
      <c r="A298" s="13"/>
      <c r="B298" s="237"/>
      <c r="C298" s="238"/>
      <c r="D298" s="239" t="s">
        <v>193</v>
      </c>
      <c r="E298" s="240" t="s">
        <v>1</v>
      </c>
      <c r="F298" s="241" t="s">
        <v>650</v>
      </c>
      <c r="G298" s="238"/>
      <c r="H298" s="242">
        <v>-4.48</v>
      </c>
      <c r="I298" s="243"/>
      <c r="J298" s="238"/>
      <c r="K298" s="238"/>
      <c r="L298" s="244"/>
      <c r="M298" s="245"/>
      <c r="N298" s="246"/>
      <c r="O298" s="246"/>
      <c r="P298" s="246"/>
      <c r="Q298" s="246"/>
      <c r="R298" s="246"/>
      <c r="S298" s="246"/>
      <c r="T298" s="24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8" t="s">
        <v>193</v>
      </c>
      <c r="AU298" s="248" t="s">
        <v>83</v>
      </c>
      <c r="AV298" s="13" t="s">
        <v>83</v>
      </c>
      <c r="AW298" s="13" t="s">
        <v>31</v>
      </c>
      <c r="AX298" s="13" t="s">
        <v>73</v>
      </c>
      <c r="AY298" s="248" t="s">
        <v>139</v>
      </c>
    </row>
    <row r="299" spans="1:51" s="14" customFormat="1" ht="12">
      <c r="A299" s="14"/>
      <c r="B299" s="249"/>
      <c r="C299" s="250"/>
      <c r="D299" s="239" t="s">
        <v>193</v>
      </c>
      <c r="E299" s="251" t="s">
        <v>1</v>
      </c>
      <c r="F299" s="252" t="s">
        <v>195</v>
      </c>
      <c r="G299" s="250"/>
      <c r="H299" s="253">
        <v>13.72</v>
      </c>
      <c r="I299" s="254"/>
      <c r="J299" s="250"/>
      <c r="K299" s="250"/>
      <c r="L299" s="255"/>
      <c r="M299" s="256"/>
      <c r="N299" s="257"/>
      <c r="O299" s="257"/>
      <c r="P299" s="257"/>
      <c r="Q299" s="257"/>
      <c r="R299" s="257"/>
      <c r="S299" s="257"/>
      <c r="T299" s="258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9" t="s">
        <v>193</v>
      </c>
      <c r="AU299" s="259" t="s">
        <v>83</v>
      </c>
      <c r="AV299" s="14" t="s">
        <v>146</v>
      </c>
      <c r="AW299" s="14" t="s">
        <v>31</v>
      </c>
      <c r="AX299" s="14" t="s">
        <v>81</v>
      </c>
      <c r="AY299" s="259" t="s">
        <v>139</v>
      </c>
    </row>
    <row r="300" spans="1:65" s="2" customFormat="1" ht="33" customHeight="1">
      <c r="A300" s="37"/>
      <c r="B300" s="38"/>
      <c r="C300" s="218" t="s">
        <v>338</v>
      </c>
      <c r="D300" s="218" t="s">
        <v>142</v>
      </c>
      <c r="E300" s="219" t="s">
        <v>714</v>
      </c>
      <c r="F300" s="220" t="s">
        <v>715</v>
      </c>
      <c r="G300" s="221" t="s">
        <v>201</v>
      </c>
      <c r="H300" s="222">
        <v>13.72</v>
      </c>
      <c r="I300" s="223"/>
      <c r="J300" s="224">
        <f>ROUND(I300*H300,2)</f>
        <v>0</v>
      </c>
      <c r="K300" s="225"/>
      <c r="L300" s="43"/>
      <c r="M300" s="226" t="s">
        <v>1</v>
      </c>
      <c r="N300" s="227" t="s">
        <v>38</v>
      </c>
      <c r="O300" s="90"/>
      <c r="P300" s="228">
        <f>O300*H300</f>
        <v>0</v>
      </c>
      <c r="Q300" s="228">
        <v>0.0052</v>
      </c>
      <c r="R300" s="228">
        <f>Q300*H300</f>
        <v>0.071344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167</v>
      </c>
      <c r="AT300" s="230" t="s">
        <v>142</v>
      </c>
      <c r="AU300" s="230" t="s">
        <v>83</v>
      </c>
      <c r="AY300" s="16" t="s">
        <v>139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81</v>
      </c>
      <c r="BK300" s="231">
        <f>ROUND(I300*H300,2)</f>
        <v>0</v>
      </c>
      <c r="BL300" s="16" t="s">
        <v>167</v>
      </c>
      <c r="BM300" s="230" t="s">
        <v>481</v>
      </c>
    </row>
    <row r="301" spans="1:65" s="2" customFormat="1" ht="16.5" customHeight="1">
      <c r="A301" s="37"/>
      <c r="B301" s="38"/>
      <c r="C301" s="260" t="s">
        <v>475</v>
      </c>
      <c r="D301" s="260" t="s">
        <v>230</v>
      </c>
      <c r="E301" s="261" t="s">
        <v>716</v>
      </c>
      <c r="F301" s="262" t="s">
        <v>717</v>
      </c>
      <c r="G301" s="263" t="s">
        <v>201</v>
      </c>
      <c r="H301" s="264">
        <v>15.092</v>
      </c>
      <c r="I301" s="265"/>
      <c r="J301" s="266">
        <f>ROUND(I301*H301,2)</f>
        <v>0</v>
      </c>
      <c r="K301" s="267"/>
      <c r="L301" s="268"/>
      <c r="M301" s="269" t="s">
        <v>1</v>
      </c>
      <c r="N301" s="270" t="s">
        <v>38</v>
      </c>
      <c r="O301" s="90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254</v>
      </c>
      <c r="AT301" s="230" t="s">
        <v>230</v>
      </c>
      <c r="AU301" s="230" t="s">
        <v>83</v>
      </c>
      <c r="AY301" s="16" t="s">
        <v>139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81</v>
      </c>
      <c r="BK301" s="231">
        <f>ROUND(I301*H301,2)</f>
        <v>0</v>
      </c>
      <c r="BL301" s="16" t="s">
        <v>167</v>
      </c>
      <c r="BM301" s="230" t="s">
        <v>485</v>
      </c>
    </row>
    <row r="302" spans="1:51" s="13" customFormat="1" ht="12">
      <c r="A302" s="13"/>
      <c r="B302" s="237"/>
      <c r="C302" s="238"/>
      <c r="D302" s="239" t="s">
        <v>193</v>
      </c>
      <c r="E302" s="240" t="s">
        <v>1</v>
      </c>
      <c r="F302" s="241" t="s">
        <v>718</v>
      </c>
      <c r="G302" s="238"/>
      <c r="H302" s="242">
        <v>15.092</v>
      </c>
      <c r="I302" s="243"/>
      <c r="J302" s="238"/>
      <c r="K302" s="238"/>
      <c r="L302" s="244"/>
      <c r="M302" s="245"/>
      <c r="N302" s="246"/>
      <c r="O302" s="246"/>
      <c r="P302" s="246"/>
      <c r="Q302" s="246"/>
      <c r="R302" s="246"/>
      <c r="S302" s="246"/>
      <c r="T302" s="24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8" t="s">
        <v>193</v>
      </c>
      <c r="AU302" s="248" t="s">
        <v>83</v>
      </c>
      <c r="AV302" s="13" t="s">
        <v>83</v>
      </c>
      <c r="AW302" s="13" t="s">
        <v>31</v>
      </c>
      <c r="AX302" s="13" t="s">
        <v>73</v>
      </c>
      <c r="AY302" s="248" t="s">
        <v>139</v>
      </c>
    </row>
    <row r="303" spans="1:51" s="14" customFormat="1" ht="12">
      <c r="A303" s="14"/>
      <c r="B303" s="249"/>
      <c r="C303" s="250"/>
      <c r="D303" s="239" t="s">
        <v>193</v>
      </c>
      <c r="E303" s="251" t="s">
        <v>1</v>
      </c>
      <c r="F303" s="252" t="s">
        <v>195</v>
      </c>
      <c r="G303" s="250"/>
      <c r="H303" s="253">
        <v>15.092</v>
      </c>
      <c r="I303" s="254"/>
      <c r="J303" s="250"/>
      <c r="K303" s="250"/>
      <c r="L303" s="255"/>
      <c r="M303" s="256"/>
      <c r="N303" s="257"/>
      <c r="O303" s="257"/>
      <c r="P303" s="257"/>
      <c r="Q303" s="257"/>
      <c r="R303" s="257"/>
      <c r="S303" s="257"/>
      <c r="T303" s="25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9" t="s">
        <v>193</v>
      </c>
      <c r="AU303" s="259" t="s">
        <v>83</v>
      </c>
      <c r="AV303" s="14" t="s">
        <v>146</v>
      </c>
      <c r="AW303" s="14" t="s">
        <v>31</v>
      </c>
      <c r="AX303" s="14" t="s">
        <v>81</v>
      </c>
      <c r="AY303" s="259" t="s">
        <v>139</v>
      </c>
    </row>
    <row r="304" spans="1:65" s="2" customFormat="1" ht="24.15" customHeight="1">
      <c r="A304" s="37"/>
      <c r="B304" s="38"/>
      <c r="C304" s="218" t="s">
        <v>344</v>
      </c>
      <c r="D304" s="218" t="s">
        <v>142</v>
      </c>
      <c r="E304" s="219" t="s">
        <v>509</v>
      </c>
      <c r="F304" s="220" t="s">
        <v>510</v>
      </c>
      <c r="G304" s="221" t="s">
        <v>201</v>
      </c>
      <c r="H304" s="222">
        <v>13.72</v>
      </c>
      <c r="I304" s="223"/>
      <c r="J304" s="224">
        <f>ROUND(I304*H304,2)</f>
        <v>0</v>
      </c>
      <c r="K304" s="225"/>
      <c r="L304" s="43"/>
      <c r="M304" s="226" t="s">
        <v>1</v>
      </c>
      <c r="N304" s="227" t="s">
        <v>38</v>
      </c>
      <c r="O304" s="90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0" t="s">
        <v>167</v>
      </c>
      <c r="AT304" s="230" t="s">
        <v>142</v>
      </c>
      <c r="AU304" s="230" t="s">
        <v>83</v>
      </c>
      <c r="AY304" s="16" t="s">
        <v>139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6" t="s">
        <v>81</v>
      </c>
      <c r="BK304" s="231">
        <f>ROUND(I304*H304,2)</f>
        <v>0</v>
      </c>
      <c r="BL304" s="16" t="s">
        <v>167</v>
      </c>
      <c r="BM304" s="230" t="s">
        <v>488</v>
      </c>
    </row>
    <row r="305" spans="1:65" s="2" customFormat="1" ht="21.75" customHeight="1">
      <c r="A305" s="37"/>
      <c r="B305" s="38"/>
      <c r="C305" s="218" t="s">
        <v>482</v>
      </c>
      <c r="D305" s="218" t="s">
        <v>142</v>
      </c>
      <c r="E305" s="219" t="s">
        <v>512</v>
      </c>
      <c r="F305" s="220" t="s">
        <v>513</v>
      </c>
      <c r="G305" s="221" t="s">
        <v>356</v>
      </c>
      <c r="H305" s="222">
        <v>18.2</v>
      </c>
      <c r="I305" s="223"/>
      <c r="J305" s="224">
        <f>ROUND(I305*H305,2)</f>
        <v>0</v>
      </c>
      <c r="K305" s="225"/>
      <c r="L305" s="43"/>
      <c r="M305" s="226" t="s">
        <v>1</v>
      </c>
      <c r="N305" s="227" t="s">
        <v>38</v>
      </c>
      <c r="O305" s="90"/>
      <c r="P305" s="228">
        <f>O305*H305</f>
        <v>0</v>
      </c>
      <c r="Q305" s="228">
        <v>0.00055</v>
      </c>
      <c r="R305" s="228">
        <f>Q305*H305</f>
        <v>0.01001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167</v>
      </c>
      <c r="AT305" s="230" t="s">
        <v>142</v>
      </c>
      <c r="AU305" s="230" t="s">
        <v>83</v>
      </c>
      <c r="AY305" s="16" t="s">
        <v>139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81</v>
      </c>
      <c r="BK305" s="231">
        <f>ROUND(I305*H305,2)</f>
        <v>0</v>
      </c>
      <c r="BL305" s="16" t="s">
        <v>167</v>
      </c>
      <c r="BM305" s="230" t="s">
        <v>492</v>
      </c>
    </row>
    <row r="306" spans="1:51" s="13" customFormat="1" ht="12">
      <c r="A306" s="13"/>
      <c r="B306" s="237"/>
      <c r="C306" s="238"/>
      <c r="D306" s="239" t="s">
        <v>193</v>
      </c>
      <c r="E306" s="240" t="s">
        <v>1</v>
      </c>
      <c r="F306" s="241" t="s">
        <v>719</v>
      </c>
      <c r="G306" s="238"/>
      <c r="H306" s="242">
        <v>18.2</v>
      </c>
      <c r="I306" s="243"/>
      <c r="J306" s="238"/>
      <c r="K306" s="238"/>
      <c r="L306" s="244"/>
      <c r="M306" s="245"/>
      <c r="N306" s="246"/>
      <c r="O306" s="246"/>
      <c r="P306" s="246"/>
      <c r="Q306" s="246"/>
      <c r="R306" s="246"/>
      <c r="S306" s="246"/>
      <c r="T306" s="24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8" t="s">
        <v>193</v>
      </c>
      <c r="AU306" s="248" t="s">
        <v>83</v>
      </c>
      <c r="AV306" s="13" t="s">
        <v>83</v>
      </c>
      <c r="AW306" s="13" t="s">
        <v>31</v>
      </c>
      <c r="AX306" s="13" t="s">
        <v>73</v>
      </c>
      <c r="AY306" s="248" t="s">
        <v>139</v>
      </c>
    </row>
    <row r="307" spans="1:51" s="14" customFormat="1" ht="12">
      <c r="A307" s="14"/>
      <c r="B307" s="249"/>
      <c r="C307" s="250"/>
      <c r="D307" s="239" t="s">
        <v>193</v>
      </c>
      <c r="E307" s="251" t="s">
        <v>1</v>
      </c>
      <c r="F307" s="252" t="s">
        <v>195</v>
      </c>
      <c r="G307" s="250"/>
      <c r="H307" s="253">
        <v>18.2</v>
      </c>
      <c r="I307" s="254"/>
      <c r="J307" s="250"/>
      <c r="K307" s="250"/>
      <c r="L307" s="255"/>
      <c r="M307" s="256"/>
      <c r="N307" s="257"/>
      <c r="O307" s="257"/>
      <c r="P307" s="257"/>
      <c r="Q307" s="257"/>
      <c r="R307" s="257"/>
      <c r="S307" s="257"/>
      <c r="T307" s="25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9" t="s">
        <v>193</v>
      </c>
      <c r="AU307" s="259" t="s">
        <v>83</v>
      </c>
      <c r="AV307" s="14" t="s">
        <v>146</v>
      </c>
      <c r="AW307" s="14" t="s">
        <v>31</v>
      </c>
      <c r="AX307" s="14" t="s">
        <v>81</v>
      </c>
      <c r="AY307" s="259" t="s">
        <v>139</v>
      </c>
    </row>
    <row r="308" spans="1:65" s="2" customFormat="1" ht="16.5" customHeight="1">
      <c r="A308" s="37"/>
      <c r="B308" s="38"/>
      <c r="C308" s="218" t="s">
        <v>349</v>
      </c>
      <c r="D308" s="218" t="s">
        <v>142</v>
      </c>
      <c r="E308" s="219" t="s">
        <v>517</v>
      </c>
      <c r="F308" s="220" t="s">
        <v>518</v>
      </c>
      <c r="G308" s="221" t="s">
        <v>356</v>
      </c>
      <c r="H308" s="222">
        <v>25.2</v>
      </c>
      <c r="I308" s="223"/>
      <c r="J308" s="224">
        <f>ROUND(I308*H308,2)</f>
        <v>0</v>
      </c>
      <c r="K308" s="225"/>
      <c r="L308" s="43"/>
      <c r="M308" s="226" t="s">
        <v>1</v>
      </c>
      <c r="N308" s="227" t="s">
        <v>38</v>
      </c>
      <c r="O308" s="90"/>
      <c r="P308" s="228">
        <f>O308*H308</f>
        <v>0</v>
      </c>
      <c r="Q308" s="228">
        <v>3E-05</v>
      </c>
      <c r="R308" s="228">
        <f>Q308*H308</f>
        <v>0.0007559999999999999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167</v>
      </c>
      <c r="AT308" s="230" t="s">
        <v>142</v>
      </c>
      <c r="AU308" s="230" t="s">
        <v>83</v>
      </c>
      <c r="AY308" s="16" t="s">
        <v>139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81</v>
      </c>
      <c r="BK308" s="231">
        <f>ROUND(I308*H308,2)</f>
        <v>0</v>
      </c>
      <c r="BL308" s="16" t="s">
        <v>167</v>
      </c>
      <c r="BM308" s="230" t="s">
        <v>497</v>
      </c>
    </row>
    <row r="309" spans="1:51" s="13" customFormat="1" ht="12">
      <c r="A309" s="13"/>
      <c r="B309" s="237"/>
      <c r="C309" s="238"/>
      <c r="D309" s="239" t="s">
        <v>193</v>
      </c>
      <c r="E309" s="240" t="s">
        <v>1</v>
      </c>
      <c r="F309" s="241" t="s">
        <v>720</v>
      </c>
      <c r="G309" s="238"/>
      <c r="H309" s="242">
        <v>25.2</v>
      </c>
      <c r="I309" s="243"/>
      <c r="J309" s="238"/>
      <c r="K309" s="238"/>
      <c r="L309" s="244"/>
      <c r="M309" s="245"/>
      <c r="N309" s="246"/>
      <c r="O309" s="246"/>
      <c r="P309" s="246"/>
      <c r="Q309" s="246"/>
      <c r="R309" s="246"/>
      <c r="S309" s="246"/>
      <c r="T309" s="24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8" t="s">
        <v>193</v>
      </c>
      <c r="AU309" s="248" t="s">
        <v>83</v>
      </c>
      <c r="AV309" s="13" t="s">
        <v>83</v>
      </c>
      <c r="AW309" s="13" t="s">
        <v>31</v>
      </c>
      <c r="AX309" s="13" t="s">
        <v>73</v>
      </c>
      <c r="AY309" s="248" t="s">
        <v>139</v>
      </c>
    </row>
    <row r="310" spans="1:51" s="14" customFormat="1" ht="12">
      <c r="A310" s="14"/>
      <c r="B310" s="249"/>
      <c r="C310" s="250"/>
      <c r="D310" s="239" t="s">
        <v>193</v>
      </c>
      <c r="E310" s="251" t="s">
        <v>1</v>
      </c>
      <c r="F310" s="252" t="s">
        <v>195</v>
      </c>
      <c r="G310" s="250"/>
      <c r="H310" s="253">
        <v>25.2</v>
      </c>
      <c r="I310" s="254"/>
      <c r="J310" s="250"/>
      <c r="K310" s="250"/>
      <c r="L310" s="255"/>
      <c r="M310" s="256"/>
      <c r="N310" s="257"/>
      <c r="O310" s="257"/>
      <c r="P310" s="257"/>
      <c r="Q310" s="257"/>
      <c r="R310" s="257"/>
      <c r="S310" s="257"/>
      <c r="T310" s="25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9" t="s">
        <v>193</v>
      </c>
      <c r="AU310" s="259" t="s">
        <v>83</v>
      </c>
      <c r="AV310" s="14" t="s">
        <v>146</v>
      </c>
      <c r="AW310" s="14" t="s">
        <v>31</v>
      </c>
      <c r="AX310" s="14" t="s">
        <v>81</v>
      </c>
      <c r="AY310" s="259" t="s">
        <v>139</v>
      </c>
    </row>
    <row r="311" spans="1:65" s="2" customFormat="1" ht="24.15" customHeight="1">
      <c r="A311" s="37"/>
      <c r="B311" s="38"/>
      <c r="C311" s="218" t="s">
        <v>489</v>
      </c>
      <c r="D311" s="218" t="s">
        <v>142</v>
      </c>
      <c r="E311" s="219" t="s">
        <v>522</v>
      </c>
      <c r="F311" s="220" t="s">
        <v>523</v>
      </c>
      <c r="G311" s="221" t="s">
        <v>337</v>
      </c>
      <c r="H311" s="271"/>
      <c r="I311" s="223"/>
      <c r="J311" s="224">
        <f>ROUND(I311*H311,2)</f>
        <v>0</v>
      </c>
      <c r="K311" s="225"/>
      <c r="L311" s="43"/>
      <c r="M311" s="226" t="s">
        <v>1</v>
      </c>
      <c r="N311" s="227" t="s">
        <v>38</v>
      </c>
      <c r="O311" s="90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30" t="s">
        <v>167</v>
      </c>
      <c r="AT311" s="230" t="s">
        <v>142</v>
      </c>
      <c r="AU311" s="230" t="s">
        <v>83</v>
      </c>
      <c r="AY311" s="16" t="s">
        <v>139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6" t="s">
        <v>81</v>
      </c>
      <c r="BK311" s="231">
        <f>ROUND(I311*H311,2)</f>
        <v>0</v>
      </c>
      <c r="BL311" s="16" t="s">
        <v>167</v>
      </c>
      <c r="BM311" s="230" t="s">
        <v>721</v>
      </c>
    </row>
    <row r="312" spans="1:63" s="12" customFormat="1" ht="22.8" customHeight="1">
      <c r="A312" s="12"/>
      <c r="B312" s="202"/>
      <c r="C312" s="203"/>
      <c r="D312" s="204" t="s">
        <v>72</v>
      </c>
      <c r="E312" s="216" t="s">
        <v>525</v>
      </c>
      <c r="F312" s="216" t="s">
        <v>526</v>
      </c>
      <c r="G312" s="203"/>
      <c r="H312" s="203"/>
      <c r="I312" s="206"/>
      <c r="J312" s="217">
        <f>BK312</f>
        <v>0</v>
      </c>
      <c r="K312" s="203"/>
      <c r="L312" s="208"/>
      <c r="M312" s="209"/>
      <c r="N312" s="210"/>
      <c r="O312" s="210"/>
      <c r="P312" s="211">
        <f>SUM(P313:P327)</f>
        <v>0</v>
      </c>
      <c r="Q312" s="210"/>
      <c r="R312" s="211">
        <f>SUM(R313:R327)</f>
        <v>0.22173580800000003</v>
      </c>
      <c r="S312" s="210"/>
      <c r="T312" s="212">
        <f>SUM(T313:T327)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3" t="s">
        <v>83</v>
      </c>
      <c r="AT312" s="214" t="s">
        <v>72</v>
      </c>
      <c r="AU312" s="214" t="s">
        <v>81</v>
      </c>
      <c r="AY312" s="213" t="s">
        <v>139</v>
      </c>
      <c r="BK312" s="215">
        <f>SUM(BK313:BK327)</f>
        <v>0</v>
      </c>
    </row>
    <row r="313" spans="1:65" s="2" customFormat="1" ht="24.15" customHeight="1">
      <c r="A313" s="37"/>
      <c r="B313" s="38"/>
      <c r="C313" s="218" t="s">
        <v>353</v>
      </c>
      <c r="D313" s="218" t="s">
        <v>142</v>
      </c>
      <c r="E313" s="219" t="s">
        <v>528</v>
      </c>
      <c r="F313" s="220" t="s">
        <v>529</v>
      </c>
      <c r="G313" s="221" t="s">
        <v>201</v>
      </c>
      <c r="H313" s="222">
        <v>14.7</v>
      </c>
      <c r="I313" s="223"/>
      <c r="J313" s="224">
        <f>ROUND(I313*H313,2)</f>
        <v>0</v>
      </c>
      <c r="K313" s="225"/>
      <c r="L313" s="43"/>
      <c r="M313" s="226" t="s">
        <v>1</v>
      </c>
      <c r="N313" s="227" t="s">
        <v>38</v>
      </c>
      <c r="O313" s="90"/>
      <c r="P313" s="228">
        <f>O313*H313</f>
        <v>0</v>
      </c>
      <c r="Q313" s="228">
        <v>8E-05</v>
      </c>
      <c r="R313" s="228">
        <f>Q313*H313</f>
        <v>0.001176</v>
      </c>
      <c r="S313" s="228">
        <v>0</v>
      </c>
      <c r="T313" s="229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0" t="s">
        <v>167</v>
      </c>
      <c r="AT313" s="230" t="s">
        <v>142</v>
      </c>
      <c r="AU313" s="230" t="s">
        <v>83</v>
      </c>
      <c r="AY313" s="16" t="s">
        <v>139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6" t="s">
        <v>81</v>
      </c>
      <c r="BK313" s="231">
        <f>ROUND(I313*H313,2)</f>
        <v>0</v>
      </c>
      <c r="BL313" s="16" t="s">
        <v>167</v>
      </c>
      <c r="BM313" s="230" t="s">
        <v>722</v>
      </c>
    </row>
    <row r="314" spans="1:51" s="13" customFormat="1" ht="12">
      <c r="A314" s="13"/>
      <c r="B314" s="237"/>
      <c r="C314" s="238"/>
      <c r="D314" s="239" t="s">
        <v>193</v>
      </c>
      <c r="E314" s="240" t="s">
        <v>1</v>
      </c>
      <c r="F314" s="241" t="s">
        <v>723</v>
      </c>
      <c r="G314" s="238"/>
      <c r="H314" s="242">
        <v>14.7</v>
      </c>
      <c r="I314" s="243"/>
      <c r="J314" s="238"/>
      <c r="K314" s="238"/>
      <c r="L314" s="244"/>
      <c r="M314" s="245"/>
      <c r="N314" s="246"/>
      <c r="O314" s="246"/>
      <c r="P314" s="246"/>
      <c r="Q314" s="246"/>
      <c r="R314" s="246"/>
      <c r="S314" s="246"/>
      <c r="T314" s="24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8" t="s">
        <v>193</v>
      </c>
      <c r="AU314" s="248" t="s">
        <v>83</v>
      </c>
      <c r="AV314" s="13" t="s">
        <v>83</v>
      </c>
      <c r="AW314" s="13" t="s">
        <v>31</v>
      </c>
      <c r="AX314" s="13" t="s">
        <v>73</v>
      </c>
      <c r="AY314" s="248" t="s">
        <v>139</v>
      </c>
    </row>
    <row r="315" spans="1:51" s="14" customFormat="1" ht="12">
      <c r="A315" s="14"/>
      <c r="B315" s="249"/>
      <c r="C315" s="250"/>
      <c r="D315" s="239" t="s">
        <v>193</v>
      </c>
      <c r="E315" s="251" t="s">
        <v>1</v>
      </c>
      <c r="F315" s="252" t="s">
        <v>195</v>
      </c>
      <c r="G315" s="250"/>
      <c r="H315" s="253">
        <v>14.7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9" t="s">
        <v>193</v>
      </c>
      <c r="AU315" s="259" t="s">
        <v>83</v>
      </c>
      <c r="AV315" s="14" t="s">
        <v>146</v>
      </c>
      <c r="AW315" s="14" t="s">
        <v>31</v>
      </c>
      <c r="AX315" s="14" t="s">
        <v>81</v>
      </c>
      <c r="AY315" s="259" t="s">
        <v>139</v>
      </c>
    </row>
    <row r="316" spans="1:65" s="2" customFormat="1" ht="24.15" customHeight="1">
      <c r="A316" s="37"/>
      <c r="B316" s="38"/>
      <c r="C316" s="218" t="s">
        <v>498</v>
      </c>
      <c r="D316" s="218" t="s">
        <v>142</v>
      </c>
      <c r="E316" s="219" t="s">
        <v>535</v>
      </c>
      <c r="F316" s="220" t="s">
        <v>536</v>
      </c>
      <c r="G316" s="221" t="s">
        <v>201</v>
      </c>
      <c r="H316" s="222">
        <v>14.7</v>
      </c>
      <c r="I316" s="223"/>
      <c r="J316" s="224">
        <f>ROUND(I316*H316,2)</f>
        <v>0</v>
      </c>
      <c r="K316" s="225"/>
      <c r="L316" s="43"/>
      <c r="M316" s="226" t="s">
        <v>1</v>
      </c>
      <c r="N316" s="227" t="s">
        <v>38</v>
      </c>
      <c r="O316" s="90"/>
      <c r="P316" s="228">
        <f>O316*H316</f>
        <v>0</v>
      </c>
      <c r="Q316" s="228">
        <v>0.000167</v>
      </c>
      <c r="R316" s="228">
        <f>Q316*H316</f>
        <v>0.0024549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167</v>
      </c>
      <c r="AT316" s="230" t="s">
        <v>142</v>
      </c>
      <c r="AU316" s="230" t="s">
        <v>83</v>
      </c>
      <c r="AY316" s="16" t="s">
        <v>139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81</v>
      </c>
      <c r="BK316" s="231">
        <f>ROUND(I316*H316,2)</f>
        <v>0</v>
      </c>
      <c r="BL316" s="16" t="s">
        <v>167</v>
      </c>
      <c r="BM316" s="230" t="s">
        <v>511</v>
      </c>
    </row>
    <row r="317" spans="1:65" s="2" customFormat="1" ht="24.15" customHeight="1">
      <c r="A317" s="37"/>
      <c r="B317" s="38"/>
      <c r="C317" s="218" t="s">
        <v>105</v>
      </c>
      <c r="D317" s="218" t="s">
        <v>142</v>
      </c>
      <c r="E317" s="219" t="s">
        <v>539</v>
      </c>
      <c r="F317" s="220" t="s">
        <v>540</v>
      </c>
      <c r="G317" s="221" t="s">
        <v>201</v>
      </c>
      <c r="H317" s="222">
        <v>14.7</v>
      </c>
      <c r="I317" s="223"/>
      <c r="J317" s="224">
        <f>ROUND(I317*H317,2)</f>
        <v>0</v>
      </c>
      <c r="K317" s="225"/>
      <c r="L317" s="43"/>
      <c r="M317" s="226" t="s">
        <v>1</v>
      </c>
      <c r="N317" s="227" t="s">
        <v>38</v>
      </c>
      <c r="O317" s="90"/>
      <c r="P317" s="228">
        <f>O317*H317</f>
        <v>0</v>
      </c>
      <c r="Q317" s="228">
        <v>0.000167</v>
      </c>
      <c r="R317" s="228">
        <f>Q317*H317</f>
        <v>0.0024549</v>
      </c>
      <c r="S317" s="228">
        <v>0</v>
      </c>
      <c r="T317" s="229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0" t="s">
        <v>167</v>
      </c>
      <c r="AT317" s="230" t="s">
        <v>142</v>
      </c>
      <c r="AU317" s="230" t="s">
        <v>83</v>
      </c>
      <c r="AY317" s="16" t="s">
        <v>139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6" t="s">
        <v>81</v>
      </c>
      <c r="BK317" s="231">
        <f>ROUND(I317*H317,2)</f>
        <v>0</v>
      </c>
      <c r="BL317" s="16" t="s">
        <v>167</v>
      </c>
      <c r="BM317" s="230" t="s">
        <v>514</v>
      </c>
    </row>
    <row r="318" spans="1:65" s="2" customFormat="1" ht="24.15" customHeight="1">
      <c r="A318" s="37"/>
      <c r="B318" s="38"/>
      <c r="C318" s="218" t="s">
        <v>508</v>
      </c>
      <c r="D318" s="218" t="s">
        <v>142</v>
      </c>
      <c r="E318" s="219" t="s">
        <v>542</v>
      </c>
      <c r="F318" s="220" t="s">
        <v>543</v>
      </c>
      <c r="G318" s="221" t="s">
        <v>201</v>
      </c>
      <c r="H318" s="222">
        <v>29.4</v>
      </c>
      <c r="I318" s="223"/>
      <c r="J318" s="224">
        <f>ROUND(I318*H318,2)</f>
        <v>0</v>
      </c>
      <c r="K318" s="225"/>
      <c r="L318" s="43"/>
      <c r="M318" s="226" t="s">
        <v>1</v>
      </c>
      <c r="N318" s="227" t="s">
        <v>38</v>
      </c>
      <c r="O318" s="90"/>
      <c r="P318" s="228">
        <f>O318*H318</f>
        <v>0</v>
      </c>
      <c r="Q318" s="228">
        <v>0.000167</v>
      </c>
      <c r="R318" s="228">
        <f>Q318*H318</f>
        <v>0.0049098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167</v>
      </c>
      <c r="AT318" s="230" t="s">
        <v>142</v>
      </c>
      <c r="AU318" s="230" t="s">
        <v>83</v>
      </c>
      <c r="AY318" s="16" t="s">
        <v>139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81</v>
      </c>
      <c r="BK318" s="231">
        <f>ROUND(I318*H318,2)</f>
        <v>0</v>
      </c>
      <c r="BL318" s="16" t="s">
        <v>167</v>
      </c>
      <c r="BM318" s="230" t="s">
        <v>519</v>
      </c>
    </row>
    <row r="319" spans="1:51" s="13" customFormat="1" ht="12">
      <c r="A319" s="13"/>
      <c r="B319" s="237"/>
      <c r="C319" s="238"/>
      <c r="D319" s="239" t="s">
        <v>193</v>
      </c>
      <c r="E319" s="240" t="s">
        <v>1</v>
      </c>
      <c r="F319" s="241" t="s">
        <v>724</v>
      </c>
      <c r="G319" s="238"/>
      <c r="H319" s="242">
        <v>29.4</v>
      </c>
      <c r="I319" s="243"/>
      <c r="J319" s="238"/>
      <c r="K319" s="238"/>
      <c r="L319" s="244"/>
      <c r="M319" s="245"/>
      <c r="N319" s="246"/>
      <c r="O319" s="246"/>
      <c r="P319" s="246"/>
      <c r="Q319" s="246"/>
      <c r="R319" s="246"/>
      <c r="S319" s="246"/>
      <c r="T319" s="24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8" t="s">
        <v>193</v>
      </c>
      <c r="AU319" s="248" t="s">
        <v>83</v>
      </c>
      <c r="AV319" s="13" t="s">
        <v>83</v>
      </c>
      <c r="AW319" s="13" t="s">
        <v>31</v>
      </c>
      <c r="AX319" s="13" t="s">
        <v>73</v>
      </c>
      <c r="AY319" s="248" t="s">
        <v>139</v>
      </c>
    </row>
    <row r="320" spans="1:51" s="14" customFormat="1" ht="12">
      <c r="A320" s="14"/>
      <c r="B320" s="249"/>
      <c r="C320" s="250"/>
      <c r="D320" s="239" t="s">
        <v>193</v>
      </c>
      <c r="E320" s="251" t="s">
        <v>1</v>
      </c>
      <c r="F320" s="252" t="s">
        <v>195</v>
      </c>
      <c r="G320" s="250"/>
      <c r="H320" s="253">
        <v>29.4</v>
      </c>
      <c r="I320" s="254"/>
      <c r="J320" s="250"/>
      <c r="K320" s="250"/>
      <c r="L320" s="255"/>
      <c r="M320" s="256"/>
      <c r="N320" s="257"/>
      <c r="O320" s="257"/>
      <c r="P320" s="257"/>
      <c r="Q320" s="257"/>
      <c r="R320" s="257"/>
      <c r="S320" s="257"/>
      <c r="T320" s="25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9" t="s">
        <v>193</v>
      </c>
      <c r="AU320" s="259" t="s">
        <v>83</v>
      </c>
      <c r="AV320" s="14" t="s">
        <v>146</v>
      </c>
      <c r="AW320" s="14" t="s">
        <v>31</v>
      </c>
      <c r="AX320" s="14" t="s">
        <v>81</v>
      </c>
      <c r="AY320" s="259" t="s">
        <v>139</v>
      </c>
    </row>
    <row r="321" spans="1:65" s="2" customFormat="1" ht="16.5" customHeight="1">
      <c r="A321" s="37"/>
      <c r="B321" s="38"/>
      <c r="C321" s="218" t="s">
        <v>360</v>
      </c>
      <c r="D321" s="218" t="s">
        <v>142</v>
      </c>
      <c r="E321" s="219" t="s">
        <v>547</v>
      </c>
      <c r="F321" s="220" t="s">
        <v>548</v>
      </c>
      <c r="G321" s="221" t="s">
        <v>201</v>
      </c>
      <c r="H321" s="222">
        <v>256.35</v>
      </c>
      <c r="I321" s="223"/>
      <c r="J321" s="224">
        <f>ROUND(I321*H321,2)</f>
        <v>0</v>
      </c>
      <c r="K321" s="225"/>
      <c r="L321" s="43"/>
      <c r="M321" s="226" t="s">
        <v>1</v>
      </c>
      <c r="N321" s="227" t="s">
        <v>38</v>
      </c>
      <c r="O321" s="90"/>
      <c r="P321" s="228">
        <f>O321*H321</f>
        <v>0</v>
      </c>
      <c r="Q321" s="228">
        <v>2.08E-06</v>
      </c>
      <c r="R321" s="228">
        <f>Q321*H321</f>
        <v>0.0005332080000000001</v>
      </c>
      <c r="S321" s="228">
        <v>0</v>
      </c>
      <c r="T321" s="229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30" t="s">
        <v>167</v>
      </c>
      <c r="AT321" s="230" t="s">
        <v>142</v>
      </c>
      <c r="AU321" s="230" t="s">
        <v>83</v>
      </c>
      <c r="AY321" s="16" t="s">
        <v>139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6" t="s">
        <v>81</v>
      </c>
      <c r="BK321" s="231">
        <f>ROUND(I321*H321,2)</f>
        <v>0</v>
      </c>
      <c r="BL321" s="16" t="s">
        <v>167</v>
      </c>
      <c r="BM321" s="230" t="s">
        <v>524</v>
      </c>
    </row>
    <row r="322" spans="1:51" s="13" customFormat="1" ht="12">
      <c r="A322" s="13"/>
      <c r="B322" s="237"/>
      <c r="C322" s="238"/>
      <c r="D322" s="239" t="s">
        <v>193</v>
      </c>
      <c r="E322" s="240" t="s">
        <v>1</v>
      </c>
      <c r="F322" s="241" t="s">
        <v>725</v>
      </c>
      <c r="G322" s="238"/>
      <c r="H322" s="242">
        <v>288.15</v>
      </c>
      <c r="I322" s="243"/>
      <c r="J322" s="238"/>
      <c r="K322" s="238"/>
      <c r="L322" s="244"/>
      <c r="M322" s="245"/>
      <c r="N322" s="246"/>
      <c r="O322" s="246"/>
      <c r="P322" s="246"/>
      <c r="Q322" s="246"/>
      <c r="R322" s="246"/>
      <c r="S322" s="246"/>
      <c r="T322" s="24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8" t="s">
        <v>193</v>
      </c>
      <c r="AU322" s="248" t="s">
        <v>83</v>
      </c>
      <c r="AV322" s="13" t="s">
        <v>83</v>
      </c>
      <c r="AW322" s="13" t="s">
        <v>31</v>
      </c>
      <c r="AX322" s="13" t="s">
        <v>73</v>
      </c>
      <c r="AY322" s="248" t="s">
        <v>139</v>
      </c>
    </row>
    <row r="323" spans="1:51" s="13" customFormat="1" ht="12">
      <c r="A323" s="13"/>
      <c r="B323" s="237"/>
      <c r="C323" s="238"/>
      <c r="D323" s="239" t="s">
        <v>193</v>
      </c>
      <c r="E323" s="240" t="s">
        <v>1</v>
      </c>
      <c r="F323" s="241" t="s">
        <v>726</v>
      </c>
      <c r="G323" s="238"/>
      <c r="H323" s="242">
        <v>-31.8</v>
      </c>
      <c r="I323" s="243"/>
      <c r="J323" s="238"/>
      <c r="K323" s="238"/>
      <c r="L323" s="244"/>
      <c r="M323" s="245"/>
      <c r="N323" s="246"/>
      <c r="O323" s="246"/>
      <c r="P323" s="246"/>
      <c r="Q323" s="246"/>
      <c r="R323" s="246"/>
      <c r="S323" s="246"/>
      <c r="T323" s="24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8" t="s">
        <v>193</v>
      </c>
      <c r="AU323" s="248" t="s">
        <v>83</v>
      </c>
      <c r="AV323" s="13" t="s">
        <v>83</v>
      </c>
      <c r="AW323" s="13" t="s">
        <v>31</v>
      </c>
      <c r="AX323" s="13" t="s">
        <v>73</v>
      </c>
      <c r="AY323" s="248" t="s">
        <v>139</v>
      </c>
    </row>
    <row r="324" spans="1:51" s="14" customFormat="1" ht="12">
      <c r="A324" s="14"/>
      <c r="B324" s="249"/>
      <c r="C324" s="250"/>
      <c r="D324" s="239" t="s">
        <v>193</v>
      </c>
      <c r="E324" s="251" t="s">
        <v>1</v>
      </c>
      <c r="F324" s="252" t="s">
        <v>195</v>
      </c>
      <c r="G324" s="250"/>
      <c r="H324" s="253">
        <v>256.35</v>
      </c>
      <c r="I324" s="254"/>
      <c r="J324" s="250"/>
      <c r="K324" s="250"/>
      <c r="L324" s="255"/>
      <c r="M324" s="256"/>
      <c r="N324" s="257"/>
      <c r="O324" s="257"/>
      <c r="P324" s="257"/>
      <c r="Q324" s="257"/>
      <c r="R324" s="257"/>
      <c r="S324" s="257"/>
      <c r="T324" s="25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9" t="s">
        <v>193</v>
      </c>
      <c r="AU324" s="259" t="s">
        <v>83</v>
      </c>
      <c r="AV324" s="14" t="s">
        <v>146</v>
      </c>
      <c r="AW324" s="14" t="s">
        <v>31</v>
      </c>
      <c r="AX324" s="14" t="s">
        <v>81</v>
      </c>
      <c r="AY324" s="259" t="s">
        <v>139</v>
      </c>
    </row>
    <row r="325" spans="1:65" s="2" customFormat="1" ht="24.15" customHeight="1">
      <c r="A325" s="37"/>
      <c r="B325" s="38"/>
      <c r="C325" s="218" t="s">
        <v>516</v>
      </c>
      <c r="D325" s="218" t="s">
        <v>142</v>
      </c>
      <c r="E325" s="219" t="s">
        <v>552</v>
      </c>
      <c r="F325" s="220" t="s">
        <v>553</v>
      </c>
      <c r="G325" s="221" t="s">
        <v>201</v>
      </c>
      <c r="H325" s="222">
        <v>256.35</v>
      </c>
      <c r="I325" s="223"/>
      <c r="J325" s="224">
        <f>ROUND(I325*H325,2)</f>
        <v>0</v>
      </c>
      <c r="K325" s="225"/>
      <c r="L325" s="43"/>
      <c r="M325" s="226" t="s">
        <v>1</v>
      </c>
      <c r="N325" s="227" t="s">
        <v>38</v>
      </c>
      <c r="O325" s="90"/>
      <c r="P325" s="228">
        <f>O325*H325</f>
        <v>0</v>
      </c>
      <c r="Q325" s="228">
        <v>0.0001</v>
      </c>
      <c r="R325" s="228">
        <f>Q325*H325</f>
        <v>0.025635000000000005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167</v>
      </c>
      <c r="AT325" s="230" t="s">
        <v>142</v>
      </c>
      <c r="AU325" s="230" t="s">
        <v>83</v>
      </c>
      <c r="AY325" s="16" t="s">
        <v>139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81</v>
      </c>
      <c r="BK325" s="231">
        <f>ROUND(I325*H325,2)</f>
        <v>0</v>
      </c>
      <c r="BL325" s="16" t="s">
        <v>167</v>
      </c>
      <c r="BM325" s="230" t="s">
        <v>530</v>
      </c>
    </row>
    <row r="326" spans="1:65" s="2" customFormat="1" ht="24.15" customHeight="1">
      <c r="A326" s="37"/>
      <c r="B326" s="38"/>
      <c r="C326" s="218" t="s">
        <v>365</v>
      </c>
      <c r="D326" s="218" t="s">
        <v>142</v>
      </c>
      <c r="E326" s="219" t="s">
        <v>727</v>
      </c>
      <c r="F326" s="220" t="s">
        <v>728</v>
      </c>
      <c r="G326" s="221" t="s">
        <v>201</v>
      </c>
      <c r="H326" s="222">
        <v>256.35</v>
      </c>
      <c r="I326" s="223"/>
      <c r="J326" s="224">
        <f>ROUND(I326*H326,2)</f>
        <v>0</v>
      </c>
      <c r="K326" s="225"/>
      <c r="L326" s="43"/>
      <c r="M326" s="226" t="s">
        <v>1</v>
      </c>
      <c r="N326" s="227" t="s">
        <v>38</v>
      </c>
      <c r="O326" s="90"/>
      <c r="P326" s="228">
        <f>O326*H326</f>
        <v>0</v>
      </c>
      <c r="Q326" s="228">
        <v>0.00072</v>
      </c>
      <c r="R326" s="228">
        <f>Q326*H326</f>
        <v>0.18457200000000004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167</v>
      </c>
      <c r="AT326" s="230" t="s">
        <v>142</v>
      </c>
      <c r="AU326" s="230" t="s">
        <v>83</v>
      </c>
      <c r="AY326" s="16" t="s">
        <v>139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81</v>
      </c>
      <c r="BK326" s="231">
        <f>ROUND(I326*H326,2)</f>
        <v>0</v>
      </c>
      <c r="BL326" s="16" t="s">
        <v>167</v>
      </c>
      <c r="BM326" s="230" t="s">
        <v>729</v>
      </c>
    </row>
    <row r="327" spans="1:51" s="13" customFormat="1" ht="12">
      <c r="A327" s="13"/>
      <c r="B327" s="237"/>
      <c r="C327" s="238"/>
      <c r="D327" s="239" t="s">
        <v>193</v>
      </c>
      <c r="E327" s="240" t="s">
        <v>1</v>
      </c>
      <c r="F327" s="241" t="s">
        <v>730</v>
      </c>
      <c r="G327" s="238"/>
      <c r="H327" s="242">
        <v>256.35</v>
      </c>
      <c r="I327" s="243"/>
      <c r="J327" s="238"/>
      <c r="K327" s="238"/>
      <c r="L327" s="244"/>
      <c r="M327" s="245"/>
      <c r="N327" s="246"/>
      <c r="O327" s="246"/>
      <c r="P327" s="246"/>
      <c r="Q327" s="246"/>
      <c r="R327" s="246"/>
      <c r="S327" s="246"/>
      <c r="T327" s="24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8" t="s">
        <v>193</v>
      </c>
      <c r="AU327" s="248" t="s">
        <v>83</v>
      </c>
      <c r="AV327" s="13" t="s">
        <v>83</v>
      </c>
      <c r="AW327" s="13" t="s">
        <v>31</v>
      </c>
      <c r="AX327" s="13" t="s">
        <v>81</v>
      </c>
      <c r="AY327" s="248" t="s">
        <v>139</v>
      </c>
    </row>
    <row r="328" spans="1:63" s="12" customFormat="1" ht="22.8" customHeight="1">
      <c r="A328" s="12"/>
      <c r="B328" s="202"/>
      <c r="C328" s="203"/>
      <c r="D328" s="204" t="s">
        <v>72</v>
      </c>
      <c r="E328" s="216" t="s">
        <v>555</v>
      </c>
      <c r="F328" s="216" t="s">
        <v>556</v>
      </c>
      <c r="G328" s="203"/>
      <c r="H328" s="203"/>
      <c r="I328" s="206"/>
      <c r="J328" s="217">
        <f>BK328</f>
        <v>0</v>
      </c>
      <c r="K328" s="203"/>
      <c r="L328" s="208"/>
      <c r="M328" s="209"/>
      <c r="N328" s="210"/>
      <c r="O328" s="210"/>
      <c r="P328" s="211">
        <f>SUM(P329:P364)</f>
        <v>0</v>
      </c>
      <c r="Q328" s="210"/>
      <c r="R328" s="211">
        <f>SUM(R329:R364)</f>
        <v>0.5985329568000001</v>
      </c>
      <c r="S328" s="210"/>
      <c r="T328" s="212">
        <f>SUM(T329:T364)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3" t="s">
        <v>83</v>
      </c>
      <c r="AT328" s="214" t="s">
        <v>72</v>
      </c>
      <c r="AU328" s="214" t="s">
        <v>81</v>
      </c>
      <c r="AY328" s="213" t="s">
        <v>139</v>
      </c>
      <c r="BK328" s="215">
        <f>SUM(BK329:BK364)</f>
        <v>0</v>
      </c>
    </row>
    <row r="329" spans="1:65" s="2" customFormat="1" ht="24.15" customHeight="1">
      <c r="A329" s="37"/>
      <c r="B329" s="38"/>
      <c r="C329" s="218" t="s">
        <v>527</v>
      </c>
      <c r="D329" s="218" t="s">
        <v>142</v>
      </c>
      <c r="E329" s="219" t="s">
        <v>558</v>
      </c>
      <c r="F329" s="220" t="s">
        <v>559</v>
      </c>
      <c r="G329" s="221" t="s">
        <v>201</v>
      </c>
      <c r="H329" s="222">
        <v>1229.444</v>
      </c>
      <c r="I329" s="223"/>
      <c r="J329" s="224">
        <f>ROUND(I329*H329,2)</f>
        <v>0</v>
      </c>
      <c r="K329" s="225"/>
      <c r="L329" s="43"/>
      <c r="M329" s="226" t="s">
        <v>1</v>
      </c>
      <c r="N329" s="227" t="s">
        <v>38</v>
      </c>
      <c r="O329" s="90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167</v>
      </c>
      <c r="AT329" s="230" t="s">
        <v>142</v>
      </c>
      <c r="AU329" s="230" t="s">
        <v>83</v>
      </c>
      <c r="AY329" s="16" t="s">
        <v>139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81</v>
      </c>
      <c r="BK329" s="231">
        <f>ROUND(I329*H329,2)</f>
        <v>0</v>
      </c>
      <c r="BL329" s="16" t="s">
        <v>167</v>
      </c>
      <c r="BM329" s="230" t="s">
        <v>541</v>
      </c>
    </row>
    <row r="330" spans="1:51" s="13" customFormat="1" ht="12">
      <c r="A330" s="13"/>
      <c r="B330" s="237"/>
      <c r="C330" s="238"/>
      <c r="D330" s="239" t="s">
        <v>193</v>
      </c>
      <c r="E330" s="240" t="s">
        <v>1</v>
      </c>
      <c r="F330" s="241" t="s">
        <v>731</v>
      </c>
      <c r="G330" s="238"/>
      <c r="H330" s="242">
        <v>435</v>
      </c>
      <c r="I330" s="243"/>
      <c r="J330" s="238"/>
      <c r="K330" s="238"/>
      <c r="L330" s="244"/>
      <c r="M330" s="245"/>
      <c r="N330" s="246"/>
      <c r="O330" s="246"/>
      <c r="P330" s="246"/>
      <c r="Q330" s="246"/>
      <c r="R330" s="246"/>
      <c r="S330" s="246"/>
      <c r="T330" s="24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8" t="s">
        <v>193</v>
      </c>
      <c r="AU330" s="248" t="s">
        <v>83</v>
      </c>
      <c r="AV330" s="13" t="s">
        <v>83</v>
      </c>
      <c r="AW330" s="13" t="s">
        <v>31</v>
      </c>
      <c r="AX330" s="13" t="s">
        <v>73</v>
      </c>
      <c r="AY330" s="248" t="s">
        <v>139</v>
      </c>
    </row>
    <row r="331" spans="1:51" s="13" customFormat="1" ht="12">
      <c r="A331" s="13"/>
      <c r="B331" s="237"/>
      <c r="C331" s="238"/>
      <c r="D331" s="239" t="s">
        <v>193</v>
      </c>
      <c r="E331" s="240" t="s">
        <v>1</v>
      </c>
      <c r="F331" s="241" t="s">
        <v>732</v>
      </c>
      <c r="G331" s="238"/>
      <c r="H331" s="242">
        <v>491.4</v>
      </c>
      <c r="I331" s="243"/>
      <c r="J331" s="238"/>
      <c r="K331" s="238"/>
      <c r="L331" s="244"/>
      <c r="M331" s="245"/>
      <c r="N331" s="246"/>
      <c r="O331" s="246"/>
      <c r="P331" s="246"/>
      <c r="Q331" s="246"/>
      <c r="R331" s="246"/>
      <c r="S331" s="246"/>
      <c r="T331" s="24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8" t="s">
        <v>193</v>
      </c>
      <c r="AU331" s="248" t="s">
        <v>83</v>
      </c>
      <c r="AV331" s="13" t="s">
        <v>83</v>
      </c>
      <c r="AW331" s="13" t="s">
        <v>31</v>
      </c>
      <c r="AX331" s="13" t="s">
        <v>73</v>
      </c>
      <c r="AY331" s="248" t="s">
        <v>139</v>
      </c>
    </row>
    <row r="332" spans="1:51" s="13" customFormat="1" ht="12">
      <c r="A332" s="13"/>
      <c r="B332" s="237"/>
      <c r="C332" s="238"/>
      <c r="D332" s="239" t="s">
        <v>193</v>
      </c>
      <c r="E332" s="240" t="s">
        <v>1</v>
      </c>
      <c r="F332" s="241" t="s">
        <v>733</v>
      </c>
      <c r="G332" s="238"/>
      <c r="H332" s="242">
        <v>8.574</v>
      </c>
      <c r="I332" s="243"/>
      <c r="J332" s="238"/>
      <c r="K332" s="238"/>
      <c r="L332" s="244"/>
      <c r="M332" s="245"/>
      <c r="N332" s="246"/>
      <c r="O332" s="246"/>
      <c r="P332" s="246"/>
      <c r="Q332" s="246"/>
      <c r="R332" s="246"/>
      <c r="S332" s="246"/>
      <c r="T332" s="24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8" t="s">
        <v>193</v>
      </c>
      <c r="AU332" s="248" t="s">
        <v>83</v>
      </c>
      <c r="AV332" s="13" t="s">
        <v>83</v>
      </c>
      <c r="AW332" s="13" t="s">
        <v>31</v>
      </c>
      <c r="AX332" s="13" t="s">
        <v>73</v>
      </c>
      <c r="AY332" s="248" t="s">
        <v>139</v>
      </c>
    </row>
    <row r="333" spans="1:51" s="13" customFormat="1" ht="12">
      <c r="A333" s="13"/>
      <c r="B333" s="237"/>
      <c r="C333" s="238"/>
      <c r="D333" s="239" t="s">
        <v>193</v>
      </c>
      <c r="E333" s="240" t="s">
        <v>1</v>
      </c>
      <c r="F333" s="241" t="s">
        <v>734</v>
      </c>
      <c r="G333" s="238"/>
      <c r="H333" s="242">
        <v>294.47</v>
      </c>
      <c r="I333" s="243"/>
      <c r="J333" s="238"/>
      <c r="K333" s="238"/>
      <c r="L333" s="244"/>
      <c r="M333" s="245"/>
      <c r="N333" s="246"/>
      <c r="O333" s="246"/>
      <c r="P333" s="246"/>
      <c r="Q333" s="246"/>
      <c r="R333" s="246"/>
      <c r="S333" s="246"/>
      <c r="T333" s="24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8" t="s">
        <v>193</v>
      </c>
      <c r="AU333" s="248" t="s">
        <v>83</v>
      </c>
      <c r="AV333" s="13" t="s">
        <v>83</v>
      </c>
      <c r="AW333" s="13" t="s">
        <v>31</v>
      </c>
      <c r="AX333" s="13" t="s">
        <v>73</v>
      </c>
      <c r="AY333" s="248" t="s">
        <v>139</v>
      </c>
    </row>
    <row r="334" spans="1:51" s="14" customFormat="1" ht="12">
      <c r="A334" s="14"/>
      <c r="B334" s="249"/>
      <c r="C334" s="250"/>
      <c r="D334" s="239" t="s">
        <v>193</v>
      </c>
      <c r="E334" s="251" t="s">
        <v>1</v>
      </c>
      <c r="F334" s="252" t="s">
        <v>195</v>
      </c>
      <c r="G334" s="250"/>
      <c r="H334" s="253">
        <v>1229.444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8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9" t="s">
        <v>193</v>
      </c>
      <c r="AU334" s="259" t="s">
        <v>83</v>
      </c>
      <c r="AV334" s="14" t="s">
        <v>146</v>
      </c>
      <c r="AW334" s="14" t="s">
        <v>31</v>
      </c>
      <c r="AX334" s="14" t="s">
        <v>81</v>
      </c>
      <c r="AY334" s="259" t="s">
        <v>139</v>
      </c>
    </row>
    <row r="335" spans="1:65" s="2" customFormat="1" ht="16.5" customHeight="1">
      <c r="A335" s="37"/>
      <c r="B335" s="38"/>
      <c r="C335" s="218" t="s">
        <v>370</v>
      </c>
      <c r="D335" s="218" t="s">
        <v>142</v>
      </c>
      <c r="E335" s="219" t="s">
        <v>567</v>
      </c>
      <c r="F335" s="220" t="s">
        <v>568</v>
      </c>
      <c r="G335" s="221" t="s">
        <v>201</v>
      </c>
      <c r="H335" s="222">
        <v>435</v>
      </c>
      <c r="I335" s="223"/>
      <c r="J335" s="224">
        <f>ROUND(I335*H335,2)</f>
        <v>0</v>
      </c>
      <c r="K335" s="225"/>
      <c r="L335" s="43"/>
      <c r="M335" s="226" t="s">
        <v>1</v>
      </c>
      <c r="N335" s="227" t="s">
        <v>38</v>
      </c>
      <c r="O335" s="90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167</v>
      </c>
      <c r="AT335" s="230" t="s">
        <v>142</v>
      </c>
      <c r="AU335" s="230" t="s">
        <v>83</v>
      </c>
      <c r="AY335" s="16" t="s">
        <v>139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81</v>
      </c>
      <c r="BK335" s="231">
        <f>ROUND(I335*H335,2)</f>
        <v>0</v>
      </c>
      <c r="BL335" s="16" t="s">
        <v>167</v>
      </c>
      <c r="BM335" s="230" t="s">
        <v>544</v>
      </c>
    </row>
    <row r="336" spans="1:51" s="13" customFormat="1" ht="12">
      <c r="A336" s="13"/>
      <c r="B336" s="237"/>
      <c r="C336" s="238"/>
      <c r="D336" s="239" t="s">
        <v>193</v>
      </c>
      <c r="E336" s="240" t="s">
        <v>1</v>
      </c>
      <c r="F336" s="241" t="s">
        <v>669</v>
      </c>
      <c r="G336" s="238"/>
      <c r="H336" s="242">
        <v>435</v>
      </c>
      <c r="I336" s="243"/>
      <c r="J336" s="238"/>
      <c r="K336" s="238"/>
      <c r="L336" s="244"/>
      <c r="M336" s="245"/>
      <c r="N336" s="246"/>
      <c r="O336" s="246"/>
      <c r="P336" s="246"/>
      <c r="Q336" s="246"/>
      <c r="R336" s="246"/>
      <c r="S336" s="246"/>
      <c r="T336" s="24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8" t="s">
        <v>193</v>
      </c>
      <c r="AU336" s="248" t="s">
        <v>83</v>
      </c>
      <c r="AV336" s="13" t="s">
        <v>83</v>
      </c>
      <c r="AW336" s="13" t="s">
        <v>31</v>
      </c>
      <c r="AX336" s="13" t="s">
        <v>73</v>
      </c>
      <c r="AY336" s="248" t="s">
        <v>139</v>
      </c>
    </row>
    <row r="337" spans="1:51" s="14" customFormat="1" ht="12">
      <c r="A337" s="14"/>
      <c r="B337" s="249"/>
      <c r="C337" s="250"/>
      <c r="D337" s="239" t="s">
        <v>193</v>
      </c>
      <c r="E337" s="251" t="s">
        <v>1</v>
      </c>
      <c r="F337" s="252" t="s">
        <v>195</v>
      </c>
      <c r="G337" s="250"/>
      <c r="H337" s="253">
        <v>435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9" t="s">
        <v>193</v>
      </c>
      <c r="AU337" s="259" t="s">
        <v>83</v>
      </c>
      <c r="AV337" s="14" t="s">
        <v>146</v>
      </c>
      <c r="AW337" s="14" t="s">
        <v>31</v>
      </c>
      <c r="AX337" s="14" t="s">
        <v>81</v>
      </c>
      <c r="AY337" s="259" t="s">
        <v>139</v>
      </c>
    </row>
    <row r="338" spans="1:65" s="2" customFormat="1" ht="16.5" customHeight="1">
      <c r="A338" s="37"/>
      <c r="B338" s="38"/>
      <c r="C338" s="260" t="s">
        <v>538</v>
      </c>
      <c r="D338" s="260" t="s">
        <v>230</v>
      </c>
      <c r="E338" s="261" t="s">
        <v>570</v>
      </c>
      <c r="F338" s="262" t="s">
        <v>571</v>
      </c>
      <c r="G338" s="263" t="s">
        <v>201</v>
      </c>
      <c r="H338" s="264">
        <v>456.75</v>
      </c>
      <c r="I338" s="265"/>
      <c r="J338" s="266">
        <f>ROUND(I338*H338,2)</f>
        <v>0</v>
      </c>
      <c r="K338" s="267"/>
      <c r="L338" s="268"/>
      <c r="M338" s="269" t="s">
        <v>1</v>
      </c>
      <c r="N338" s="270" t="s">
        <v>38</v>
      </c>
      <c r="O338" s="90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254</v>
      </c>
      <c r="AT338" s="230" t="s">
        <v>230</v>
      </c>
      <c r="AU338" s="230" t="s">
        <v>83</v>
      </c>
      <c r="AY338" s="16" t="s">
        <v>139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81</v>
      </c>
      <c r="BK338" s="231">
        <f>ROUND(I338*H338,2)</f>
        <v>0</v>
      </c>
      <c r="BL338" s="16" t="s">
        <v>167</v>
      </c>
      <c r="BM338" s="230" t="s">
        <v>549</v>
      </c>
    </row>
    <row r="339" spans="1:51" s="13" customFormat="1" ht="12">
      <c r="A339" s="13"/>
      <c r="B339" s="237"/>
      <c r="C339" s="238"/>
      <c r="D339" s="239" t="s">
        <v>193</v>
      </c>
      <c r="E339" s="240" t="s">
        <v>1</v>
      </c>
      <c r="F339" s="241" t="s">
        <v>735</v>
      </c>
      <c r="G339" s="238"/>
      <c r="H339" s="242">
        <v>456.75</v>
      </c>
      <c r="I339" s="243"/>
      <c r="J339" s="238"/>
      <c r="K339" s="238"/>
      <c r="L339" s="244"/>
      <c r="M339" s="245"/>
      <c r="N339" s="246"/>
      <c r="O339" s="246"/>
      <c r="P339" s="246"/>
      <c r="Q339" s="246"/>
      <c r="R339" s="246"/>
      <c r="S339" s="246"/>
      <c r="T339" s="24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8" t="s">
        <v>193</v>
      </c>
      <c r="AU339" s="248" t="s">
        <v>83</v>
      </c>
      <c r="AV339" s="13" t="s">
        <v>83</v>
      </c>
      <c r="AW339" s="13" t="s">
        <v>31</v>
      </c>
      <c r="AX339" s="13" t="s">
        <v>73</v>
      </c>
      <c r="AY339" s="248" t="s">
        <v>139</v>
      </c>
    </row>
    <row r="340" spans="1:51" s="14" customFormat="1" ht="12">
      <c r="A340" s="14"/>
      <c r="B340" s="249"/>
      <c r="C340" s="250"/>
      <c r="D340" s="239" t="s">
        <v>193</v>
      </c>
      <c r="E340" s="251" t="s">
        <v>1</v>
      </c>
      <c r="F340" s="252" t="s">
        <v>195</v>
      </c>
      <c r="G340" s="250"/>
      <c r="H340" s="253">
        <v>456.75</v>
      </c>
      <c r="I340" s="254"/>
      <c r="J340" s="250"/>
      <c r="K340" s="250"/>
      <c r="L340" s="255"/>
      <c r="M340" s="256"/>
      <c r="N340" s="257"/>
      <c r="O340" s="257"/>
      <c r="P340" s="257"/>
      <c r="Q340" s="257"/>
      <c r="R340" s="257"/>
      <c r="S340" s="257"/>
      <c r="T340" s="25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9" t="s">
        <v>193</v>
      </c>
      <c r="AU340" s="259" t="s">
        <v>83</v>
      </c>
      <c r="AV340" s="14" t="s">
        <v>146</v>
      </c>
      <c r="AW340" s="14" t="s">
        <v>31</v>
      </c>
      <c r="AX340" s="14" t="s">
        <v>81</v>
      </c>
      <c r="AY340" s="259" t="s">
        <v>139</v>
      </c>
    </row>
    <row r="341" spans="1:65" s="2" customFormat="1" ht="21.75" customHeight="1">
      <c r="A341" s="37"/>
      <c r="B341" s="38"/>
      <c r="C341" s="218" t="s">
        <v>373</v>
      </c>
      <c r="D341" s="218" t="s">
        <v>142</v>
      </c>
      <c r="E341" s="219" t="s">
        <v>575</v>
      </c>
      <c r="F341" s="220" t="s">
        <v>576</v>
      </c>
      <c r="G341" s="221" t="s">
        <v>201</v>
      </c>
      <c r="H341" s="222">
        <v>245.307</v>
      </c>
      <c r="I341" s="223"/>
      <c r="J341" s="224">
        <f>ROUND(I341*H341,2)</f>
        <v>0</v>
      </c>
      <c r="K341" s="225"/>
      <c r="L341" s="43"/>
      <c r="M341" s="226" t="s">
        <v>1</v>
      </c>
      <c r="N341" s="227" t="s">
        <v>38</v>
      </c>
      <c r="O341" s="90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0" t="s">
        <v>167</v>
      </c>
      <c r="AT341" s="230" t="s">
        <v>142</v>
      </c>
      <c r="AU341" s="230" t="s">
        <v>83</v>
      </c>
      <c r="AY341" s="16" t="s">
        <v>139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6" t="s">
        <v>81</v>
      </c>
      <c r="BK341" s="231">
        <f>ROUND(I341*H341,2)</f>
        <v>0</v>
      </c>
      <c r="BL341" s="16" t="s">
        <v>167</v>
      </c>
      <c r="BM341" s="230" t="s">
        <v>554</v>
      </c>
    </row>
    <row r="342" spans="1:51" s="13" customFormat="1" ht="12">
      <c r="A342" s="13"/>
      <c r="B342" s="237"/>
      <c r="C342" s="238"/>
      <c r="D342" s="239" t="s">
        <v>193</v>
      </c>
      <c r="E342" s="240" t="s">
        <v>1</v>
      </c>
      <c r="F342" s="241" t="s">
        <v>578</v>
      </c>
      <c r="G342" s="238"/>
      <c r="H342" s="242">
        <v>27</v>
      </c>
      <c r="I342" s="243"/>
      <c r="J342" s="238"/>
      <c r="K342" s="238"/>
      <c r="L342" s="244"/>
      <c r="M342" s="245"/>
      <c r="N342" s="246"/>
      <c r="O342" s="246"/>
      <c r="P342" s="246"/>
      <c r="Q342" s="246"/>
      <c r="R342" s="246"/>
      <c r="S342" s="246"/>
      <c r="T342" s="24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8" t="s">
        <v>193</v>
      </c>
      <c r="AU342" s="248" t="s">
        <v>83</v>
      </c>
      <c r="AV342" s="13" t="s">
        <v>83</v>
      </c>
      <c r="AW342" s="13" t="s">
        <v>31</v>
      </c>
      <c r="AX342" s="13" t="s">
        <v>73</v>
      </c>
      <c r="AY342" s="248" t="s">
        <v>139</v>
      </c>
    </row>
    <row r="343" spans="1:51" s="13" customFormat="1" ht="12">
      <c r="A343" s="13"/>
      <c r="B343" s="237"/>
      <c r="C343" s="238"/>
      <c r="D343" s="239" t="s">
        <v>193</v>
      </c>
      <c r="E343" s="240" t="s">
        <v>1</v>
      </c>
      <c r="F343" s="241" t="s">
        <v>736</v>
      </c>
      <c r="G343" s="238"/>
      <c r="H343" s="242">
        <v>52.875</v>
      </c>
      <c r="I343" s="243"/>
      <c r="J343" s="238"/>
      <c r="K343" s="238"/>
      <c r="L343" s="244"/>
      <c r="M343" s="245"/>
      <c r="N343" s="246"/>
      <c r="O343" s="246"/>
      <c r="P343" s="246"/>
      <c r="Q343" s="246"/>
      <c r="R343" s="246"/>
      <c r="S343" s="246"/>
      <c r="T343" s="24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8" t="s">
        <v>193</v>
      </c>
      <c r="AU343" s="248" t="s">
        <v>83</v>
      </c>
      <c r="AV343" s="13" t="s">
        <v>83</v>
      </c>
      <c r="AW343" s="13" t="s">
        <v>31</v>
      </c>
      <c r="AX343" s="13" t="s">
        <v>73</v>
      </c>
      <c r="AY343" s="248" t="s">
        <v>139</v>
      </c>
    </row>
    <row r="344" spans="1:51" s="13" customFormat="1" ht="12">
      <c r="A344" s="13"/>
      <c r="B344" s="237"/>
      <c r="C344" s="238"/>
      <c r="D344" s="239" t="s">
        <v>193</v>
      </c>
      <c r="E344" s="240" t="s">
        <v>1</v>
      </c>
      <c r="F344" s="241" t="s">
        <v>737</v>
      </c>
      <c r="G344" s="238"/>
      <c r="H344" s="242">
        <v>4.32</v>
      </c>
      <c r="I344" s="243"/>
      <c r="J344" s="238"/>
      <c r="K344" s="238"/>
      <c r="L344" s="244"/>
      <c r="M344" s="245"/>
      <c r="N344" s="246"/>
      <c r="O344" s="246"/>
      <c r="P344" s="246"/>
      <c r="Q344" s="246"/>
      <c r="R344" s="246"/>
      <c r="S344" s="246"/>
      <c r="T344" s="24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8" t="s">
        <v>193</v>
      </c>
      <c r="AU344" s="248" t="s">
        <v>83</v>
      </c>
      <c r="AV344" s="13" t="s">
        <v>83</v>
      </c>
      <c r="AW344" s="13" t="s">
        <v>31</v>
      </c>
      <c r="AX344" s="13" t="s">
        <v>73</v>
      </c>
      <c r="AY344" s="248" t="s">
        <v>139</v>
      </c>
    </row>
    <row r="345" spans="1:51" s="13" customFormat="1" ht="12">
      <c r="A345" s="13"/>
      <c r="B345" s="237"/>
      <c r="C345" s="238"/>
      <c r="D345" s="239" t="s">
        <v>193</v>
      </c>
      <c r="E345" s="240" t="s">
        <v>1</v>
      </c>
      <c r="F345" s="241" t="s">
        <v>738</v>
      </c>
      <c r="G345" s="238"/>
      <c r="H345" s="242">
        <v>1.5</v>
      </c>
      <c r="I345" s="243"/>
      <c r="J345" s="238"/>
      <c r="K345" s="238"/>
      <c r="L345" s="244"/>
      <c r="M345" s="245"/>
      <c r="N345" s="246"/>
      <c r="O345" s="246"/>
      <c r="P345" s="246"/>
      <c r="Q345" s="246"/>
      <c r="R345" s="246"/>
      <c r="S345" s="246"/>
      <c r="T345" s="24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8" t="s">
        <v>193</v>
      </c>
      <c r="AU345" s="248" t="s">
        <v>83</v>
      </c>
      <c r="AV345" s="13" t="s">
        <v>83</v>
      </c>
      <c r="AW345" s="13" t="s">
        <v>31</v>
      </c>
      <c r="AX345" s="13" t="s">
        <v>73</v>
      </c>
      <c r="AY345" s="248" t="s">
        <v>139</v>
      </c>
    </row>
    <row r="346" spans="1:51" s="13" customFormat="1" ht="12">
      <c r="A346" s="13"/>
      <c r="B346" s="237"/>
      <c r="C346" s="238"/>
      <c r="D346" s="239" t="s">
        <v>193</v>
      </c>
      <c r="E346" s="240" t="s">
        <v>1</v>
      </c>
      <c r="F346" s="241" t="s">
        <v>739</v>
      </c>
      <c r="G346" s="238"/>
      <c r="H346" s="242">
        <v>8.3316</v>
      </c>
      <c r="I346" s="243"/>
      <c r="J346" s="238"/>
      <c r="K346" s="238"/>
      <c r="L346" s="244"/>
      <c r="M346" s="245"/>
      <c r="N346" s="246"/>
      <c r="O346" s="246"/>
      <c r="P346" s="246"/>
      <c r="Q346" s="246"/>
      <c r="R346" s="246"/>
      <c r="S346" s="246"/>
      <c r="T346" s="24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8" t="s">
        <v>193</v>
      </c>
      <c r="AU346" s="248" t="s">
        <v>83</v>
      </c>
      <c r="AV346" s="13" t="s">
        <v>83</v>
      </c>
      <c r="AW346" s="13" t="s">
        <v>31</v>
      </c>
      <c r="AX346" s="13" t="s">
        <v>73</v>
      </c>
      <c r="AY346" s="248" t="s">
        <v>139</v>
      </c>
    </row>
    <row r="347" spans="1:51" s="13" customFormat="1" ht="12">
      <c r="A347" s="13"/>
      <c r="B347" s="237"/>
      <c r="C347" s="238"/>
      <c r="D347" s="239" t="s">
        <v>193</v>
      </c>
      <c r="E347" s="240" t="s">
        <v>1</v>
      </c>
      <c r="F347" s="241" t="s">
        <v>583</v>
      </c>
      <c r="G347" s="238"/>
      <c r="H347" s="242">
        <v>35.88</v>
      </c>
      <c r="I347" s="243"/>
      <c r="J347" s="238"/>
      <c r="K347" s="238"/>
      <c r="L347" s="244"/>
      <c r="M347" s="245"/>
      <c r="N347" s="246"/>
      <c r="O347" s="246"/>
      <c r="P347" s="246"/>
      <c r="Q347" s="246"/>
      <c r="R347" s="246"/>
      <c r="S347" s="246"/>
      <c r="T347" s="24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8" t="s">
        <v>193</v>
      </c>
      <c r="AU347" s="248" t="s">
        <v>83</v>
      </c>
      <c r="AV347" s="13" t="s">
        <v>83</v>
      </c>
      <c r="AW347" s="13" t="s">
        <v>31</v>
      </c>
      <c r="AX347" s="13" t="s">
        <v>73</v>
      </c>
      <c r="AY347" s="248" t="s">
        <v>139</v>
      </c>
    </row>
    <row r="348" spans="1:51" s="13" customFormat="1" ht="12">
      <c r="A348" s="13"/>
      <c r="B348" s="237"/>
      <c r="C348" s="238"/>
      <c r="D348" s="239" t="s">
        <v>193</v>
      </c>
      <c r="E348" s="240" t="s">
        <v>1</v>
      </c>
      <c r="F348" s="241" t="s">
        <v>584</v>
      </c>
      <c r="G348" s="238"/>
      <c r="H348" s="242">
        <v>100.8</v>
      </c>
      <c r="I348" s="243"/>
      <c r="J348" s="238"/>
      <c r="K348" s="238"/>
      <c r="L348" s="244"/>
      <c r="M348" s="245"/>
      <c r="N348" s="246"/>
      <c r="O348" s="246"/>
      <c r="P348" s="246"/>
      <c r="Q348" s="246"/>
      <c r="R348" s="246"/>
      <c r="S348" s="246"/>
      <c r="T348" s="24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8" t="s">
        <v>193</v>
      </c>
      <c r="AU348" s="248" t="s">
        <v>83</v>
      </c>
      <c r="AV348" s="13" t="s">
        <v>83</v>
      </c>
      <c r="AW348" s="13" t="s">
        <v>31</v>
      </c>
      <c r="AX348" s="13" t="s">
        <v>73</v>
      </c>
      <c r="AY348" s="248" t="s">
        <v>139</v>
      </c>
    </row>
    <row r="349" spans="1:51" s="13" customFormat="1" ht="12">
      <c r="A349" s="13"/>
      <c r="B349" s="237"/>
      <c r="C349" s="238"/>
      <c r="D349" s="239" t="s">
        <v>193</v>
      </c>
      <c r="E349" s="240" t="s">
        <v>1</v>
      </c>
      <c r="F349" s="241" t="s">
        <v>740</v>
      </c>
      <c r="G349" s="238"/>
      <c r="H349" s="242">
        <v>8.8</v>
      </c>
      <c r="I349" s="243"/>
      <c r="J349" s="238"/>
      <c r="K349" s="238"/>
      <c r="L349" s="244"/>
      <c r="M349" s="245"/>
      <c r="N349" s="246"/>
      <c r="O349" s="246"/>
      <c r="P349" s="246"/>
      <c r="Q349" s="246"/>
      <c r="R349" s="246"/>
      <c r="S349" s="246"/>
      <c r="T349" s="24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8" t="s">
        <v>193</v>
      </c>
      <c r="AU349" s="248" t="s">
        <v>83</v>
      </c>
      <c r="AV349" s="13" t="s">
        <v>83</v>
      </c>
      <c r="AW349" s="13" t="s">
        <v>31</v>
      </c>
      <c r="AX349" s="13" t="s">
        <v>73</v>
      </c>
      <c r="AY349" s="248" t="s">
        <v>139</v>
      </c>
    </row>
    <row r="350" spans="1:51" s="13" customFormat="1" ht="12">
      <c r="A350" s="13"/>
      <c r="B350" s="237"/>
      <c r="C350" s="238"/>
      <c r="D350" s="239" t="s">
        <v>193</v>
      </c>
      <c r="E350" s="240" t="s">
        <v>1</v>
      </c>
      <c r="F350" s="241" t="s">
        <v>741</v>
      </c>
      <c r="G350" s="238"/>
      <c r="H350" s="242">
        <v>5.8</v>
      </c>
      <c r="I350" s="243"/>
      <c r="J350" s="238"/>
      <c r="K350" s="238"/>
      <c r="L350" s="244"/>
      <c r="M350" s="245"/>
      <c r="N350" s="246"/>
      <c r="O350" s="246"/>
      <c r="P350" s="246"/>
      <c r="Q350" s="246"/>
      <c r="R350" s="246"/>
      <c r="S350" s="246"/>
      <c r="T350" s="24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8" t="s">
        <v>193</v>
      </c>
      <c r="AU350" s="248" t="s">
        <v>83</v>
      </c>
      <c r="AV350" s="13" t="s">
        <v>83</v>
      </c>
      <c r="AW350" s="13" t="s">
        <v>31</v>
      </c>
      <c r="AX350" s="13" t="s">
        <v>73</v>
      </c>
      <c r="AY350" s="248" t="s">
        <v>139</v>
      </c>
    </row>
    <row r="351" spans="1:51" s="14" customFormat="1" ht="12">
      <c r="A351" s="14"/>
      <c r="B351" s="249"/>
      <c r="C351" s="250"/>
      <c r="D351" s="239" t="s">
        <v>193</v>
      </c>
      <c r="E351" s="251" t="s">
        <v>1</v>
      </c>
      <c r="F351" s="252" t="s">
        <v>195</v>
      </c>
      <c r="G351" s="250"/>
      <c r="H351" s="253">
        <v>245.3066</v>
      </c>
      <c r="I351" s="254"/>
      <c r="J351" s="250"/>
      <c r="K351" s="250"/>
      <c r="L351" s="255"/>
      <c r="M351" s="256"/>
      <c r="N351" s="257"/>
      <c r="O351" s="257"/>
      <c r="P351" s="257"/>
      <c r="Q351" s="257"/>
      <c r="R351" s="257"/>
      <c r="S351" s="257"/>
      <c r="T351" s="25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9" t="s">
        <v>193</v>
      </c>
      <c r="AU351" s="259" t="s">
        <v>83</v>
      </c>
      <c r="AV351" s="14" t="s">
        <v>146</v>
      </c>
      <c r="AW351" s="14" t="s">
        <v>31</v>
      </c>
      <c r="AX351" s="14" t="s">
        <v>81</v>
      </c>
      <c r="AY351" s="259" t="s">
        <v>139</v>
      </c>
    </row>
    <row r="352" spans="1:65" s="2" customFormat="1" ht="16.5" customHeight="1">
      <c r="A352" s="37"/>
      <c r="B352" s="38"/>
      <c r="C352" s="260" t="s">
        <v>546</v>
      </c>
      <c r="D352" s="260" t="s">
        <v>230</v>
      </c>
      <c r="E352" s="261" t="s">
        <v>570</v>
      </c>
      <c r="F352" s="262" t="s">
        <v>571</v>
      </c>
      <c r="G352" s="263" t="s">
        <v>201</v>
      </c>
      <c r="H352" s="264">
        <v>257.572</v>
      </c>
      <c r="I352" s="265"/>
      <c r="J352" s="266">
        <f>ROUND(I352*H352,2)</f>
        <v>0</v>
      </c>
      <c r="K352" s="267"/>
      <c r="L352" s="268"/>
      <c r="M352" s="269" t="s">
        <v>1</v>
      </c>
      <c r="N352" s="270" t="s">
        <v>38</v>
      </c>
      <c r="O352" s="90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0" t="s">
        <v>254</v>
      </c>
      <c r="AT352" s="230" t="s">
        <v>230</v>
      </c>
      <c r="AU352" s="230" t="s">
        <v>83</v>
      </c>
      <c r="AY352" s="16" t="s">
        <v>139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6" t="s">
        <v>81</v>
      </c>
      <c r="BK352" s="231">
        <f>ROUND(I352*H352,2)</f>
        <v>0</v>
      </c>
      <c r="BL352" s="16" t="s">
        <v>167</v>
      </c>
      <c r="BM352" s="230" t="s">
        <v>742</v>
      </c>
    </row>
    <row r="353" spans="1:51" s="13" customFormat="1" ht="12">
      <c r="A353" s="13"/>
      <c r="B353" s="237"/>
      <c r="C353" s="238"/>
      <c r="D353" s="239" t="s">
        <v>193</v>
      </c>
      <c r="E353" s="240" t="s">
        <v>1</v>
      </c>
      <c r="F353" s="241" t="s">
        <v>743</v>
      </c>
      <c r="G353" s="238"/>
      <c r="H353" s="242">
        <v>257.57235</v>
      </c>
      <c r="I353" s="243"/>
      <c r="J353" s="238"/>
      <c r="K353" s="238"/>
      <c r="L353" s="244"/>
      <c r="M353" s="245"/>
      <c r="N353" s="246"/>
      <c r="O353" s="246"/>
      <c r="P353" s="246"/>
      <c r="Q353" s="246"/>
      <c r="R353" s="246"/>
      <c r="S353" s="246"/>
      <c r="T353" s="24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8" t="s">
        <v>193</v>
      </c>
      <c r="AU353" s="248" t="s">
        <v>83</v>
      </c>
      <c r="AV353" s="13" t="s">
        <v>83</v>
      </c>
      <c r="AW353" s="13" t="s">
        <v>31</v>
      </c>
      <c r="AX353" s="13" t="s">
        <v>73</v>
      </c>
      <c r="AY353" s="248" t="s">
        <v>139</v>
      </c>
    </row>
    <row r="354" spans="1:51" s="14" customFormat="1" ht="12">
      <c r="A354" s="14"/>
      <c r="B354" s="249"/>
      <c r="C354" s="250"/>
      <c r="D354" s="239" t="s">
        <v>193</v>
      </c>
      <c r="E354" s="251" t="s">
        <v>1</v>
      </c>
      <c r="F354" s="252" t="s">
        <v>195</v>
      </c>
      <c r="G354" s="250"/>
      <c r="H354" s="253">
        <v>257.57235</v>
      </c>
      <c r="I354" s="254"/>
      <c r="J354" s="250"/>
      <c r="K354" s="250"/>
      <c r="L354" s="255"/>
      <c r="M354" s="256"/>
      <c r="N354" s="257"/>
      <c r="O354" s="257"/>
      <c r="P354" s="257"/>
      <c r="Q354" s="257"/>
      <c r="R354" s="257"/>
      <c r="S354" s="257"/>
      <c r="T354" s="25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9" t="s">
        <v>193</v>
      </c>
      <c r="AU354" s="259" t="s">
        <v>83</v>
      </c>
      <c r="AV354" s="14" t="s">
        <v>146</v>
      </c>
      <c r="AW354" s="14" t="s">
        <v>31</v>
      </c>
      <c r="AX354" s="14" t="s">
        <v>81</v>
      </c>
      <c r="AY354" s="259" t="s">
        <v>139</v>
      </c>
    </row>
    <row r="355" spans="1:65" s="2" customFormat="1" ht="24.15" customHeight="1">
      <c r="A355" s="37"/>
      <c r="B355" s="38"/>
      <c r="C355" s="218" t="s">
        <v>108</v>
      </c>
      <c r="D355" s="218" t="s">
        <v>142</v>
      </c>
      <c r="E355" s="219" t="s">
        <v>588</v>
      </c>
      <c r="F355" s="220" t="s">
        <v>589</v>
      </c>
      <c r="G355" s="221" t="s">
        <v>201</v>
      </c>
      <c r="H355" s="222">
        <v>1229.444</v>
      </c>
      <c r="I355" s="223"/>
      <c r="J355" s="224">
        <f>ROUND(I355*H355,2)</f>
        <v>0</v>
      </c>
      <c r="K355" s="225"/>
      <c r="L355" s="43"/>
      <c r="M355" s="226" t="s">
        <v>1</v>
      </c>
      <c r="N355" s="227" t="s">
        <v>38</v>
      </c>
      <c r="O355" s="90"/>
      <c r="P355" s="228">
        <f>O355*H355</f>
        <v>0</v>
      </c>
      <c r="Q355" s="228">
        <v>0.0002012</v>
      </c>
      <c r="R355" s="228">
        <f>Q355*H355</f>
        <v>0.2473641328</v>
      </c>
      <c r="S355" s="228">
        <v>0</v>
      </c>
      <c r="T355" s="229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0" t="s">
        <v>167</v>
      </c>
      <c r="AT355" s="230" t="s">
        <v>142</v>
      </c>
      <c r="AU355" s="230" t="s">
        <v>83</v>
      </c>
      <c r="AY355" s="16" t="s">
        <v>139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6" t="s">
        <v>81</v>
      </c>
      <c r="BK355" s="231">
        <f>ROUND(I355*H355,2)</f>
        <v>0</v>
      </c>
      <c r="BL355" s="16" t="s">
        <v>167</v>
      </c>
      <c r="BM355" s="230" t="s">
        <v>560</v>
      </c>
    </row>
    <row r="356" spans="1:51" s="13" customFormat="1" ht="12">
      <c r="A356" s="13"/>
      <c r="B356" s="237"/>
      <c r="C356" s="238"/>
      <c r="D356" s="239" t="s">
        <v>193</v>
      </c>
      <c r="E356" s="240" t="s">
        <v>1</v>
      </c>
      <c r="F356" s="241" t="s">
        <v>744</v>
      </c>
      <c r="G356" s="238"/>
      <c r="H356" s="242">
        <v>1229.444</v>
      </c>
      <c r="I356" s="243"/>
      <c r="J356" s="238"/>
      <c r="K356" s="238"/>
      <c r="L356" s="244"/>
      <c r="M356" s="245"/>
      <c r="N356" s="246"/>
      <c r="O356" s="246"/>
      <c r="P356" s="246"/>
      <c r="Q356" s="246"/>
      <c r="R356" s="246"/>
      <c r="S356" s="246"/>
      <c r="T356" s="24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8" t="s">
        <v>193</v>
      </c>
      <c r="AU356" s="248" t="s">
        <v>83</v>
      </c>
      <c r="AV356" s="13" t="s">
        <v>83</v>
      </c>
      <c r="AW356" s="13" t="s">
        <v>31</v>
      </c>
      <c r="AX356" s="13" t="s">
        <v>73</v>
      </c>
      <c r="AY356" s="248" t="s">
        <v>139</v>
      </c>
    </row>
    <row r="357" spans="1:51" s="14" customFormat="1" ht="12">
      <c r="A357" s="14"/>
      <c r="B357" s="249"/>
      <c r="C357" s="250"/>
      <c r="D357" s="239" t="s">
        <v>193</v>
      </c>
      <c r="E357" s="251" t="s">
        <v>1</v>
      </c>
      <c r="F357" s="252" t="s">
        <v>195</v>
      </c>
      <c r="G357" s="250"/>
      <c r="H357" s="253">
        <v>1229.444</v>
      </c>
      <c r="I357" s="254"/>
      <c r="J357" s="250"/>
      <c r="K357" s="250"/>
      <c r="L357" s="255"/>
      <c r="M357" s="256"/>
      <c r="N357" s="257"/>
      <c r="O357" s="257"/>
      <c r="P357" s="257"/>
      <c r="Q357" s="257"/>
      <c r="R357" s="257"/>
      <c r="S357" s="257"/>
      <c r="T357" s="258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9" t="s">
        <v>193</v>
      </c>
      <c r="AU357" s="259" t="s">
        <v>83</v>
      </c>
      <c r="AV357" s="14" t="s">
        <v>146</v>
      </c>
      <c r="AW357" s="14" t="s">
        <v>31</v>
      </c>
      <c r="AX357" s="14" t="s">
        <v>81</v>
      </c>
      <c r="AY357" s="259" t="s">
        <v>139</v>
      </c>
    </row>
    <row r="358" spans="1:65" s="2" customFormat="1" ht="24.15" customHeight="1">
      <c r="A358" s="37"/>
      <c r="B358" s="38"/>
      <c r="C358" s="218" t="s">
        <v>557</v>
      </c>
      <c r="D358" s="218" t="s">
        <v>142</v>
      </c>
      <c r="E358" s="219" t="s">
        <v>592</v>
      </c>
      <c r="F358" s="220" t="s">
        <v>593</v>
      </c>
      <c r="G358" s="221" t="s">
        <v>201</v>
      </c>
      <c r="H358" s="222">
        <v>1216.884</v>
      </c>
      <c r="I358" s="223"/>
      <c r="J358" s="224">
        <f>ROUND(I358*H358,2)</f>
        <v>0</v>
      </c>
      <c r="K358" s="225"/>
      <c r="L358" s="43"/>
      <c r="M358" s="226" t="s">
        <v>1</v>
      </c>
      <c r="N358" s="227" t="s">
        <v>38</v>
      </c>
      <c r="O358" s="90"/>
      <c r="P358" s="228">
        <f>O358*H358</f>
        <v>0</v>
      </c>
      <c r="Q358" s="228">
        <v>0.000286</v>
      </c>
      <c r="R358" s="228">
        <f>Q358*H358</f>
        <v>0.348028824</v>
      </c>
      <c r="S358" s="228">
        <v>0</v>
      </c>
      <c r="T358" s="229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0" t="s">
        <v>167</v>
      </c>
      <c r="AT358" s="230" t="s">
        <v>142</v>
      </c>
      <c r="AU358" s="230" t="s">
        <v>83</v>
      </c>
      <c r="AY358" s="16" t="s">
        <v>139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6" t="s">
        <v>81</v>
      </c>
      <c r="BK358" s="231">
        <f>ROUND(I358*H358,2)</f>
        <v>0</v>
      </c>
      <c r="BL358" s="16" t="s">
        <v>167</v>
      </c>
      <c r="BM358" s="230" t="s">
        <v>565</v>
      </c>
    </row>
    <row r="359" spans="1:51" s="13" customFormat="1" ht="12">
      <c r="A359" s="13"/>
      <c r="B359" s="237"/>
      <c r="C359" s="238"/>
      <c r="D359" s="239" t="s">
        <v>193</v>
      </c>
      <c r="E359" s="240" t="s">
        <v>1</v>
      </c>
      <c r="F359" s="241" t="s">
        <v>744</v>
      </c>
      <c r="G359" s="238"/>
      <c r="H359" s="242">
        <v>1229.444</v>
      </c>
      <c r="I359" s="243"/>
      <c r="J359" s="238"/>
      <c r="K359" s="238"/>
      <c r="L359" s="244"/>
      <c r="M359" s="245"/>
      <c r="N359" s="246"/>
      <c r="O359" s="246"/>
      <c r="P359" s="246"/>
      <c r="Q359" s="246"/>
      <c r="R359" s="246"/>
      <c r="S359" s="246"/>
      <c r="T359" s="24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8" t="s">
        <v>193</v>
      </c>
      <c r="AU359" s="248" t="s">
        <v>83</v>
      </c>
      <c r="AV359" s="13" t="s">
        <v>83</v>
      </c>
      <c r="AW359" s="13" t="s">
        <v>31</v>
      </c>
      <c r="AX359" s="13" t="s">
        <v>73</v>
      </c>
      <c r="AY359" s="248" t="s">
        <v>139</v>
      </c>
    </row>
    <row r="360" spans="1:51" s="13" customFormat="1" ht="12">
      <c r="A360" s="13"/>
      <c r="B360" s="237"/>
      <c r="C360" s="238"/>
      <c r="D360" s="239" t="s">
        <v>193</v>
      </c>
      <c r="E360" s="240" t="s">
        <v>1</v>
      </c>
      <c r="F360" s="241" t="s">
        <v>745</v>
      </c>
      <c r="G360" s="238"/>
      <c r="H360" s="242">
        <v>-12.56</v>
      </c>
      <c r="I360" s="243"/>
      <c r="J360" s="238"/>
      <c r="K360" s="238"/>
      <c r="L360" s="244"/>
      <c r="M360" s="245"/>
      <c r="N360" s="246"/>
      <c r="O360" s="246"/>
      <c r="P360" s="246"/>
      <c r="Q360" s="246"/>
      <c r="R360" s="246"/>
      <c r="S360" s="246"/>
      <c r="T360" s="24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8" t="s">
        <v>193</v>
      </c>
      <c r="AU360" s="248" t="s">
        <v>83</v>
      </c>
      <c r="AV360" s="13" t="s">
        <v>83</v>
      </c>
      <c r="AW360" s="13" t="s">
        <v>31</v>
      </c>
      <c r="AX360" s="13" t="s">
        <v>73</v>
      </c>
      <c r="AY360" s="248" t="s">
        <v>139</v>
      </c>
    </row>
    <row r="361" spans="1:51" s="14" customFormat="1" ht="12">
      <c r="A361" s="14"/>
      <c r="B361" s="249"/>
      <c r="C361" s="250"/>
      <c r="D361" s="239" t="s">
        <v>193</v>
      </c>
      <c r="E361" s="251" t="s">
        <v>1</v>
      </c>
      <c r="F361" s="252" t="s">
        <v>195</v>
      </c>
      <c r="G361" s="250"/>
      <c r="H361" s="253">
        <v>1216.884</v>
      </c>
      <c r="I361" s="254"/>
      <c r="J361" s="250"/>
      <c r="K361" s="250"/>
      <c r="L361" s="255"/>
      <c r="M361" s="256"/>
      <c r="N361" s="257"/>
      <c r="O361" s="257"/>
      <c r="P361" s="257"/>
      <c r="Q361" s="257"/>
      <c r="R361" s="257"/>
      <c r="S361" s="257"/>
      <c r="T361" s="25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9" t="s">
        <v>193</v>
      </c>
      <c r="AU361" s="259" t="s">
        <v>83</v>
      </c>
      <c r="AV361" s="14" t="s">
        <v>146</v>
      </c>
      <c r="AW361" s="14" t="s">
        <v>31</v>
      </c>
      <c r="AX361" s="14" t="s">
        <v>81</v>
      </c>
      <c r="AY361" s="259" t="s">
        <v>139</v>
      </c>
    </row>
    <row r="362" spans="1:65" s="2" customFormat="1" ht="16.5" customHeight="1">
      <c r="A362" s="37"/>
      <c r="B362" s="38"/>
      <c r="C362" s="218" t="s">
        <v>380</v>
      </c>
      <c r="D362" s="218" t="s">
        <v>142</v>
      </c>
      <c r="E362" s="219" t="s">
        <v>604</v>
      </c>
      <c r="F362" s="220" t="s">
        <v>605</v>
      </c>
      <c r="G362" s="221" t="s">
        <v>201</v>
      </c>
      <c r="H362" s="222">
        <v>12.56</v>
      </c>
      <c r="I362" s="223"/>
      <c r="J362" s="224">
        <f>ROUND(I362*H362,2)</f>
        <v>0</v>
      </c>
      <c r="K362" s="225"/>
      <c r="L362" s="43"/>
      <c r="M362" s="226" t="s">
        <v>1</v>
      </c>
      <c r="N362" s="227" t="s">
        <v>38</v>
      </c>
      <c r="O362" s="90"/>
      <c r="P362" s="228">
        <f>O362*H362</f>
        <v>0</v>
      </c>
      <c r="Q362" s="228">
        <v>0.00025</v>
      </c>
      <c r="R362" s="228">
        <f>Q362*H362</f>
        <v>0.00314</v>
      </c>
      <c r="S362" s="228">
        <v>0</v>
      </c>
      <c r="T362" s="229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0" t="s">
        <v>167</v>
      </c>
      <c r="AT362" s="230" t="s">
        <v>142</v>
      </c>
      <c r="AU362" s="230" t="s">
        <v>83</v>
      </c>
      <c r="AY362" s="16" t="s">
        <v>139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6" t="s">
        <v>81</v>
      </c>
      <c r="BK362" s="231">
        <f>ROUND(I362*H362,2)</f>
        <v>0</v>
      </c>
      <c r="BL362" s="16" t="s">
        <v>167</v>
      </c>
      <c r="BM362" s="230" t="s">
        <v>569</v>
      </c>
    </row>
    <row r="363" spans="1:51" s="13" customFormat="1" ht="12">
      <c r="A363" s="13"/>
      <c r="B363" s="237"/>
      <c r="C363" s="238"/>
      <c r="D363" s="239" t="s">
        <v>193</v>
      </c>
      <c r="E363" s="240" t="s">
        <v>1</v>
      </c>
      <c r="F363" s="241" t="s">
        <v>746</v>
      </c>
      <c r="G363" s="238"/>
      <c r="H363" s="242">
        <v>12.56</v>
      </c>
      <c r="I363" s="243"/>
      <c r="J363" s="238"/>
      <c r="K363" s="238"/>
      <c r="L363" s="244"/>
      <c r="M363" s="245"/>
      <c r="N363" s="246"/>
      <c r="O363" s="246"/>
      <c r="P363" s="246"/>
      <c r="Q363" s="246"/>
      <c r="R363" s="246"/>
      <c r="S363" s="246"/>
      <c r="T363" s="24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8" t="s">
        <v>193</v>
      </c>
      <c r="AU363" s="248" t="s">
        <v>83</v>
      </c>
      <c r="AV363" s="13" t="s">
        <v>83</v>
      </c>
      <c r="AW363" s="13" t="s">
        <v>31</v>
      </c>
      <c r="AX363" s="13" t="s">
        <v>73</v>
      </c>
      <c r="AY363" s="248" t="s">
        <v>139</v>
      </c>
    </row>
    <row r="364" spans="1:51" s="14" customFormat="1" ht="12">
      <c r="A364" s="14"/>
      <c r="B364" s="249"/>
      <c r="C364" s="250"/>
      <c r="D364" s="239" t="s">
        <v>193</v>
      </c>
      <c r="E364" s="251" t="s">
        <v>1</v>
      </c>
      <c r="F364" s="252" t="s">
        <v>195</v>
      </c>
      <c r="G364" s="250"/>
      <c r="H364" s="253">
        <v>12.56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9" t="s">
        <v>193</v>
      </c>
      <c r="AU364" s="259" t="s">
        <v>83</v>
      </c>
      <c r="AV364" s="14" t="s">
        <v>146</v>
      </c>
      <c r="AW364" s="14" t="s">
        <v>31</v>
      </c>
      <c r="AX364" s="14" t="s">
        <v>81</v>
      </c>
      <c r="AY364" s="259" t="s">
        <v>139</v>
      </c>
    </row>
    <row r="365" spans="1:63" s="12" customFormat="1" ht="25.9" customHeight="1">
      <c r="A365" s="12"/>
      <c r="B365" s="202"/>
      <c r="C365" s="203"/>
      <c r="D365" s="204" t="s">
        <v>72</v>
      </c>
      <c r="E365" s="205" t="s">
        <v>607</v>
      </c>
      <c r="F365" s="205" t="s">
        <v>608</v>
      </c>
      <c r="G365" s="203"/>
      <c r="H365" s="203"/>
      <c r="I365" s="206"/>
      <c r="J365" s="207">
        <f>BK365</f>
        <v>0</v>
      </c>
      <c r="K365" s="203"/>
      <c r="L365" s="208"/>
      <c r="M365" s="209"/>
      <c r="N365" s="210"/>
      <c r="O365" s="210"/>
      <c r="P365" s="211">
        <f>P366</f>
        <v>0</v>
      </c>
      <c r="Q365" s="210"/>
      <c r="R365" s="211">
        <f>R366</f>
        <v>0</v>
      </c>
      <c r="S365" s="210"/>
      <c r="T365" s="212">
        <f>T366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13" t="s">
        <v>146</v>
      </c>
      <c r="AT365" s="214" t="s">
        <v>72</v>
      </c>
      <c r="AU365" s="214" t="s">
        <v>73</v>
      </c>
      <c r="AY365" s="213" t="s">
        <v>139</v>
      </c>
      <c r="BK365" s="215">
        <f>BK366</f>
        <v>0</v>
      </c>
    </row>
    <row r="366" spans="1:65" s="2" customFormat="1" ht="16.5" customHeight="1">
      <c r="A366" s="37"/>
      <c r="B366" s="38"/>
      <c r="C366" s="218" t="s">
        <v>566</v>
      </c>
      <c r="D366" s="218" t="s">
        <v>142</v>
      </c>
      <c r="E366" s="219" t="s">
        <v>609</v>
      </c>
      <c r="F366" s="220" t="s">
        <v>610</v>
      </c>
      <c r="G366" s="221" t="s">
        <v>149</v>
      </c>
      <c r="H366" s="222">
        <v>1</v>
      </c>
      <c r="I366" s="223"/>
      <c r="J366" s="224">
        <f>ROUND(I366*H366,2)</f>
        <v>0</v>
      </c>
      <c r="K366" s="225"/>
      <c r="L366" s="43"/>
      <c r="M366" s="232" t="s">
        <v>1</v>
      </c>
      <c r="N366" s="233" t="s">
        <v>38</v>
      </c>
      <c r="O366" s="234"/>
      <c r="P366" s="235">
        <f>O366*H366</f>
        <v>0</v>
      </c>
      <c r="Q366" s="235">
        <v>0</v>
      </c>
      <c r="R366" s="235">
        <f>Q366*H366</f>
        <v>0</v>
      </c>
      <c r="S366" s="235">
        <v>0</v>
      </c>
      <c r="T366" s="236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30" t="s">
        <v>611</v>
      </c>
      <c r="AT366" s="230" t="s">
        <v>142</v>
      </c>
      <c r="AU366" s="230" t="s">
        <v>81</v>
      </c>
      <c r="AY366" s="16" t="s">
        <v>139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6" t="s">
        <v>81</v>
      </c>
      <c r="BK366" s="231">
        <f>ROUND(I366*H366,2)</f>
        <v>0</v>
      </c>
      <c r="BL366" s="16" t="s">
        <v>611</v>
      </c>
      <c r="BM366" s="230" t="s">
        <v>572</v>
      </c>
    </row>
    <row r="367" spans="1:31" s="2" customFormat="1" ht="6.95" customHeight="1">
      <c r="A367" s="37"/>
      <c r="B367" s="65"/>
      <c r="C367" s="66"/>
      <c r="D367" s="66"/>
      <c r="E367" s="66"/>
      <c r="F367" s="66"/>
      <c r="G367" s="66"/>
      <c r="H367" s="66"/>
      <c r="I367" s="66"/>
      <c r="J367" s="66"/>
      <c r="K367" s="66"/>
      <c r="L367" s="43"/>
      <c r="M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</row>
  </sheetData>
  <sheetProtection password="CC35" sheet="1" objects="1" scenarios="1" formatColumns="0" formatRows="0" autoFilter="0"/>
  <autoFilter ref="C134:K366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111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Polyfunkční dům Dragounská 12, Cheb - rozpočet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747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30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ROUND(J136,2)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ROUND((SUM(BE136:BE468)),2)</f>
        <v>0</v>
      </c>
      <c r="G33" s="37"/>
      <c r="H33" s="37"/>
      <c r="I33" s="154">
        <v>0.21</v>
      </c>
      <c r="J33" s="153">
        <f>ROUND(((SUM(BE136:BE468))*I33),2)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ROUND((SUM(BF136:BF468)),2)</f>
        <v>0</v>
      </c>
      <c r="G34" s="37"/>
      <c r="H34" s="37"/>
      <c r="I34" s="154">
        <v>0.15</v>
      </c>
      <c r="J34" s="153">
        <f>ROUND(((SUM(BF136:BF468))*I34),2)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ROUND((SUM(BG136:BG468)),2)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ROUND((SUM(BH136:BH468)),2)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ROUND((SUM(BI136:BI468)),2)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Polyfunkční dům Dragounská 12, Cheb - rozpočet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30 - 3NP - PS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30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115</v>
      </c>
      <c r="D94" s="175"/>
      <c r="E94" s="175"/>
      <c r="F94" s="175"/>
      <c r="G94" s="175"/>
      <c r="H94" s="175"/>
      <c r="I94" s="175"/>
      <c r="J94" s="176" t="s">
        <v>116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117</v>
      </c>
      <c r="D96" s="39"/>
      <c r="E96" s="39"/>
      <c r="F96" s="39"/>
      <c r="G96" s="39"/>
      <c r="H96" s="39"/>
      <c r="I96" s="39"/>
      <c r="J96" s="109">
        <f>J136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118</v>
      </c>
    </row>
    <row r="97" spans="1:31" s="9" customFormat="1" ht="24.95" customHeight="1">
      <c r="A97" s="9"/>
      <c r="B97" s="178"/>
      <c r="C97" s="179"/>
      <c r="D97" s="180" t="s">
        <v>169</v>
      </c>
      <c r="E97" s="181"/>
      <c r="F97" s="181"/>
      <c r="G97" s="181"/>
      <c r="H97" s="181"/>
      <c r="I97" s="181"/>
      <c r="J97" s="182">
        <f>J137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170</v>
      </c>
      <c r="E98" s="187"/>
      <c r="F98" s="187"/>
      <c r="G98" s="187"/>
      <c r="H98" s="187"/>
      <c r="I98" s="187"/>
      <c r="J98" s="188">
        <f>J138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171</v>
      </c>
      <c r="E99" s="187"/>
      <c r="F99" s="187"/>
      <c r="G99" s="187"/>
      <c r="H99" s="187"/>
      <c r="I99" s="187"/>
      <c r="J99" s="188">
        <f>J160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172</v>
      </c>
      <c r="E100" s="187"/>
      <c r="F100" s="187"/>
      <c r="G100" s="187"/>
      <c r="H100" s="187"/>
      <c r="I100" s="187"/>
      <c r="J100" s="188">
        <f>J194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173</v>
      </c>
      <c r="E101" s="187"/>
      <c r="F101" s="187"/>
      <c r="G101" s="187"/>
      <c r="H101" s="187"/>
      <c r="I101" s="187"/>
      <c r="J101" s="188">
        <f>J236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174</v>
      </c>
      <c r="E102" s="187"/>
      <c r="F102" s="187"/>
      <c r="G102" s="187"/>
      <c r="H102" s="187"/>
      <c r="I102" s="187"/>
      <c r="J102" s="188">
        <f>J243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8"/>
      <c r="C103" s="179"/>
      <c r="D103" s="180" t="s">
        <v>175</v>
      </c>
      <c r="E103" s="181"/>
      <c r="F103" s="181"/>
      <c r="G103" s="181"/>
      <c r="H103" s="181"/>
      <c r="I103" s="181"/>
      <c r="J103" s="182">
        <f>J245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4"/>
      <c r="C104" s="185"/>
      <c r="D104" s="186" t="s">
        <v>748</v>
      </c>
      <c r="E104" s="187"/>
      <c r="F104" s="187"/>
      <c r="G104" s="187"/>
      <c r="H104" s="187"/>
      <c r="I104" s="187"/>
      <c r="J104" s="188">
        <f>J246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749</v>
      </c>
      <c r="E105" s="187"/>
      <c r="F105" s="187"/>
      <c r="G105" s="187"/>
      <c r="H105" s="187"/>
      <c r="I105" s="187"/>
      <c r="J105" s="188">
        <f>J257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177</v>
      </c>
      <c r="E106" s="187"/>
      <c r="F106" s="187"/>
      <c r="G106" s="187"/>
      <c r="H106" s="187"/>
      <c r="I106" s="187"/>
      <c r="J106" s="188">
        <f>J271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178</v>
      </c>
      <c r="E107" s="187"/>
      <c r="F107" s="187"/>
      <c r="G107" s="187"/>
      <c r="H107" s="187"/>
      <c r="I107" s="187"/>
      <c r="J107" s="188">
        <f>J289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179</v>
      </c>
      <c r="E108" s="187"/>
      <c r="F108" s="187"/>
      <c r="G108" s="187"/>
      <c r="H108" s="187"/>
      <c r="I108" s="187"/>
      <c r="J108" s="188">
        <f>J294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180</v>
      </c>
      <c r="E109" s="187"/>
      <c r="F109" s="187"/>
      <c r="G109" s="187"/>
      <c r="H109" s="187"/>
      <c r="I109" s="187"/>
      <c r="J109" s="188">
        <f>J309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181</v>
      </c>
      <c r="E110" s="187"/>
      <c r="F110" s="187"/>
      <c r="G110" s="187"/>
      <c r="H110" s="187"/>
      <c r="I110" s="187"/>
      <c r="J110" s="188">
        <f>J328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182</v>
      </c>
      <c r="E111" s="187"/>
      <c r="F111" s="187"/>
      <c r="G111" s="187"/>
      <c r="H111" s="187"/>
      <c r="I111" s="187"/>
      <c r="J111" s="188">
        <f>J330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617</v>
      </c>
      <c r="E112" s="187"/>
      <c r="F112" s="187"/>
      <c r="G112" s="187"/>
      <c r="H112" s="187"/>
      <c r="I112" s="187"/>
      <c r="J112" s="188">
        <f>J343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183</v>
      </c>
      <c r="E113" s="187"/>
      <c r="F113" s="187"/>
      <c r="G113" s="187"/>
      <c r="H113" s="187"/>
      <c r="I113" s="187"/>
      <c r="J113" s="188">
        <f>J373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184</v>
      </c>
      <c r="E114" s="187"/>
      <c r="F114" s="187"/>
      <c r="G114" s="187"/>
      <c r="H114" s="187"/>
      <c r="I114" s="187"/>
      <c r="J114" s="188">
        <f>J404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185</v>
      </c>
      <c r="E115" s="187"/>
      <c r="F115" s="187"/>
      <c r="G115" s="187"/>
      <c r="H115" s="187"/>
      <c r="I115" s="187"/>
      <c r="J115" s="188">
        <f>J420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8"/>
      <c r="C116" s="179"/>
      <c r="D116" s="180" t="s">
        <v>186</v>
      </c>
      <c r="E116" s="181"/>
      <c r="F116" s="181"/>
      <c r="G116" s="181"/>
      <c r="H116" s="181"/>
      <c r="I116" s="181"/>
      <c r="J116" s="182">
        <f>J467</f>
        <v>0</v>
      </c>
      <c r="K116" s="179"/>
      <c r="L116" s="183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68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124</v>
      </c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73" t="str">
        <f>E7</f>
        <v>Polyfunkční dům Dragounská 12, Cheb - rozpočet</v>
      </c>
      <c r="F126" s="31"/>
      <c r="G126" s="31"/>
      <c r="H126" s="31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112</v>
      </c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6.5" customHeight="1">
      <c r="A128" s="37"/>
      <c r="B128" s="38"/>
      <c r="C128" s="39"/>
      <c r="D128" s="39"/>
      <c r="E128" s="75" t="str">
        <f>E9</f>
        <v>30 - 3NP - PS</v>
      </c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2" customHeight="1">
      <c r="A130" s="37"/>
      <c r="B130" s="38"/>
      <c r="C130" s="31" t="s">
        <v>20</v>
      </c>
      <c r="D130" s="39"/>
      <c r="E130" s="39"/>
      <c r="F130" s="26" t="str">
        <f>F12</f>
        <v xml:space="preserve"> </v>
      </c>
      <c r="G130" s="39"/>
      <c r="H130" s="39"/>
      <c r="I130" s="31" t="s">
        <v>22</v>
      </c>
      <c r="J130" s="78" t="str">
        <f>IF(J12="","",J12)</f>
        <v>20. 1. 2022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24</v>
      </c>
      <c r="D132" s="39"/>
      <c r="E132" s="39"/>
      <c r="F132" s="26" t="str">
        <f>E15</f>
        <v xml:space="preserve"> </v>
      </c>
      <c r="G132" s="39"/>
      <c r="H132" s="39"/>
      <c r="I132" s="31" t="s">
        <v>29</v>
      </c>
      <c r="J132" s="35" t="str">
        <f>E21</f>
        <v xml:space="preserve"> 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27</v>
      </c>
      <c r="D133" s="39"/>
      <c r="E133" s="39"/>
      <c r="F133" s="26" t="str">
        <f>IF(E18="","",E18)</f>
        <v>Vyplň údaj</v>
      </c>
      <c r="G133" s="39"/>
      <c r="H133" s="39"/>
      <c r="I133" s="31" t="s">
        <v>30</v>
      </c>
      <c r="J133" s="35" t="str">
        <f>E24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0.3" customHeight="1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11" customFormat="1" ht="29.25" customHeight="1">
      <c r="A135" s="190"/>
      <c r="B135" s="191"/>
      <c r="C135" s="192" t="s">
        <v>125</v>
      </c>
      <c r="D135" s="193" t="s">
        <v>58</v>
      </c>
      <c r="E135" s="193" t="s">
        <v>54</v>
      </c>
      <c r="F135" s="193" t="s">
        <v>55</v>
      </c>
      <c r="G135" s="193" t="s">
        <v>126</v>
      </c>
      <c r="H135" s="193" t="s">
        <v>127</v>
      </c>
      <c r="I135" s="193" t="s">
        <v>128</v>
      </c>
      <c r="J135" s="194" t="s">
        <v>116</v>
      </c>
      <c r="K135" s="195" t="s">
        <v>129</v>
      </c>
      <c r="L135" s="196"/>
      <c r="M135" s="99" t="s">
        <v>1</v>
      </c>
      <c r="N135" s="100" t="s">
        <v>37</v>
      </c>
      <c r="O135" s="100" t="s">
        <v>130</v>
      </c>
      <c r="P135" s="100" t="s">
        <v>131</v>
      </c>
      <c r="Q135" s="100" t="s">
        <v>132</v>
      </c>
      <c r="R135" s="100" t="s">
        <v>133</v>
      </c>
      <c r="S135" s="100" t="s">
        <v>134</v>
      </c>
      <c r="T135" s="101" t="s">
        <v>135</v>
      </c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</row>
    <row r="136" spans="1:63" s="2" customFormat="1" ht="22.8" customHeight="1">
      <c r="A136" s="37"/>
      <c r="B136" s="38"/>
      <c r="C136" s="106" t="s">
        <v>136</v>
      </c>
      <c r="D136" s="39"/>
      <c r="E136" s="39"/>
      <c r="F136" s="39"/>
      <c r="G136" s="39"/>
      <c r="H136" s="39"/>
      <c r="I136" s="39"/>
      <c r="J136" s="197">
        <f>BK136</f>
        <v>0</v>
      </c>
      <c r="K136" s="39"/>
      <c r="L136" s="43"/>
      <c r="M136" s="102"/>
      <c r="N136" s="198"/>
      <c r="O136" s="103"/>
      <c r="P136" s="199">
        <f>P137+P245+P467</f>
        <v>0</v>
      </c>
      <c r="Q136" s="103"/>
      <c r="R136" s="199">
        <f>R137+R245+R467</f>
        <v>16.257122141967002</v>
      </c>
      <c r="S136" s="103"/>
      <c r="T136" s="200">
        <f>T137+T245+T467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72</v>
      </c>
      <c r="AU136" s="16" t="s">
        <v>118</v>
      </c>
      <c r="BK136" s="201">
        <f>BK137+BK245+BK467</f>
        <v>0</v>
      </c>
    </row>
    <row r="137" spans="1:63" s="12" customFormat="1" ht="25.9" customHeight="1">
      <c r="A137" s="12"/>
      <c r="B137" s="202"/>
      <c r="C137" s="203"/>
      <c r="D137" s="204" t="s">
        <v>72</v>
      </c>
      <c r="E137" s="205" t="s">
        <v>187</v>
      </c>
      <c r="F137" s="205" t="s">
        <v>188</v>
      </c>
      <c r="G137" s="203"/>
      <c r="H137" s="203"/>
      <c r="I137" s="206"/>
      <c r="J137" s="207">
        <f>BK137</f>
        <v>0</v>
      </c>
      <c r="K137" s="203"/>
      <c r="L137" s="208"/>
      <c r="M137" s="209"/>
      <c r="N137" s="210"/>
      <c r="O137" s="210"/>
      <c r="P137" s="211">
        <f>P138+P160+P194+P236+P243</f>
        <v>0</v>
      </c>
      <c r="Q137" s="210"/>
      <c r="R137" s="211">
        <f>R138+R160+R194+R236+R243</f>
        <v>8.692012789280001</v>
      </c>
      <c r="S137" s="210"/>
      <c r="T137" s="212">
        <f>T138+T160+T194+T236+T243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81</v>
      </c>
      <c r="AT137" s="214" t="s">
        <v>72</v>
      </c>
      <c r="AU137" s="214" t="s">
        <v>73</v>
      </c>
      <c r="AY137" s="213" t="s">
        <v>139</v>
      </c>
      <c r="BK137" s="215">
        <f>BK138+BK160+BK194+BK236+BK243</f>
        <v>0</v>
      </c>
    </row>
    <row r="138" spans="1:63" s="12" customFormat="1" ht="22.8" customHeight="1">
      <c r="A138" s="12"/>
      <c r="B138" s="202"/>
      <c r="C138" s="203"/>
      <c r="D138" s="204" t="s">
        <v>72</v>
      </c>
      <c r="E138" s="216" t="s">
        <v>152</v>
      </c>
      <c r="F138" s="216" t="s">
        <v>189</v>
      </c>
      <c r="G138" s="203"/>
      <c r="H138" s="203"/>
      <c r="I138" s="206"/>
      <c r="J138" s="217">
        <f>BK138</f>
        <v>0</v>
      </c>
      <c r="K138" s="203"/>
      <c r="L138" s="208"/>
      <c r="M138" s="209"/>
      <c r="N138" s="210"/>
      <c r="O138" s="210"/>
      <c r="P138" s="211">
        <f>SUM(P139:P159)</f>
        <v>0</v>
      </c>
      <c r="Q138" s="210"/>
      <c r="R138" s="211">
        <f>SUM(R139:R159)</f>
        <v>1.8515171800000003</v>
      </c>
      <c r="S138" s="210"/>
      <c r="T138" s="212">
        <f>SUM(T139:T159)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3" t="s">
        <v>81</v>
      </c>
      <c r="AT138" s="214" t="s">
        <v>72</v>
      </c>
      <c r="AU138" s="214" t="s">
        <v>81</v>
      </c>
      <c r="AY138" s="213" t="s">
        <v>139</v>
      </c>
      <c r="BK138" s="215">
        <f>SUM(BK139:BK159)</f>
        <v>0</v>
      </c>
    </row>
    <row r="139" spans="1:65" s="2" customFormat="1" ht="24.15" customHeight="1">
      <c r="A139" s="37"/>
      <c r="B139" s="38"/>
      <c r="C139" s="218" t="s">
        <v>81</v>
      </c>
      <c r="D139" s="218" t="s">
        <v>142</v>
      </c>
      <c r="E139" s="219" t="s">
        <v>190</v>
      </c>
      <c r="F139" s="220" t="s">
        <v>191</v>
      </c>
      <c r="G139" s="221" t="s">
        <v>192</v>
      </c>
      <c r="H139" s="222">
        <v>0.065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38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146</v>
      </c>
      <c r="AT139" s="230" t="s">
        <v>142</v>
      </c>
      <c r="AU139" s="230" t="s">
        <v>83</v>
      </c>
      <c r="AY139" s="16" t="s">
        <v>139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81</v>
      </c>
      <c r="BK139" s="231">
        <f>ROUND(I139*H139,2)</f>
        <v>0</v>
      </c>
      <c r="BL139" s="16" t="s">
        <v>146</v>
      </c>
      <c r="BM139" s="230" t="s">
        <v>83</v>
      </c>
    </row>
    <row r="140" spans="1:51" s="13" customFormat="1" ht="12">
      <c r="A140" s="13"/>
      <c r="B140" s="237"/>
      <c r="C140" s="238"/>
      <c r="D140" s="239" t="s">
        <v>193</v>
      </c>
      <c r="E140" s="240" t="s">
        <v>1</v>
      </c>
      <c r="F140" s="241" t="s">
        <v>194</v>
      </c>
      <c r="G140" s="238"/>
      <c r="H140" s="242">
        <v>0.0378</v>
      </c>
      <c r="I140" s="243"/>
      <c r="J140" s="238"/>
      <c r="K140" s="238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193</v>
      </c>
      <c r="AU140" s="248" t="s">
        <v>83</v>
      </c>
      <c r="AV140" s="13" t="s">
        <v>83</v>
      </c>
      <c r="AW140" s="13" t="s">
        <v>31</v>
      </c>
      <c r="AX140" s="13" t="s">
        <v>73</v>
      </c>
      <c r="AY140" s="248" t="s">
        <v>139</v>
      </c>
    </row>
    <row r="141" spans="1:51" s="13" customFormat="1" ht="12">
      <c r="A141" s="13"/>
      <c r="B141" s="237"/>
      <c r="C141" s="238"/>
      <c r="D141" s="239" t="s">
        <v>193</v>
      </c>
      <c r="E141" s="240" t="s">
        <v>1</v>
      </c>
      <c r="F141" s="241" t="s">
        <v>643</v>
      </c>
      <c r="G141" s="238"/>
      <c r="H141" s="242">
        <v>0.027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193</v>
      </c>
      <c r="AU141" s="248" t="s">
        <v>83</v>
      </c>
      <c r="AV141" s="13" t="s">
        <v>83</v>
      </c>
      <c r="AW141" s="13" t="s">
        <v>31</v>
      </c>
      <c r="AX141" s="13" t="s">
        <v>73</v>
      </c>
      <c r="AY141" s="248" t="s">
        <v>139</v>
      </c>
    </row>
    <row r="142" spans="1:51" s="14" customFormat="1" ht="12">
      <c r="A142" s="14"/>
      <c r="B142" s="249"/>
      <c r="C142" s="250"/>
      <c r="D142" s="239" t="s">
        <v>193</v>
      </c>
      <c r="E142" s="251" t="s">
        <v>1</v>
      </c>
      <c r="F142" s="252" t="s">
        <v>195</v>
      </c>
      <c r="G142" s="250"/>
      <c r="H142" s="253">
        <v>0.0648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9" t="s">
        <v>193</v>
      </c>
      <c r="AU142" s="259" t="s">
        <v>83</v>
      </c>
      <c r="AV142" s="14" t="s">
        <v>146</v>
      </c>
      <c r="AW142" s="14" t="s">
        <v>31</v>
      </c>
      <c r="AX142" s="14" t="s">
        <v>81</v>
      </c>
      <c r="AY142" s="259" t="s">
        <v>139</v>
      </c>
    </row>
    <row r="143" spans="1:65" s="2" customFormat="1" ht="33" customHeight="1">
      <c r="A143" s="37"/>
      <c r="B143" s="38"/>
      <c r="C143" s="218" t="s">
        <v>83</v>
      </c>
      <c r="D143" s="218" t="s">
        <v>142</v>
      </c>
      <c r="E143" s="219" t="s">
        <v>196</v>
      </c>
      <c r="F143" s="220" t="s">
        <v>197</v>
      </c>
      <c r="G143" s="221" t="s">
        <v>198</v>
      </c>
      <c r="H143" s="222">
        <v>10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38</v>
      </c>
      <c r="O143" s="90"/>
      <c r="P143" s="228">
        <f>O143*H143</f>
        <v>0</v>
      </c>
      <c r="Q143" s="228">
        <v>0.02628</v>
      </c>
      <c r="R143" s="228">
        <f>Q143*H143</f>
        <v>0.26280000000000003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146</v>
      </c>
      <c r="AT143" s="230" t="s">
        <v>142</v>
      </c>
      <c r="AU143" s="230" t="s">
        <v>83</v>
      </c>
      <c r="AY143" s="16" t="s">
        <v>139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81</v>
      </c>
      <c r="BK143" s="231">
        <f>ROUND(I143*H143,2)</f>
        <v>0</v>
      </c>
      <c r="BL143" s="16" t="s">
        <v>146</v>
      </c>
      <c r="BM143" s="230" t="s">
        <v>146</v>
      </c>
    </row>
    <row r="144" spans="1:51" s="13" customFormat="1" ht="12">
      <c r="A144" s="13"/>
      <c r="B144" s="237"/>
      <c r="C144" s="238"/>
      <c r="D144" s="239" t="s">
        <v>193</v>
      </c>
      <c r="E144" s="240" t="s">
        <v>1</v>
      </c>
      <c r="F144" s="241" t="s">
        <v>750</v>
      </c>
      <c r="G144" s="238"/>
      <c r="H144" s="242">
        <v>8</v>
      </c>
      <c r="I144" s="243"/>
      <c r="J144" s="238"/>
      <c r="K144" s="238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193</v>
      </c>
      <c r="AU144" s="248" t="s">
        <v>83</v>
      </c>
      <c r="AV144" s="13" t="s">
        <v>83</v>
      </c>
      <c r="AW144" s="13" t="s">
        <v>31</v>
      </c>
      <c r="AX144" s="13" t="s">
        <v>73</v>
      </c>
      <c r="AY144" s="248" t="s">
        <v>139</v>
      </c>
    </row>
    <row r="145" spans="1:51" s="13" customFormat="1" ht="12">
      <c r="A145" s="13"/>
      <c r="B145" s="237"/>
      <c r="C145" s="238"/>
      <c r="D145" s="239" t="s">
        <v>193</v>
      </c>
      <c r="E145" s="240" t="s">
        <v>1</v>
      </c>
      <c r="F145" s="241" t="s">
        <v>645</v>
      </c>
      <c r="G145" s="238"/>
      <c r="H145" s="242">
        <v>2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193</v>
      </c>
      <c r="AU145" s="248" t="s">
        <v>83</v>
      </c>
      <c r="AV145" s="13" t="s">
        <v>83</v>
      </c>
      <c r="AW145" s="13" t="s">
        <v>31</v>
      </c>
      <c r="AX145" s="13" t="s">
        <v>73</v>
      </c>
      <c r="AY145" s="248" t="s">
        <v>139</v>
      </c>
    </row>
    <row r="146" spans="1:51" s="14" customFormat="1" ht="12">
      <c r="A146" s="14"/>
      <c r="B146" s="249"/>
      <c r="C146" s="250"/>
      <c r="D146" s="239" t="s">
        <v>193</v>
      </c>
      <c r="E146" s="251" t="s">
        <v>1</v>
      </c>
      <c r="F146" s="252" t="s">
        <v>195</v>
      </c>
      <c r="G146" s="250"/>
      <c r="H146" s="253">
        <v>10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9" t="s">
        <v>193</v>
      </c>
      <c r="AU146" s="259" t="s">
        <v>83</v>
      </c>
      <c r="AV146" s="14" t="s">
        <v>146</v>
      </c>
      <c r="AW146" s="14" t="s">
        <v>31</v>
      </c>
      <c r="AX146" s="14" t="s">
        <v>81</v>
      </c>
      <c r="AY146" s="259" t="s">
        <v>139</v>
      </c>
    </row>
    <row r="147" spans="1:65" s="2" customFormat="1" ht="24.15" customHeight="1">
      <c r="A147" s="37"/>
      <c r="B147" s="38"/>
      <c r="C147" s="218" t="s">
        <v>152</v>
      </c>
      <c r="D147" s="218" t="s">
        <v>142</v>
      </c>
      <c r="E147" s="219" t="s">
        <v>646</v>
      </c>
      <c r="F147" s="220" t="s">
        <v>647</v>
      </c>
      <c r="G147" s="221" t="s">
        <v>305</v>
      </c>
      <c r="H147" s="222">
        <v>0.009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38</v>
      </c>
      <c r="O147" s="90"/>
      <c r="P147" s="228">
        <f>O147*H147</f>
        <v>0</v>
      </c>
      <c r="Q147" s="228">
        <v>1.09</v>
      </c>
      <c r="R147" s="228">
        <f>Q147*H147</f>
        <v>0.00981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146</v>
      </c>
      <c r="AT147" s="230" t="s">
        <v>142</v>
      </c>
      <c r="AU147" s="230" t="s">
        <v>83</v>
      </c>
      <c r="AY147" s="16" t="s">
        <v>139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81</v>
      </c>
      <c r="BK147" s="231">
        <f>ROUND(I147*H147,2)</f>
        <v>0</v>
      </c>
      <c r="BL147" s="16" t="s">
        <v>146</v>
      </c>
      <c r="BM147" s="230" t="s">
        <v>154</v>
      </c>
    </row>
    <row r="148" spans="1:51" s="13" customFormat="1" ht="12">
      <c r="A148" s="13"/>
      <c r="B148" s="237"/>
      <c r="C148" s="238"/>
      <c r="D148" s="239" t="s">
        <v>193</v>
      </c>
      <c r="E148" s="240" t="s">
        <v>1</v>
      </c>
      <c r="F148" s="241" t="s">
        <v>751</v>
      </c>
      <c r="G148" s="238"/>
      <c r="H148" s="242">
        <v>0.0093555</v>
      </c>
      <c r="I148" s="243"/>
      <c r="J148" s="238"/>
      <c r="K148" s="238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193</v>
      </c>
      <c r="AU148" s="248" t="s">
        <v>83</v>
      </c>
      <c r="AV148" s="13" t="s">
        <v>83</v>
      </c>
      <c r="AW148" s="13" t="s">
        <v>31</v>
      </c>
      <c r="AX148" s="13" t="s">
        <v>73</v>
      </c>
      <c r="AY148" s="248" t="s">
        <v>139</v>
      </c>
    </row>
    <row r="149" spans="1:51" s="14" customFormat="1" ht="12">
      <c r="A149" s="14"/>
      <c r="B149" s="249"/>
      <c r="C149" s="250"/>
      <c r="D149" s="239" t="s">
        <v>193</v>
      </c>
      <c r="E149" s="251" t="s">
        <v>1</v>
      </c>
      <c r="F149" s="252" t="s">
        <v>195</v>
      </c>
      <c r="G149" s="250"/>
      <c r="H149" s="253">
        <v>0.0093555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9" t="s">
        <v>193</v>
      </c>
      <c r="AU149" s="259" t="s">
        <v>83</v>
      </c>
      <c r="AV149" s="14" t="s">
        <v>146</v>
      </c>
      <c r="AW149" s="14" t="s">
        <v>31</v>
      </c>
      <c r="AX149" s="14" t="s">
        <v>81</v>
      </c>
      <c r="AY149" s="259" t="s">
        <v>139</v>
      </c>
    </row>
    <row r="150" spans="1:65" s="2" customFormat="1" ht="24.15" customHeight="1">
      <c r="A150" s="37"/>
      <c r="B150" s="38"/>
      <c r="C150" s="218" t="s">
        <v>146</v>
      </c>
      <c r="D150" s="218" t="s">
        <v>142</v>
      </c>
      <c r="E150" s="219" t="s">
        <v>203</v>
      </c>
      <c r="F150" s="220" t="s">
        <v>204</v>
      </c>
      <c r="G150" s="221" t="s">
        <v>201</v>
      </c>
      <c r="H150" s="222">
        <v>26.11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38</v>
      </c>
      <c r="O150" s="90"/>
      <c r="P150" s="228">
        <f>O150*H150</f>
        <v>0</v>
      </c>
      <c r="Q150" s="228">
        <v>0.05897</v>
      </c>
      <c r="R150" s="228">
        <f>Q150*H150</f>
        <v>1.5397067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146</v>
      </c>
      <c r="AT150" s="230" t="s">
        <v>142</v>
      </c>
      <c r="AU150" s="230" t="s">
        <v>83</v>
      </c>
      <c r="AY150" s="16" t="s">
        <v>139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81</v>
      </c>
      <c r="BK150" s="231">
        <f>ROUND(I150*H150,2)</f>
        <v>0</v>
      </c>
      <c r="BL150" s="16" t="s">
        <v>146</v>
      </c>
      <c r="BM150" s="230" t="s">
        <v>158</v>
      </c>
    </row>
    <row r="151" spans="1:51" s="13" customFormat="1" ht="12">
      <c r="A151" s="13"/>
      <c r="B151" s="237"/>
      <c r="C151" s="238"/>
      <c r="D151" s="239" t="s">
        <v>193</v>
      </c>
      <c r="E151" s="240" t="s">
        <v>1</v>
      </c>
      <c r="F151" s="241" t="s">
        <v>752</v>
      </c>
      <c r="G151" s="238"/>
      <c r="H151" s="242">
        <v>18.72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193</v>
      </c>
      <c r="AU151" s="248" t="s">
        <v>83</v>
      </c>
      <c r="AV151" s="13" t="s">
        <v>83</v>
      </c>
      <c r="AW151" s="13" t="s">
        <v>31</v>
      </c>
      <c r="AX151" s="13" t="s">
        <v>73</v>
      </c>
      <c r="AY151" s="248" t="s">
        <v>139</v>
      </c>
    </row>
    <row r="152" spans="1:51" s="13" customFormat="1" ht="12">
      <c r="A152" s="13"/>
      <c r="B152" s="237"/>
      <c r="C152" s="238"/>
      <c r="D152" s="239" t="s">
        <v>193</v>
      </c>
      <c r="E152" s="240" t="s">
        <v>1</v>
      </c>
      <c r="F152" s="241" t="s">
        <v>753</v>
      </c>
      <c r="G152" s="238"/>
      <c r="H152" s="242">
        <v>-5.12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193</v>
      </c>
      <c r="AU152" s="248" t="s">
        <v>83</v>
      </c>
      <c r="AV152" s="13" t="s">
        <v>83</v>
      </c>
      <c r="AW152" s="13" t="s">
        <v>31</v>
      </c>
      <c r="AX152" s="13" t="s">
        <v>73</v>
      </c>
      <c r="AY152" s="248" t="s">
        <v>139</v>
      </c>
    </row>
    <row r="153" spans="1:51" s="13" customFormat="1" ht="12">
      <c r="A153" s="13"/>
      <c r="B153" s="237"/>
      <c r="C153" s="238"/>
      <c r="D153" s="239" t="s">
        <v>193</v>
      </c>
      <c r="E153" s="240" t="s">
        <v>1</v>
      </c>
      <c r="F153" s="241" t="s">
        <v>651</v>
      </c>
      <c r="G153" s="238"/>
      <c r="H153" s="242">
        <v>5.2</v>
      </c>
      <c r="I153" s="243"/>
      <c r="J153" s="238"/>
      <c r="K153" s="238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193</v>
      </c>
      <c r="AU153" s="248" t="s">
        <v>83</v>
      </c>
      <c r="AV153" s="13" t="s">
        <v>83</v>
      </c>
      <c r="AW153" s="13" t="s">
        <v>31</v>
      </c>
      <c r="AX153" s="13" t="s">
        <v>73</v>
      </c>
      <c r="AY153" s="248" t="s">
        <v>139</v>
      </c>
    </row>
    <row r="154" spans="1:51" s="13" customFormat="1" ht="12">
      <c r="A154" s="13"/>
      <c r="B154" s="237"/>
      <c r="C154" s="238"/>
      <c r="D154" s="239" t="s">
        <v>193</v>
      </c>
      <c r="E154" s="240" t="s">
        <v>1</v>
      </c>
      <c r="F154" s="241" t="s">
        <v>652</v>
      </c>
      <c r="G154" s="238"/>
      <c r="H154" s="242">
        <v>-0.75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193</v>
      </c>
      <c r="AU154" s="248" t="s">
        <v>83</v>
      </c>
      <c r="AV154" s="13" t="s">
        <v>83</v>
      </c>
      <c r="AW154" s="13" t="s">
        <v>31</v>
      </c>
      <c r="AX154" s="13" t="s">
        <v>73</v>
      </c>
      <c r="AY154" s="248" t="s">
        <v>139</v>
      </c>
    </row>
    <row r="155" spans="1:51" s="13" customFormat="1" ht="12">
      <c r="A155" s="13"/>
      <c r="B155" s="237"/>
      <c r="C155" s="238"/>
      <c r="D155" s="239" t="s">
        <v>193</v>
      </c>
      <c r="E155" s="240" t="s">
        <v>1</v>
      </c>
      <c r="F155" s="241" t="s">
        <v>754</v>
      </c>
      <c r="G155" s="238"/>
      <c r="H155" s="242">
        <v>8.06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193</v>
      </c>
      <c r="AU155" s="248" t="s">
        <v>83</v>
      </c>
      <c r="AV155" s="13" t="s">
        <v>83</v>
      </c>
      <c r="AW155" s="13" t="s">
        <v>31</v>
      </c>
      <c r="AX155" s="13" t="s">
        <v>73</v>
      </c>
      <c r="AY155" s="248" t="s">
        <v>139</v>
      </c>
    </row>
    <row r="156" spans="1:51" s="14" customFormat="1" ht="12">
      <c r="A156" s="14"/>
      <c r="B156" s="249"/>
      <c r="C156" s="250"/>
      <c r="D156" s="239" t="s">
        <v>193</v>
      </c>
      <c r="E156" s="251" t="s">
        <v>1</v>
      </c>
      <c r="F156" s="252" t="s">
        <v>195</v>
      </c>
      <c r="G156" s="250"/>
      <c r="H156" s="253">
        <v>26.11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9" t="s">
        <v>193</v>
      </c>
      <c r="AU156" s="259" t="s">
        <v>83</v>
      </c>
      <c r="AV156" s="14" t="s">
        <v>146</v>
      </c>
      <c r="AW156" s="14" t="s">
        <v>31</v>
      </c>
      <c r="AX156" s="14" t="s">
        <v>81</v>
      </c>
      <c r="AY156" s="259" t="s">
        <v>139</v>
      </c>
    </row>
    <row r="157" spans="1:65" s="2" customFormat="1" ht="24.15" customHeight="1">
      <c r="A157" s="37"/>
      <c r="B157" s="38"/>
      <c r="C157" s="218" t="s">
        <v>138</v>
      </c>
      <c r="D157" s="218" t="s">
        <v>142</v>
      </c>
      <c r="E157" s="219" t="s">
        <v>653</v>
      </c>
      <c r="F157" s="220" t="s">
        <v>654</v>
      </c>
      <c r="G157" s="221" t="s">
        <v>201</v>
      </c>
      <c r="H157" s="222">
        <v>0.22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38</v>
      </c>
      <c r="O157" s="90"/>
      <c r="P157" s="228">
        <f>O157*H157</f>
        <v>0</v>
      </c>
      <c r="Q157" s="228">
        <v>0.178184</v>
      </c>
      <c r="R157" s="228">
        <f>Q157*H157</f>
        <v>0.03920048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146</v>
      </c>
      <c r="AT157" s="230" t="s">
        <v>142</v>
      </c>
      <c r="AU157" s="230" t="s">
        <v>83</v>
      </c>
      <c r="AY157" s="16" t="s">
        <v>139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81</v>
      </c>
      <c r="BK157" s="231">
        <f>ROUND(I157*H157,2)</f>
        <v>0</v>
      </c>
      <c r="BL157" s="16" t="s">
        <v>146</v>
      </c>
      <c r="BM157" s="230" t="s">
        <v>84</v>
      </c>
    </row>
    <row r="158" spans="1:51" s="13" customFormat="1" ht="12">
      <c r="A158" s="13"/>
      <c r="B158" s="237"/>
      <c r="C158" s="238"/>
      <c r="D158" s="239" t="s">
        <v>193</v>
      </c>
      <c r="E158" s="240" t="s">
        <v>1</v>
      </c>
      <c r="F158" s="241" t="s">
        <v>755</v>
      </c>
      <c r="G158" s="238"/>
      <c r="H158" s="242">
        <v>0.22</v>
      </c>
      <c r="I158" s="243"/>
      <c r="J158" s="238"/>
      <c r="K158" s="238"/>
      <c r="L158" s="244"/>
      <c r="M158" s="245"/>
      <c r="N158" s="246"/>
      <c r="O158" s="246"/>
      <c r="P158" s="246"/>
      <c r="Q158" s="246"/>
      <c r="R158" s="246"/>
      <c r="S158" s="246"/>
      <c r="T158" s="24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8" t="s">
        <v>193</v>
      </c>
      <c r="AU158" s="248" t="s">
        <v>83</v>
      </c>
      <c r="AV158" s="13" t="s">
        <v>83</v>
      </c>
      <c r="AW158" s="13" t="s">
        <v>31</v>
      </c>
      <c r="AX158" s="13" t="s">
        <v>73</v>
      </c>
      <c r="AY158" s="248" t="s">
        <v>139</v>
      </c>
    </row>
    <row r="159" spans="1:51" s="14" customFormat="1" ht="12">
      <c r="A159" s="14"/>
      <c r="B159" s="249"/>
      <c r="C159" s="250"/>
      <c r="D159" s="239" t="s">
        <v>193</v>
      </c>
      <c r="E159" s="251" t="s">
        <v>1</v>
      </c>
      <c r="F159" s="252" t="s">
        <v>195</v>
      </c>
      <c r="G159" s="250"/>
      <c r="H159" s="253">
        <v>0.22</v>
      </c>
      <c r="I159" s="254"/>
      <c r="J159" s="250"/>
      <c r="K159" s="250"/>
      <c r="L159" s="255"/>
      <c r="M159" s="256"/>
      <c r="N159" s="257"/>
      <c r="O159" s="257"/>
      <c r="P159" s="257"/>
      <c r="Q159" s="257"/>
      <c r="R159" s="257"/>
      <c r="S159" s="257"/>
      <c r="T159" s="25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9" t="s">
        <v>193</v>
      </c>
      <c r="AU159" s="259" t="s">
        <v>83</v>
      </c>
      <c r="AV159" s="14" t="s">
        <v>146</v>
      </c>
      <c r="AW159" s="14" t="s">
        <v>31</v>
      </c>
      <c r="AX159" s="14" t="s">
        <v>81</v>
      </c>
      <c r="AY159" s="259" t="s">
        <v>139</v>
      </c>
    </row>
    <row r="160" spans="1:63" s="12" customFormat="1" ht="22.8" customHeight="1">
      <c r="A160" s="12"/>
      <c r="B160" s="202"/>
      <c r="C160" s="203"/>
      <c r="D160" s="204" t="s">
        <v>72</v>
      </c>
      <c r="E160" s="216" t="s">
        <v>154</v>
      </c>
      <c r="F160" s="216" t="s">
        <v>207</v>
      </c>
      <c r="G160" s="203"/>
      <c r="H160" s="203"/>
      <c r="I160" s="206"/>
      <c r="J160" s="217">
        <f>BK160</f>
        <v>0</v>
      </c>
      <c r="K160" s="203"/>
      <c r="L160" s="208"/>
      <c r="M160" s="209"/>
      <c r="N160" s="210"/>
      <c r="O160" s="210"/>
      <c r="P160" s="211">
        <f>SUM(P161:P193)</f>
        <v>0</v>
      </c>
      <c r="Q160" s="210"/>
      <c r="R160" s="211">
        <f>SUM(R161:R193)</f>
        <v>6.76968056</v>
      </c>
      <c r="S160" s="210"/>
      <c r="T160" s="212">
        <f>SUM(T161:T193)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3" t="s">
        <v>81</v>
      </c>
      <c r="AT160" s="214" t="s">
        <v>72</v>
      </c>
      <c r="AU160" s="214" t="s">
        <v>81</v>
      </c>
      <c r="AY160" s="213" t="s">
        <v>139</v>
      </c>
      <c r="BK160" s="215">
        <f>SUM(BK161:BK193)</f>
        <v>0</v>
      </c>
    </row>
    <row r="161" spans="1:65" s="2" customFormat="1" ht="24.15" customHeight="1">
      <c r="A161" s="37"/>
      <c r="B161" s="38"/>
      <c r="C161" s="218" t="s">
        <v>154</v>
      </c>
      <c r="D161" s="218" t="s">
        <v>142</v>
      </c>
      <c r="E161" s="219" t="s">
        <v>208</v>
      </c>
      <c r="F161" s="220" t="s">
        <v>209</v>
      </c>
      <c r="G161" s="221" t="s">
        <v>201</v>
      </c>
      <c r="H161" s="222">
        <v>127.8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38</v>
      </c>
      <c r="O161" s="90"/>
      <c r="P161" s="228">
        <f>O161*H161</f>
        <v>0</v>
      </c>
      <c r="Q161" s="228">
        <v>0.017</v>
      </c>
      <c r="R161" s="228">
        <f>Q161*H161</f>
        <v>2.1726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146</v>
      </c>
      <c r="AT161" s="230" t="s">
        <v>142</v>
      </c>
      <c r="AU161" s="230" t="s">
        <v>83</v>
      </c>
      <c r="AY161" s="16" t="s">
        <v>139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81</v>
      </c>
      <c r="BK161" s="231">
        <f>ROUND(I161*H161,2)</f>
        <v>0</v>
      </c>
      <c r="BL161" s="16" t="s">
        <v>146</v>
      </c>
      <c r="BM161" s="230" t="s">
        <v>756</v>
      </c>
    </row>
    <row r="162" spans="1:51" s="13" customFormat="1" ht="12">
      <c r="A162" s="13"/>
      <c r="B162" s="237"/>
      <c r="C162" s="238"/>
      <c r="D162" s="239" t="s">
        <v>193</v>
      </c>
      <c r="E162" s="240" t="s">
        <v>1</v>
      </c>
      <c r="F162" s="241" t="s">
        <v>757</v>
      </c>
      <c r="G162" s="238"/>
      <c r="H162" s="242">
        <v>127.8</v>
      </c>
      <c r="I162" s="243"/>
      <c r="J162" s="238"/>
      <c r="K162" s="238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193</v>
      </c>
      <c r="AU162" s="248" t="s">
        <v>83</v>
      </c>
      <c r="AV162" s="13" t="s">
        <v>83</v>
      </c>
      <c r="AW162" s="13" t="s">
        <v>31</v>
      </c>
      <c r="AX162" s="13" t="s">
        <v>81</v>
      </c>
      <c r="AY162" s="248" t="s">
        <v>139</v>
      </c>
    </row>
    <row r="163" spans="1:65" s="2" customFormat="1" ht="24.15" customHeight="1">
      <c r="A163" s="37"/>
      <c r="B163" s="38"/>
      <c r="C163" s="218" t="s">
        <v>159</v>
      </c>
      <c r="D163" s="218" t="s">
        <v>142</v>
      </c>
      <c r="E163" s="219" t="s">
        <v>212</v>
      </c>
      <c r="F163" s="220" t="s">
        <v>213</v>
      </c>
      <c r="G163" s="221" t="s">
        <v>201</v>
      </c>
      <c r="H163" s="222">
        <v>27.41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38</v>
      </c>
      <c r="O163" s="90"/>
      <c r="P163" s="228">
        <f>O163*H163</f>
        <v>0</v>
      </c>
      <c r="Q163" s="228">
        <v>0.004384</v>
      </c>
      <c r="R163" s="228">
        <f>Q163*H163</f>
        <v>0.12016544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146</v>
      </c>
      <c r="AT163" s="230" t="s">
        <v>142</v>
      </c>
      <c r="AU163" s="230" t="s">
        <v>83</v>
      </c>
      <c r="AY163" s="16" t="s">
        <v>139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81</v>
      </c>
      <c r="BK163" s="231">
        <f>ROUND(I163*H163,2)</f>
        <v>0</v>
      </c>
      <c r="BL163" s="16" t="s">
        <v>146</v>
      </c>
      <c r="BM163" s="230" t="s">
        <v>216</v>
      </c>
    </row>
    <row r="164" spans="1:51" s="13" customFormat="1" ht="12">
      <c r="A164" s="13"/>
      <c r="B164" s="237"/>
      <c r="C164" s="238"/>
      <c r="D164" s="239" t="s">
        <v>193</v>
      </c>
      <c r="E164" s="240" t="s">
        <v>1</v>
      </c>
      <c r="F164" s="241" t="s">
        <v>758</v>
      </c>
      <c r="G164" s="238"/>
      <c r="H164" s="242">
        <v>18.72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193</v>
      </c>
      <c r="AU164" s="248" t="s">
        <v>83</v>
      </c>
      <c r="AV164" s="13" t="s">
        <v>83</v>
      </c>
      <c r="AW164" s="13" t="s">
        <v>31</v>
      </c>
      <c r="AX164" s="13" t="s">
        <v>73</v>
      </c>
      <c r="AY164" s="248" t="s">
        <v>139</v>
      </c>
    </row>
    <row r="165" spans="1:51" s="13" customFormat="1" ht="12">
      <c r="A165" s="13"/>
      <c r="B165" s="237"/>
      <c r="C165" s="238"/>
      <c r="D165" s="239" t="s">
        <v>193</v>
      </c>
      <c r="E165" s="240" t="s">
        <v>1</v>
      </c>
      <c r="F165" s="241" t="s">
        <v>753</v>
      </c>
      <c r="G165" s="238"/>
      <c r="H165" s="242">
        <v>-5.12</v>
      </c>
      <c r="I165" s="243"/>
      <c r="J165" s="238"/>
      <c r="K165" s="238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193</v>
      </c>
      <c r="AU165" s="248" t="s">
        <v>83</v>
      </c>
      <c r="AV165" s="13" t="s">
        <v>83</v>
      </c>
      <c r="AW165" s="13" t="s">
        <v>31</v>
      </c>
      <c r="AX165" s="13" t="s">
        <v>73</v>
      </c>
      <c r="AY165" s="248" t="s">
        <v>139</v>
      </c>
    </row>
    <row r="166" spans="1:51" s="13" customFormat="1" ht="12">
      <c r="A166" s="13"/>
      <c r="B166" s="237"/>
      <c r="C166" s="238"/>
      <c r="D166" s="239" t="s">
        <v>193</v>
      </c>
      <c r="E166" s="240" t="s">
        <v>1</v>
      </c>
      <c r="F166" s="241" t="s">
        <v>660</v>
      </c>
      <c r="G166" s="238"/>
      <c r="H166" s="242">
        <v>6.24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193</v>
      </c>
      <c r="AU166" s="248" t="s">
        <v>83</v>
      </c>
      <c r="AV166" s="13" t="s">
        <v>83</v>
      </c>
      <c r="AW166" s="13" t="s">
        <v>31</v>
      </c>
      <c r="AX166" s="13" t="s">
        <v>73</v>
      </c>
      <c r="AY166" s="248" t="s">
        <v>139</v>
      </c>
    </row>
    <row r="167" spans="1:51" s="13" customFormat="1" ht="12">
      <c r="A167" s="13"/>
      <c r="B167" s="237"/>
      <c r="C167" s="238"/>
      <c r="D167" s="239" t="s">
        <v>193</v>
      </c>
      <c r="E167" s="240" t="s">
        <v>1</v>
      </c>
      <c r="F167" s="241" t="s">
        <v>652</v>
      </c>
      <c r="G167" s="238"/>
      <c r="H167" s="242">
        <v>-0.75</v>
      </c>
      <c r="I167" s="243"/>
      <c r="J167" s="238"/>
      <c r="K167" s="238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193</v>
      </c>
      <c r="AU167" s="248" t="s">
        <v>83</v>
      </c>
      <c r="AV167" s="13" t="s">
        <v>83</v>
      </c>
      <c r="AW167" s="13" t="s">
        <v>31</v>
      </c>
      <c r="AX167" s="13" t="s">
        <v>73</v>
      </c>
      <c r="AY167" s="248" t="s">
        <v>139</v>
      </c>
    </row>
    <row r="168" spans="1:51" s="13" customFormat="1" ht="12">
      <c r="A168" s="13"/>
      <c r="B168" s="237"/>
      <c r="C168" s="238"/>
      <c r="D168" s="239" t="s">
        <v>193</v>
      </c>
      <c r="E168" s="240" t="s">
        <v>1</v>
      </c>
      <c r="F168" s="241" t="s">
        <v>759</v>
      </c>
      <c r="G168" s="238"/>
      <c r="H168" s="242">
        <v>8.32</v>
      </c>
      <c r="I168" s="243"/>
      <c r="J168" s="238"/>
      <c r="K168" s="238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193</v>
      </c>
      <c r="AU168" s="248" t="s">
        <v>83</v>
      </c>
      <c r="AV168" s="13" t="s">
        <v>83</v>
      </c>
      <c r="AW168" s="13" t="s">
        <v>31</v>
      </c>
      <c r="AX168" s="13" t="s">
        <v>73</v>
      </c>
      <c r="AY168" s="248" t="s">
        <v>139</v>
      </c>
    </row>
    <row r="169" spans="1:51" s="14" customFormat="1" ht="12">
      <c r="A169" s="14"/>
      <c r="B169" s="249"/>
      <c r="C169" s="250"/>
      <c r="D169" s="239" t="s">
        <v>193</v>
      </c>
      <c r="E169" s="251" t="s">
        <v>1</v>
      </c>
      <c r="F169" s="252" t="s">
        <v>195</v>
      </c>
      <c r="G169" s="250"/>
      <c r="H169" s="253">
        <v>27.41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9" t="s">
        <v>193</v>
      </c>
      <c r="AU169" s="259" t="s">
        <v>83</v>
      </c>
      <c r="AV169" s="14" t="s">
        <v>146</v>
      </c>
      <c r="AW169" s="14" t="s">
        <v>31</v>
      </c>
      <c r="AX169" s="14" t="s">
        <v>81</v>
      </c>
      <c r="AY169" s="259" t="s">
        <v>139</v>
      </c>
    </row>
    <row r="170" spans="1:65" s="2" customFormat="1" ht="24.15" customHeight="1">
      <c r="A170" s="37"/>
      <c r="B170" s="38"/>
      <c r="C170" s="218" t="s">
        <v>158</v>
      </c>
      <c r="D170" s="218" t="s">
        <v>142</v>
      </c>
      <c r="E170" s="219" t="s">
        <v>661</v>
      </c>
      <c r="F170" s="220" t="s">
        <v>662</v>
      </c>
      <c r="G170" s="221" t="s">
        <v>201</v>
      </c>
      <c r="H170" s="222">
        <v>12.47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38</v>
      </c>
      <c r="O170" s="90"/>
      <c r="P170" s="228">
        <f>O170*H170</f>
        <v>0</v>
      </c>
      <c r="Q170" s="228">
        <v>0.004</v>
      </c>
      <c r="R170" s="228">
        <f>Q170*H170</f>
        <v>0.04988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146</v>
      </c>
      <c r="AT170" s="230" t="s">
        <v>142</v>
      </c>
      <c r="AU170" s="230" t="s">
        <v>83</v>
      </c>
      <c r="AY170" s="16" t="s">
        <v>139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81</v>
      </c>
      <c r="BK170" s="231">
        <f>ROUND(I170*H170,2)</f>
        <v>0</v>
      </c>
      <c r="BL170" s="16" t="s">
        <v>146</v>
      </c>
      <c r="BM170" s="230" t="s">
        <v>162</v>
      </c>
    </row>
    <row r="171" spans="1:51" s="13" customFormat="1" ht="12">
      <c r="A171" s="13"/>
      <c r="B171" s="237"/>
      <c r="C171" s="238"/>
      <c r="D171" s="239" t="s">
        <v>193</v>
      </c>
      <c r="E171" s="240" t="s">
        <v>1</v>
      </c>
      <c r="F171" s="241" t="s">
        <v>660</v>
      </c>
      <c r="G171" s="238"/>
      <c r="H171" s="242">
        <v>6.24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193</v>
      </c>
      <c r="AU171" s="248" t="s">
        <v>83</v>
      </c>
      <c r="AV171" s="13" t="s">
        <v>83</v>
      </c>
      <c r="AW171" s="13" t="s">
        <v>31</v>
      </c>
      <c r="AX171" s="13" t="s">
        <v>73</v>
      </c>
      <c r="AY171" s="248" t="s">
        <v>139</v>
      </c>
    </row>
    <row r="172" spans="1:51" s="13" customFormat="1" ht="12">
      <c r="A172" s="13"/>
      <c r="B172" s="237"/>
      <c r="C172" s="238"/>
      <c r="D172" s="239" t="s">
        <v>193</v>
      </c>
      <c r="E172" s="240" t="s">
        <v>1</v>
      </c>
      <c r="F172" s="241" t="s">
        <v>652</v>
      </c>
      <c r="G172" s="238"/>
      <c r="H172" s="242">
        <v>-0.75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193</v>
      </c>
      <c r="AU172" s="248" t="s">
        <v>83</v>
      </c>
      <c r="AV172" s="13" t="s">
        <v>83</v>
      </c>
      <c r="AW172" s="13" t="s">
        <v>31</v>
      </c>
      <c r="AX172" s="13" t="s">
        <v>73</v>
      </c>
      <c r="AY172" s="248" t="s">
        <v>139</v>
      </c>
    </row>
    <row r="173" spans="1:51" s="13" customFormat="1" ht="12">
      <c r="A173" s="13"/>
      <c r="B173" s="237"/>
      <c r="C173" s="238"/>
      <c r="D173" s="239" t="s">
        <v>193</v>
      </c>
      <c r="E173" s="240" t="s">
        <v>1</v>
      </c>
      <c r="F173" s="241" t="s">
        <v>759</v>
      </c>
      <c r="G173" s="238"/>
      <c r="H173" s="242">
        <v>8.32</v>
      </c>
      <c r="I173" s="243"/>
      <c r="J173" s="238"/>
      <c r="K173" s="238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193</v>
      </c>
      <c r="AU173" s="248" t="s">
        <v>83</v>
      </c>
      <c r="AV173" s="13" t="s">
        <v>83</v>
      </c>
      <c r="AW173" s="13" t="s">
        <v>31</v>
      </c>
      <c r="AX173" s="13" t="s">
        <v>73</v>
      </c>
      <c r="AY173" s="248" t="s">
        <v>139</v>
      </c>
    </row>
    <row r="174" spans="1:51" s="13" customFormat="1" ht="12">
      <c r="A174" s="13"/>
      <c r="B174" s="237"/>
      <c r="C174" s="238"/>
      <c r="D174" s="239" t="s">
        <v>193</v>
      </c>
      <c r="E174" s="240" t="s">
        <v>1</v>
      </c>
      <c r="F174" s="241" t="s">
        <v>760</v>
      </c>
      <c r="G174" s="238"/>
      <c r="H174" s="242">
        <v>-1.86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193</v>
      </c>
      <c r="AU174" s="248" t="s">
        <v>83</v>
      </c>
      <c r="AV174" s="13" t="s">
        <v>83</v>
      </c>
      <c r="AW174" s="13" t="s">
        <v>31</v>
      </c>
      <c r="AX174" s="13" t="s">
        <v>73</v>
      </c>
      <c r="AY174" s="248" t="s">
        <v>139</v>
      </c>
    </row>
    <row r="175" spans="1:51" s="13" customFormat="1" ht="12">
      <c r="A175" s="13"/>
      <c r="B175" s="237"/>
      <c r="C175" s="238"/>
      <c r="D175" s="239" t="s">
        <v>193</v>
      </c>
      <c r="E175" s="240" t="s">
        <v>1</v>
      </c>
      <c r="F175" s="241" t="s">
        <v>761</v>
      </c>
      <c r="G175" s="238"/>
      <c r="H175" s="242">
        <v>0.52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193</v>
      </c>
      <c r="AU175" s="248" t="s">
        <v>83</v>
      </c>
      <c r="AV175" s="13" t="s">
        <v>83</v>
      </c>
      <c r="AW175" s="13" t="s">
        <v>31</v>
      </c>
      <c r="AX175" s="13" t="s">
        <v>73</v>
      </c>
      <c r="AY175" s="248" t="s">
        <v>139</v>
      </c>
    </row>
    <row r="176" spans="1:51" s="14" customFormat="1" ht="12">
      <c r="A176" s="14"/>
      <c r="B176" s="249"/>
      <c r="C176" s="250"/>
      <c r="D176" s="239" t="s">
        <v>193</v>
      </c>
      <c r="E176" s="251" t="s">
        <v>1</v>
      </c>
      <c r="F176" s="252" t="s">
        <v>195</v>
      </c>
      <c r="G176" s="250"/>
      <c r="H176" s="253">
        <v>12.47</v>
      </c>
      <c r="I176" s="254"/>
      <c r="J176" s="250"/>
      <c r="K176" s="250"/>
      <c r="L176" s="255"/>
      <c r="M176" s="256"/>
      <c r="N176" s="257"/>
      <c r="O176" s="257"/>
      <c r="P176" s="257"/>
      <c r="Q176" s="257"/>
      <c r="R176" s="257"/>
      <c r="S176" s="257"/>
      <c r="T176" s="25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9" t="s">
        <v>193</v>
      </c>
      <c r="AU176" s="259" t="s">
        <v>83</v>
      </c>
      <c r="AV176" s="14" t="s">
        <v>146</v>
      </c>
      <c r="AW176" s="14" t="s">
        <v>31</v>
      </c>
      <c r="AX176" s="14" t="s">
        <v>81</v>
      </c>
      <c r="AY176" s="259" t="s">
        <v>139</v>
      </c>
    </row>
    <row r="177" spans="1:65" s="2" customFormat="1" ht="24.15" customHeight="1">
      <c r="A177" s="37"/>
      <c r="B177" s="38"/>
      <c r="C177" s="218" t="s">
        <v>221</v>
      </c>
      <c r="D177" s="218" t="s">
        <v>142</v>
      </c>
      <c r="E177" s="219" t="s">
        <v>214</v>
      </c>
      <c r="F177" s="220" t="s">
        <v>215</v>
      </c>
      <c r="G177" s="221" t="s">
        <v>198</v>
      </c>
      <c r="H177" s="222">
        <v>3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38</v>
      </c>
      <c r="O177" s="90"/>
      <c r="P177" s="228">
        <f>O177*H177</f>
        <v>0</v>
      </c>
      <c r="Q177" s="228">
        <v>0.0102</v>
      </c>
      <c r="R177" s="228">
        <f>Q177*H177</f>
        <v>0.030600000000000002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146</v>
      </c>
      <c r="AT177" s="230" t="s">
        <v>142</v>
      </c>
      <c r="AU177" s="230" t="s">
        <v>83</v>
      </c>
      <c r="AY177" s="16" t="s">
        <v>139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81</v>
      </c>
      <c r="BK177" s="231">
        <f>ROUND(I177*H177,2)</f>
        <v>0</v>
      </c>
      <c r="BL177" s="16" t="s">
        <v>146</v>
      </c>
      <c r="BM177" s="230" t="s">
        <v>167</v>
      </c>
    </row>
    <row r="178" spans="1:65" s="2" customFormat="1" ht="24.15" customHeight="1">
      <c r="A178" s="37"/>
      <c r="B178" s="38"/>
      <c r="C178" s="218" t="s">
        <v>84</v>
      </c>
      <c r="D178" s="218" t="s">
        <v>142</v>
      </c>
      <c r="E178" s="219" t="s">
        <v>217</v>
      </c>
      <c r="F178" s="220" t="s">
        <v>218</v>
      </c>
      <c r="G178" s="221" t="s">
        <v>201</v>
      </c>
      <c r="H178" s="222">
        <v>238.038</v>
      </c>
      <c r="I178" s="223"/>
      <c r="J178" s="224">
        <f>ROUND(I178*H178,2)</f>
        <v>0</v>
      </c>
      <c r="K178" s="225"/>
      <c r="L178" s="43"/>
      <c r="M178" s="226" t="s">
        <v>1</v>
      </c>
      <c r="N178" s="227" t="s">
        <v>38</v>
      </c>
      <c r="O178" s="90"/>
      <c r="P178" s="228">
        <f>O178*H178</f>
        <v>0</v>
      </c>
      <c r="Q178" s="228">
        <v>0.017</v>
      </c>
      <c r="R178" s="228">
        <f>Q178*H178</f>
        <v>4.046646000000001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146</v>
      </c>
      <c r="AT178" s="230" t="s">
        <v>142</v>
      </c>
      <c r="AU178" s="230" t="s">
        <v>83</v>
      </c>
      <c r="AY178" s="16" t="s">
        <v>139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81</v>
      </c>
      <c r="BK178" s="231">
        <f>ROUND(I178*H178,2)</f>
        <v>0</v>
      </c>
      <c r="BL178" s="16" t="s">
        <v>146</v>
      </c>
      <c r="BM178" s="230" t="s">
        <v>762</v>
      </c>
    </row>
    <row r="179" spans="1:51" s="13" customFormat="1" ht="12">
      <c r="A179" s="13"/>
      <c r="B179" s="237"/>
      <c r="C179" s="238"/>
      <c r="D179" s="239" t="s">
        <v>193</v>
      </c>
      <c r="E179" s="240" t="s">
        <v>1</v>
      </c>
      <c r="F179" s="241" t="s">
        <v>763</v>
      </c>
      <c r="G179" s="238"/>
      <c r="H179" s="242">
        <v>147.3576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193</v>
      </c>
      <c r="AU179" s="248" t="s">
        <v>83</v>
      </c>
      <c r="AV179" s="13" t="s">
        <v>83</v>
      </c>
      <c r="AW179" s="13" t="s">
        <v>31</v>
      </c>
      <c r="AX179" s="13" t="s">
        <v>73</v>
      </c>
      <c r="AY179" s="248" t="s">
        <v>139</v>
      </c>
    </row>
    <row r="180" spans="1:51" s="13" customFormat="1" ht="12">
      <c r="A180" s="13"/>
      <c r="B180" s="237"/>
      <c r="C180" s="238"/>
      <c r="D180" s="239" t="s">
        <v>193</v>
      </c>
      <c r="E180" s="240" t="s">
        <v>1</v>
      </c>
      <c r="F180" s="241" t="s">
        <v>764</v>
      </c>
      <c r="G180" s="238"/>
      <c r="H180" s="242">
        <v>90.6807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193</v>
      </c>
      <c r="AU180" s="248" t="s">
        <v>83</v>
      </c>
      <c r="AV180" s="13" t="s">
        <v>83</v>
      </c>
      <c r="AW180" s="13" t="s">
        <v>31</v>
      </c>
      <c r="AX180" s="13" t="s">
        <v>73</v>
      </c>
      <c r="AY180" s="248" t="s">
        <v>139</v>
      </c>
    </row>
    <row r="181" spans="1:51" s="14" customFormat="1" ht="12">
      <c r="A181" s="14"/>
      <c r="B181" s="249"/>
      <c r="C181" s="250"/>
      <c r="D181" s="239" t="s">
        <v>193</v>
      </c>
      <c r="E181" s="251" t="s">
        <v>1</v>
      </c>
      <c r="F181" s="252" t="s">
        <v>195</v>
      </c>
      <c r="G181" s="250"/>
      <c r="H181" s="253">
        <v>238.0383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9" t="s">
        <v>193</v>
      </c>
      <c r="AU181" s="259" t="s">
        <v>83</v>
      </c>
      <c r="AV181" s="14" t="s">
        <v>146</v>
      </c>
      <c r="AW181" s="14" t="s">
        <v>31</v>
      </c>
      <c r="AX181" s="14" t="s">
        <v>81</v>
      </c>
      <c r="AY181" s="259" t="s">
        <v>139</v>
      </c>
    </row>
    <row r="182" spans="1:65" s="2" customFormat="1" ht="16.5" customHeight="1">
      <c r="A182" s="37"/>
      <c r="B182" s="38"/>
      <c r="C182" s="218" t="s">
        <v>226</v>
      </c>
      <c r="D182" s="218" t="s">
        <v>142</v>
      </c>
      <c r="E182" s="219" t="s">
        <v>663</v>
      </c>
      <c r="F182" s="220" t="s">
        <v>664</v>
      </c>
      <c r="G182" s="221" t="s">
        <v>201</v>
      </c>
      <c r="H182" s="222">
        <v>0.34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38</v>
      </c>
      <c r="O182" s="90"/>
      <c r="P182" s="228">
        <f>O182*H182</f>
        <v>0</v>
      </c>
      <c r="Q182" s="228">
        <v>0.000356</v>
      </c>
      <c r="R182" s="228">
        <f>Q182*H182</f>
        <v>0.00012104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146</v>
      </c>
      <c r="AT182" s="230" t="s">
        <v>142</v>
      </c>
      <c r="AU182" s="230" t="s">
        <v>83</v>
      </c>
      <c r="AY182" s="16" t="s">
        <v>139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81</v>
      </c>
      <c r="BK182" s="231">
        <f>ROUND(I182*H182,2)</f>
        <v>0</v>
      </c>
      <c r="BL182" s="16" t="s">
        <v>146</v>
      </c>
      <c r="BM182" s="230" t="s">
        <v>229</v>
      </c>
    </row>
    <row r="183" spans="1:51" s="13" customFormat="1" ht="12">
      <c r="A183" s="13"/>
      <c r="B183" s="237"/>
      <c r="C183" s="238"/>
      <c r="D183" s="239" t="s">
        <v>193</v>
      </c>
      <c r="E183" s="240" t="s">
        <v>1</v>
      </c>
      <c r="F183" s="241" t="s">
        <v>765</v>
      </c>
      <c r="G183" s="238"/>
      <c r="H183" s="242">
        <v>0.34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193</v>
      </c>
      <c r="AU183" s="248" t="s">
        <v>83</v>
      </c>
      <c r="AV183" s="13" t="s">
        <v>83</v>
      </c>
      <c r="AW183" s="13" t="s">
        <v>31</v>
      </c>
      <c r="AX183" s="13" t="s">
        <v>73</v>
      </c>
      <c r="AY183" s="248" t="s">
        <v>139</v>
      </c>
    </row>
    <row r="184" spans="1:51" s="14" customFormat="1" ht="12">
      <c r="A184" s="14"/>
      <c r="B184" s="249"/>
      <c r="C184" s="250"/>
      <c r="D184" s="239" t="s">
        <v>193</v>
      </c>
      <c r="E184" s="251" t="s">
        <v>1</v>
      </c>
      <c r="F184" s="252" t="s">
        <v>195</v>
      </c>
      <c r="G184" s="250"/>
      <c r="H184" s="253">
        <v>0.34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9" t="s">
        <v>193</v>
      </c>
      <c r="AU184" s="259" t="s">
        <v>83</v>
      </c>
      <c r="AV184" s="14" t="s">
        <v>146</v>
      </c>
      <c r="AW184" s="14" t="s">
        <v>31</v>
      </c>
      <c r="AX184" s="14" t="s">
        <v>81</v>
      </c>
      <c r="AY184" s="259" t="s">
        <v>139</v>
      </c>
    </row>
    <row r="185" spans="1:65" s="2" customFormat="1" ht="24.15" customHeight="1">
      <c r="A185" s="37"/>
      <c r="B185" s="38"/>
      <c r="C185" s="218" t="s">
        <v>216</v>
      </c>
      <c r="D185" s="218" t="s">
        <v>142</v>
      </c>
      <c r="E185" s="219" t="s">
        <v>666</v>
      </c>
      <c r="F185" s="220" t="s">
        <v>667</v>
      </c>
      <c r="G185" s="221" t="s">
        <v>356</v>
      </c>
      <c r="H185" s="222">
        <v>3.92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38</v>
      </c>
      <c r="O185" s="90"/>
      <c r="P185" s="228">
        <f>O185*H185</f>
        <v>0</v>
      </c>
      <c r="Q185" s="228">
        <v>0.0015</v>
      </c>
      <c r="R185" s="228">
        <f>Q185*H185</f>
        <v>0.00588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146</v>
      </c>
      <c r="AT185" s="230" t="s">
        <v>142</v>
      </c>
      <c r="AU185" s="230" t="s">
        <v>83</v>
      </c>
      <c r="AY185" s="16" t="s">
        <v>139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81</v>
      </c>
      <c r="BK185" s="231">
        <f>ROUND(I185*H185,2)</f>
        <v>0</v>
      </c>
      <c r="BL185" s="16" t="s">
        <v>146</v>
      </c>
      <c r="BM185" s="230" t="s">
        <v>87</v>
      </c>
    </row>
    <row r="186" spans="1:51" s="13" customFormat="1" ht="12">
      <c r="A186" s="13"/>
      <c r="B186" s="237"/>
      <c r="C186" s="238"/>
      <c r="D186" s="239" t="s">
        <v>193</v>
      </c>
      <c r="E186" s="240" t="s">
        <v>1</v>
      </c>
      <c r="F186" s="241" t="s">
        <v>668</v>
      </c>
      <c r="G186" s="238"/>
      <c r="H186" s="242">
        <v>3.92</v>
      </c>
      <c r="I186" s="243"/>
      <c r="J186" s="238"/>
      <c r="K186" s="238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193</v>
      </c>
      <c r="AU186" s="248" t="s">
        <v>83</v>
      </c>
      <c r="AV186" s="13" t="s">
        <v>83</v>
      </c>
      <c r="AW186" s="13" t="s">
        <v>31</v>
      </c>
      <c r="AX186" s="13" t="s">
        <v>73</v>
      </c>
      <c r="AY186" s="248" t="s">
        <v>139</v>
      </c>
    </row>
    <row r="187" spans="1:51" s="14" customFormat="1" ht="12">
      <c r="A187" s="14"/>
      <c r="B187" s="249"/>
      <c r="C187" s="250"/>
      <c r="D187" s="239" t="s">
        <v>193</v>
      </c>
      <c r="E187" s="251" t="s">
        <v>1</v>
      </c>
      <c r="F187" s="252" t="s">
        <v>195</v>
      </c>
      <c r="G187" s="250"/>
      <c r="H187" s="253">
        <v>3.92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9" t="s">
        <v>193</v>
      </c>
      <c r="AU187" s="259" t="s">
        <v>83</v>
      </c>
      <c r="AV187" s="14" t="s">
        <v>146</v>
      </c>
      <c r="AW187" s="14" t="s">
        <v>31</v>
      </c>
      <c r="AX187" s="14" t="s">
        <v>81</v>
      </c>
      <c r="AY187" s="259" t="s">
        <v>139</v>
      </c>
    </row>
    <row r="188" spans="1:65" s="2" customFormat="1" ht="33" customHeight="1">
      <c r="A188" s="37"/>
      <c r="B188" s="38"/>
      <c r="C188" s="218" t="s">
        <v>233</v>
      </c>
      <c r="D188" s="218" t="s">
        <v>142</v>
      </c>
      <c r="E188" s="219" t="s">
        <v>222</v>
      </c>
      <c r="F188" s="220" t="s">
        <v>223</v>
      </c>
      <c r="G188" s="221" t="s">
        <v>198</v>
      </c>
      <c r="H188" s="222">
        <v>1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38</v>
      </c>
      <c r="O188" s="90"/>
      <c r="P188" s="228">
        <f>O188*H188</f>
        <v>0</v>
      </c>
      <c r="Q188" s="228">
        <v>0.01368288</v>
      </c>
      <c r="R188" s="228">
        <f>Q188*H188</f>
        <v>0.01368288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146</v>
      </c>
      <c r="AT188" s="230" t="s">
        <v>142</v>
      </c>
      <c r="AU188" s="230" t="s">
        <v>83</v>
      </c>
      <c r="AY188" s="16" t="s">
        <v>139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81</v>
      </c>
      <c r="BK188" s="231">
        <f>ROUND(I188*H188,2)</f>
        <v>0</v>
      </c>
      <c r="BL188" s="16" t="s">
        <v>146</v>
      </c>
      <c r="BM188" s="230" t="s">
        <v>236</v>
      </c>
    </row>
    <row r="189" spans="1:65" s="2" customFormat="1" ht="24.15" customHeight="1">
      <c r="A189" s="37"/>
      <c r="B189" s="38"/>
      <c r="C189" s="218" t="s">
        <v>162</v>
      </c>
      <c r="D189" s="218" t="s">
        <v>142</v>
      </c>
      <c r="E189" s="219" t="s">
        <v>224</v>
      </c>
      <c r="F189" s="220" t="s">
        <v>225</v>
      </c>
      <c r="G189" s="221" t="s">
        <v>198</v>
      </c>
      <c r="H189" s="222">
        <v>1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38</v>
      </c>
      <c r="O189" s="90"/>
      <c r="P189" s="228">
        <f>O189*H189</f>
        <v>0</v>
      </c>
      <c r="Q189" s="228">
        <v>0.0022252</v>
      </c>
      <c r="R189" s="228">
        <f>Q189*H189</f>
        <v>0.0022252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146</v>
      </c>
      <c r="AT189" s="230" t="s">
        <v>142</v>
      </c>
      <c r="AU189" s="230" t="s">
        <v>83</v>
      </c>
      <c r="AY189" s="16" t="s">
        <v>139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81</v>
      </c>
      <c r="BK189" s="231">
        <f>ROUND(I189*H189,2)</f>
        <v>0</v>
      </c>
      <c r="BL189" s="16" t="s">
        <v>146</v>
      </c>
      <c r="BM189" s="230" t="s">
        <v>239</v>
      </c>
    </row>
    <row r="190" spans="1:65" s="2" customFormat="1" ht="21.75" customHeight="1">
      <c r="A190" s="37"/>
      <c r="B190" s="38"/>
      <c r="C190" s="218" t="s">
        <v>8</v>
      </c>
      <c r="D190" s="218" t="s">
        <v>142</v>
      </c>
      <c r="E190" s="219" t="s">
        <v>227</v>
      </c>
      <c r="F190" s="220" t="s">
        <v>228</v>
      </c>
      <c r="G190" s="221" t="s">
        <v>198</v>
      </c>
      <c r="H190" s="222">
        <v>7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38</v>
      </c>
      <c r="O190" s="90"/>
      <c r="P190" s="228">
        <f>O190*H190</f>
        <v>0</v>
      </c>
      <c r="Q190" s="228">
        <v>0.04684</v>
      </c>
      <c r="R190" s="228">
        <f>Q190*H190</f>
        <v>0.32788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146</v>
      </c>
      <c r="AT190" s="230" t="s">
        <v>142</v>
      </c>
      <c r="AU190" s="230" t="s">
        <v>83</v>
      </c>
      <c r="AY190" s="16" t="s">
        <v>139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81</v>
      </c>
      <c r="BK190" s="231">
        <f>ROUND(I190*H190,2)</f>
        <v>0</v>
      </c>
      <c r="BL190" s="16" t="s">
        <v>146</v>
      </c>
      <c r="BM190" s="230" t="s">
        <v>242</v>
      </c>
    </row>
    <row r="191" spans="1:65" s="2" customFormat="1" ht="37.8" customHeight="1">
      <c r="A191" s="37"/>
      <c r="B191" s="38"/>
      <c r="C191" s="260" t="s">
        <v>167</v>
      </c>
      <c r="D191" s="260" t="s">
        <v>230</v>
      </c>
      <c r="E191" s="261" t="s">
        <v>237</v>
      </c>
      <c r="F191" s="262" t="s">
        <v>238</v>
      </c>
      <c r="G191" s="263" t="s">
        <v>198</v>
      </c>
      <c r="H191" s="264">
        <v>5</v>
      </c>
      <c r="I191" s="265"/>
      <c r="J191" s="266">
        <f>ROUND(I191*H191,2)</f>
        <v>0</v>
      </c>
      <c r="K191" s="267"/>
      <c r="L191" s="268"/>
      <c r="M191" s="269" t="s">
        <v>1</v>
      </c>
      <c r="N191" s="270" t="s">
        <v>38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158</v>
      </c>
      <c r="AT191" s="230" t="s">
        <v>230</v>
      </c>
      <c r="AU191" s="230" t="s">
        <v>83</v>
      </c>
      <c r="AY191" s="16" t="s">
        <v>139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81</v>
      </c>
      <c r="BK191" s="231">
        <f>ROUND(I191*H191,2)</f>
        <v>0</v>
      </c>
      <c r="BL191" s="16" t="s">
        <v>146</v>
      </c>
      <c r="BM191" s="230" t="s">
        <v>246</v>
      </c>
    </row>
    <row r="192" spans="1:65" s="2" customFormat="1" ht="37.8" customHeight="1">
      <c r="A192" s="37"/>
      <c r="B192" s="38"/>
      <c r="C192" s="260" t="s">
        <v>248</v>
      </c>
      <c r="D192" s="260" t="s">
        <v>230</v>
      </c>
      <c r="E192" s="261" t="s">
        <v>240</v>
      </c>
      <c r="F192" s="262" t="s">
        <v>241</v>
      </c>
      <c r="G192" s="263" t="s">
        <v>198</v>
      </c>
      <c r="H192" s="264">
        <v>1</v>
      </c>
      <c r="I192" s="265"/>
      <c r="J192" s="266">
        <f>ROUND(I192*H192,2)</f>
        <v>0</v>
      </c>
      <c r="K192" s="267"/>
      <c r="L192" s="268"/>
      <c r="M192" s="269" t="s">
        <v>1</v>
      </c>
      <c r="N192" s="270" t="s">
        <v>38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158</v>
      </c>
      <c r="AT192" s="230" t="s">
        <v>230</v>
      </c>
      <c r="AU192" s="230" t="s">
        <v>83</v>
      </c>
      <c r="AY192" s="16" t="s">
        <v>139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81</v>
      </c>
      <c r="BK192" s="231">
        <f>ROUND(I192*H192,2)</f>
        <v>0</v>
      </c>
      <c r="BL192" s="16" t="s">
        <v>146</v>
      </c>
      <c r="BM192" s="230" t="s">
        <v>90</v>
      </c>
    </row>
    <row r="193" spans="1:65" s="2" customFormat="1" ht="37.8" customHeight="1">
      <c r="A193" s="37"/>
      <c r="B193" s="38"/>
      <c r="C193" s="260" t="s">
        <v>229</v>
      </c>
      <c r="D193" s="260" t="s">
        <v>230</v>
      </c>
      <c r="E193" s="261" t="s">
        <v>231</v>
      </c>
      <c r="F193" s="262" t="s">
        <v>235</v>
      </c>
      <c r="G193" s="263" t="s">
        <v>198</v>
      </c>
      <c r="H193" s="264">
        <v>1</v>
      </c>
      <c r="I193" s="265"/>
      <c r="J193" s="266">
        <f>ROUND(I193*H193,2)</f>
        <v>0</v>
      </c>
      <c r="K193" s="267"/>
      <c r="L193" s="268"/>
      <c r="M193" s="269" t="s">
        <v>1</v>
      </c>
      <c r="N193" s="270" t="s">
        <v>38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158</v>
      </c>
      <c r="AT193" s="230" t="s">
        <v>230</v>
      </c>
      <c r="AU193" s="230" t="s">
        <v>83</v>
      </c>
      <c r="AY193" s="16" t="s">
        <v>139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81</v>
      </c>
      <c r="BK193" s="231">
        <f>ROUND(I193*H193,2)</f>
        <v>0</v>
      </c>
      <c r="BL193" s="16" t="s">
        <v>146</v>
      </c>
      <c r="BM193" s="230" t="s">
        <v>254</v>
      </c>
    </row>
    <row r="194" spans="1:63" s="12" customFormat="1" ht="22.8" customHeight="1">
      <c r="A194" s="12"/>
      <c r="B194" s="202"/>
      <c r="C194" s="203"/>
      <c r="D194" s="204" t="s">
        <v>72</v>
      </c>
      <c r="E194" s="216" t="s">
        <v>221</v>
      </c>
      <c r="F194" s="216" t="s">
        <v>243</v>
      </c>
      <c r="G194" s="203"/>
      <c r="H194" s="203"/>
      <c r="I194" s="206"/>
      <c r="J194" s="217">
        <f>BK194</f>
        <v>0</v>
      </c>
      <c r="K194" s="203"/>
      <c r="L194" s="208"/>
      <c r="M194" s="209"/>
      <c r="N194" s="210"/>
      <c r="O194" s="210"/>
      <c r="P194" s="211">
        <f>SUM(P195:P235)</f>
        <v>0</v>
      </c>
      <c r="Q194" s="210"/>
      <c r="R194" s="211">
        <f>SUM(R195:R235)</f>
        <v>0.07081504927999999</v>
      </c>
      <c r="S194" s="210"/>
      <c r="T194" s="212">
        <f>SUM(T195:T235)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3" t="s">
        <v>81</v>
      </c>
      <c r="AT194" s="214" t="s">
        <v>72</v>
      </c>
      <c r="AU194" s="214" t="s">
        <v>81</v>
      </c>
      <c r="AY194" s="213" t="s">
        <v>139</v>
      </c>
      <c r="BK194" s="215">
        <f>SUM(BK195:BK235)</f>
        <v>0</v>
      </c>
    </row>
    <row r="195" spans="1:65" s="2" customFormat="1" ht="33" customHeight="1">
      <c r="A195" s="37"/>
      <c r="B195" s="38"/>
      <c r="C195" s="218" t="s">
        <v>255</v>
      </c>
      <c r="D195" s="218" t="s">
        <v>142</v>
      </c>
      <c r="E195" s="219" t="s">
        <v>244</v>
      </c>
      <c r="F195" s="220" t="s">
        <v>245</v>
      </c>
      <c r="G195" s="221" t="s">
        <v>201</v>
      </c>
      <c r="H195" s="222">
        <v>7.5</v>
      </c>
      <c r="I195" s="223"/>
      <c r="J195" s="224">
        <f>ROUND(I195*H195,2)</f>
        <v>0</v>
      </c>
      <c r="K195" s="225"/>
      <c r="L195" s="43"/>
      <c r="M195" s="226" t="s">
        <v>1</v>
      </c>
      <c r="N195" s="227" t="s">
        <v>38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146</v>
      </c>
      <c r="AT195" s="230" t="s">
        <v>142</v>
      </c>
      <c r="AU195" s="230" t="s">
        <v>83</v>
      </c>
      <c r="AY195" s="16" t="s">
        <v>139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81</v>
      </c>
      <c r="BK195" s="231">
        <f>ROUND(I195*H195,2)</f>
        <v>0</v>
      </c>
      <c r="BL195" s="16" t="s">
        <v>146</v>
      </c>
      <c r="BM195" s="230" t="s">
        <v>258</v>
      </c>
    </row>
    <row r="196" spans="1:51" s="13" customFormat="1" ht="12">
      <c r="A196" s="13"/>
      <c r="B196" s="237"/>
      <c r="C196" s="238"/>
      <c r="D196" s="239" t="s">
        <v>193</v>
      </c>
      <c r="E196" s="240" t="s">
        <v>1</v>
      </c>
      <c r="F196" s="241" t="s">
        <v>247</v>
      </c>
      <c r="G196" s="238"/>
      <c r="H196" s="242">
        <v>7.5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193</v>
      </c>
      <c r="AU196" s="248" t="s">
        <v>83</v>
      </c>
      <c r="AV196" s="13" t="s">
        <v>83</v>
      </c>
      <c r="AW196" s="13" t="s">
        <v>31</v>
      </c>
      <c r="AX196" s="13" t="s">
        <v>73</v>
      </c>
      <c r="AY196" s="248" t="s">
        <v>139</v>
      </c>
    </row>
    <row r="197" spans="1:51" s="14" customFormat="1" ht="12">
      <c r="A197" s="14"/>
      <c r="B197" s="249"/>
      <c r="C197" s="250"/>
      <c r="D197" s="239" t="s">
        <v>193</v>
      </c>
      <c r="E197" s="251" t="s">
        <v>1</v>
      </c>
      <c r="F197" s="252" t="s">
        <v>195</v>
      </c>
      <c r="G197" s="250"/>
      <c r="H197" s="253">
        <v>7.5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9" t="s">
        <v>193</v>
      </c>
      <c r="AU197" s="259" t="s">
        <v>83</v>
      </c>
      <c r="AV197" s="14" t="s">
        <v>146</v>
      </c>
      <c r="AW197" s="14" t="s">
        <v>31</v>
      </c>
      <c r="AX197" s="14" t="s">
        <v>81</v>
      </c>
      <c r="AY197" s="259" t="s">
        <v>139</v>
      </c>
    </row>
    <row r="198" spans="1:65" s="2" customFormat="1" ht="33" customHeight="1">
      <c r="A198" s="37"/>
      <c r="B198" s="38"/>
      <c r="C198" s="218" t="s">
        <v>87</v>
      </c>
      <c r="D198" s="218" t="s">
        <v>142</v>
      </c>
      <c r="E198" s="219" t="s">
        <v>249</v>
      </c>
      <c r="F198" s="220" t="s">
        <v>250</v>
      </c>
      <c r="G198" s="221" t="s">
        <v>201</v>
      </c>
      <c r="H198" s="222">
        <v>225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38</v>
      </c>
      <c r="O198" s="90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146</v>
      </c>
      <c r="AT198" s="230" t="s">
        <v>142</v>
      </c>
      <c r="AU198" s="230" t="s">
        <v>83</v>
      </c>
      <c r="AY198" s="16" t="s">
        <v>139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81</v>
      </c>
      <c r="BK198" s="231">
        <f>ROUND(I198*H198,2)</f>
        <v>0</v>
      </c>
      <c r="BL198" s="16" t="s">
        <v>146</v>
      </c>
      <c r="BM198" s="230" t="s">
        <v>261</v>
      </c>
    </row>
    <row r="199" spans="1:51" s="13" customFormat="1" ht="12">
      <c r="A199" s="13"/>
      <c r="B199" s="237"/>
      <c r="C199" s="238"/>
      <c r="D199" s="239" t="s">
        <v>193</v>
      </c>
      <c r="E199" s="240" t="s">
        <v>1</v>
      </c>
      <c r="F199" s="241" t="s">
        <v>251</v>
      </c>
      <c r="G199" s="238"/>
      <c r="H199" s="242">
        <v>225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193</v>
      </c>
      <c r="AU199" s="248" t="s">
        <v>83</v>
      </c>
      <c r="AV199" s="13" t="s">
        <v>83</v>
      </c>
      <c r="AW199" s="13" t="s">
        <v>31</v>
      </c>
      <c r="AX199" s="13" t="s">
        <v>73</v>
      </c>
      <c r="AY199" s="248" t="s">
        <v>139</v>
      </c>
    </row>
    <row r="200" spans="1:51" s="14" customFormat="1" ht="12">
      <c r="A200" s="14"/>
      <c r="B200" s="249"/>
      <c r="C200" s="250"/>
      <c r="D200" s="239" t="s">
        <v>193</v>
      </c>
      <c r="E200" s="251" t="s">
        <v>1</v>
      </c>
      <c r="F200" s="252" t="s">
        <v>195</v>
      </c>
      <c r="G200" s="250"/>
      <c r="H200" s="253">
        <v>225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9" t="s">
        <v>193</v>
      </c>
      <c r="AU200" s="259" t="s">
        <v>83</v>
      </c>
      <c r="AV200" s="14" t="s">
        <v>146</v>
      </c>
      <c r="AW200" s="14" t="s">
        <v>31</v>
      </c>
      <c r="AX200" s="14" t="s">
        <v>81</v>
      </c>
      <c r="AY200" s="259" t="s">
        <v>139</v>
      </c>
    </row>
    <row r="201" spans="1:65" s="2" customFormat="1" ht="33" customHeight="1">
      <c r="A201" s="37"/>
      <c r="B201" s="38"/>
      <c r="C201" s="218" t="s">
        <v>7</v>
      </c>
      <c r="D201" s="218" t="s">
        <v>142</v>
      </c>
      <c r="E201" s="219" t="s">
        <v>252</v>
      </c>
      <c r="F201" s="220" t="s">
        <v>253</v>
      </c>
      <c r="G201" s="221" t="s">
        <v>201</v>
      </c>
      <c r="H201" s="222">
        <v>7.5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38</v>
      </c>
      <c r="O201" s="90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146</v>
      </c>
      <c r="AT201" s="230" t="s">
        <v>142</v>
      </c>
      <c r="AU201" s="230" t="s">
        <v>83</v>
      </c>
      <c r="AY201" s="16" t="s">
        <v>139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81</v>
      </c>
      <c r="BK201" s="231">
        <f>ROUND(I201*H201,2)</f>
        <v>0</v>
      </c>
      <c r="BL201" s="16" t="s">
        <v>146</v>
      </c>
      <c r="BM201" s="230" t="s">
        <v>264</v>
      </c>
    </row>
    <row r="202" spans="1:65" s="2" customFormat="1" ht="16.5" customHeight="1">
      <c r="A202" s="37"/>
      <c r="B202" s="38"/>
      <c r="C202" s="218" t="s">
        <v>236</v>
      </c>
      <c r="D202" s="218" t="s">
        <v>142</v>
      </c>
      <c r="E202" s="219" t="s">
        <v>256</v>
      </c>
      <c r="F202" s="220" t="s">
        <v>257</v>
      </c>
      <c r="G202" s="221" t="s">
        <v>201</v>
      </c>
      <c r="H202" s="222">
        <v>7.5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38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146</v>
      </c>
      <c r="AT202" s="230" t="s">
        <v>142</v>
      </c>
      <c r="AU202" s="230" t="s">
        <v>83</v>
      </c>
      <c r="AY202" s="16" t="s">
        <v>139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81</v>
      </c>
      <c r="BK202" s="231">
        <f>ROUND(I202*H202,2)</f>
        <v>0</v>
      </c>
      <c r="BL202" s="16" t="s">
        <v>146</v>
      </c>
      <c r="BM202" s="230" t="s">
        <v>93</v>
      </c>
    </row>
    <row r="203" spans="1:65" s="2" customFormat="1" ht="21.75" customHeight="1">
      <c r="A203" s="37"/>
      <c r="B203" s="38"/>
      <c r="C203" s="218" t="s">
        <v>267</v>
      </c>
      <c r="D203" s="218" t="s">
        <v>142</v>
      </c>
      <c r="E203" s="219" t="s">
        <v>259</v>
      </c>
      <c r="F203" s="220" t="s">
        <v>260</v>
      </c>
      <c r="G203" s="221" t="s">
        <v>201</v>
      </c>
      <c r="H203" s="222">
        <v>225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38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146</v>
      </c>
      <c r="AT203" s="230" t="s">
        <v>142</v>
      </c>
      <c r="AU203" s="230" t="s">
        <v>83</v>
      </c>
      <c r="AY203" s="16" t="s">
        <v>139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81</v>
      </c>
      <c r="BK203" s="231">
        <f>ROUND(I203*H203,2)</f>
        <v>0</v>
      </c>
      <c r="BL203" s="16" t="s">
        <v>146</v>
      </c>
      <c r="BM203" s="230" t="s">
        <v>271</v>
      </c>
    </row>
    <row r="204" spans="1:51" s="13" customFormat="1" ht="12">
      <c r="A204" s="13"/>
      <c r="B204" s="237"/>
      <c r="C204" s="238"/>
      <c r="D204" s="239" t="s">
        <v>193</v>
      </c>
      <c r="E204" s="240" t="s">
        <v>1</v>
      </c>
      <c r="F204" s="241" t="s">
        <v>251</v>
      </c>
      <c r="G204" s="238"/>
      <c r="H204" s="242">
        <v>225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193</v>
      </c>
      <c r="AU204" s="248" t="s">
        <v>83</v>
      </c>
      <c r="AV204" s="13" t="s">
        <v>83</v>
      </c>
      <c r="AW204" s="13" t="s">
        <v>31</v>
      </c>
      <c r="AX204" s="13" t="s">
        <v>73</v>
      </c>
      <c r="AY204" s="248" t="s">
        <v>139</v>
      </c>
    </row>
    <row r="205" spans="1:51" s="14" customFormat="1" ht="12">
      <c r="A205" s="14"/>
      <c r="B205" s="249"/>
      <c r="C205" s="250"/>
      <c r="D205" s="239" t="s">
        <v>193</v>
      </c>
      <c r="E205" s="251" t="s">
        <v>1</v>
      </c>
      <c r="F205" s="252" t="s">
        <v>195</v>
      </c>
      <c r="G205" s="250"/>
      <c r="H205" s="253">
        <v>225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9" t="s">
        <v>193</v>
      </c>
      <c r="AU205" s="259" t="s">
        <v>83</v>
      </c>
      <c r="AV205" s="14" t="s">
        <v>146</v>
      </c>
      <c r="AW205" s="14" t="s">
        <v>31</v>
      </c>
      <c r="AX205" s="14" t="s">
        <v>81</v>
      </c>
      <c r="AY205" s="259" t="s">
        <v>139</v>
      </c>
    </row>
    <row r="206" spans="1:65" s="2" customFormat="1" ht="21.75" customHeight="1">
      <c r="A206" s="37"/>
      <c r="B206" s="38"/>
      <c r="C206" s="218" t="s">
        <v>239</v>
      </c>
      <c r="D206" s="218" t="s">
        <v>142</v>
      </c>
      <c r="E206" s="219" t="s">
        <v>262</v>
      </c>
      <c r="F206" s="220" t="s">
        <v>263</v>
      </c>
      <c r="G206" s="221" t="s">
        <v>201</v>
      </c>
      <c r="H206" s="222">
        <v>7.5</v>
      </c>
      <c r="I206" s="223"/>
      <c r="J206" s="224">
        <f>ROUND(I206*H206,2)</f>
        <v>0</v>
      </c>
      <c r="K206" s="225"/>
      <c r="L206" s="43"/>
      <c r="M206" s="226" t="s">
        <v>1</v>
      </c>
      <c r="N206" s="227" t="s">
        <v>38</v>
      </c>
      <c r="O206" s="90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146</v>
      </c>
      <c r="AT206" s="230" t="s">
        <v>142</v>
      </c>
      <c r="AU206" s="230" t="s">
        <v>83</v>
      </c>
      <c r="AY206" s="16" t="s">
        <v>139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81</v>
      </c>
      <c r="BK206" s="231">
        <f>ROUND(I206*H206,2)</f>
        <v>0</v>
      </c>
      <c r="BL206" s="16" t="s">
        <v>146</v>
      </c>
      <c r="BM206" s="230" t="s">
        <v>274</v>
      </c>
    </row>
    <row r="207" spans="1:65" s="2" customFormat="1" ht="33" customHeight="1">
      <c r="A207" s="37"/>
      <c r="B207" s="38"/>
      <c r="C207" s="218" t="s">
        <v>275</v>
      </c>
      <c r="D207" s="218" t="s">
        <v>142</v>
      </c>
      <c r="E207" s="219" t="s">
        <v>265</v>
      </c>
      <c r="F207" s="220" t="s">
        <v>266</v>
      </c>
      <c r="G207" s="221" t="s">
        <v>201</v>
      </c>
      <c r="H207" s="222">
        <v>425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38</v>
      </c>
      <c r="O207" s="90"/>
      <c r="P207" s="228">
        <f>O207*H207</f>
        <v>0</v>
      </c>
      <c r="Q207" s="228">
        <v>0.00013</v>
      </c>
      <c r="R207" s="228">
        <f>Q207*H207</f>
        <v>0.055249999999999994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146</v>
      </c>
      <c r="AT207" s="230" t="s">
        <v>142</v>
      </c>
      <c r="AU207" s="230" t="s">
        <v>83</v>
      </c>
      <c r="AY207" s="16" t="s">
        <v>139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81</v>
      </c>
      <c r="BK207" s="231">
        <f>ROUND(I207*H207,2)</f>
        <v>0</v>
      </c>
      <c r="BL207" s="16" t="s">
        <v>146</v>
      </c>
      <c r="BM207" s="230" t="s">
        <v>278</v>
      </c>
    </row>
    <row r="208" spans="1:65" s="2" customFormat="1" ht="24.15" customHeight="1">
      <c r="A208" s="37"/>
      <c r="B208" s="38"/>
      <c r="C208" s="218" t="s">
        <v>242</v>
      </c>
      <c r="D208" s="218" t="s">
        <v>142</v>
      </c>
      <c r="E208" s="219" t="s">
        <v>268</v>
      </c>
      <c r="F208" s="220" t="s">
        <v>269</v>
      </c>
      <c r="G208" s="221" t="s">
        <v>270</v>
      </c>
      <c r="H208" s="222">
        <v>2</v>
      </c>
      <c r="I208" s="223"/>
      <c r="J208" s="224">
        <f>ROUND(I208*H208,2)</f>
        <v>0</v>
      </c>
      <c r="K208" s="225"/>
      <c r="L208" s="43"/>
      <c r="M208" s="226" t="s">
        <v>1</v>
      </c>
      <c r="N208" s="227" t="s">
        <v>38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146</v>
      </c>
      <c r="AT208" s="230" t="s">
        <v>142</v>
      </c>
      <c r="AU208" s="230" t="s">
        <v>83</v>
      </c>
      <c r="AY208" s="16" t="s">
        <v>139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81</v>
      </c>
      <c r="BK208" s="231">
        <f>ROUND(I208*H208,2)</f>
        <v>0</v>
      </c>
      <c r="BL208" s="16" t="s">
        <v>146</v>
      </c>
      <c r="BM208" s="230" t="s">
        <v>281</v>
      </c>
    </row>
    <row r="209" spans="1:65" s="2" customFormat="1" ht="33" customHeight="1">
      <c r="A209" s="37"/>
      <c r="B209" s="38"/>
      <c r="C209" s="218" t="s">
        <v>283</v>
      </c>
      <c r="D209" s="218" t="s">
        <v>142</v>
      </c>
      <c r="E209" s="219" t="s">
        <v>272</v>
      </c>
      <c r="F209" s="220" t="s">
        <v>273</v>
      </c>
      <c r="G209" s="221" t="s">
        <v>270</v>
      </c>
      <c r="H209" s="222">
        <v>60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38</v>
      </c>
      <c r="O209" s="90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146</v>
      </c>
      <c r="AT209" s="230" t="s">
        <v>142</v>
      </c>
      <c r="AU209" s="230" t="s">
        <v>83</v>
      </c>
      <c r="AY209" s="16" t="s">
        <v>139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81</v>
      </c>
      <c r="BK209" s="231">
        <f>ROUND(I209*H209,2)</f>
        <v>0</v>
      </c>
      <c r="BL209" s="16" t="s">
        <v>146</v>
      </c>
      <c r="BM209" s="230" t="s">
        <v>96</v>
      </c>
    </row>
    <row r="210" spans="1:65" s="2" customFormat="1" ht="24.15" customHeight="1">
      <c r="A210" s="37"/>
      <c r="B210" s="38"/>
      <c r="C210" s="218" t="s">
        <v>246</v>
      </c>
      <c r="D210" s="218" t="s">
        <v>142</v>
      </c>
      <c r="E210" s="219" t="s">
        <v>276</v>
      </c>
      <c r="F210" s="220" t="s">
        <v>277</v>
      </c>
      <c r="G210" s="221" t="s">
        <v>270</v>
      </c>
      <c r="H210" s="222">
        <v>2</v>
      </c>
      <c r="I210" s="223"/>
      <c r="J210" s="224">
        <f>ROUND(I210*H210,2)</f>
        <v>0</v>
      </c>
      <c r="K210" s="225"/>
      <c r="L210" s="43"/>
      <c r="M210" s="226" t="s">
        <v>1</v>
      </c>
      <c r="N210" s="227" t="s">
        <v>38</v>
      </c>
      <c r="O210" s="90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146</v>
      </c>
      <c r="AT210" s="230" t="s">
        <v>142</v>
      </c>
      <c r="AU210" s="230" t="s">
        <v>83</v>
      </c>
      <c r="AY210" s="16" t="s">
        <v>139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81</v>
      </c>
      <c r="BK210" s="231">
        <f>ROUND(I210*H210,2)</f>
        <v>0</v>
      </c>
      <c r="BL210" s="16" t="s">
        <v>146</v>
      </c>
      <c r="BM210" s="230" t="s">
        <v>289</v>
      </c>
    </row>
    <row r="211" spans="1:65" s="2" customFormat="1" ht="24.15" customHeight="1">
      <c r="A211" s="37"/>
      <c r="B211" s="38"/>
      <c r="C211" s="218" t="s">
        <v>290</v>
      </c>
      <c r="D211" s="218" t="s">
        <v>142</v>
      </c>
      <c r="E211" s="219" t="s">
        <v>279</v>
      </c>
      <c r="F211" s="220" t="s">
        <v>280</v>
      </c>
      <c r="G211" s="221" t="s">
        <v>201</v>
      </c>
      <c r="H211" s="222">
        <v>425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38</v>
      </c>
      <c r="O211" s="90"/>
      <c r="P211" s="228">
        <f>O211*H211</f>
        <v>0</v>
      </c>
      <c r="Q211" s="228">
        <v>3.5E-05</v>
      </c>
      <c r="R211" s="228">
        <f>Q211*H211</f>
        <v>0.014875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146</v>
      </c>
      <c r="AT211" s="230" t="s">
        <v>142</v>
      </c>
      <c r="AU211" s="230" t="s">
        <v>83</v>
      </c>
      <c r="AY211" s="16" t="s">
        <v>139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81</v>
      </c>
      <c r="BK211" s="231">
        <f>ROUND(I211*H211,2)</f>
        <v>0</v>
      </c>
      <c r="BL211" s="16" t="s">
        <v>146</v>
      </c>
      <c r="BM211" s="230" t="s">
        <v>293</v>
      </c>
    </row>
    <row r="212" spans="1:51" s="13" customFormat="1" ht="12">
      <c r="A212" s="13"/>
      <c r="B212" s="237"/>
      <c r="C212" s="238"/>
      <c r="D212" s="239" t="s">
        <v>193</v>
      </c>
      <c r="E212" s="240" t="s">
        <v>1</v>
      </c>
      <c r="F212" s="241" t="s">
        <v>766</v>
      </c>
      <c r="G212" s="238"/>
      <c r="H212" s="242">
        <v>425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193</v>
      </c>
      <c r="AU212" s="248" t="s">
        <v>83</v>
      </c>
      <c r="AV212" s="13" t="s">
        <v>83</v>
      </c>
      <c r="AW212" s="13" t="s">
        <v>31</v>
      </c>
      <c r="AX212" s="13" t="s">
        <v>73</v>
      </c>
      <c r="AY212" s="248" t="s">
        <v>139</v>
      </c>
    </row>
    <row r="213" spans="1:51" s="14" customFormat="1" ht="12">
      <c r="A213" s="14"/>
      <c r="B213" s="249"/>
      <c r="C213" s="250"/>
      <c r="D213" s="239" t="s">
        <v>193</v>
      </c>
      <c r="E213" s="251" t="s">
        <v>1</v>
      </c>
      <c r="F213" s="252" t="s">
        <v>195</v>
      </c>
      <c r="G213" s="250"/>
      <c r="H213" s="253">
        <v>425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9" t="s">
        <v>193</v>
      </c>
      <c r="AU213" s="259" t="s">
        <v>83</v>
      </c>
      <c r="AV213" s="14" t="s">
        <v>146</v>
      </c>
      <c r="AW213" s="14" t="s">
        <v>31</v>
      </c>
      <c r="AX213" s="14" t="s">
        <v>81</v>
      </c>
      <c r="AY213" s="259" t="s">
        <v>139</v>
      </c>
    </row>
    <row r="214" spans="1:65" s="2" customFormat="1" ht="21.75" customHeight="1">
      <c r="A214" s="37"/>
      <c r="B214" s="38"/>
      <c r="C214" s="218" t="s">
        <v>90</v>
      </c>
      <c r="D214" s="218" t="s">
        <v>142</v>
      </c>
      <c r="E214" s="219" t="s">
        <v>284</v>
      </c>
      <c r="F214" s="220" t="s">
        <v>285</v>
      </c>
      <c r="G214" s="221" t="s">
        <v>201</v>
      </c>
      <c r="H214" s="222">
        <v>38.24</v>
      </c>
      <c r="I214" s="223"/>
      <c r="J214" s="224">
        <f>ROUND(I214*H214,2)</f>
        <v>0</v>
      </c>
      <c r="K214" s="225"/>
      <c r="L214" s="43"/>
      <c r="M214" s="226" t="s">
        <v>1</v>
      </c>
      <c r="N214" s="227" t="s">
        <v>38</v>
      </c>
      <c r="O214" s="90"/>
      <c r="P214" s="228">
        <f>O214*H214</f>
        <v>0</v>
      </c>
      <c r="Q214" s="228">
        <v>3.472E-06</v>
      </c>
      <c r="R214" s="228">
        <f>Q214*H214</f>
        <v>0.00013276928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146</v>
      </c>
      <c r="AT214" s="230" t="s">
        <v>142</v>
      </c>
      <c r="AU214" s="230" t="s">
        <v>83</v>
      </c>
      <c r="AY214" s="16" t="s">
        <v>139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81</v>
      </c>
      <c r="BK214" s="231">
        <f>ROUND(I214*H214,2)</f>
        <v>0</v>
      </c>
      <c r="BL214" s="16" t="s">
        <v>146</v>
      </c>
      <c r="BM214" s="230" t="s">
        <v>297</v>
      </c>
    </row>
    <row r="215" spans="1:51" s="13" customFormat="1" ht="12">
      <c r="A215" s="13"/>
      <c r="B215" s="237"/>
      <c r="C215" s="238"/>
      <c r="D215" s="239" t="s">
        <v>193</v>
      </c>
      <c r="E215" s="240" t="s">
        <v>1</v>
      </c>
      <c r="F215" s="241" t="s">
        <v>767</v>
      </c>
      <c r="G215" s="238"/>
      <c r="H215" s="242">
        <v>22.01</v>
      </c>
      <c r="I215" s="243"/>
      <c r="J215" s="238"/>
      <c r="K215" s="238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193</v>
      </c>
      <c r="AU215" s="248" t="s">
        <v>83</v>
      </c>
      <c r="AV215" s="13" t="s">
        <v>83</v>
      </c>
      <c r="AW215" s="13" t="s">
        <v>31</v>
      </c>
      <c r="AX215" s="13" t="s">
        <v>73</v>
      </c>
      <c r="AY215" s="248" t="s">
        <v>139</v>
      </c>
    </row>
    <row r="216" spans="1:51" s="13" customFormat="1" ht="12">
      <c r="A216" s="13"/>
      <c r="B216" s="237"/>
      <c r="C216" s="238"/>
      <c r="D216" s="239" t="s">
        <v>193</v>
      </c>
      <c r="E216" s="240" t="s">
        <v>1</v>
      </c>
      <c r="F216" s="241" t="s">
        <v>768</v>
      </c>
      <c r="G216" s="238"/>
      <c r="H216" s="242">
        <v>5.61</v>
      </c>
      <c r="I216" s="243"/>
      <c r="J216" s="238"/>
      <c r="K216" s="238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193</v>
      </c>
      <c r="AU216" s="248" t="s">
        <v>83</v>
      </c>
      <c r="AV216" s="13" t="s">
        <v>83</v>
      </c>
      <c r="AW216" s="13" t="s">
        <v>31</v>
      </c>
      <c r="AX216" s="13" t="s">
        <v>73</v>
      </c>
      <c r="AY216" s="248" t="s">
        <v>139</v>
      </c>
    </row>
    <row r="217" spans="1:51" s="13" customFormat="1" ht="12">
      <c r="A217" s="13"/>
      <c r="B217" s="237"/>
      <c r="C217" s="238"/>
      <c r="D217" s="239" t="s">
        <v>193</v>
      </c>
      <c r="E217" s="240" t="s">
        <v>1</v>
      </c>
      <c r="F217" s="241" t="s">
        <v>769</v>
      </c>
      <c r="G217" s="238"/>
      <c r="H217" s="242">
        <v>10.62</v>
      </c>
      <c r="I217" s="243"/>
      <c r="J217" s="238"/>
      <c r="K217" s="238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193</v>
      </c>
      <c r="AU217" s="248" t="s">
        <v>83</v>
      </c>
      <c r="AV217" s="13" t="s">
        <v>83</v>
      </c>
      <c r="AW217" s="13" t="s">
        <v>31</v>
      </c>
      <c r="AX217" s="13" t="s">
        <v>73</v>
      </c>
      <c r="AY217" s="248" t="s">
        <v>139</v>
      </c>
    </row>
    <row r="218" spans="1:51" s="14" customFormat="1" ht="12">
      <c r="A218" s="14"/>
      <c r="B218" s="249"/>
      <c r="C218" s="250"/>
      <c r="D218" s="239" t="s">
        <v>193</v>
      </c>
      <c r="E218" s="251" t="s">
        <v>1</v>
      </c>
      <c r="F218" s="252" t="s">
        <v>195</v>
      </c>
      <c r="G218" s="250"/>
      <c r="H218" s="253">
        <v>38.24</v>
      </c>
      <c r="I218" s="254"/>
      <c r="J218" s="250"/>
      <c r="K218" s="250"/>
      <c r="L218" s="255"/>
      <c r="M218" s="256"/>
      <c r="N218" s="257"/>
      <c r="O218" s="257"/>
      <c r="P218" s="257"/>
      <c r="Q218" s="257"/>
      <c r="R218" s="257"/>
      <c r="S218" s="257"/>
      <c r="T218" s="25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9" t="s">
        <v>193</v>
      </c>
      <c r="AU218" s="259" t="s">
        <v>83</v>
      </c>
      <c r="AV218" s="14" t="s">
        <v>146</v>
      </c>
      <c r="AW218" s="14" t="s">
        <v>31</v>
      </c>
      <c r="AX218" s="14" t="s">
        <v>81</v>
      </c>
      <c r="AY218" s="259" t="s">
        <v>139</v>
      </c>
    </row>
    <row r="219" spans="1:65" s="2" customFormat="1" ht="24.15" customHeight="1">
      <c r="A219" s="37"/>
      <c r="B219" s="38"/>
      <c r="C219" s="218" t="s">
        <v>302</v>
      </c>
      <c r="D219" s="218" t="s">
        <v>142</v>
      </c>
      <c r="E219" s="219" t="s">
        <v>287</v>
      </c>
      <c r="F219" s="220" t="s">
        <v>288</v>
      </c>
      <c r="G219" s="221" t="s">
        <v>201</v>
      </c>
      <c r="H219" s="222">
        <v>38.24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38</v>
      </c>
      <c r="O219" s="90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146</v>
      </c>
      <c r="AT219" s="230" t="s">
        <v>142</v>
      </c>
      <c r="AU219" s="230" t="s">
        <v>83</v>
      </c>
      <c r="AY219" s="16" t="s">
        <v>139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81</v>
      </c>
      <c r="BK219" s="231">
        <f>ROUND(I219*H219,2)</f>
        <v>0</v>
      </c>
      <c r="BL219" s="16" t="s">
        <v>146</v>
      </c>
      <c r="BM219" s="230" t="s">
        <v>306</v>
      </c>
    </row>
    <row r="220" spans="1:51" s="13" customFormat="1" ht="12">
      <c r="A220" s="13"/>
      <c r="B220" s="237"/>
      <c r="C220" s="238"/>
      <c r="D220" s="239" t="s">
        <v>193</v>
      </c>
      <c r="E220" s="240" t="s">
        <v>1</v>
      </c>
      <c r="F220" s="241" t="s">
        <v>767</v>
      </c>
      <c r="G220" s="238"/>
      <c r="H220" s="242">
        <v>22.01</v>
      </c>
      <c r="I220" s="243"/>
      <c r="J220" s="238"/>
      <c r="K220" s="238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193</v>
      </c>
      <c r="AU220" s="248" t="s">
        <v>83</v>
      </c>
      <c r="AV220" s="13" t="s">
        <v>83</v>
      </c>
      <c r="AW220" s="13" t="s">
        <v>31</v>
      </c>
      <c r="AX220" s="13" t="s">
        <v>73</v>
      </c>
      <c r="AY220" s="248" t="s">
        <v>139</v>
      </c>
    </row>
    <row r="221" spans="1:51" s="13" customFormat="1" ht="12">
      <c r="A221" s="13"/>
      <c r="B221" s="237"/>
      <c r="C221" s="238"/>
      <c r="D221" s="239" t="s">
        <v>193</v>
      </c>
      <c r="E221" s="240" t="s">
        <v>1</v>
      </c>
      <c r="F221" s="241" t="s">
        <v>768</v>
      </c>
      <c r="G221" s="238"/>
      <c r="H221" s="242">
        <v>5.61</v>
      </c>
      <c r="I221" s="243"/>
      <c r="J221" s="238"/>
      <c r="K221" s="238"/>
      <c r="L221" s="244"/>
      <c r="M221" s="245"/>
      <c r="N221" s="246"/>
      <c r="O221" s="246"/>
      <c r="P221" s="246"/>
      <c r="Q221" s="246"/>
      <c r="R221" s="246"/>
      <c r="S221" s="246"/>
      <c r="T221" s="24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8" t="s">
        <v>193</v>
      </c>
      <c r="AU221" s="248" t="s">
        <v>83</v>
      </c>
      <c r="AV221" s="13" t="s">
        <v>83</v>
      </c>
      <c r="AW221" s="13" t="s">
        <v>31</v>
      </c>
      <c r="AX221" s="13" t="s">
        <v>73</v>
      </c>
      <c r="AY221" s="248" t="s">
        <v>139</v>
      </c>
    </row>
    <row r="222" spans="1:51" s="13" customFormat="1" ht="12">
      <c r="A222" s="13"/>
      <c r="B222" s="237"/>
      <c r="C222" s="238"/>
      <c r="D222" s="239" t="s">
        <v>193</v>
      </c>
      <c r="E222" s="240" t="s">
        <v>1</v>
      </c>
      <c r="F222" s="241" t="s">
        <v>769</v>
      </c>
      <c r="G222" s="238"/>
      <c r="H222" s="242">
        <v>10.62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193</v>
      </c>
      <c r="AU222" s="248" t="s">
        <v>83</v>
      </c>
      <c r="AV222" s="13" t="s">
        <v>83</v>
      </c>
      <c r="AW222" s="13" t="s">
        <v>31</v>
      </c>
      <c r="AX222" s="13" t="s">
        <v>73</v>
      </c>
      <c r="AY222" s="248" t="s">
        <v>139</v>
      </c>
    </row>
    <row r="223" spans="1:51" s="14" customFormat="1" ht="12">
      <c r="A223" s="14"/>
      <c r="B223" s="249"/>
      <c r="C223" s="250"/>
      <c r="D223" s="239" t="s">
        <v>193</v>
      </c>
      <c r="E223" s="251" t="s">
        <v>1</v>
      </c>
      <c r="F223" s="252" t="s">
        <v>195</v>
      </c>
      <c r="G223" s="250"/>
      <c r="H223" s="253">
        <v>38.24</v>
      </c>
      <c r="I223" s="254"/>
      <c r="J223" s="250"/>
      <c r="K223" s="250"/>
      <c r="L223" s="255"/>
      <c r="M223" s="256"/>
      <c r="N223" s="257"/>
      <c r="O223" s="257"/>
      <c r="P223" s="257"/>
      <c r="Q223" s="257"/>
      <c r="R223" s="257"/>
      <c r="S223" s="257"/>
      <c r="T223" s="25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9" t="s">
        <v>193</v>
      </c>
      <c r="AU223" s="259" t="s">
        <v>83</v>
      </c>
      <c r="AV223" s="14" t="s">
        <v>146</v>
      </c>
      <c r="AW223" s="14" t="s">
        <v>31</v>
      </c>
      <c r="AX223" s="14" t="s">
        <v>81</v>
      </c>
      <c r="AY223" s="259" t="s">
        <v>139</v>
      </c>
    </row>
    <row r="224" spans="1:65" s="2" customFormat="1" ht="21.75" customHeight="1">
      <c r="A224" s="37"/>
      <c r="B224" s="38"/>
      <c r="C224" s="218" t="s">
        <v>254</v>
      </c>
      <c r="D224" s="218" t="s">
        <v>142</v>
      </c>
      <c r="E224" s="219" t="s">
        <v>291</v>
      </c>
      <c r="F224" s="220" t="s">
        <v>292</v>
      </c>
      <c r="G224" s="221" t="s">
        <v>201</v>
      </c>
      <c r="H224" s="222">
        <v>10.8</v>
      </c>
      <c r="I224" s="223"/>
      <c r="J224" s="224">
        <f>ROUND(I224*H224,2)</f>
        <v>0</v>
      </c>
      <c r="K224" s="225"/>
      <c r="L224" s="43"/>
      <c r="M224" s="226" t="s">
        <v>1</v>
      </c>
      <c r="N224" s="227" t="s">
        <v>38</v>
      </c>
      <c r="O224" s="90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146</v>
      </c>
      <c r="AT224" s="230" t="s">
        <v>142</v>
      </c>
      <c r="AU224" s="230" t="s">
        <v>83</v>
      </c>
      <c r="AY224" s="16" t="s">
        <v>139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81</v>
      </c>
      <c r="BK224" s="231">
        <f>ROUND(I224*H224,2)</f>
        <v>0</v>
      </c>
      <c r="BL224" s="16" t="s">
        <v>146</v>
      </c>
      <c r="BM224" s="230" t="s">
        <v>99</v>
      </c>
    </row>
    <row r="225" spans="1:51" s="13" customFormat="1" ht="12">
      <c r="A225" s="13"/>
      <c r="B225" s="237"/>
      <c r="C225" s="238"/>
      <c r="D225" s="239" t="s">
        <v>193</v>
      </c>
      <c r="E225" s="240" t="s">
        <v>1</v>
      </c>
      <c r="F225" s="241" t="s">
        <v>770</v>
      </c>
      <c r="G225" s="238"/>
      <c r="H225" s="242">
        <v>10.8</v>
      </c>
      <c r="I225" s="243"/>
      <c r="J225" s="238"/>
      <c r="K225" s="238"/>
      <c r="L225" s="244"/>
      <c r="M225" s="245"/>
      <c r="N225" s="246"/>
      <c r="O225" s="246"/>
      <c r="P225" s="246"/>
      <c r="Q225" s="246"/>
      <c r="R225" s="246"/>
      <c r="S225" s="246"/>
      <c r="T225" s="24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8" t="s">
        <v>193</v>
      </c>
      <c r="AU225" s="248" t="s">
        <v>83</v>
      </c>
      <c r="AV225" s="13" t="s">
        <v>83</v>
      </c>
      <c r="AW225" s="13" t="s">
        <v>31</v>
      </c>
      <c r="AX225" s="13" t="s">
        <v>73</v>
      </c>
      <c r="AY225" s="248" t="s">
        <v>139</v>
      </c>
    </row>
    <row r="226" spans="1:51" s="14" customFormat="1" ht="12">
      <c r="A226" s="14"/>
      <c r="B226" s="249"/>
      <c r="C226" s="250"/>
      <c r="D226" s="239" t="s">
        <v>193</v>
      </c>
      <c r="E226" s="251" t="s">
        <v>1</v>
      </c>
      <c r="F226" s="252" t="s">
        <v>195</v>
      </c>
      <c r="G226" s="250"/>
      <c r="H226" s="253">
        <v>10.8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9" t="s">
        <v>193</v>
      </c>
      <c r="AU226" s="259" t="s">
        <v>83</v>
      </c>
      <c r="AV226" s="14" t="s">
        <v>146</v>
      </c>
      <c r="AW226" s="14" t="s">
        <v>31</v>
      </c>
      <c r="AX226" s="14" t="s">
        <v>81</v>
      </c>
      <c r="AY226" s="259" t="s">
        <v>139</v>
      </c>
    </row>
    <row r="227" spans="1:65" s="2" customFormat="1" ht="24.15" customHeight="1">
      <c r="A227" s="37"/>
      <c r="B227" s="38"/>
      <c r="C227" s="218" t="s">
        <v>309</v>
      </c>
      <c r="D227" s="218" t="s">
        <v>142</v>
      </c>
      <c r="E227" s="219" t="s">
        <v>771</v>
      </c>
      <c r="F227" s="220" t="s">
        <v>772</v>
      </c>
      <c r="G227" s="221" t="s">
        <v>201</v>
      </c>
      <c r="H227" s="222">
        <v>0.96</v>
      </c>
      <c r="I227" s="223"/>
      <c r="J227" s="224">
        <f>ROUND(I227*H227,2)</f>
        <v>0</v>
      </c>
      <c r="K227" s="225"/>
      <c r="L227" s="43"/>
      <c r="M227" s="226" t="s">
        <v>1</v>
      </c>
      <c r="N227" s="227" t="s">
        <v>38</v>
      </c>
      <c r="O227" s="90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146</v>
      </c>
      <c r="AT227" s="230" t="s">
        <v>142</v>
      </c>
      <c r="AU227" s="230" t="s">
        <v>83</v>
      </c>
      <c r="AY227" s="16" t="s">
        <v>139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81</v>
      </c>
      <c r="BK227" s="231">
        <f>ROUND(I227*H227,2)</f>
        <v>0</v>
      </c>
      <c r="BL227" s="16" t="s">
        <v>146</v>
      </c>
      <c r="BM227" s="230" t="s">
        <v>312</v>
      </c>
    </row>
    <row r="228" spans="1:51" s="13" customFormat="1" ht="12">
      <c r="A228" s="13"/>
      <c r="B228" s="237"/>
      <c r="C228" s="238"/>
      <c r="D228" s="239" t="s">
        <v>193</v>
      </c>
      <c r="E228" s="240" t="s">
        <v>1</v>
      </c>
      <c r="F228" s="241" t="s">
        <v>773</v>
      </c>
      <c r="G228" s="238"/>
      <c r="H228" s="242">
        <v>0.96</v>
      </c>
      <c r="I228" s="243"/>
      <c r="J228" s="238"/>
      <c r="K228" s="238"/>
      <c r="L228" s="244"/>
      <c r="M228" s="245"/>
      <c r="N228" s="246"/>
      <c r="O228" s="246"/>
      <c r="P228" s="246"/>
      <c r="Q228" s="246"/>
      <c r="R228" s="246"/>
      <c r="S228" s="246"/>
      <c r="T228" s="24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8" t="s">
        <v>193</v>
      </c>
      <c r="AU228" s="248" t="s">
        <v>83</v>
      </c>
      <c r="AV228" s="13" t="s">
        <v>83</v>
      </c>
      <c r="AW228" s="13" t="s">
        <v>31</v>
      </c>
      <c r="AX228" s="13" t="s">
        <v>73</v>
      </c>
      <c r="AY228" s="248" t="s">
        <v>139</v>
      </c>
    </row>
    <row r="229" spans="1:51" s="14" customFormat="1" ht="12">
      <c r="A229" s="14"/>
      <c r="B229" s="249"/>
      <c r="C229" s="250"/>
      <c r="D229" s="239" t="s">
        <v>193</v>
      </c>
      <c r="E229" s="251" t="s">
        <v>1</v>
      </c>
      <c r="F229" s="252" t="s">
        <v>195</v>
      </c>
      <c r="G229" s="250"/>
      <c r="H229" s="253">
        <v>0.96</v>
      </c>
      <c r="I229" s="254"/>
      <c r="J229" s="250"/>
      <c r="K229" s="250"/>
      <c r="L229" s="255"/>
      <c r="M229" s="256"/>
      <c r="N229" s="257"/>
      <c r="O229" s="257"/>
      <c r="P229" s="257"/>
      <c r="Q229" s="257"/>
      <c r="R229" s="257"/>
      <c r="S229" s="257"/>
      <c r="T229" s="25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9" t="s">
        <v>193</v>
      </c>
      <c r="AU229" s="259" t="s">
        <v>83</v>
      </c>
      <c r="AV229" s="14" t="s">
        <v>146</v>
      </c>
      <c r="AW229" s="14" t="s">
        <v>31</v>
      </c>
      <c r="AX229" s="14" t="s">
        <v>81</v>
      </c>
      <c r="AY229" s="259" t="s">
        <v>139</v>
      </c>
    </row>
    <row r="230" spans="1:65" s="2" customFormat="1" ht="24.15" customHeight="1">
      <c r="A230" s="37"/>
      <c r="B230" s="38"/>
      <c r="C230" s="218" t="s">
        <v>258</v>
      </c>
      <c r="D230" s="218" t="s">
        <v>142</v>
      </c>
      <c r="E230" s="219" t="s">
        <v>774</v>
      </c>
      <c r="F230" s="220" t="s">
        <v>775</v>
      </c>
      <c r="G230" s="221" t="s">
        <v>356</v>
      </c>
      <c r="H230" s="222">
        <v>1.2</v>
      </c>
      <c r="I230" s="223"/>
      <c r="J230" s="224">
        <f>ROUND(I230*H230,2)</f>
        <v>0</v>
      </c>
      <c r="K230" s="225"/>
      <c r="L230" s="43"/>
      <c r="M230" s="226" t="s">
        <v>1</v>
      </c>
      <c r="N230" s="227" t="s">
        <v>38</v>
      </c>
      <c r="O230" s="90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146</v>
      </c>
      <c r="AT230" s="230" t="s">
        <v>142</v>
      </c>
      <c r="AU230" s="230" t="s">
        <v>83</v>
      </c>
      <c r="AY230" s="16" t="s">
        <v>139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81</v>
      </c>
      <c r="BK230" s="231">
        <f>ROUND(I230*H230,2)</f>
        <v>0</v>
      </c>
      <c r="BL230" s="16" t="s">
        <v>146</v>
      </c>
      <c r="BM230" s="230" t="s">
        <v>316</v>
      </c>
    </row>
    <row r="231" spans="1:51" s="13" customFormat="1" ht="12">
      <c r="A231" s="13"/>
      <c r="B231" s="237"/>
      <c r="C231" s="238"/>
      <c r="D231" s="239" t="s">
        <v>193</v>
      </c>
      <c r="E231" s="240" t="s">
        <v>1</v>
      </c>
      <c r="F231" s="241" t="s">
        <v>776</v>
      </c>
      <c r="G231" s="238"/>
      <c r="H231" s="242">
        <v>1.2</v>
      </c>
      <c r="I231" s="243"/>
      <c r="J231" s="238"/>
      <c r="K231" s="238"/>
      <c r="L231" s="244"/>
      <c r="M231" s="245"/>
      <c r="N231" s="246"/>
      <c r="O231" s="246"/>
      <c r="P231" s="246"/>
      <c r="Q231" s="246"/>
      <c r="R231" s="246"/>
      <c r="S231" s="246"/>
      <c r="T231" s="24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8" t="s">
        <v>193</v>
      </c>
      <c r="AU231" s="248" t="s">
        <v>83</v>
      </c>
      <c r="AV231" s="13" t="s">
        <v>83</v>
      </c>
      <c r="AW231" s="13" t="s">
        <v>31</v>
      </c>
      <c r="AX231" s="13" t="s">
        <v>73</v>
      </c>
      <c r="AY231" s="248" t="s">
        <v>139</v>
      </c>
    </row>
    <row r="232" spans="1:51" s="14" customFormat="1" ht="12">
      <c r="A232" s="14"/>
      <c r="B232" s="249"/>
      <c r="C232" s="250"/>
      <c r="D232" s="239" t="s">
        <v>193</v>
      </c>
      <c r="E232" s="251" t="s">
        <v>1</v>
      </c>
      <c r="F232" s="252" t="s">
        <v>195</v>
      </c>
      <c r="G232" s="250"/>
      <c r="H232" s="253">
        <v>1.2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9" t="s">
        <v>193</v>
      </c>
      <c r="AU232" s="259" t="s">
        <v>83</v>
      </c>
      <c r="AV232" s="14" t="s">
        <v>146</v>
      </c>
      <c r="AW232" s="14" t="s">
        <v>31</v>
      </c>
      <c r="AX232" s="14" t="s">
        <v>81</v>
      </c>
      <c r="AY232" s="259" t="s">
        <v>139</v>
      </c>
    </row>
    <row r="233" spans="1:65" s="2" customFormat="1" ht="24.15" customHeight="1">
      <c r="A233" s="37"/>
      <c r="B233" s="38"/>
      <c r="C233" s="218" t="s">
        <v>319</v>
      </c>
      <c r="D233" s="218" t="s">
        <v>142</v>
      </c>
      <c r="E233" s="219" t="s">
        <v>777</v>
      </c>
      <c r="F233" s="220" t="s">
        <v>778</v>
      </c>
      <c r="G233" s="221" t="s">
        <v>356</v>
      </c>
      <c r="H233" s="222">
        <v>7.2</v>
      </c>
      <c r="I233" s="223"/>
      <c r="J233" s="224">
        <f>ROUND(I233*H233,2)</f>
        <v>0</v>
      </c>
      <c r="K233" s="225"/>
      <c r="L233" s="43"/>
      <c r="M233" s="226" t="s">
        <v>1</v>
      </c>
      <c r="N233" s="227" t="s">
        <v>38</v>
      </c>
      <c r="O233" s="90"/>
      <c r="P233" s="228">
        <f>O233*H233</f>
        <v>0</v>
      </c>
      <c r="Q233" s="228">
        <v>7.74E-05</v>
      </c>
      <c r="R233" s="228">
        <f>Q233*H233</f>
        <v>0.00055728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146</v>
      </c>
      <c r="AT233" s="230" t="s">
        <v>142</v>
      </c>
      <c r="AU233" s="230" t="s">
        <v>83</v>
      </c>
      <c r="AY233" s="16" t="s">
        <v>139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81</v>
      </c>
      <c r="BK233" s="231">
        <f>ROUND(I233*H233,2)</f>
        <v>0</v>
      </c>
      <c r="BL233" s="16" t="s">
        <v>146</v>
      </c>
      <c r="BM233" s="230" t="s">
        <v>322</v>
      </c>
    </row>
    <row r="234" spans="1:51" s="13" customFormat="1" ht="12">
      <c r="A234" s="13"/>
      <c r="B234" s="237"/>
      <c r="C234" s="238"/>
      <c r="D234" s="239" t="s">
        <v>193</v>
      </c>
      <c r="E234" s="240" t="s">
        <v>1</v>
      </c>
      <c r="F234" s="241" t="s">
        <v>779</v>
      </c>
      <c r="G234" s="238"/>
      <c r="H234" s="242">
        <v>7.2</v>
      </c>
      <c r="I234" s="243"/>
      <c r="J234" s="238"/>
      <c r="K234" s="238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193</v>
      </c>
      <c r="AU234" s="248" t="s">
        <v>83</v>
      </c>
      <c r="AV234" s="13" t="s">
        <v>83</v>
      </c>
      <c r="AW234" s="13" t="s">
        <v>31</v>
      </c>
      <c r="AX234" s="13" t="s">
        <v>73</v>
      </c>
      <c r="AY234" s="248" t="s">
        <v>139</v>
      </c>
    </row>
    <row r="235" spans="1:51" s="14" customFormat="1" ht="12">
      <c r="A235" s="14"/>
      <c r="B235" s="249"/>
      <c r="C235" s="250"/>
      <c r="D235" s="239" t="s">
        <v>193</v>
      </c>
      <c r="E235" s="251" t="s">
        <v>1</v>
      </c>
      <c r="F235" s="252" t="s">
        <v>195</v>
      </c>
      <c r="G235" s="250"/>
      <c r="H235" s="253">
        <v>7.2</v>
      </c>
      <c r="I235" s="254"/>
      <c r="J235" s="250"/>
      <c r="K235" s="250"/>
      <c r="L235" s="255"/>
      <c r="M235" s="256"/>
      <c r="N235" s="257"/>
      <c r="O235" s="257"/>
      <c r="P235" s="257"/>
      <c r="Q235" s="257"/>
      <c r="R235" s="257"/>
      <c r="S235" s="257"/>
      <c r="T235" s="25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9" t="s">
        <v>193</v>
      </c>
      <c r="AU235" s="259" t="s">
        <v>83</v>
      </c>
      <c r="AV235" s="14" t="s">
        <v>146</v>
      </c>
      <c r="AW235" s="14" t="s">
        <v>31</v>
      </c>
      <c r="AX235" s="14" t="s">
        <v>81</v>
      </c>
      <c r="AY235" s="259" t="s">
        <v>139</v>
      </c>
    </row>
    <row r="236" spans="1:63" s="12" customFormat="1" ht="22.8" customHeight="1">
      <c r="A236" s="12"/>
      <c r="B236" s="202"/>
      <c r="C236" s="203"/>
      <c r="D236" s="204" t="s">
        <v>72</v>
      </c>
      <c r="E236" s="216" t="s">
        <v>300</v>
      </c>
      <c r="F236" s="216" t="s">
        <v>301</v>
      </c>
      <c r="G236" s="203"/>
      <c r="H236" s="203"/>
      <c r="I236" s="206"/>
      <c r="J236" s="217">
        <f>BK236</f>
        <v>0</v>
      </c>
      <c r="K236" s="203"/>
      <c r="L236" s="208"/>
      <c r="M236" s="209"/>
      <c r="N236" s="210"/>
      <c r="O236" s="210"/>
      <c r="P236" s="211">
        <f>SUM(P237:P242)</f>
        <v>0</v>
      </c>
      <c r="Q236" s="210"/>
      <c r="R236" s="211">
        <f>SUM(R237:R242)</f>
        <v>0</v>
      </c>
      <c r="S236" s="210"/>
      <c r="T236" s="212">
        <f>SUM(T237:T242)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3" t="s">
        <v>81</v>
      </c>
      <c r="AT236" s="214" t="s">
        <v>72</v>
      </c>
      <c r="AU236" s="214" t="s">
        <v>81</v>
      </c>
      <c r="AY236" s="213" t="s">
        <v>139</v>
      </c>
      <c r="BK236" s="215">
        <f>SUM(BK237:BK242)</f>
        <v>0</v>
      </c>
    </row>
    <row r="237" spans="1:65" s="2" customFormat="1" ht="24.15" customHeight="1">
      <c r="A237" s="37"/>
      <c r="B237" s="38"/>
      <c r="C237" s="218" t="s">
        <v>261</v>
      </c>
      <c r="D237" s="218" t="s">
        <v>142</v>
      </c>
      <c r="E237" s="219" t="s">
        <v>780</v>
      </c>
      <c r="F237" s="220" t="s">
        <v>781</v>
      </c>
      <c r="G237" s="221" t="s">
        <v>305</v>
      </c>
      <c r="H237" s="222">
        <v>3.376</v>
      </c>
      <c r="I237" s="223"/>
      <c r="J237" s="224">
        <f>ROUND(I237*H237,2)</f>
        <v>0</v>
      </c>
      <c r="K237" s="225"/>
      <c r="L237" s="43"/>
      <c r="M237" s="226" t="s">
        <v>1</v>
      </c>
      <c r="N237" s="227" t="s">
        <v>38</v>
      </c>
      <c r="O237" s="90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146</v>
      </c>
      <c r="AT237" s="230" t="s">
        <v>142</v>
      </c>
      <c r="AU237" s="230" t="s">
        <v>83</v>
      </c>
      <c r="AY237" s="16" t="s">
        <v>139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81</v>
      </c>
      <c r="BK237" s="231">
        <f>ROUND(I237*H237,2)</f>
        <v>0</v>
      </c>
      <c r="BL237" s="16" t="s">
        <v>146</v>
      </c>
      <c r="BM237" s="230" t="s">
        <v>329</v>
      </c>
    </row>
    <row r="238" spans="1:65" s="2" customFormat="1" ht="24.15" customHeight="1">
      <c r="A238" s="37"/>
      <c r="B238" s="38"/>
      <c r="C238" s="218" t="s">
        <v>331</v>
      </c>
      <c r="D238" s="218" t="s">
        <v>142</v>
      </c>
      <c r="E238" s="219" t="s">
        <v>307</v>
      </c>
      <c r="F238" s="220" t="s">
        <v>308</v>
      </c>
      <c r="G238" s="221" t="s">
        <v>305</v>
      </c>
      <c r="H238" s="222">
        <v>3.376</v>
      </c>
      <c r="I238" s="223"/>
      <c r="J238" s="224">
        <f>ROUND(I238*H238,2)</f>
        <v>0</v>
      </c>
      <c r="K238" s="225"/>
      <c r="L238" s="43"/>
      <c r="M238" s="226" t="s">
        <v>1</v>
      </c>
      <c r="N238" s="227" t="s">
        <v>38</v>
      </c>
      <c r="O238" s="90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146</v>
      </c>
      <c r="AT238" s="230" t="s">
        <v>142</v>
      </c>
      <c r="AU238" s="230" t="s">
        <v>83</v>
      </c>
      <c r="AY238" s="16" t="s">
        <v>139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81</v>
      </c>
      <c r="BK238" s="231">
        <f>ROUND(I238*H238,2)</f>
        <v>0</v>
      </c>
      <c r="BL238" s="16" t="s">
        <v>146</v>
      </c>
      <c r="BM238" s="230" t="s">
        <v>102</v>
      </c>
    </row>
    <row r="239" spans="1:65" s="2" customFormat="1" ht="24.15" customHeight="1">
      <c r="A239" s="37"/>
      <c r="B239" s="38"/>
      <c r="C239" s="218" t="s">
        <v>264</v>
      </c>
      <c r="D239" s="218" t="s">
        <v>142</v>
      </c>
      <c r="E239" s="219" t="s">
        <v>310</v>
      </c>
      <c r="F239" s="220" t="s">
        <v>311</v>
      </c>
      <c r="G239" s="221" t="s">
        <v>305</v>
      </c>
      <c r="H239" s="222">
        <v>30.384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38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146</v>
      </c>
      <c r="AT239" s="230" t="s">
        <v>142</v>
      </c>
      <c r="AU239" s="230" t="s">
        <v>83</v>
      </c>
      <c r="AY239" s="16" t="s">
        <v>139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81</v>
      </c>
      <c r="BK239" s="231">
        <f>ROUND(I239*H239,2)</f>
        <v>0</v>
      </c>
      <c r="BL239" s="16" t="s">
        <v>146</v>
      </c>
      <c r="BM239" s="230" t="s">
        <v>338</v>
      </c>
    </row>
    <row r="240" spans="1:51" s="13" customFormat="1" ht="12">
      <c r="A240" s="13"/>
      <c r="B240" s="237"/>
      <c r="C240" s="238"/>
      <c r="D240" s="239" t="s">
        <v>193</v>
      </c>
      <c r="E240" s="240" t="s">
        <v>1</v>
      </c>
      <c r="F240" s="241" t="s">
        <v>782</v>
      </c>
      <c r="G240" s="238"/>
      <c r="H240" s="242">
        <v>30.384</v>
      </c>
      <c r="I240" s="243"/>
      <c r="J240" s="238"/>
      <c r="K240" s="238"/>
      <c r="L240" s="244"/>
      <c r="M240" s="245"/>
      <c r="N240" s="246"/>
      <c r="O240" s="246"/>
      <c r="P240" s="246"/>
      <c r="Q240" s="246"/>
      <c r="R240" s="246"/>
      <c r="S240" s="246"/>
      <c r="T240" s="24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8" t="s">
        <v>193</v>
      </c>
      <c r="AU240" s="248" t="s">
        <v>83</v>
      </c>
      <c r="AV240" s="13" t="s">
        <v>83</v>
      </c>
      <c r="AW240" s="13" t="s">
        <v>31</v>
      </c>
      <c r="AX240" s="13" t="s">
        <v>73</v>
      </c>
      <c r="AY240" s="248" t="s">
        <v>139</v>
      </c>
    </row>
    <row r="241" spans="1:51" s="14" customFormat="1" ht="12">
      <c r="A241" s="14"/>
      <c r="B241" s="249"/>
      <c r="C241" s="250"/>
      <c r="D241" s="239" t="s">
        <v>193</v>
      </c>
      <c r="E241" s="251" t="s">
        <v>1</v>
      </c>
      <c r="F241" s="252" t="s">
        <v>195</v>
      </c>
      <c r="G241" s="250"/>
      <c r="H241" s="253">
        <v>30.384</v>
      </c>
      <c r="I241" s="254"/>
      <c r="J241" s="250"/>
      <c r="K241" s="250"/>
      <c r="L241" s="255"/>
      <c r="M241" s="256"/>
      <c r="N241" s="257"/>
      <c r="O241" s="257"/>
      <c r="P241" s="257"/>
      <c r="Q241" s="257"/>
      <c r="R241" s="257"/>
      <c r="S241" s="257"/>
      <c r="T241" s="25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9" t="s">
        <v>193</v>
      </c>
      <c r="AU241" s="259" t="s">
        <v>83</v>
      </c>
      <c r="AV241" s="14" t="s">
        <v>146</v>
      </c>
      <c r="AW241" s="14" t="s">
        <v>31</v>
      </c>
      <c r="AX241" s="14" t="s">
        <v>81</v>
      </c>
      <c r="AY241" s="259" t="s">
        <v>139</v>
      </c>
    </row>
    <row r="242" spans="1:65" s="2" customFormat="1" ht="33" customHeight="1">
      <c r="A242" s="37"/>
      <c r="B242" s="38"/>
      <c r="C242" s="218" t="s">
        <v>341</v>
      </c>
      <c r="D242" s="218" t="s">
        <v>142</v>
      </c>
      <c r="E242" s="219" t="s">
        <v>314</v>
      </c>
      <c r="F242" s="220" t="s">
        <v>315</v>
      </c>
      <c r="G242" s="221" t="s">
        <v>305</v>
      </c>
      <c r="H242" s="222">
        <v>3.376</v>
      </c>
      <c r="I242" s="223"/>
      <c r="J242" s="224">
        <f>ROUND(I242*H242,2)</f>
        <v>0</v>
      </c>
      <c r="K242" s="225"/>
      <c r="L242" s="43"/>
      <c r="M242" s="226" t="s">
        <v>1</v>
      </c>
      <c r="N242" s="227" t="s">
        <v>38</v>
      </c>
      <c r="O242" s="90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0" t="s">
        <v>146</v>
      </c>
      <c r="AT242" s="230" t="s">
        <v>142</v>
      </c>
      <c r="AU242" s="230" t="s">
        <v>83</v>
      </c>
      <c r="AY242" s="16" t="s">
        <v>139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6" t="s">
        <v>81</v>
      </c>
      <c r="BK242" s="231">
        <f>ROUND(I242*H242,2)</f>
        <v>0</v>
      </c>
      <c r="BL242" s="16" t="s">
        <v>146</v>
      </c>
      <c r="BM242" s="230" t="s">
        <v>344</v>
      </c>
    </row>
    <row r="243" spans="1:63" s="12" customFormat="1" ht="22.8" customHeight="1">
      <c r="A243" s="12"/>
      <c r="B243" s="202"/>
      <c r="C243" s="203"/>
      <c r="D243" s="204" t="s">
        <v>72</v>
      </c>
      <c r="E243" s="216" t="s">
        <v>317</v>
      </c>
      <c r="F243" s="216" t="s">
        <v>318</v>
      </c>
      <c r="G243" s="203"/>
      <c r="H243" s="203"/>
      <c r="I243" s="206"/>
      <c r="J243" s="217">
        <f>BK243</f>
        <v>0</v>
      </c>
      <c r="K243" s="203"/>
      <c r="L243" s="208"/>
      <c r="M243" s="209"/>
      <c r="N243" s="210"/>
      <c r="O243" s="210"/>
      <c r="P243" s="211">
        <f>P244</f>
        <v>0</v>
      </c>
      <c r="Q243" s="210"/>
      <c r="R243" s="211">
        <f>R244</f>
        <v>0</v>
      </c>
      <c r="S243" s="210"/>
      <c r="T243" s="212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3" t="s">
        <v>81</v>
      </c>
      <c r="AT243" s="214" t="s">
        <v>72</v>
      </c>
      <c r="AU243" s="214" t="s">
        <v>81</v>
      </c>
      <c r="AY243" s="213" t="s">
        <v>139</v>
      </c>
      <c r="BK243" s="215">
        <f>BK244</f>
        <v>0</v>
      </c>
    </row>
    <row r="244" spans="1:65" s="2" customFormat="1" ht="21.75" customHeight="1">
      <c r="A244" s="37"/>
      <c r="B244" s="38"/>
      <c r="C244" s="218" t="s">
        <v>93</v>
      </c>
      <c r="D244" s="218" t="s">
        <v>142</v>
      </c>
      <c r="E244" s="219" t="s">
        <v>783</v>
      </c>
      <c r="F244" s="220" t="s">
        <v>784</v>
      </c>
      <c r="G244" s="221" t="s">
        <v>305</v>
      </c>
      <c r="H244" s="222">
        <v>2.67</v>
      </c>
      <c r="I244" s="223"/>
      <c r="J244" s="224">
        <f>ROUND(I244*H244,2)</f>
        <v>0</v>
      </c>
      <c r="K244" s="225"/>
      <c r="L244" s="43"/>
      <c r="M244" s="226" t="s">
        <v>1</v>
      </c>
      <c r="N244" s="227" t="s">
        <v>38</v>
      </c>
      <c r="O244" s="90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0" t="s">
        <v>146</v>
      </c>
      <c r="AT244" s="230" t="s">
        <v>142</v>
      </c>
      <c r="AU244" s="230" t="s">
        <v>83</v>
      </c>
      <c r="AY244" s="16" t="s">
        <v>139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6" t="s">
        <v>81</v>
      </c>
      <c r="BK244" s="231">
        <f>ROUND(I244*H244,2)</f>
        <v>0</v>
      </c>
      <c r="BL244" s="16" t="s">
        <v>146</v>
      </c>
      <c r="BM244" s="230" t="s">
        <v>349</v>
      </c>
    </row>
    <row r="245" spans="1:63" s="12" customFormat="1" ht="25.9" customHeight="1">
      <c r="A245" s="12"/>
      <c r="B245" s="202"/>
      <c r="C245" s="203"/>
      <c r="D245" s="204" t="s">
        <v>72</v>
      </c>
      <c r="E245" s="205" t="s">
        <v>323</v>
      </c>
      <c r="F245" s="205" t="s">
        <v>324</v>
      </c>
      <c r="G245" s="203"/>
      <c r="H245" s="203"/>
      <c r="I245" s="206"/>
      <c r="J245" s="207">
        <f>BK245</f>
        <v>0</v>
      </c>
      <c r="K245" s="203"/>
      <c r="L245" s="208"/>
      <c r="M245" s="209"/>
      <c r="N245" s="210"/>
      <c r="O245" s="210"/>
      <c r="P245" s="211">
        <f>P246+P257+P271+P289+P294+P309+P328+P330+P343+P373+P404+P420</f>
        <v>0</v>
      </c>
      <c r="Q245" s="210"/>
      <c r="R245" s="211">
        <f>R246+R257+R271+R289+R294+R309+R328+R330+R343+R373+R404+R420</f>
        <v>7.565109352687</v>
      </c>
      <c r="S245" s="210"/>
      <c r="T245" s="212">
        <f>T246+T257+T271+T289+T294+T309+T328+T330+T343+T373+T404+T420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3" t="s">
        <v>83</v>
      </c>
      <c r="AT245" s="214" t="s">
        <v>72</v>
      </c>
      <c r="AU245" s="214" t="s">
        <v>73</v>
      </c>
      <c r="AY245" s="213" t="s">
        <v>139</v>
      </c>
      <c r="BK245" s="215">
        <f>BK246+BK257+BK271+BK289+BK294+BK309+BK328+BK330+BK343+BK373+BK404+BK420</f>
        <v>0</v>
      </c>
    </row>
    <row r="246" spans="1:63" s="12" customFormat="1" ht="22.8" customHeight="1">
      <c r="A246" s="12"/>
      <c r="B246" s="202"/>
      <c r="C246" s="203"/>
      <c r="D246" s="204" t="s">
        <v>72</v>
      </c>
      <c r="E246" s="216" t="s">
        <v>785</v>
      </c>
      <c r="F246" s="216" t="s">
        <v>786</v>
      </c>
      <c r="G246" s="203"/>
      <c r="H246" s="203"/>
      <c r="I246" s="206"/>
      <c r="J246" s="217">
        <f>BK246</f>
        <v>0</v>
      </c>
      <c r="K246" s="203"/>
      <c r="L246" s="208"/>
      <c r="M246" s="209"/>
      <c r="N246" s="210"/>
      <c r="O246" s="210"/>
      <c r="P246" s="211">
        <f>SUM(P247:P256)</f>
        <v>0</v>
      </c>
      <c r="Q246" s="210"/>
      <c r="R246" s="211">
        <f>SUM(R247:R256)</f>
        <v>0.01317705</v>
      </c>
      <c r="S246" s="210"/>
      <c r="T246" s="212">
        <f>SUM(T247:T256)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3" t="s">
        <v>83</v>
      </c>
      <c r="AT246" s="214" t="s">
        <v>72</v>
      </c>
      <c r="AU246" s="214" t="s">
        <v>81</v>
      </c>
      <c r="AY246" s="213" t="s">
        <v>139</v>
      </c>
      <c r="BK246" s="215">
        <f>SUM(BK247:BK256)</f>
        <v>0</v>
      </c>
    </row>
    <row r="247" spans="1:65" s="2" customFormat="1" ht="16.5" customHeight="1">
      <c r="A247" s="37"/>
      <c r="B247" s="38"/>
      <c r="C247" s="218" t="s">
        <v>350</v>
      </c>
      <c r="D247" s="218" t="s">
        <v>142</v>
      </c>
      <c r="E247" s="219" t="s">
        <v>787</v>
      </c>
      <c r="F247" s="220" t="s">
        <v>788</v>
      </c>
      <c r="G247" s="221" t="s">
        <v>198</v>
      </c>
      <c r="H247" s="222">
        <v>3</v>
      </c>
      <c r="I247" s="223"/>
      <c r="J247" s="224">
        <f>ROUND(I247*H247,2)</f>
        <v>0</v>
      </c>
      <c r="K247" s="225"/>
      <c r="L247" s="43"/>
      <c r="M247" s="226" t="s">
        <v>1</v>
      </c>
      <c r="N247" s="227" t="s">
        <v>38</v>
      </c>
      <c r="O247" s="90"/>
      <c r="P247" s="228">
        <f>O247*H247</f>
        <v>0</v>
      </c>
      <c r="Q247" s="228">
        <v>0.0005006</v>
      </c>
      <c r="R247" s="228">
        <f>Q247*H247</f>
        <v>0.0015018000000000002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167</v>
      </c>
      <c r="AT247" s="230" t="s">
        <v>142</v>
      </c>
      <c r="AU247" s="230" t="s">
        <v>83</v>
      </c>
      <c r="AY247" s="16" t="s">
        <v>139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81</v>
      </c>
      <c r="BK247" s="231">
        <f>ROUND(I247*H247,2)</f>
        <v>0</v>
      </c>
      <c r="BL247" s="16" t="s">
        <v>167</v>
      </c>
      <c r="BM247" s="230" t="s">
        <v>353</v>
      </c>
    </row>
    <row r="248" spans="1:65" s="2" customFormat="1" ht="16.5" customHeight="1">
      <c r="A248" s="37"/>
      <c r="B248" s="38"/>
      <c r="C248" s="218" t="s">
        <v>271</v>
      </c>
      <c r="D248" s="218" t="s">
        <v>142</v>
      </c>
      <c r="E248" s="219" t="s">
        <v>789</v>
      </c>
      <c r="F248" s="220" t="s">
        <v>790</v>
      </c>
      <c r="G248" s="221" t="s">
        <v>198</v>
      </c>
      <c r="H248" s="222">
        <v>2</v>
      </c>
      <c r="I248" s="223"/>
      <c r="J248" s="224">
        <f>ROUND(I248*H248,2)</f>
        <v>0</v>
      </c>
      <c r="K248" s="225"/>
      <c r="L248" s="43"/>
      <c r="M248" s="226" t="s">
        <v>1</v>
      </c>
      <c r="N248" s="227" t="s">
        <v>38</v>
      </c>
      <c r="O248" s="90"/>
      <c r="P248" s="228">
        <f>O248*H248</f>
        <v>0</v>
      </c>
      <c r="Q248" s="228">
        <v>0.0017906</v>
      </c>
      <c r="R248" s="228">
        <f>Q248*H248</f>
        <v>0.0035812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167</v>
      </c>
      <c r="AT248" s="230" t="s">
        <v>142</v>
      </c>
      <c r="AU248" s="230" t="s">
        <v>83</v>
      </c>
      <c r="AY248" s="16" t="s">
        <v>139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81</v>
      </c>
      <c r="BK248" s="231">
        <f>ROUND(I248*H248,2)</f>
        <v>0</v>
      </c>
      <c r="BL248" s="16" t="s">
        <v>167</v>
      </c>
      <c r="BM248" s="230" t="s">
        <v>105</v>
      </c>
    </row>
    <row r="249" spans="1:65" s="2" customFormat="1" ht="16.5" customHeight="1">
      <c r="A249" s="37"/>
      <c r="B249" s="38"/>
      <c r="C249" s="218" t="s">
        <v>357</v>
      </c>
      <c r="D249" s="218" t="s">
        <v>142</v>
      </c>
      <c r="E249" s="219" t="s">
        <v>791</v>
      </c>
      <c r="F249" s="220" t="s">
        <v>792</v>
      </c>
      <c r="G249" s="221" t="s">
        <v>198</v>
      </c>
      <c r="H249" s="222">
        <v>1</v>
      </c>
      <c r="I249" s="223"/>
      <c r="J249" s="224">
        <f>ROUND(I249*H249,2)</f>
        <v>0</v>
      </c>
      <c r="K249" s="225"/>
      <c r="L249" s="43"/>
      <c r="M249" s="226" t="s">
        <v>1</v>
      </c>
      <c r="N249" s="227" t="s">
        <v>38</v>
      </c>
      <c r="O249" s="90"/>
      <c r="P249" s="228">
        <f>O249*H249</f>
        <v>0</v>
      </c>
      <c r="Q249" s="228">
        <v>0.0010006</v>
      </c>
      <c r="R249" s="228">
        <f>Q249*H249</f>
        <v>0.0010006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167</v>
      </c>
      <c r="AT249" s="230" t="s">
        <v>142</v>
      </c>
      <c r="AU249" s="230" t="s">
        <v>83</v>
      </c>
      <c r="AY249" s="16" t="s">
        <v>139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81</v>
      </c>
      <c r="BK249" s="231">
        <f>ROUND(I249*H249,2)</f>
        <v>0</v>
      </c>
      <c r="BL249" s="16" t="s">
        <v>167</v>
      </c>
      <c r="BM249" s="230" t="s">
        <v>360</v>
      </c>
    </row>
    <row r="250" spans="1:65" s="2" customFormat="1" ht="16.5" customHeight="1">
      <c r="A250" s="37"/>
      <c r="B250" s="38"/>
      <c r="C250" s="218" t="s">
        <v>274</v>
      </c>
      <c r="D250" s="218" t="s">
        <v>142</v>
      </c>
      <c r="E250" s="219" t="s">
        <v>793</v>
      </c>
      <c r="F250" s="220" t="s">
        <v>794</v>
      </c>
      <c r="G250" s="221" t="s">
        <v>356</v>
      </c>
      <c r="H250" s="222">
        <v>10</v>
      </c>
      <c r="I250" s="223"/>
      <c r="J250" s="224">
        <f>ROUND(I250*H250,2)</f>
        <v>0</v>
      </c>
      <c r="K250" s="225"/>
      <c r="L250" s="43"/>
      <c r="M250" s="226" t="s">
        <v>1</v>
      </c>
      <c r="N250" s="227" t="s">
        <v>38</v>
      </c>
      <c r="O250" s="90"/>
      <c r="P250" s="228">
        <f>O250*H250</f>
        <v>0</v>
      </c>
      <c r="Q250" s="228">
        <v>0.0004119</v>
      </c>
      <c r="R250" s="228">
        <f>Q250*H250</f>
        <v>0.004118999999999999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167</v>
      </c>
      <c r="AT250" s="230" t="s">
        <v>142</v>
      </c>
      <c r="AU250" s="230" t="s">
        <v>83</v>
      </c>
      <c r="AY250" s="16" t="s">
        <v>139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81</v>
      </c>
      <c r="BK250" s="231">
        <f>ROUND(I250*H250,2)</f>
        <v>0</v>
      </c>
      <c r="BL250" s="16" t="s">
        <v>167</v>
      </c>
      <c r="BM250" s="230" t="s">
        <v>365</v>
      </c>
    </row>
    <row r="251" spans="1:65" s="2" customFormat="1" ht="16.5" customHeight="1">
      <c r="A251" s="37"/>
      <c r="B251" s="38"/>
      <c r="C251" s="218" t="s">
        <v>367</v>
      </c>
      <c r="D251" s="218" t="s">
        <v>142</v>
      </c>
      <c r="E251" s="219" t="s">
        <v>795</v>
      </c>
      <c r="F251" s="220" t="s">
        <v>796</v>
      </c>
      <c r="G251" s="221" t="s">
        <v>356</v>
      </c>
      <c r="H251" s="222">
        <v>0.5</v>
      </c>
      <c r="I251" s="223"/>
      <c r="J251" s="224">
        <f>ROUND(I251*H251,2)</f>
        <v>0</v>
      </c>
      <c r="K251" s="225"/>
      <c r="L251" s="43"/>
      <c r="M251" s="226" t="s">
        <v>1</v>
      </c>
      <c r="N251" s="227" t="s">
        <v>38</v>
      </c>
      <c r="O251" s="90"/>
      <c r="P251" s="228">
        <f>O251*H251</f>
        <v>0</v>
      </c>
      <c r="Q251" s="228">
        <v>0.0004765</v>
      </c>
      <c r="R251" s="228">
        <f>Q251*H251</f>
        <v>0.00023825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167</v>
      </c>
      <c r="AT251" s="230" t="s">
        <v>142</v>
      </c>
      <c r="AU251" s="230" t="s">
        <v>83</v>
      </c>
      <c r="AY251" s="16" t="s">
        <v>139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81</v>
      </c>
      <c r="BK251" s="231">
        <f>ROUND(I251*H251,2)</f>
        <v>0</v>
      </c>
      <c r="BL251" s="16" t="s">
        <v>167</v>
      </c>
      <c r="BM251" s="230" t="s">
        <v>370</v>
      </c>
    </row>
    <row r="252" spans="1:65" s="2" customFormat="1" ht="16.5" customHeight="1">
      <c r="A252" s="37"/>
      <c r="B252" s="38"/>
      <c r="C252" s="218" t="s">
        <v>278</v>
      </c>
      <c r="D252" s="218" t="s">
        <v>142</v>
      </c>
      <c r="E252" s="219" t="s">
        <v>797</v>
      </c>
      <c r="F252" s="220" t="s">
        <v>798</v>
      </c>
      <c r="G252" s="221" t="s">
        <v>356</v>
      </c>
      <c r="H252" s="222">
        <v>1</v>
      </c>
      <c r="I252" s="223"/>
      <c r="J252" s="224">
        <f>ROUND(I252*H252,2)</f>
        <v>0</v>
      </c>
      <c r="K252" s="225"/>
      <c r="L252" s="43"/>
      <c r="M252" s="226" t="s">
        <v>1</v>
      </c>
      <c r="N252" s="227" t="s">
        <v>38</v>
      </c>
      <c r="O252" s="90"/>
      <c r="P252" s="228">
        <f>O252*H252</f>
        <v>0</v>
      </c>
      <c r="Q252" s="228">
        <v>0.0022362</v>
      </c>
      <c r="R252" s="228">
        <f>Q252*H252</f>
        <v>0.0022362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167</v>
      </c>
      <c r="AT252" s="230" t="s">
        <v>142</v>
      </c>
      <c r="AU252" s="230" t="s">
        <v>83</v>
      </c>
      <c r="AY252" s="16" t="s">
        <v>139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81</v>
      </c>
      <c r="BK252" s="231">
        <f>ROUND(I252*H252,2)</f>
        <v>0</v>
      </c>
      <c r="BL252" s="16" t="s">
        <v>167</v>
      </c>
      <c r="BM252" s="230" t="s">
        <v>373</v>
      </c>
    </row>
    <row r="253" spans="1:65" s="2" customFormat="1" ht="16.5" customHeight="1">
      <c r="A253" s="37"/>
      <c r="B253" s="38"/>
      <c r="C253" s="218" t="s">
        <v>375</v>
      </c>
      <c r="D253" s="218" t="s">
        <v>142</v>
      </c>
      <c r="E253" s="219" t="s">
        <v>799</v>
      </c>
      <c r="F253" s="220" t="s">
        <v>800</v>
      </c>
      <c r="G253" s="221" t="s">
        <v>198</v>
      </c>
      <c r="H253" s="222">
        <v>5</v>
      </c>
      <c r="I253" s="223"/>
      <c r="J253" s="224">
        <f>ROUND(I253*H253,2)</f>
        <v>0</v>
      </c>
      <c r="K253" s="225"/>
      <c r="L253" s="43"/>
      <c r="M253" s="226" t="s">
        <v>1</v>
      </c>
      <c r="N253" s="227" t="s">
        <v>38</v>
      </c>
      <c r="O253" s="90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167</v>
      </c>
      <c r="AT253" s="230" t="s">
        <v>142</v>
      </c>
      <c r="AU253" s="230" t="s">
        <v>83</v>
      </c>
      <c r="AY253" s="16" t="s">
        <v>139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81</v>
      </c>
      <c r="BK253" s="231">
        <f>ROUND(I253*H253,2)</f>
        <v>0</v>
      </c>
      <c r="BL253" s="16" t="s">
        <v>167</v>
      </c>
      <c r="BM253" s="230" t="s">
        <v>108</v>
      </c>
    </row>
    <row r="254" spans="1:65" s="2" customFormat="1" ht="21.75" customHeight="1">
      <c r="A254" s="37"/>
      <c r="B254" s="38"/>
      <c r="C254" s="218" t="s">
        <v>281</v>
      </c>
      <c r="D254" s="218" t="s">
        <v>142</v>
      </c>
      <c r="E254" s="219" t="s">
        <v>801</v>
      </c>
      <c r="F254" s="220" t="s">
        <v>802</v>
      </c>
      <c r="G254" s="221" t="s">
        <v>198</v>
      </c>
      <c r="H254" s="222">
        <v>1</v>
      </c>
      <c r="I254" s="223"/>
      <c r="J254" s="224">
        <f>ROUND(I254*H254,2)</f>
        <v>0</v>
      </c>
      <c r="K254" s="225"/>
      <c r="L254" s="43"/>
      <c r="M254" s="226" t="s">
        <v>1</v>
      </c>
      <c r="N254" s="227" t="s">
        <v>38</v>
      </c>
      <c r="O254" s="90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167</v>
      </c>
      <c r="AT254" s="230" t="s">
        <v>142</v>
      </c>
      <c r="AU254" s="230" t="s">
        <v>83</v>
      </c>
      <c r="AY254" s="16" t="s">
        <v>139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81</v>
      </c>
      <c r="BK254" s="231">
        <f>ROUND(I254*H254,2)</f>
        <v>0</v>
      </c>
      <c r="BL254" s="16" t="s">
        <v>167</v>
      </c>
      <c r="BM254" s="230" t="s">
        <v>380</v>
      </c>
    </row>
    <row r="255" spans="1:65" s="2" customFormat="1" ht="24.15" customHeight="1">
      <c r="A255" s="37"/>
      <c r="B255" s="38"/>
      <c r="C255" s="218" t="s">
        <v>382</v>
      </c>
      <c r="D255" s="218" t="s">
        <v>142</v>
      </c>
      <c r="E255" s="219" t="s">
        <v>803</v>
      </c>
      <c r="F255" s="220" t="s">
        <v>804</v>
      </c>
      <c r="G255" s="221" t="s">
        <v>198</v>
      </c>
      <c r="H255" s="222">
        <v>1</v>
      </c>
      <c r="I255" s="223"/>
      <c r="J255" s="224">
        <f>ROUND(I255*H255,2)</f>
        <v>0</v>
      </c>
      <c r="K255" s="225"/>
      <c r="L255" s="43"/>
      <c r="M255" s="226" t="s">
        <v>1</v>
      </c>
      <c r="N255" s="227" t="s">
        <v>38</v>
      </c>
      <c r="O255" s="90"/>
      <c r="P255" s="228">
        <f>O255*H255</f>
        <v>0</v>
      </c>
      <c r="Q255" s="228">
        <v>0.0005</v>
      </c>
      <c r="R255" s="228">
        <f>Q255*H255</f>
        <v>0.0005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167</v>
      </c>
      <c r="AT255" s="230" t="s">
        <v>142</v>
      </c>
      <c r="AU255" s="230" t="s">
        <v>83</v>
      </c>
      <c r="AY255" s="16" t="s">
        <v>139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81</v>
      </c>
      <c r="BK255" s="231">
        <f>ROUND(I255*H255,2)</f>
        <v>0</v>
      </c>
      <c r="BL255" s="16" t="s">
        <v>167</v>
      </c>
      <c r="BM255" s="230" t="s">
        <v>385</v>
      </c>
    </row>
    <row r="256" spans="1:65" s="2" customFormat="1" ht="24.15" customHeight="1">
      <c r="A256" s="37"/>
      <c r="B256" s="38"/>
      <c r="C256" s="218" t="s">
        <v>96</v>
      </c>
      <c r="D256" s="218" t="s">
        <v>142</v>
      </c>
      <c r="E256" s="219" t="s">
        <v>805</v>
      </c>
      <c r="F256" s="220" t="s">
        <v>806</v>
      </c>
      <c r="G256" s="221" t="s">
        <v>337</v>
      </c>
      <c r="H256" s="271"/>
      <c r="I256" s="223"/>
      <c r="J256" s="224">
        <f>ROUND(I256*H256,2)</f>
        <v>0</v>
      </c>
      <c r="K256" s="225"/>
      <c r="L256" s="43"/>
      <c r="M256" s="226" t="s">
        <v>1</v>
      </c>
      <c r="N256" s="227" t="s">
        <v>38</v>
      </c>
      <c r="O256" s="90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167</v>
      </c>
      <c r="AT256" s="230" t="s">
        <v>142</v>
      </c>
      <c r="AU256" s="230" t="s">
        <v>83</v>
      </c>
      <c r="AY256" s="16" t="s">
        <v>139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81</v>
      </c>
      <c r="BK256" s="231">
        <f>ROUND(I256*H256,2)</f>
        <v>0</v>
      </c>
      <c r="BL256" s="16" t="s">
        <v>167</v>
      </c>
      <c r="BM256" s="230" t="s">
        <v>390</v>
      </c>
    </row>
    <row r="257" spans="1:63" s="12" customFormat="1" ht="22.8" customHeight="1">
      <c r="A257" s="12"/>
      <c r="B257" s="202"/>
      <c r="C257" s="203"/>
      <c r="D257" s="204" t="s">
        <v>72</v>
      </c>
      <c r="E257" s="216" t="s">
        <v>807</v>
      </c>
      <c r="F257" s="216" t="s">
        <v>808</v>
      </c>
      <c r="G257" s="203"/>
      <c r="H257" s="203"/>
      <c r="I257" s="206"/>
      <c r="J257" s="217">
        <f>BK257</f>
        <v>0</v>
      </c>
      <c r="K257" s="203"/>
      <c r="L257" s="208"/>
      <c r="M257" s="209"/>
      <c r="N257" s="210"/>
      <c r="O257" s="210"/>
      <c r="P257" s="211">
        <f>SUM(P258:P270)</f>
        <v>0</v>
      </c>
      <c r="Q257" s="210"/>
      <c r="R257" s="211">
        <f>SUM(R258:R270)</f>
        <v>0.09365233850000002</v>
      </c>
      <c r="S257" s="210"/>
      <c r="T257" s="212">
        <f>SUM(T258:T270)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3" t="s">
        <v>83</v>
      </c>
      <c r="AT257" s="214" t="s">
        <v>72</v>
      </c>
      <c r="AU257" s="214" t="s">
        <v>81</v>
      </c>
      <c r="AY257" s="213" t="s">
        <v>139</v>
      </c>
      <c r="BK257" s="215">
        <f>SUM(BK258:BK270)</f>
        <v>0</v>
      </c>
    </row>
    <row r="258" spans="1:65" s="2" customFormat="1" ht="16.5" customHeight="1">
      <c r="A258" s="37"/>
      <c r="B258" s="38"/>
      <c r="C258" s="218" t="s">
        <v>392</v>
      </c>
      <c r="D258" s="218" t="s">
        <v>142</v>
      </c>
      <c r="E258" s="219" t="s">
        <v>809</v>
      </c>
      <c r="F258" s="220" t="s">
        <v>810</v>
      </c>
      <c r="G258" s="221" t="s">
        <v>198</v>
      </c>
      <c r="H258" s="222">
        <v>10</v>
      </c>
      <c r="I258" s="223"/>
      <c r="J258" s="224">
        <f>ROUND(I258*H258,2)</f>
        <v>0</v>
      </c>
      <c r="K258" s="225"/>
      <c r="L258" s="43"/>
      <c r="M258" s="226" t="s">
        <v>1</v>
      </c>
      <c r="N258" s="227" t="s">
        <v>38</v>
      </c>
      <c r="O258" s="90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167</v>
      </c>
      <c r="AT258" s="230" t="s">
        <v>142</v>
      </c>
      <c r="AU258" s="230" t="s">
        <v>83</v>
      </c>
      <c r="AY258" s="16" t="s">
        <v>139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81</v>
      </c>
      <c r="BK258" s="231">
        <f>ROUND(I258*H258,2)</f>
        <v>0</v>
      </c>
      <c r="BL258" s="16" t="s">
        <v>167</v>
      </c>
      <c r="BM258" s="230" t="s">
        <v>395</v>
      </c>
    </row>
    <row r="259" spans="1:65" s="2" customFormat="1" ht="16.5" customHeight="1">
      <c r="A259" s="37"/>
      <c r="B259" s="38"/>
      <c r="C259" s="218" t="s">
        <v>289</v>
      </c>
      <c r="D259" s="218" t="s">
        <v>142</v>
      </c>
      <c r="E259" s="219" t="s">
        <v>811</v>
      </c>
      <c r="F259" s="220" t="s">
        <v>812</v>
      </c>
      <c r="G259" s="221" t="s">
        <v>149</v>
      </c>
      <c r="H259" s="222">
        <v>1</v>
      </c>
      <c r="I259" s="223"/>
      <c r="J259" s="224">
        <f>ROUND(I259*H259,2)</f>
        <v>0</v>
      </c>
      <c r="K259" s="225"/>
      <c r="L259" s="43"/>
      <c r="M259" s="226" t="s">
        <v>1</v>
      </c>
      <c r="N259" s="227" t="s">
        <v>38</v>
      </c>
      <c r="O259" s="90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167</v>
      </c>
      <c r="AT259" s="230" t="s">
        <v>142</v>
      </c>
      <c r="AU259" s="230" t="s">
        <v>83</v>
      </c>
      <c r="AY259" s="16" t="s">
        <v>139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81</v>
      </c>
      <c r="BK259" s="231">
        <f>ROUND(I259*H259,2)</f>
        <v>0</v>
      </c>
      <c r="BL259" s="16" t="s">
        <v>167</v>
      </c>
      <c r="BM259" s="230" t="s">
        <v>398</v>
      </c>
    </row>
    <row r="260" spans="1:65" s="2" customFormat="1" ht="24.15" customHeight="1">
      <c r="A260" s="37"/>
      <c r="B260" s="38"/>
      <c r="C260" s="218" t="s">
        <v>399</v>
      </c>
      <c r="D260" s="218" t="s">
        <v>142</v>
      </c>
      <c r="E260" s="219" t="s">
        <v>813</v>
      </c>
      <c r="F260" s="220" t="s">
        <v>814</v>
      </c>
      <c r="G260" s="221" t="s">
        <v>356</v>
      </c>
      <c r="H260" s="222">
        <v>0.5</v>
      </c>
      <c r="I260" s="223"/>
      <c r="J260" s="224">
        <f>ROUND(I260*H260,2)</f>
        <v>0</v>
      </c>
      <c r="K260" s="225"/>
      <c r="L260" s="43"/>
      <c r="M260" s="226" t="s">
        <v>1</v>
      </c>
      <c r="N260" s="227" t="s">
        <v>38</v>
      </c>
      <c r="O260" s="90"/>
      <c r="P260" s="228">
        <f>O260*H260</f>
        <v>0</v>
      </c>
      <c r="Q260" s="228">
        <v>0.003091096</v>
      </c>
      <c r="R260" s="228">
        <f>Q260*H260</f>
        <v>0.001545548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167</v>
      </c>
      <c r="AT260" s="230" t="s">
        <v>142</v>
      </c>
      <c r="AU260" s="230" t="s">
        <v>83</v>
      </c>
      <c r="AY260" s="16" t="s">
        <v>139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81</v>
      </c>
      <c r="BK260" s="231">
        <f>ROUND(I260*H260,2)</f>
        <v>0</v>
      </c>
      <c r="BL260" s="16" t="s">
        <v>167</v>
      </c>
      <c r="BM260" s="230" t="s">
        <v>402</v>
      </c>
    </row>
    <row r="261" spans="1:65" s="2" customFormat="1" ht="24.15" customHeight="1">
      <c r="A261" s="37"/>
      <c r="B261" s="38"/>
      <c r="C261" s="218" t="s">
        <v>293</v>
      </c>
      <c r="D261" s="218" t="s">
        <v>142</v>
      </c>
      <c r="E261" s="219" t="s">
        <v>815</v>
      </c>
      <c r="F261" s="220" t="s">
        <v>816</v>
      </c>
      <c r="G261" s="221" t="s">
        <v>817</v>
      </c>
      <c r="H261" s="222">
        <v>1</v>
      </c>
      <c r="I261" s="223"/>
      <c r="J261" s="224">
        <f>ROUND(I261*H261,2)</f>
        <v>0</v>
      </c>
      <c r="K261" s="225"/>
      <c r="L261" s="43"/>
      <c r="M261" s="226" t="s">
        <v>1</v>
      </c>
      <c r="N261" s="227" t="s">
        <v>38</v>
      </c>
      <c r="O261" s="90"/>
      <c r="P261" s="228">
        <f>O261*H261</f>
        <v>0</v>
      </c>
      <c r="Q261" s="228">
        <v>0.00524076</v>
      </c>
      <c r="R261" s="228">
        <f>Q261*H261</f>
        <v>0.00524076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167</v>
      </c>
      <c r="AT261" s="230" t="s">
        <v>142</v>
      </c>
      <c r="AU261" s="230" t="s">
        <v>83</v>
      </c>
      <c r="AY261" s="16" t="s">
        <v>139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81</v>
      </c>
      <c r="BK261" s="231">
        <f>ROUND(I261*H261,2)</f>
        <v>0</v>
      </c>
      <c r="BL261" s="16" t="s">
        <v>167</v>
      </c>
      <c r="BM261" s="230" t="s">
        <v>407</v>
      </c>
    </row>
    <row r="262" spans="1:65" s="2" customFormat="1" ht="24.15" customHeight="1">
      <c r="A262" s="37"/>
      <c r="B262" s="38"/>
      <c r="C262" s="218" t="s">
        <v>408</v>
      </c>
      <c r="D262" s="218" t="s">
        <v>142</v>
      </c>
      <c r="E262" s="219" t="s">
        <v>818</v>
      </c>
      <c r="F262" s="220" t="s">
        <v>819</v>
      </c>
      <c r="G262" s="221" t="s">
        <v>356</v>
      </c>
      <c r="H262" s="222">
        <v>23</v>
      </c>
      <c r="I262" s="223"/>
      <c r="J262" s="224">
        <f>ROUND(I262*H262,2)</f>
        <v>0</v>
      </c>
      <c r="K262" s="225"/>
      <c r="L262" s="43"/>
      <c r="M262" s="226" t="s">
        <v>1</v>
      </c>
      <c r="N262" s="227" t="s">
        <v>38</v>
      </c>
      <c r="O262" s="90"/>
      <c r="P262" s="228">
        <f>O262*H262</f>
        <v>0</v>
      </c>
      <c r="Q262" s="228">
        <v>0.0008423</v>
      </c>
      <c r="R262" s="228">
        <f>Q262*H262</f>
        <v>0.019372900000000002</v>
      </c>
      <c r="S262" s="228">
        <v>0</v>
      </c>
      <c r="T262" s="22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0" t="s">
        <v>167</v>
      </c>
      <c r="AT262" s="230" t="s">
        <v>142</v>
      </c>
      <c r="AU262" s="230" t="s">
        <v>83</v>
      </c>
      <c r="AY262" s="16" t="s">
        <v>139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6" t="s">
        <v>81</v>
      </c>
      <c r="BK262" s="231">
        <f>ROUND(I262*H262,2)</f>
        <v>0</v>
      </c>
      <c r="BL262" s="16" t="s">
        <v>167</v>
      </c>
      <c r="BM262" s="230" t="s">
        <v>411</v>
      </c>
    </row>
    <row r="263" spans="1:65" s="2" customFormat="1" ht="37.8" customHeight="1">
      <c r="A263" s="37"/>
      <c r="B263" s="38"/>
      <c r="C263" s="218" t="s">
        <v>297</v>
      </c>
      <c r="D263" s="218" t="s">
        <v>142</v>
      </c>
      <c r="E263" s="219" t="s">
        <v>820</v>
      </c>
      <c r="F263" s="220" t="s">
        <v>821</v>
      </c>
      <c r="G263" s="221" t="s">
        <v>356</v>
      </c>
      <c r="H263" s="222">
        <v>23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38</v>
      </c>
      <c r="O263" s="90"/>
      <c r="P263" s="228">
        <f>O263*H263</f>
        <v>0</v>
      </c>
      <c r="Q263" s="228">
        <v>7.386E-05</v>
      </c>
      <c r="R263" s="228">
        <f>Q263*H263</f>
        <v>0.00169878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167</v>
      </c>
      <c r="AT263" s="230" t="s">
        <v>142</v>
      </c>
      <c r="AU263" s="230" t="s">
        <v>83</v>
      </c>
      <c r="AY263" s="16" t="s">
        <v>139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81</v>
      </c>
      <c r="BK263" s="231">
        <f>ROUND(I263*H263,2)</f>
        <v>0</v>
      </c>
      <c r="BL263" s="16" t="s">
        <v>167</v>
      </c>
      <c r="BM263" s="230" t="s">
        <v>414</v>
      </c>
    </row>
    <row r="264" spans="1:65" s="2" customFormat="1" ht="16.5" customHeight="1">
      <c r="A264" s="37"/>
      <c r="B264" s="38"/>
      <c r="C264" s="218" t="s">
        <v>415</v>
      </c>
      <c r="D264" s="218" t="s">
        <v>142</v>
      </c>
      <c r="E264" s="219" t="s">
        <v>822</v>
      </c>
      <c r="F264" s="220" t="s">
        <v>823</v>
      </c>
      <c r="G264" s="221" t="s">
        <v>198</v>
      </c>
      <c r="H264" s="222">
        <v>10</v>
      </c>
      <c r="I264" s="223"/>
      <c r="J264" s="224">
        <f>ROUND(I264*H264,2)</f>
        <v>0</v>
      </c>
      <c r="K264" s="225"/>
      <c r="L264" s="43"/>
      <c r="M264" s="226" t="s">
        <v>1</v>
      </c>
      <c r="N264" s="227" t="s">
        <v>38</v>
      </c>
      <c r="O264" s="90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167</v>
      </c>
      <c r="AT264" s="230" t="s">
        <v>142</v>
      </c>
      <c r="AU264" s="230" t="s">
        <v>83</v>
      </c>
      <c r="AY264" s="16" t="s">
        <v>139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81</v>
      </c>
      <c r="BK264" s="231">
        <f>ROUND(I264*H264,2)</f>
        <v>0</v>
      </c>
      <c r="BL264" s="16" t="s">
        <v>167</v>
      </c>
      <c r="BM264" s="230" t="s">
        <v>418</v>
      </c>
    </row>
    <row r="265" spans="1:65" s="2" customFormat="1" ht="16.5" customHeight="1">
      <c r="A265" s="37"/>
      <c r="B265" s="38"/>
      <c r="C265" s="218" t="s">
        <v>306</v>
      </c>
      <c r="D265" s="218" t="s">
        <v>142</v>
      </c>
      <c r="E265" s="219" t="s">
        <v>824</v>
      </c>
      <c r="F265" s="220" t="s">
        <v>825</v>
      </c>
      <c r="G265" s="221" t="s">
        <v>198</v>
      </c>
      <c r="H265" s="222">
        <v>1</v>
      </c>
      <c r="I265" s="223"/>
      <c r="J265" s="224">
        <f>ROUND(I265*H265,2)</f>
        <v>0</v>
      </c>
      <c r="K265" s="225"/>
      <c r="L265" s="43"/>
      <c r="M265" s="226" t="s">
        <v>1</v>
      </c>
      <c r="N265" s="227" t="s">
        <v>38</v>
      </c>
      <c r="O265" s="90"/>
      <c r="P265" s="228">
        <f>O265*H265</f>
        <v>0</v>
      </c>
      <c r="Q265" s="228">
        <v>0.00071957</v>
      </c>
      <c r="R265" s="228">
        <f>Q265*H265</f>
        <v>0.00071957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167</v>
      </c>
      <c r="AT265" s="230" t="s">
        <v>142</v>
      </c>
      <c r="AU265" s="230" t="s">
        <v>83</v>
      </c>
      <c r="AY265" s="16" t="s">
        <v>139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81</v>
      </c>
      <c r="BK265" s="231">
        <f>ROUND(I265*H265,2)</f>
        <v>0</v>
      </c>
      <c r="BL265" s="16" t="s">
        <v>167</v>
      </c>
      <c r="BM265" s="230" t="s">
        <v>421</v>
      </c>
    </row>
    <row r="266" spans="1:65" s="2" customFormat="1" ht="24.15" customHeight="1">
      <c r="A266" s="37"/>
      <c r="B266" s="38"/>
      <c r="C266" s="218" t="s">
        <v>422</v>
      </c>
      <c r="D266" s="218" t="s">
        <v>142</v>
      </c>
      <c r="E266" s="219" t="s">
        <v>826</v>
      </c>
      <c r="F266" s="220" t="s">
        <v>827</v>
      </c>
      <c r="G266" s="221" t="s">
        <v>817</v>
      </c>
      <c r="H266" s="222">
        <v>2</v>
      </c>
      <c r="I266" s="223"/>
      <c r="J266" s="224">
        <f>ROUND(I266*H266,2)</f>
        <v>0</v>
      </c>
      <c r="K266" s="225"/>
      <c r="L266" s="43"/>
      <c r="M266" s="226" t="s">
        <v>1</v>
      </c>
      <c r="N266" s="227" t="s">
        <v>38</v>
      </c>
      <c r="O266" s="90"/>
      <c r="P266" s="228">
        <f>O266*H266</f>
        <v>0</v>
      </c>
      <c r="Q266" s="228">
        <v>0.03019557</v>
      </c>
      <c r="R266" s="228">
        <f>Q266*H266</f>
        <v>0.06039114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167</v>
      </c>
      <c r="AT266" s="230" t="s">
        <v>142</v>
      </c>
      <c r="AU266" s="230" t="s">
        <v>83</v>
      </c>
      <c r="AY266" s="16" t="s">
        <v>139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81</v>
      </c>
      <c r="BK266" s="231">
        <f>ROUND(I266*H266,2)</f>
        <v>0</v>
      </c>
      <c r="BL266" s="16" t="s">
        <v>167</v>
      </c>
      <c r="BM266" s="230" t="s">
        <v>425</v>
      </c>
    </row>
    <row r="267" spans="1:65" s="2" customFormat="1" ht="16.5" customHeight="1">
      <c r="A267" s="37"/>
      <c r="B267" s="38"/>
      <c r="C267" s="218" t="s">
        <v>99</v>
      </c>
      <c r="D267" s="218" t="s">
        <v>142</v>
      </c>
      <c r="E267" s="219" t="s">
        <v>828</v>
      </c>
      <c r="F267" s="220" t="s">
        <v>829</v>
      </c>
      <c r="G267" s="221" t="s">
        <v>198</v>
      </c>
      <c r="H267" s="222">
        <v>1</v>
      </c>
      <c r="I267" s="223"/>
      <c r="J267" s="224">
        <f>ROUND(I267*H267,2)</f>
        <v>0</v>
      </c>
      <c r="K267" s="225"/>
      <c r="L267" s="43"/>
      <c r="M267" s="226" t="s">
        <v>1</v>
      </c>
      <c r="N267" s="227" t="s">
        <v>38</v>
      </c>
      <c r="O267" s="90"/>
      <c r="P267" s="228">
        <f>O267*H267</f>
        <v>0</v>
      </c>
      <c r="Q267" s="228">
        <v>9E-05</v>
      </c>
      <c r="R267" s="228">
        <f>Q267*H267</f>
        <v>9E-05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167</v>
      </c>
      <c r="AT267" s="230" t="s">
        <v>142</v>
      </c>
      <c r="AU267" s="230" t="s">
        <v>83</v>
      </c>
      <c r="AY267" s="16" t="s">
        <v>139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81</v>
      </c>
      <c r="BK267" s="231">
        <f>ROUND(I267*H267,2)</f>
        <v>0</v>
      </c>
      <c r="BL267" s="16" t="s">
        <v>167</v>
      </c>
      <c r="BM267" s="230" t="s">
        <v>428</v>
      </c>
    </row>
    <row r="268" spans="1:65" s="2" customFormat="1" ht="24.15" customHeight="1">
      <c r="A268" s="37"/>
      <c r="B268" s="38"/>
      <c r="C268" s="218" t="s">
        <v>429</v>
      </c>
      <c r="D268" s="218" t="s">
        <v>142</v>
      </c>
      <c r="E268" s="219" t="s">
        <v>830</v>
      </c>
      <c r="F268" s="220" t="s">
        <v>831</v>
      </c>
      <c r="G268" s="221" t="s">
        <v>356</v>
      </c>
      <c r="H268" s="222">
        <v>23</v>
      </c>
      <c r="I268" s="223"/>
      <c r="J268" s="224">
        <f>ROUND(I268*H268,2)</f>
        <v>0</v>
      </c>
      <c r="K268" s="225"/>
      <c r="L268" s="43"/>
      <c r="M268" s="226" t="s">
        <v>1</v>
      </c>
      <c r="N268" s="227" t="s">
        <v>38</v>
      </c>
      <c r="O268" s="90"/>
      <c r="P268" s="228">
        <f>O268*H268</f>
        <v>0</v>
      </c>
      <c r="Q268" s="228">
        <v>0.0001897235</v>
      </c>
      <c r="R268" s="228">
        <f>Q268*H268</f>
        <v>0.0043636405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167</v>
      </c>
      <c r="AT268" s="230" t="s">
        <v>142</v>
      </c>
      <c r="AU268" s="230" t="s">
        <v>83</v>
      </c>
      <c r="AY268" s="16" t="s">
        <v>139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81</v>
      </c>
      <c r="BK268" s="231">
        <f>ROUND(I268*H268,2)</f>
        <v>0</v>
      </c>
      <c r="BL268" s="16" t="s">
        <v>167</v>
      </c>
      <c r="BM268" s="230" t="s">
        <v>432</v>
      </c>
    </row>
    <row r="269" spans="1:65" s="2" customFormat="1" ht="21.75" customHeight="1">
      <c r="A269" s="37"/>
      <c r="B269" s="38"/>
      <c r="C269" s="218" t="s">
        <v>312</v>
      </c>
      <c r="D269" s="218" t="s">
        <v>142</v>
      </c>
      <c r="E269" s="219" t="s">
        <v>832</v>
      </c>
      <c r="F269" s="220" t="s">
        <v>833</v>
      </c>
      <c r="G269" s="221" t="s">
        <v>356</v>
      </c>
      <c r="H269" s="222">
        <v>23</v>
      </c>
      <c r="I269" s="223"/>
      <c r="J269" s="224">
        <f>ROUND(I269*H269,2)</f>
        <v>0</v>
      </c>
      <c r="K269" s="225"/>
      <c r="L269" s="43"/>
      <c r="M269" s="226" t="s">
        <v>1</v>
      </c>
      <c r="N269" s="227" t="s">
        <v>38</v>
      </c>
      <c r="O269" s="90"/>
      <c r="P269" s="228">
        <f>O269*H269</f>
        <v>0</v>
      </c>
      <c r="Q269" s="228">
        <v>1E-05</v>
      </c>
      <c r="R269" s="228">
        <f>Q269*H269</f>
        <v>0.00023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167</v>
      </c>
      <c r="AT269" s="230" t="s">
        <v>142</v>
      </c>
      <c r="AU269" s="230" t="s">
        <v>83</v>
      </c>
      <c r="AY269" s="16" t="s">
        <v>139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81</v>
      </c>
      <c r="BK269" s="231">
        <f>ROUND(I269*H269,2)</f>
        <v>0</v>
      </c>
      <c r="BL269" s="16" t="s">
        <v>167</v>
      </c>
      <c r="BM269" s="230" t="s">
        <v>435</v>
      </c>
    </row>
    <row r="270" spans="1:65" s="2" customFormat="1" ht="24.15" customHeight="1">
      <c r="A270" s="37"/>
      <c r="B270" s="38"/>
      <c r="C270" s="218" t="s">
        <v>436</v>
      </c>
      <c r="D270" s="218" t="s">
        <v>142</v>
      </c>
      <c r="E270" s="219" t="s">
        <v>834</v>
      </c>
      <c r="F270" s="220" t="s">
        <v>835</v>
      </c>
      <c r="G270" s="221" t="s">
        <v>337</v>
      </c>
      <c r="H270" s="271"/>
      <c r="I270" s="223"/>
      <c r="J270" s="224">
        <f>ROUND(I270*H270,2)</f>
        <v>0</v>
      </c>
      <c r="K270" s="225"/>
      <c r="L270" s="43"/>
      <c r="M270" s="226" t="s">
        <v>1</v>
      </c>
      <c r="N270" s="227" t="s">
        <v>38</v>
      </c>
      <c r="O270" s="90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167</v>
      </c>
      <c r="AT270" s="230" t="s">
        <v>142</v>
      </c>
      <c r="AU270" s="230" t="s">
        <v>83</v>
      </c>
      <c r="AY270" s="16" t="s">
        <v>139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81</v>
      </c>
      <c r="BK270" s="231">
        <f>ROUND(I270*H270,2)</f>
        <v>0</v>
      </c>
      <c r="BL270" s="16" t="s">
        <v>167</v>
      </c>
      <c r="BM270" s="230" t="s">
        <v>439</v>
      </c>
    </row>
    <row r="271" spans="1:63" s="12" customFormat="1" ht="22.8" customHeight="1">
      <c r="A271" s="12"/>
      <c r="B271" s="202"/>
      <c r="C271" s="203"/>
      <c r="D271" s="204" t="s">
        <v>72</v>
      </c>
      <c r="E271" s="216" t="s">
        <v>339</v>
      </c>
      <c r="F271" s="216" t="s">
        <v>340</v>
      </c>
      <c r="G271" s="203"/>
      <c r="H271" s="203"/>
      <c r="I271" s="206"/>
      <c r="J271" s="217">
        <f>BK271</f>
        <v>0</v>
      </c>
      <c r="K271" s="203"/>
      <c r="L271" s="208"/>
      <c r="M271" s="209"/>
      <c r="N271" s="210"/>
      <c r="O271" s="210"/>
      <c r="P271" s="211">
        <f>SUM(P272:P288)</f>
        <v>0</v>
      </c>
      <c r="Q271" s="210"/>
      <c r="R271" s="211">
        <f>SUM(R272:R288)</f>
        <v>0.0950409326</v>
      </c>
      <c r="S271" s="210"/>
      <c r="T271" s="212">
        <f>SUM(T272:T288)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3" t="s">
        <v>83</v>
      </c>
      <c r="AT271" s="214" t="s">
        <v>72</v>
      </c>
      <c r="AU271" s="214" t="s">
        <v>81</v>
      </c>
      <c r="AY271" s="213" t="s">
        <v>139</v>
      </c>
      <c r="BK271" s="215">
        <f>SUM(BK272:BK288)</f>
        <v>0</v>
      </c>
    </row>
    <row r="272" spans="1:65" s="2" customFormat="1" ht="24.15" customHeight="1">
      <c r="A272" s="37"/>
      <c r="B272" s="38"/>
      <c r="C272" s="218" t="s">
        <v>316</v>
      </c>
      <c r="D272" s="218" t="s">
        <v>142</v>
      </c>
      <c r="E272" s="219" t="s">
        <v>342</v>
      </c>
      <c r="F272" s="220" t="s">
        <v>836</v>
      </c>
      <c r="G272" s="221" t="s">
        <v>149</v>
      </c>
      <c r="H272" s="222">
        <v>1</v>
      </c>
      <c r="I272" s="223"/>
      <c r="J272" s="224">
        <f>ROUND(I272*H272,2)</f>
        <v>0</v>
      </c>
      <c r="K272" s="225"/>
      <c r="L272" s="43"/>
      <c r="M272" s="226" t="s">
        <v>1</v>
      </c>
      <c r="N272" s="227" t="s">
        <v>38</v>
      </c>
      <c r="O272" s="90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167</v>
      </c>
      <c r="AT272" s="230" t="s">
        <v>142</v>
      </c>
      <c r="AU272" s="230" t="s">
        <v>83</v>
      </c>
      <c r="AY272" s="16" t="s">
        <v>139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81</v>
      </c>
      <c r="BK272" s="231">
        <f>ROUND(I272*H272,2)</f>
        <v>0</v>
      </c>
      <c r="BL272" s="16" t="s">
        <v>167</v>
      </c>
      <c r="BM272" s="230" t="s">
        <v>442</v>
      </c>
    </row>
    <row r="273" spans="1:65" s="2" customFormat="1" ht="24.15" customHeight="1">
      <c r="A273" s="37"/>
      <c r="B273" s="38"/>
      <c r="C273" s="218" t="s">
        <v>443</v>
      </c>
      <c r="D273" s="218" t="s">
        <v>142</v>
      </c>
      <c r="E273" s="219" t="s">
        <v>837</v>
      </c>
      <c r="F273" s="220" t="s">
        <v>838</v>
      </c>
      <c r="G273" s="221" t="s">
        <v>817</v>
      </c>
      <c r="H273" s="222">
        <v>1</v>
      </c>
      <c r="I273" s="223"/>
      <c r="J273" s="224">
        <f>ROUND(I273*H273,2)</f>
        <v>0</v>
      </c>
      <c r="K273" s="225"/>
      <c r="L273" s="43"/>
      <c r="M273" s="226" t="s">
        <v>1</v>
      </c>
      <c r="N273" s="227" t="s">
        <v>38</v>
      </c>
      <c r="O273" s="90"/>
      <c r="P273" s="228">
        <f>O273*H273</f>
        <v>0</v>
      </c>
      <c r="Q273" s="228">
        <v>0.0399074633</v>
      </c>
      <c r="R273" s="228">
        <f>Q273*H273</f>
        <v>0.0399074633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167</v>
      </c>
      <c r="AT273" s="230" t="s">
        <v>142</v>
      </c>
      <c r="AU273" s="230" t="s">
        <v>83</v>
      </c>
      <c r="AY273" s="16" t="s">
        <v>139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81</v>
      </c>
      <c r="BK273" s="231">
        <f>ROUND(I273*H273,2)</f>
        <v>0</v>
      </c>
      <c r="BL273" s="16" t="s">
        <v>167</v>
      </c>
      <c r="BM273" s="230" t="s">
        <v>446</v>
      </c>
    </row>
    <row r="274" spans="1:65" s="2" customFormat="1" ht="24.15" customHeight="1">
      <c r="A274" s="37"/>
      <c r="B274" s="38"/>
      <c r="C274" s="218" t="s">
        <v>322</v>
      </c>
      <c r="D274" s="218" t="s">
        <v>142</v>
      </c>
      <c r="E274" s="219" t="s">
        <v>839</v>
      </c>
      <c r="F274" s="220" t="s">
        <v>840</v>
      </c>
      <c r="G274" s="221" t="s">
        <v>817</v>
      </c>
      <c r="H274" s="222">
        <v>1</v>
      </c>
      <c r="I274" s="223"/>
      <c r="J274" s="224">
        <f>ROUND(I274*H274,2)</f>
        <v>0</v>
      </c>
      <c r="K274" s="225"/>
      <c r="L274" s="43"/>
      <c r="M274" s="226" t="s">
        <v>1</v>
      </c>
      <c r="N274" s="227" t="s">
        <v>38</v>
      </c>
      <c r="O274" s="90"/>
      <c r="P274" s="228">
        <f>O274*H274</f>
        <v>0</v>
      </c>
      <c r="Q274" s="228">
        <v>0.0149692765</v>
      </c>
      <c r="R274" s="228">
        <f>Q274*H274</f>
        <v>0.0149692765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167</v>
      </c>
      <c r="AT274" s="230" t="s">
        <v>142</v>
      </c>
      <c r="AU274" s="230" t="s">
        <v>83</v>
      </c>
      <c r="AY274" s="16" t="s">
        <v>139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81</v>
      </c>
      <c r="BK274" s="231">
        <f>ROUND(I274*H274,2)</f>
        <v>0</v>
      </c>
      <c r="BL274" s="16" t="s">
        <v>167</v>
      </c>
      <c r="BM274" s="230" t="s">
        <v>449</v>
      </c>
    </row>
    <row r="275" spans="1:65" s="2" customFormat="1" ht="24.15" customHeight="1">
      <c r="A275" s="37"/>
      <c r="B275" s="38"/>
      <c r="C275" s="218" t="s">
        <v>450</v>
      </c>
      <c r="D275" s="218" t="s">
        <v>142</v>
      </c>
      <c r="E275" s="219" t="s">
        <v>841</v>
      </c>
      <c r="F275" s="220" t="s">
        <v>842</v>
      </c>
      <c r="G275" s="221" t="s">
        <v>817</v>
      </c>
      <c r="H275" s="222">
        <v>1</v>
      </c>
      <c r="I275" s="223"/>
      <c r="J275" s="224">
        <f>ROUND(I275*H275,2)</f>
        <v>0</v>
      </c>
      <c r="K275" s="225"/>
      <c r="L275" s="43"/>
      <c r="M275" s="226" t="s">
        <v>1</v>
      </c>
      <c r="N275" s="227" t="s">
        <v>38</v>
      </c>
      <c r="O275" s="90"/>
      <c r="P275" s="228">
        <f>O275*H275</f>
        <v>0</v>
      </c>
      <c r="Q275" s="228">
        <v>0.0104692765</v>
      </c>
      <c r="R275" s="228">
        <f>Q275*H275</f>
        <v>0.0104692765</v>
      </c>
      <c r="S275" s="228">
        <v>0</v>
      </c>
      <c r="T275" s="22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0" t="s">
        <v>167</v>
      </c>
      <c r="AT275" s="230" t="s">
        <v>142</v>
      </c>
      <c r="AU275" s="230" t="s">
        <v>83</v>
      </c>
      <c r="AY275" s="16" t="s">
        <v>139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6" t="s">
        <v>81</v>
      </c>
      <c r="BK275" s="231">
        <f>ROUND(I275*H275,2)</f>
        <v>0</v>
      </c>
      <c r="BL275" s="16" t="s">
        <v>167</v>
      </c>
      <c r="BM275" s="230" t="s">
        <v>453</v>
      </c>
    </row>
    <row r="276" spans="1:65" s="2" customFormat="1" ht="24.15" customHeight="1">
      <c r="A276" s="37"/>
      <c r="B276" s="38"/>
      <c r="C276" s="218" t="s">
        <v>329</v>
      </c>
      <c r="D276" s="218" t="s">
        <v>142</v>
      </c>
      <c r="E276" s="219" t="s">
        <v>843</v>
      </c>
      <c r="F276" s="220" t="s">
        <v>844</v>
      </c>
      <c r="G276" s="221" t="s">
        <v>817</v>
      </c>
      <c r="H276" s="222">
        <v>1</v>
      </c>
      <c r="I276" s="223"/>
      <c r="J276" s="224">
        <f>ROUND(I276*H276,2)</f>
        <v>0</v>
      </c>
      <c r="K276" s="225"/>
      <c r="L276" s="43"/>
      <c r="M276" s="226" t="s">
        <v>1</v>
      </c>
      <c r="N276" s="227" t="s">
        <v>38</v>
      </c>
      <c r="O276" s="90"/>
      <c r="P276" s="228">
        <f>O276*H276</f>
        <v>0</v>
      </c>
      <c r="Q276" s="228">
        <v>0.0027464</v>
      </c>
      <c r="R276" s="228">
        <f>Q276*H276</f>
        <v>0.0027464</v>
      </c>
      <c r="S276" s="228">
        <v>0</v>
      </c>
      <c r="T276" s="229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0" t="s">
        <v>167</v>
      </c>
      <c r="AT276" s="230" t="s">
        <v>142</v>
      </c>
      <c r="AU276" s="230" t="s">
        <v>83</v>
      </c>
      <c r="AY276" s="16" t="s">
        <v>139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6" t="s">
        <v>81</v>
      </c>
      <c r="BK276" s="231">
        <f>ROUND(I276*H276,2)</f>
        <v>0</v>
      </c>
      <c r="BL276" s="16" t="s">
        <v>167</v>
      </c>
      <c r="BM276" s="230" t="s">
        <v>456</v>
      </c>
    </row>
    <row r="277" spans="1:65" s="2" customFormat="1" ht="16.5" customHeight="1">
      <c r="A277" s="37"/>
      <c r="B277" s="38"/>
      <c r="C277" s="260" t="s">
        <v>459</v>
      </c>
      <c r="D277" s="260" t="s">
        <v>230</v>
      </c>
      <c r="E277" s="261" t="s">
        <v>845</v>
      </c>
      <c r="F277" s="262" t="s">
        <v>846</v>
      </c>
      <c r="G277" s="263" t="s">
        <v>198</v>
      </c>
      <c r="H277" s="264">
        <v>1</v>
      </c>
      <c r="I277" s="265"/>
      <c r="J277" s="266">
        <f>ROUND(I277*H277,2)</f>
        <v>0</v>
      </c>
      <c r="K277" s="267"/>
      <c r="L277" s="268"/>
      <c r="M277" s="269" t="s">
        <v>1</v>
      </c>
      <c r="N277" s="270" t="s">
        <v>38</v>
      </c>
      <c r="O277" s="90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254</v>
      </c>
      <c r="AT277" s="230" t="s">
        <v>230</v>
      </c>
      <c r="AU277" s="230" t="s">
        <v>83</v>
      </c>
      <c r="AY277" s="16" t="s">
        <v>139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81</v>
      </c>
      <c r="BK277" s="231">
        <f>ROUND(I277*H277,2)</f>
        <v>0</v>
      </c>
      <c r="BL277" s="16" t="s">
        <v>167</v>
      </c>
      <c r="BM277" s="230" t="s">
        <v>462</v>
      </c>
    </row>
    <row r="278" spans="1:65" s="2" customFormat="1" ht="24.15" customHeight="1">
      <c r="A278" s="37"/>
      <c r="B278" s="38"/>
      <c r="C278" s="218" t="s">
        <v>102</v>
      </c>
      <c r="D278" s="218" t="s">
        <v>142</v>
      </c>
      <c r="E278" s="219" t="s">
        <v>847</v>
      </c>
      <c r="F278" s="220" t="s">
        <v>848</v>
      </c>
      <c r="G278" s="221" t="s">
        <v>817</v>
      </c>
      <c r="H278" s="222">
        <v>1</v>
      </c>
      <c r="I278" s="223"/>
      <c r="J278" s="224">
        <f>ROUND(I278*H278,2)</f>
        <v>0</v>
      </c>
      <c r="K278" s="225"/>
      <c r="L278" s="43"/>
      <c r="M278" s="226" t="s">
        <v>1</v>
      </c>
      <c r="N278" s="227" t="s">
        <v>38</v>
      </c>
      <c r="O278" s="90"/>
      <c r="P278" s="228">
        <f>O278*H278</f>
        <v>0</v>
      </c>
      <c r="Q278" s="228">
        <v>0.0147488363</v>
      </c>
      <c r="R278" s="228">
        <f>Q278*H278</f>
        <v>0.0147488363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167</v>
      </c>
      <c r="AT278" s="230" t="s">
        <v>142</v>
      </c>
      <c r="AU278" s="230" t="s">
        <v>83</v>
      </c>
      <c r="AY278" s="16" t="s">
        <v>139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81</v>
      </c>
      <c r="BK278" s="231">
        <f>ROUND(I278*H278,2)</f>
        <v>0</v>
      </c>
      <c r="BL278" s="16" t="s">
        <v>167</v>
      </c>
      <c r="BM278" s="230" t="s">
        <v>465</v>
      </c>
    </row>
    <row r="279" spans="1:51" s="13" customFormat="1" ht="12">
      <c r="A279" s="13"/>
      <c r="B279" s="237"/>
      <c r="C279" s="238"/>
      <c r="D279" s="239" t="s">
        <v>193</v>
      </c>
      <c r="E279" s="240" t="s">
        <v>1</v>
      </c>
      <c r="F279" s="241" t="s">
        <v>849</v>
      </c>
      <c r="G279" s="238"/>
      <c r="H279" s="242">
        <v>1</v>
      </c>
      <c r="I279" s="243"/>
      <c r="J279" s="238"/>
      <c r="K279" s="238"/>
      <c r="L279" s="244"/>
      <c r="M279" s="245"/>
      <c r="N279" s="246"/>
      <c r="O279" s="246"/>
      <c r="P279" s="246"/>
      <c r="Q279" s="246"/>
      <c r="R279" s="246"/>
      <c r="S279" s="246"/>
      <c r="T279" s="24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8" t="s">
        <v>193</v>
      </c>
      <c r="AU279" s="248" t="s">
        <v>83</v>
      </c>
      <c r="AV279" s="13" t="s">
        <v>83</v>
      </c>
      <c r="AW279" s="13" t="s">
        <v>31</v>
      </c>
      <c r="AX279" s="13" t="s">
        <v>73</v>
      </c>
      <c r="AY279" s="248" t="s">
        <v>139</v>
      </c>
    </row>
    <row r="280" spans="1:51" s="14" customFormat="1" ht="12">
      <c r="A280" s="14"/>
      <c r="B280" s="249"/>
      <c r="C280" s="250"/>
      <c r="D280" s="239" t="s">
        <v>193</v>
      </c>
      <c r="E280" s="251" t="s">
        <v>1</v>
      </c>
      <c r="F280" s="252" t="s">
        <v>195</v>
      </c>
      <c r="G280" s="250"/>
      <c r="H280" s="253">
        <v>1</v>
      </c>
      <c r="I280" s="254"/>
      <c r="J280" s="250"/>
      <c r="K280" s="250"/>
      <c r="L280" s="255"/>
      <c r="M280" s="256"/>
      <c r="N280" s="257"/>
      <c r="O280" s="257"/>
      <c r="P280" s="257"/>
      <c r="Q280" s="257"/>
      <c r="R280" s="257"/>
      <c r="S280" s="257"/>
      <c r="T280" s="25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9" t="s">
        <v>193</v>
      </c>
      <c r="AU280" s="259" t="s">
        <v>83</v>
      </c>
      <c r="AV280" s="14" t="s">
        <v>146</v>
      </c>
      <c r="AW280" s="14" t="s">
        <v>31</v>
      </c>
      <c r="AX280" s="14" t="s">
        <v>81</v>
      </c>
      <c r="AY280" s="259" t="s">
        <v>139</v>
      </c>
    </row>
    <row r="281" spans="1:65" s="2" customFormat="1" ht="24.15" customHeight="1">
      <c r="A281" s="37"/>
      <c r="B281" s="38"/>
      <c r="C281" s="218" t="s">
        <v>466</v>
      </c>
      <c r="D281" s="218" t="s">
        <v>142</v>
      </c>
      <c r="E281" s="219" t="s">
        <v>850</v>
      </c>
      <c r="F281" s="220" t="s">
        <v>851</v>
      </c>
      <c r="G281" s="221" t="s">
        <v>817</v>
      </c>
      <c r="H281" s="222">
        <v>9</v>
      </c>
      <c r="I281" s="223"/>
      <c r="J281" s="224">
        <f>ROUND(I281*H281,2)</f>
        <v>0</v>
      </c>
      <c r="K281" s="225"/>
      <c r="L281" s="43"/>
      <c r="M281" s="226" t="s">
        <v>1</v>
      </c>
      <c r="N281" s="227" t="s">
        <v>38</v>
      </c>
      <c r="O281" s="90"/>
      <c r="P281" s="228">
        <f>O281*H281</f>
        <v>0</v>
      </c>
      <c r="Q281" s="228">
        <v>0.00023914</v>
      </c>
      <c r="R281" s="228">
        <f>Q281*H281</f>
        <v>0.00215226</v>
      </c>
      <c r="S281" s="228">
        <v>0</v>
      </c>
      <c r="T281" s="22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0" t="s">
        <v>167</v>
      </c>
      <c r="AT281" s="230" t="s">
        <v>142</v>
      </c>
      <c r="AU281" s="230" t="s">
        <v>83</v>
      </c>
      <c r="AY281" s="16" t="s">
        <v>139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6" t="s">
        <v>81</v>
      </c>
      <c r="BK281" s="231">
        <f>ROUND(I281*H281,2)</f>
        <v>0</v>
      </c>
      <c r="BL281" s="16" t="s">
        <v>167</v>
      </c>
      <c r="BM281" s="230" t="s">
        <v>469</v>
      </c>
    </row>
    <row r="282" spans="1:65" s="2" customFormat="1" ht="16.5" customHeight="1">
      <c r="A282" s="37"/>
      <c r="B282" s="38"/>
      <c r="C282" s="218" t="s">
        <v>338</v>
      </c>
      <c r="D282" s="218" t="s">
        <v>142</v>
      </c>
      <c r="E282" s="219" t="s">
        <v>852</v>
      </c>
      <c r="F282" s="220" t="s">
        <v>853</v>
      </c>
      <c r="G282" s="221" t="s">
        <v>198</v>
      </c>
      <c r="H282" s="222">
        <v>1</v>
      </c>
      <c r="I282" s="223"/>
      <c r="J282" s="224">
        <f>ROUND(I282*H282,2)</f>
        <v>0</v>
      </c>
      <c r="K282" s="225"/>
      <c r="L282" s="43"/>
      <c r="M282" s="226" t="s">
        <v>1</v>
      </c>
      <c r="N282" s="227" t="s">
        <v>38</v>
      </c>
      <c r="O282" s="90"/>
      <c r="P282" s="228">
        <f>O282*H282</f>
        <v>0</v>
      </c>
      <c r="Q282" s="228">
        <v>0.00108914</v>
      </c>
      <c r="R282" s="228">
        <f>Q282*H282</f>
        <v>0.00108914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167</v>
      </c>
      <c r="AT282" s="230" t="s">
        <v>142</v>
      </c>
      <c r="AU282" s="230" t="s">
        <v>83</v>
      </c>
      <c r="AY282" s="16" t="s">
        <v>139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81</v>
      </c>
      <c r="BK282" s="231">
        <f>ROUND(I282*H282,2)</f>
        <v>0</v>
      </c>
      <c r="BL282" s="16" t="s">
        <v>167</v>
      </c>
      <c r="BM282" s="230" t="s">
        <v>474</v>
      </c>
    </row>
    <row r="283" spans="1:65" s="2" customFormat="1" ht="24.15" customHeight="1">
      <c r="A283" s="37"/>
      <c r="B283" s="38"/>
      <c r="C283" s="218" t="s">
        <v>475</v>
      </c>
      <c r="D283" s="218" t="s">
        <v>142</v>
      </c>
      <c r="E283" s="219" t="s">
        <v>854</v>
      </c>
      <c r="F283" s="220" t="s">
        <v>855</v>
      </c>
      <c r="G283" s="221" t="s">
        <v>817</v>
      </c>
      <c r="H283" s="222">
        <v>1</v>
      </c>
      <c r="I283" s="223"/>
      <c r="J283" s="224">
        <f>ROUND(I283*H283,2)</f>
        <v>0</v>
      </c>
      <c r="K283" s="225"/>
      <c r="L283" s="43"/>
      <c r="M283" s="226" t="s">
        <v>1</v>
      </c>
      <c r="N283" s="227" t="s">
        <v>38</v>
      </c>
      <c r="O283" s="90"/>
      <c r="P283" s="228">
        <f>O283*H283</f>
        <v>0</v>
      </c>
      <c r="Q283" s="228">
        <v>0.00171914</v>
      </c>
      <c r="R283" s="228">
        <f>Q283*H283</f>
        <v>0.00171914</v>
      </c>
      <c r="S283" s="228">
        <v>0</v>
      </c>
      <c r="T283" s="22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167</v>
      </c>
      <c r="AT283" s="230" t="s">
        <v>142</v>
      </c>
      <c r="AU283" s="230" t="s">
        <v>83</v>
      </c>
      <c r="AY283" s="16" t="s">
        <v>139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81</v>
      </c>
      <c r="BK283" s="231">
        <f>ROUND(I283*H283,2)</f>
        <v>0</v>
      </c>
      <c r="BL283" s="16" t="s">
        <v>167</v>
      </c>
      <c r="BM283" s="230" t="s">
        <v>478</v>
      </c>
    </row>
    <row r="284" spans="1:51" s="13" customFormat="1" ht="12">
      <c r="A284" s="13"/>
      <c r="B284" s="237"/>
      <c r="C284" s="238"/>
      <c r="D284" s="239" t="s">
        <v>193</v>
      </c>
      <c r="E284" s="240" t="s">
        <v>1</v>
      </c>
      <c r="F284" s="241" t="s">
        <v>849</v>
      </c>
      <c r="G284" s="238"/>
      <c r="H284" s="242">
        <v>1</v>
      </c>
      <c r="I284" s="243"/>
      <c r="J284" s="238"/>
      <c r="K284" s="238"/>
      <c r="L284" s="244"/>
      <c r="M284" s="245"/>
      <c r="N284" s="246"/>
      <c r="O284" s="246"/>
      <c r="P284" s="246"/>
      <c r="Q284" s="246"/>
      <c r="R284" s="246"/>
      <c r="S284" s="246"/>
      <c r="T284" s="24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8" t="s">
        <v>193</v>
      </c>
      <c r="AU284" s="248" t="s">
        <v>83</v>
      </c>
      <c r="AV284" s="13" t="s">
        <v>83</v>
      </c>
      <c r="AW284" s="13" t="s">
        <v>31</v>
      </c>
      <c r="AX284" s="13" t="s">
        <v>73</v>
      </c>
      <c r="AY284" s="248" t="s">
        <v>139</v>
      </c>
    </row>
    <row r="285" spans="1:51" s="14" customFormat="1" ht="12">
      <c r="A285" s="14"/>
      <c r="B285" s="249"/>
      <c r="C285" s="250"/>
      <c r="D285" s="239" t="s">
        <v>193</v>
      </c>
      <c r="E285" s="251" t="s">
        <v>1</v>
      </c>
      <c r="F285" s="252" t="s">
        <v>195</v>
      </c>
      <c r="G285" s="250"/>
      <c r="H285" s="253">
        <v>1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9" t="s">
        <v>193</v>
      </c>
      <c r="AU285" s="259" t="s">
        <v>83</v>
      </c>
      <c r="AV285" s="14" t="s">
        <v>146</v>
      </c>
      <c r="AW285" s="14" t="s">
        <v>31</v>
      </c>
      <c r="AX285" s="14" t="s">
        <v>81</v>
      </c>
      <c r="AY285" s="259" t="s">
        <v>139</v>
      </c>
    </row>
    <row r="286" spans="1:65" s="2" customFormat="1" ht="21.75" customHeight="1">
      <c r="A286" s="37"/>
      <c r="B286" s="38"/>
      <c r="C286" s="218" t="s">
        <v>344</v>
      </c>
      <c r="D286" s="218" t="s">
        <v>142</v>
      </c>
      <c r="E286" s="219" t="s">
        <v>856</v>
      </c>
      <c r="F286" s="220" t="s">
        <v>857</v>
      </c>
      <c r="G286" s="221" t="s">
        <v>817</v>
      </c>
      <c r="H286" s="222">
        <v>3</v>
      </c>
      <c r="I286" s="223"/>
      <c r="J286" s="224">
        <f>ROUND(I286*H286,2)</f>
        <v>0</v>
      </c>
      <c r="K286" s="225"/>
      <c r="L286" s="43"/>
      <c r="M286" s="226" t="s">
        <v>1</v>
      </c>
      <c r="N286" s="227" t="s">
        <v>38</v>
      </c>
      <c r="O286" s="90"/>
      <c r="P286" s="228">
        <f>O286*H286</f>
        <v>0</v>
      </c>
      <c r="Q286" s="228">
        <v>0.0018</v>
      </c>
      <c r="R286" s="228">
        <f>Q286*H286</f>
        <v>0.0054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167</v>
      </c>
      <c r="AT286" s="230" t="s">
        <v>142</v>
      </c>
      <c r="AU286" s="230" t="s">
        <v>83</v>
      </c>
      <c r="AY286" s="16" t="s">
        <v>139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81</v>
      </c>
      <c r="BK286" s="231">
        <f>ROUND(I286*H286,2)</f>
        <v>0</v>
      </c>
      <c r="BL286" s="16" t="s">
        <v>167</v>
      </c>
      <c r="BM286" s="230" t="s">
        <v>481</v>
      </c>
    </row>
    <row r="287" spans="1:65" s="2" customFormat="1" ht="16.5" customHeight="1">
      <c r="A287" s="37"/>
      <c r="B287" s="38"/>
      <c r="C287" s="218" t="s">
        <v>482</v>
      </c>
      <c r="D287" s="218" t="s">
        <v>142</v>
      </c>
      <c r="E287" s="219" t="s">
        <v>858</v>
      </c>
      <c r="F287" s="220" t="s">
        <v>859</v>
      </c>
      <c r="G287" s="221" t="s">
        <v>817</v>
      </c>
      <c r="H287" s="222">
        <v>1</v>
      </c>
      <c r="I287" s="223"/>
      <c r="J287" s="224">
        <f>ROUND(I287*H287,2)</f>
        <v>0</v>
      </c>
      <c r="K287" s="225"/>
      <c r="L287" s="43"/>
      <c r="M287" s="226" t="s">
        <v>1</v>
      </c>
      <c r="N287" s="227" t="s">
        <v>38</v>
      </c>
      <c r="O287" s="90"/>
      <c r="P287" s="228">
        <f>O287*H287</f>
        <v>0</v>
      </c>
      <c r="Q287" s="228">
        <v>0.00183914</v>
      </c>
      <c r="R287" s="228">
        <f>Q287*H287</f>
        <v>0.00183914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167</v>
      </c>
      <c r="AT287" s="230" t="s">
        <v>142</v>
      </c>
      <c r="AU287" s="230" t="s">
        <v>83</v>
      </c>
      <c r="AY287" s="16" t="s">
        <v>139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81</v>
      </c>
      <c r="BK287" s="231">
        <f>ROUND(I287*H287,2)</f>
        <v>0</v>
      </c>
      <c r="BL287" s="16" t="s">
        <v>167</v>
      </c>
      <c r="BM287" s="230" t="s">
        <v>485</v>
      </c>
    </row>
    <row r="288" spans="1:65" s="2" customFormat="1" ht="24.15" customHeight="1">
      <c r="A288" s="37"/>
      <c r="B288" s="38"/>
      <c r="C288" s="218" t="s">
        <v>349</v>
      </c>
      <c r="D288" s="218" t="s">
        <v>142</v>
      </c>
      <c r="E288" s="219" t="s">
        <v>860</v>
      </c>
      <c r="F288" s="220" t="s">
        <v>861</v>
      </c>
      <c r="G288" s="221" t="s">
        <v>337</v>
      </c>
      <c r="H288" s="271"/>
      <c r="I288" s="223"/>
      <c r="J288" s="224">
        <f>ROUND(I288*H288,2)</f>
        <v>0</v>
      </c>
      <c r="K288" s="225"/>
      <c r="L288" s="43"/>
      <c r="M288" s="226" t="s">
        <v>1</v>
      </c>
      <c r="N288" s="227" t="s">
        <v>38</v>
      </c>
      <c r="O288" s="90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0" t="s">
        <v>167</v>
      </c>
      <c r="AT288" s="230" t="s">
        <v>142</v>
      </c>
      <c r="AU288" s="230" t="s">
        <v>83</v>
      </c>
      <c r="AY288" s="16" t="s">
        <v>139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6" t="s">
        <v>81</v>
      </c>
      <c r="BK288" s="231">
        <f>ROUND(I288*H288,2)</f>
        <v>0</v>
      </c>
      <c r="BL288" s="16" t="s">
        <v>167</v>
      </c>
      <c r="BM288" s="230" t="s">
        <v>488</v>
      </c>
    </row>
    <row r="289" spans="1:63" s="12" customFormat="1" ht="22.8" customHeight="1">
      <c r="A289" s="12"/>
      <c r="B289" s="202"/>
      <c r="C289" s="203"/>
      <c r="D289" s="204" t="s">
        <v>72</v>
      </c>
      <c r="E289" s="216" t="s">
        <v>345</v>
      </c>
      <c r="F289" s="216" t="s">
        <v>346</v>
      </c>
      <c r="G289" s="203"/>
      <c r="H289" s="203"/>
      <c r="I289" s="206"/>
      <c r="J289" s="217">
        <f>BK289</f>
        <v>0</v>
      </c>
      <c r="K289" s="203"/>
      <c r="L289" s="208"/>
      <c r="M289" s="209"/>
      <c r="N289" s="210"/>
      <c r="O289" s="210"/>
      <c r="P289" s="211">
        <f>SUM(P290:P293)</f>
        <v>0</v>
      </c>
      <c r="Q289" s="210"/>
      <c r="R289" s="211">
        <f>SUM(R290:R293)</f>
        <v>0</v>
      </c>
      <c r="S289" s="210"/>
      <c r="T289" s="212">
        <f>SUM(T290:T293)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3" t="s">
        <v>83</v>
      </c>
      <c r="AT289" s="214" t="s">
        <v>72</v>
      </c>
      <c r="AU289" s="214" t="s">
        <v>81</v>
      </c>
      <c r="AY289" s="213" t="s">
        <v>139</v>
      </c>
      <c r="BK289" s="215">
        <f>SUM(BK290:BK293)</f>
        <v>0</v>
      </c>
    </row>
    <row r="290" spans="1:65" s="2" customFormat="1" ht="16.5" customHeight="1">
      <c r="A290" s="37"/>
      <c r="B290" s="38"/>
      <c r="C290" s="218" t="s">
        <v>489</v>
      </c>
      <c r="D290" s="218" t="s">
        <v>142</v>
      </c>
      <c r="E290" s="219" t="s">
        <v>347</v>
      </c>
      <c r="F290" s="220" t="s">
        <v>348</v>
      </c>
      <c r="G290" s="221" t="s">
        <v>198</v>
      </c>
      <c r="H290" s="222">
        <v>8</v>
      </c>
      <c r="I290" s="223"/>
      <c r="J290" s="224">
        <f>ROUND(I290*H290,2)</f>
        <v>0</v>
      </c>
      <c r="K290" s="225"/>
      <c r="L290" s="43"/>
      <c r="M290" s="226" t="s">
        <v>1</v>
      </c>
      <c r="N290" s="227" t="s">
        <v>38</v>
      </c>
      <c r="O290" s="90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167</v>
      </c>
      <c r="AT290" s="230" t="s">
        <v>142</v>
      </c>
      <c r="AU290" s="230" t="s">
        <v>83</v>
      </c>
      <c r="AY290" s="16" t="s">
        <v>139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81</v>
      </c>
      <c r="BK290" s="231">
        <f>ROUND(I290*H290,2)</f>
        <v>0</v>
      </c>
      <c r="BL290" s="16" t="s">
        <v>167</v>
      </c>
      <c r="BM290" s="230" t="s">
        <v>492</v>
      </c>
    </row>
    <row r="291" spans="1:65" s="2" customFormat="1" ht="21.75" customHeight="1">
      <c r="A291" s="37"/>
      <c r="B291" s="38"/>
      <c r="C291" s="260" t="s">
        <v>353</v>
      </c>
      <c r="D291" s="260" t="s">
        <v>230</v>
      </c>
      <c r="E291" s="261" t="s">
        <v>351</v>
      </c>
      <c r="F291" s="262" t="s">
        <v>352</v>
      </c>
      <c r="G291" s="263" t="s">
        <v>198</v>
      </c>
      <c r="H291" s="264">
        <v>8</v>
      </c>
      <c r="I291" s="265"/>
      <c r="J291" s="266">
        <f>ROUND(I291*H291,2)</f>
        <v>0</v>
      </c>
      <c r="K291" s="267"/>
      <c r="L291" s="268"/>
      <c r="M291" s="269" t="s">
        <v>1</v>
      </c>
      <c r="N291" s="270" t="s">
        <v>38</v>
      </c>
      <c r="O291" s="90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254</v>
      </c>
      <c r="AT291" s="230" t="s">
        <v>230</v>
      </c>
      <c r="AU291" s="230" t="s">
        <v>83</v>
      </c>
      <c r="AY291" s="16" t="s">
        <v>139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81</v>
      </c>
      <c r="BK291" s="231">
        <f>ROUND(I291*H291,2)</f>
        <v>0</v>
      </c>
      <c r="BL291" s="16" t="s">
        <v>167</v>
      </c>
      <c r="BM291" s="230" t="s">
        <v>497</v>
      </c>
    </row>
    <row r="292" spans="1:65" s="2" customFormat="1" ht="37.8" customHeight="1">
      <c r="A292" s="37"/>
      <c r="B292" s="38"/>
      <c r="C292" s="218" t="s">
        <v>498</v>
      </c>
      <c r="D292" s="218" t="s">
        <v>142</v>
      </c>
      <c r="E292" s="219" t="s">
        <v>354</v>
      </c>
      <c r="F292" s="220" t="s">
        <v>355</v>
      </c>
      <c r="G292" s="221" t="s">
        <v>356</v>
      </c>
      <c r="H292" s="222">
        <v>3.2</v>
      </c>
      <c r="I292" s="223"/>
      <c r="J292" s="224">
        <f>ROUND(I292*H292,2)</f>
        <v>0</v>
      </c>
      <c r="K292" s="225"/>
      <c r="L292" s="43"/>
      <c r="M292" s="226" t="s">
        <v>1</v>
      </c>
      <c r="N292" s="227" t="s">
        <v>38</v>
      </c>
      <c r="O292" s="90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167</v>
      </c>
      <c r="AT292" s="230" t="s">
        <v>142</v>
      </c>
      <c r="AU292" s="230" t="s">
        <v>83</v>
      </c>
      <c r="AY292" s="16" t="s">
        <v>139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81</v>
      </c>
      <c r="BK292" s="231">
        <f>ROUND(I292*H292,2)</f>
        <v>0</v>
      </c>
      <c r="BL292" s="16" t="s">
        <v>167</v>
      </c>
      <c r="BM292" s="230" t="s">
        <v>721</v>
      </c>
    </row>
    <row r="293" spans="1:65" s="2" customFormat="1" ht="44.25" customHeight="1">
      <c r="A293" s="37"/>
      <c r="B293" s="38"/>
      <c r="C293" s="218" t="s">
        <v>105</v>
      </c>
      <c r="D293" s="218" t="s">
        <v>142</v>
      </c>
      <c r="E293" s="219" t="s">
        <v>358</v>
      </c>
      <c r="F293" s="220" t="s">
        <v>359</v>
      </c>
      <c r="G293" s="221" t="s">
        <v>198</v>
      </c>
      <c r="H293" s="222">
        <v>1</v>
      </c>
      <c r="I293" s="223"/>
      <c r="J293" s="224">
        <f>ROUND(I293*H293,2)</f>
        <v>0</v>
      </c>
      <c r="K293" s="225"/>
      <c r="L293" s="43"/>
      <c r="M293" s="226" t="s">
        <v>1</v>
      </c>
      <c r="N293" s="227" t="s">
        <v>38</v>
      </c>
      <c r="O293" s="90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0" t="s">
        <v>167</v>
      </c>
      <c r="AT293" s="230" t="s">
        <v>142</v>
      </c>
      <c r="AU293" s="230" t="s">
        <v>83</v>
      </c>
      <c r="AY293" s="16" t="s">
        <v>139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6" t="s">
        <v>81</v>
      </c>
      <c r="BK293" s="231">
        <f>ROUND(I293*H293,2)</f>
        <v>0</v>
      </c>
      <c r="BL293" s="16" t="s">
        <v>167</v>
      </c>
      <c r="BM293" s="230" t="s">
        <v>722</v>
      </c>
    </row>
    <row r="294" spans="1:63" s="12" customFormat="1" ht="22.8" customHeight="1">
      <c r="A294" s="12"/>
      <c r="B294" s="202"/>
      <c r="C294" s="203"/>
      <c r="D294" s="204" t="s">
        <v>72</v>
      </c>
      <c r="E294" s="216" t="s">
        <v>361</v>
      </c>
      <c r="F294" s="216" t="s">
        <v>362</v>
      </c>
      <c r="G294" s="203"/>
      <c r="H294" s="203"/>
      <c r="I294" s="206"/>
      <c r="J294" s="217">
        <f>BK294</f>
        <v>0</v>
      </c>
      <c r="K294" s="203"/>
      <c r="L294" s="208"/>
      <c r="M294" s="209"/>
      <c r="N294" s="210"/>
      <c r="O294" s="210"/>
      <c r="P294" s="211">
        <f>SUM(P295:P308)</f>
        <v>0</v>
      </c>
      <c r="Q294" s="210"/>
      <c r="R294" s="211">
        <f>SUM(R295:R308)</f>
        <v>0.0432993792</v>
      </c>
      <c r="S294" s="210"/>
      <c r="T294" s="212">
        <f>SUM(T295:T308)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13" t="s">
        <v>83</v>
      </c>
      <c r="AT294" s="214" t="s">
        <v>72</v>
      </c>
      <c r="AU294" s="214" t="s">
        <v>81</v>
      </c>
      <c r="AY294" s="213" t="s">
        <v>139</v>
      </c>
      <c r="BK294" s="215">
        <f>SUM(BK295:BK308)</f>
        <v>0</v>
      </c>
    </row>
    <row r="295" spans="1:65" s="2" customFormat="1" ht="24.15" customHeight="1">
      <c r="A295" s="37"/>
      <c r="B295" s="38"/>
      <c r="C295" s="218" t="s">
        <v>508</v>
      </c>
      <c r="D295" s="218" t="s">
        <v>142</v>
      </c>
      <c r="E295" s="219" t="s">
        <v>363</v>
      </c>
      <c r="F295" s="220" t="s">
        <v>364</v>
      </c>
      <c r="G295" s="221" t="s">
        <v>201</v>
      </c>
      <c r="H295" s="222">
        <v>2.56</v>
      </c>
      <c r="I295" s="223"/>
      <c r="J295" s="224">
        <f>ROUND(I295*H295,2)</f>
        <v>0</v>
      </c>
      <c r="K295" s="225"/>
      <c r="L295" s="43"/>
      <c r="M295" s="226" t="s">
        <v>1</v>
      </c>
      <c r="N295" s="227" t="s">
        <v>38</v>
      </c>
      <c r="O295" s="90"/>
      <c r="P295" s="228">
        <f>O295*H295</f>
        <v>0</v>
      </c>
      <c r="Q295" s="228">
        <v>0.01691382</v>
      </c>
      <c r="R295" s="228">
        <f>Q295*H295</f>
        <v>0.0432993792</v>
      </c>
      <c r="S295" s="228">
        <v>0</v>
      </c>
      <c r="T295" s="229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30" t="s">
        <v>167</v>
      </c>
      <c r="AT295" s="230" t="s">
        <v>142</v>
      </c>
      <c r="AU295" s="230" t="s">
        <v>83</v>
      </c>
      <c r="AY295" s="16" t="s">
        <v>139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6" t="s">
        <v>81</v>
      </c>
      <c r="BK295" s="231">
        <f>ROUND(I295*H295,2)</f>
        <v>0</v>
      </c>
      <c r="BL295" s="16" t="s">
        <v>167</v>
      </c>
      <c r="BM295" s="230" t="s">
        <v>511</v>
      </c>
    </row>
    <row r="296" spans="1:51" s="13" customFormat="1" ht="12">
      <c r="A296" s="13"/>
      <c r="B296" s="237"/>
      <c r="C296" s="238"/>
      <c r="D296" s="239" t="s">
        <v>193</v>
      </c>
      <c r="E296" s="240" t="s">
        <v>1</v>
      </c>
      <c r="F296" s="241" t="s">
        <v>366</v>
      </c>
      <c r="G296" s="238"/>
      <c r="H296" s="242">
        <v>2.56</v>
      </c>
      <c r="I296" s="243"/>
      <c r="J296" s="238"/>
      <c r="K296" s="238"/>
      <c r="L296" s="244"/>
      <c r="M296" s="245"/>
      <c r="N296" s="246"/>
      <c r="O296" s="246"/>
      <c r="P296" s="246"/>
      <c r="Q296" s="246"/>
      <c r="R296" s="246"/>
      <c r="S296" s="246"/>
      <c r="T296" s="24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8" t="s">
        <v>193</v>
      </c>
      <c r="AU296" s="248" t="s">
        <v>83</v>
      </c>
      <c r="AV296" s="13" t="s">
        <v>83</v>
      </c>
      <c r="AW296" s="13" t="s">
        <v>31</v>
      </c>
      <c r="AX296" s="13" t="s">
        <v>73</v>
      </c>
      <c r="AY296" s="248" t="s">
        <v>139</v>
      </c>
    </row>
    <row r="297" spans="1:51" s="14" customFormat="1" ht="12">
      <c r="A297" s="14"/>
      <c r="B297" s="249"/>
      <c r="C297" s="250"/>
      <c r="D297" s="239" t="s">
        <v>193</v>
      </c>
      <c r="E297" s="251" t="s">
        <v>1</v>
      </c>
      <c r="F297" s="252" t="s">
        <v>195</v>
      </c>
      <c r="G297" s="250"/>
      <c r="H297" s="253">
        <v>2.56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9" t="s">
        <v>193</v>
      </c>
      <c r="AU297" s="259" t="s">
        <v>83</v>
      </c>
      <c r="AV297" s="14" t="s">
        <v>146</v>
      </c>
      <c r="AW297" s="14" t="s">
        <v>31</v>
      </c>
      <c r="AX297" s="14" t="s">
        <v>81</v>
      </c>
      <c r="AY297" s="259" t="s">
        <v>139</v>
      </c>
    </row>
    <row r="298" spans="1:65" s="2" customFormat="1" ht="16.5" customHeight="1">
      <c r="A298" s="37"/>
      <c r="B298" s="38"/>
      <c r="C298" s="218" t="s">
        <v>360</v>
      </c>
      <c r="D298" s="218" t="s">
        <v>142</v>
      </c>
      <c r="E298" s="219" t="s">
        <v>368</v>
      </c>
      <c r="F298" s="220" t="s">
        <v>369</v>
      </c>
      <c r="G298" s="221" t="s">
        <v>201</v>
      </c>
      <c r="H298" s="222">
        <v>2.56</v>
      </c>
      <c r="I298" s="223"/>
      <c r="J298" s="224">
        <f>ROUND(I298*H298,2)</f>
        <v>0</v>
      </c>
      <c r="K298" s="225"/>
      <c r="L298" s="43"/>
      <c r="M298" s="226" t="s">
        <v>1</v>
      </c>
      <c r="N298" s="227" t="s">
        <v>38</v>
      </c>
      <c r="O298" s="90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0" t="s">
        <v>167</v>
      </c>
      <c r="AT298" s="230" t="s">
        <v>142</v>
      </c>
      <c r="AU298" s="230" t="s">
        <v>83</v>
      </c>
      <c r="AY298" s="16" t="s">
        <v>139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6" t="s">
        <v>81</v>
      </c>
      <c r="BK298" s="231">
        <f>ROUND(I298*H298,2)</f>
        <v>0</v>
      </c>
      <c r="BL298" s="16" t="s">
        <v>167</v>
      </c>
      <c r="BM298" s="230" t="s">
        <v>514</v>
      </c>
    </row>
    <row r="299" spans="1:65" s="2" customFormat="1" ht="24.15" customHeight="1">
      <c r="A299" s="37"/>
      <c r="B299" s="38"/>
      <c r="C299" s="260" t="s">
        <v>516</v>
      </c>
      <c r="D299" s="260" t="s">
        <v>230</v>
      </c>
      <c r="E299" s="261" t="s">
        <v>371</v>
      </c>
      <c r="F299" s="262" t="s">
        <v>372</v>
      </c>
      <c r="G299" s="263" t="s">
        <v>201</v>
      </c>
      <c r="H299" s="264">
        <v>2.816</v>
      </c>
      <c r="I299" s="265"/>
      <c r="J299" s="266">
        <f>ROUND(I299*H299,2)</f>
        <v>0</v>
      </c>
      <c r="K299" s="267"/>
      <c r="L299" s="268"/>
      <c r="M299" s="269" t="s">
        <v>1</v>
      </c>
      <c r="N299" s="270" t="s">
        <v>38</v>
      </c>
      <c r="O299" s="90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254</v>
      </c>
      <c r="AT299" s="230" t="s">
        <v>230</v>
      </c>
      <c r="AU299" s="230" t="s">
        <v>83</v>
      </c>
      <c r="AY299" s="16" t="s">
        <v>139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81</v>
      </c>
      <c r="BK299" s="231">
        <f>ROUND(I299*H299,2)</f>
        <v>0</v>
      </c>
      <c r="BL299" s="16" t="s">
        <v>167</v>
      </c>
      <c r="BM299" s="230" t="s">
        <v>519</v>
      </c>
    </row>
    <row r="300" spans="1:51" s="13" customFormat="1" ht="12">
      <c r="A300" s="13"/>
      <c r="B300" s="237"/>
      <c r="C300" s="238"/>
      <c r="D300" s="239" t="s">
        <v>193</v>
      </c>
      <c r="E300" s="240" t="s">
        <v>1</v>
      </c>
      <c r="F300" s="241" t="s">
        <v>374</v>
      </c>
      <c r="G300" s="238"/>
      <c r="H300" s="242">
        <v>2.816</v>
      </c>
      <c r="I300" s="243"/>
      <c r="J300" s="238"/>
      <c r="K300" s="238"/>
      <c r="L300" s="244"/>
      <c r="M300" s="245"/>
      <c r="N300" s="246"/>
      <c r="O300" s="246"/>
      <c r="P300" s="246"/>
      <c r="Q300" s="246"/>
      <c r="R300" s="246"/>
      <c r="S300" s="246"/>
      <c r="T300" s="24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8" t="s">
        <v>193</v>
      </c>
      <c r="AU300" s="248" t="s">
        <v>83</v>
      </c>
      <c r="AV300" s="13" t="s">
        <v>83</v>
      </c>
      <c r="AW300" s="13" t="s">
        <v>31</v>
      </c>
      <c r="AX300" s="13" t="s">
        <v>73</v>
      </c>
      <c r="AY300" s="248" t="s">
        <v>139</v>
      </c>
    </row>
    <row r="301" spans="1:51" s="14" customFormat="1" ht="12">
      <c r="A301" s="14"/>
      <c r="B301" s="249"/>
      <c r="C301" s="250"/>
      <c r="D301" s="239" t="s">
        <v>193</v>
      </c>
      <c r="E301" s="251" t="s">
        <v>1</v>
      </c>
      <c r="F301" s="252" t="s">
        <v>195</v>
      </c>
      <c r="G301" s="250"/>
      <c r="H301" s="253">
        <v>2.816</v>
      </c>
      <c r="I301" s="254"/>
      <c r="J301" s="250"/>
      <c r="K301" s="250"/>
      <c r="L301" s="255"/>
      <c r="M301" s="256"/>
      <c r="N301" s="257"/>
      <c r="O301" s="257"/>
      <c r="P301" s="257"/>
      <c r="Q301" s="257"/>
      <c r="R301" s="257"/>
      <c r="S301" s="257"/>
      <c r="T301" s="25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9" t="s">
        <v>193</v>
      </c>
      <c r="AU301" s="259" t="s">
        <v>83</v>
      </c>
      <c r="AV301" s="14" t="s">
        <v>146</v>
      </c>
      <c r="AW301" s="14" t="s">
        <v>31</v>
      </c>
      <c r="AX301" s="14" t="s">
        <v>81</v>
      </c>
      <c r="AY301" s="259" t="s">
        <v>139</v>
      </c>
    </row>
    <row r="302" spans="1:65" s="2" customFormat="1" ht="21.75" customHeight="1">
      <c r="A302" s="37"/>
      <c r="B302" s="38"/>
      <c r="C302" s="218" t="s">
        <v>365</v>
      </c>
      <c r="D302" s="218" t="s">
        <v>142</v>
      </c>
      <c r="E302" s="219" t="s">
        <v>376</v>
      </c>
      <c r="F302" s="220" t="s">
        <v>377</v>
      </c>
      <c r="G302" s="221" t="s">
        <v>201</v>
      </c>
      <c r="H302" s="222">
        <v>2.56</v>
      </c>
      <c r="I302" s="223"/>
      <c r="J302" s="224">
        <f>ROUND(I302*H302,2)</f>
        <v>0</v>
      </c>
      <c r="K302" s="225"/>
      <c r="L302" s="43"/>
      <c r="M302" s="226" t="s">
        <v>1</v>
      </c>
      <c r="N302" s="227" t="s">
        <v>38</v>
      </c>
      <c r="O302" s="90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167</v>
      </c>
      <c r="AT302" s="230" t="s">
        <v>142</v>
      </c>
      <c r="AU302" s="230" t="s">
        <v>83</v>
      </c>
      <c r="AY302" s="16" t="s">
        <v>139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81</v>
      </c>
      <c r="BK302" s="231">
        <f>ROUND(I302*H302,2)</f>
        <v>0</v>
      </c>
      <c r="BL302" s="16" t="s">
        <v>167</v>
      </c>
      <c r="BM302" s="230" t="s">
        <v>524</v>
      </c>
    </row>
    <row r="303" spans="1:65" s="2" customFormat="1" ht="24.15" customHeight="1">
      <c r="A303" s="37"/>
      <c r="B303" s="38"/>
      <c r="C303" s="260" t="s">
        <v>527</v>
      </c>
      <c r="D303" s="260" t="s">
        <v>230</v>
      </c>
      <c r="E303" s="261" t="s">
        <v>378</v>
      </c>
      <c r="F303" s="262" t="s">
        <v>379</v>
      </c>
      <c r="G303" s="263" t="s">
        <v>201</v>
      </c>
      <c r="H303" s="264">
        <v>2.611</v>
      </c>
      <c r="I303" s="265"/>
      <c r="J303" s="266">
        <f>ROUND(I303*H303,2)</f>
        <v>0</v>
      </c>
      <c r="K303" s="267"/>
      <c r="L303" s="268"/>
      <c r="M303" s="269" t="s">
        <v>1</v>
      </c>
      <c r="N303" s="270" t="s">
        <v>38</v>
      </c>
      <c r="O303" s="90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254</v>
      </c>
      <c r="AT303" s="230" t="s">
        <v>230</v>
      </c>
      <c r="AU303" s="230" t="s">
        <v>83</v>
      </c>
      <c r="AY303" s="16" t="s">
        <v>139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81</v>
      </c>
      <c r="BK303" s="231">
        <f>ROUND(I303*H303,2)</f>
        <v>0</v>
      </c>
      <c r="BL303" s="16" t="s">
        <v>167</v>
      </c>
      <c r="BM303" s="230" t="s">
        <v>530</v>
      </c>
    </row>
    <row r="304" spans="1:51" s="13" customFormat="1" ht="12">
      <c r="A304" s="13"/>
      <c r="B304" s="237"/>
      <c r="C304" s="238"/>
      <c r="D304" s="239" t="s">
        <v>193</v>
      </c>
      <c r="E304" s="240" t="s">
        <v>1</v>
      </c>
      <c r="F304" s="241" t="s">
        <v>381</v>
      </c>
      <c r="G304" s="238"/>
      <c r="H304" s="242">
        <v>2.6112</v>
      </c>
      <c r="I304" s="243"/>
      <c r="J304" s="238"/>
      <c r="K304" s="238"/>
      <c r="L304" s="244"/>
      <c r="M304" s="245"/>
      <c r="N304" s="246"/>
      <c r="O304" s="246"/>
      <c r="P304" s="246"/>
      <c r="Q304" s="246"/>
      <c r="R304" s="246"/>
      <c r="S304" s="246"/>
      <c r="T304" s="24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8" t="s">
        <v>193</v>
      </c>
      <c r="AU304" s="248" t="s">
        <v>83</v>
      </c>
      <c r="AV304" s="13" t="s">
        <v>83</v>
      </c>
      <c r="AW304" s="13" t="s">
        <v>31</v>
      </c>
      <c r="AX304" s="13" t="s">
        <v>73</v>
      </c>
      <c r="AY304" s="248" t="s">
        <v>139</v>
      </c>
    </row>
    <row r="305" spans="1:51" s="14" customFormat="1" ht="12">
      <c r="A305" s="14"/>
      <c r="B305" s="249"/>
      <c r="C305" s="250"/>
      <c r="D305" s="239" t="s">
        <v>193</v>
      </c>
      <c r="E305" s="251" t="s">
        <v>1</v>
      </c>
      <c r="F305" s="252" t="s">
        <v>195</v>
      </c>
      <c r="G305" s="250"/>
      <c r="H305" s="253">
        <v>2.6112</v>
      </c>
      <c r="I305" s="254"/>
      <c r="J305" s="250"/>
      <c r="K305" s="250"/>
      <c r="L305" s="255"/>
      <c r="M305" s="256"/>
      <c r="N305" s="257"/>
      <c r="O305" s="257"/>
      <c r="P305" s="257"/>
      <c r="Q305" s="257"/>
      <c r="R305" s="257"/>
      <c r="S305" s="257"/>
      <c r="T305" s="25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9" t="s">
        <v>193</v>
      </c>
      <c r="AU305" s="259" t="s">
        <v>83</v>
      </c>
      <c r="AV305" s="14" t="s">
        <v>146</v>
      </c>
      <c r="AW305" s="14" t="s">
        <v>31</v>
      </c>
      <c r="AX305" s="14" t="s">
        <v>81</v>
      </c>
      <c r="AY305" s="259" t="s">
        <v>139</v>
      </c>
    </row>
    <row r="306" spans="1:65" s="2" customFormat="1" ht="21.75" customHeight="1">
      <c r="A306" s="37"/>
      <c r="B306" s="38"/>
      <c r="C306" s="218" t="s">
        <v>370</v>
      </c>
      <c r="D306" s="218" t="s">
        <v>142</v>
      </c>
      <c r="E306" s="219" t="s">
        <v>393</v>
      </c>
      <c r="F306" s="220" t="s">
        <v>394</v>
      </c>
      <c r="G306" s="221" t="s">
        <v>198</v>
      </c>
      <c r="H306" s="222">
        <v>8</v>
      </c>
      <c r="I306" s="223"/>
      <c r="J306" s="224">
        <f>ROUND(I306*H306,2)</f>
        <v>0</v>
      </c>
      <c r="K306" s="225"/>
      <c r="L306" s="43"/>
      <c r="M306" s="226" t="s">
        <v>1</v>
      </c>
      <c r="N306" s="227" t="s">
        <v>38</v>
      </c>
      <c r="O306" s="90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167</v>
      </c>
      <c r="AT306" s="230" t="s">
        <v>142</v>
      </c>
      <c r="AU306" s="230" t="s">
        <v>83</v>
      </c>
      <c r="AY306" s="16" t="s">
        <v>139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81</v>
      </c>
      <c r="BK306" s="231">
        <f>ROUND(I306*H306,2)</f>
        <v>0</v>
      </c>
      <c r="BL306" s="16" t="s">
        <v>167</v>
      </c>
      <c r="BM306" s="230" t="s">
        <v>537</v>
      </c>
    </row>
    <row r="307" spans="1:65" s="2" customFormat="1" ht="24.15" customHeight="1">
      <c r="A307" s="37"/>
      <c r="B307" s="38"/>
      <c r="C307" s="260" t="s">
        <v>538</v>
      </c>
      <c r="D307" s="260" t="s">
        <v>230</v>
      </c>
      <c r="E307" s="261" t="s">
        <v>396</v>
      </c>
      <c r="F307" s="262" t="s">
        <v>397</v>
      </c>
      <c r="G307" s="263" t="s">
        <v>198</v>
      </c>
      <c r="H307" s="264">
        <v>8</v>
      </c>
      <c r="I307" s="265"/>
      <c r="J307" s="266">
        <f>ROUND(I307*H307,2)</f>
        <v>0</v>
      </c>
      <c r="K307" s="267"/>
      <c r="L307" s="268"/>
      <c r="M307" s="269" t="s">
        <v>1</v>
      </c>
      <c r="N307" s="270" t="s">
        <v>38</v>
      </c>
      <c r="O307" s="90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0" t="s">
        <v>254</v>
      </c>
      <c r="AT307" s="230" t="s">
        <v>230</v>
      </c>
      <c r="AU307" s="230" t="s">
        <v>83</v>
      </c>
      <c r="AY307" s="16" t="s">
        <v>139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6" t="s">
        <v>81</v>
      </c>
      <c r="BK307" s="231">
        <f>ROUND(I307*H307,2)</f>
        <v>0</v>
      </c>
      <c r="BL307" s="16" t="s">
        <v>167</v>
      </c>
      <c r="BM307" s="230" t="s">
        <v>541</v>
      </c>
    </row>
    <row r="308" spans="1:65" s="2" customFormat="1" ht="24.15" customHeight="1">
      <c r="A308" s="37"/>
      <c r="B308" s="38"/>
      <c r="C308" s="218" t="s">
        <v>373</v>
      </c>
      <c r="D308" s="218" t="s">
        <v>142</v>
      </c>
      <c r="E308" s="219" t="s">
        <v>862</v>
      </c>
      <c r="F308" s="220" t="s">
        <v>863</v>
      </c>
      <c r="G308" s="221" t="s">
        <v>337</v>
      </c>
      <c r="H308" s="271"/>
      <c r="I308" s="223"/>
      <c r="J308" s="224">
        <f>ROUND(I308*H308,2)</f>
        <v>0</v>
      </c>
      <c r="K308" s="225"/>
      <c r="L308" s="43"/>
      <c r="M308" s="226" t="s">
        <v>1</v>
      </c>
      <c r="N308" s="227" t="s">
        <v>38</v>
      </c>
      <c r="O308" s="90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167</v>
      </c>
      <c r="AT308" s="230" t="s">
        <v>142</v>
      </c>
      <c r="AU308" s="230" t="s">
        <v>83</v>
      </c>
      <c r="AY308" s="16" t="s">
        <v>139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81</v>
      </c>
      <c r="BK308" s="231">
        <f>ROUND(I308*H308,2)</f>
        <v>0</v>
      </c>
      <c r="BL308" s="16" t="s">
        <v>167</v>
      </c>
      <c r="BM308" s="230" t="s">
        <v>544</v>
      </c>
    </row>
    <row r="309" spans="1:63" s="12" customFormat="1" ht="22.8" customHeight="1">
      <c r="A309" s="12"/>
      <c r="B309" s="202"/>
      <c r="C309" s="203"/>
      <c r="D309" s="204" t="s">
        <v>72</v>
      </c>
      <c r="E309" s="216" t="s">
        <v>403</v>
      </c>
      <c r="F309" s="216" t="s">
        <v>404</v>
      </c>
      <c r="G309" s="203"/>
      <c r="H309" s="203"/>
      <c r="I309" s="206"/>
      <c r="J309" s="217">
        <f>BK309</f>
        <v>0</v>
      </c>
      <c r="K309" s="203"/>
      <c r="L309" s="208"/>
      <c r="M309" s="209"/>
      <c r="N309" s="210"/>
      <c r="O309" s="210"/>
      <c r="P309" s="211">
        <f>SUM(P310:P327)</f>
        <v>0</v>
      </c>
      <c r="Q309" s="210"/>
      <c r="R309" s="211">
        <f>SUM(R310:R327)</f>
        <v>0.0002684875</v>
      </c>
      <c r="S309" s="210"/>
      <c r="T309" s="212">
        <f>SUM(T310:T327)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3" t="s">
        <v>83</v>
      </c>
      <c r="AT309" s="214" t="s">
        <v>72</v>
      </c>
      <c r="AU309" s="214" t="s">
        <v>81</v>
      </c>
      <c r="AY309" s="213" t="s">
        <v>139</v>
      </c>
      <c r="BK309" s="215">
        <f>SUM(BK310:BK327)</f>
        <v>0</v>
      </c>
    </row>
    <row r="310" spans="1:65" s="2" customFormat="1" ht="24.15" customHeight="1">
      <c r="A310" s="37"/>
      <c r="B310" s="38"/>
      <c r="C310" s="218" t="s">
        <v>546</v>
      </c>
      <c r="D310" s="218" t="s">
        <v>142</v>
      </c>
      <c r="E310" s="219" t="s">
        <v>864</v>
      </c>
      <c r="F310" s="220" t="s">
        <v>865</v>
      </c>
      <c r="G310" s="221" t="s">
        <v>198</v>
      </c>
      <c r="H310" s="222">
        <v>1</v>
      </c>
      <c r="I310" s="223"/>
      <c r="J310" s="224">
        <f>ROUND(I310*H310,2)</f>
        <v>0</v>
      </c>
      <c r="K310" s="225"/>
      <c r="L310" s="43"/>
      <c r="M310" s="226" t="s">
        <v>1</v>
      </c>
      <c r="N310" s="227" t="s">
        <v>38</v>
      </c>
      <c r="O310" s="90"/>
      <c r="P310" s="228">
        <f>O310*H310</f>
        <v>0</v>
      </c>
      <c r="Q310" s="228">
        <v>0.0002684875</v>
      </c>
      <c r="R310" s="228">
        <f>Q310*H310</f>
        <v>0.0002684875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167</v>
      </c>
      <c r="AT310" s="230" t="s">
        <v>142</v>
      </c>
      <c r="AU310" s="230" t="s">
        <v>83</v>
      </c>
      <c r="AY310" s="16" t="s">
        <v>139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81</v>
      </c>
      <c r="BK310" s="231">
        <f>ROUND(I310*H310,2)</f>
        <v>0</v>
      </c>
      <c r="BL310" s="16" t="s">
        <v>167</v>
      </c>
      <c r="BM310" s="230" t="s">
        <v>549</v>
      </c>
    </row>
    <row r="311" spans="1:65" s="2" customFormat="1" ht="16.5" customHeight="1">
      <c r="A311" s="37"/>
      <c r="B311" s="38"/>
      <c r="C311" s="260" t="s">
        <v>108</v>
      </c>
      <c r="D311" s="260" t="s">
        <v>230</v>
      </c>
      <c r="E311" s="261" t="s">
        <v>866</v>
      </c>
      <c r="F311" s="262" t="s">
        <v>867</v>
      </c>
      <c r="G311" s="263" t="s">
        <v>198</v>
      </c>
      <c r="H311" s="264">
        <v>1</v>
      </c>
      <c r="I311" s="265"/>
      <c r="J311" s="266">
        <f>ROUND(I311*H311,2)</f>
        <v>0</v>
      </c>
      <c r="K311" s="267"/>
      <c r="L311" s="268"/>
      <c r="M311" s="269" t="s">
        <v>1</v>
      </c>
      <c r="N311" s="270" t="s">
        <v>38</v>
      </c>
      <c r="O311" s="90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30" t="s">
        <v>254</v>
      </c>
      <c r="AT311" s="230" t="s">
        <v>230</v>
      </c>
      <c r="AU311" s="230" t="s">
        <v>83</v>
      </c>
      <c r="AY311" s="16" t="s">
        <v>139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6" t="s">
        <v>81</v>
      </c>
      <c r="BK311" s="231">
        <f>ROUND(I311*H311,2)</f>
        <v>0</v>
      </c>
      <c r="BL311" s="16" t="s">
        <v>167</v>
      </c>
      <c r="BM311" s="230" t="s">
        <v>554</v>
      </c>
    </row>
    <row r="312" spans="1:65" s="2" customFormat="1" ht="24.15" customHeight="1">
      <c r="A312" s="37"/>
      <c r="B312" s="38"/>
      <c r="C312" s="218" t="s">
        <v>557</v>
      </c>
      <c r="D312" s="218" t="s">
        <v>142</v>
      </c>
      <c r="E312" s="219" t="s">
        <v>412</v>
      </c>
      <c r="F312" s="220" t="s">
        <v>413</v>
      </c>
      <c r="G312" s="221" t="s">
        <v>198</v>
      </c>
      <c r="H312" s="222">
        <v>7</v>
      </c>
      <c r="I312" s="223"/>
      <c r="J312" s="224">
        <f>ROUND(I312*H312,2)</f>
        <v>0</v>
      </c>
      <c r="K312" s="225"/>
      <c r="L312" s="43"/>
      <c r="M312" s="226" t="s">
        <v>1</v>
      </c>
      <c r="N312" s="227" t="s">
        <v>38</v>
      </c>
      <c r="O312" s="90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167</v>
      </c>
      <c r="AT312" s="230" t="s">
        <v>142</v>
      </c>
      <c r="AU312" s="230" t="s">
        <v>83</v>
      </c>
      <c r="AY312" s="16" t="s">
        <v>139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81</v>
      </c>
      <c r="BK312" s="231">
        <f>ROUND(I312*H312,2)</f>
        <v>0</v>
      </c>
      <c r="BL312" s="16" t="s">
        <v>167</v>
      </c>
      <c r="BM312" s="230" t="s">
        <v>742</v>
      </c>
    </row>
    <row r="313" spans="1:65" s="2" customFormat="1" ht="33" customHeight="1">
      <c r="A313" s="37"/>
      <c r="B313" s="38"/>
      <c r="C313" s="260" t="s">
        <v>380</v>
      </c>
      <c r="D313" s="260" t="s">
        <v>230</v>
      </c>
      <c r="E313" s="261" t="s">
        <v>416</v>
      </c>
      <c r="F313" s="262" t="s">
        <v>417</v>
      </c>
      <c r="G313" s="263" t="s">
        <v>198</v>
      </c>
      <c r="H313" s="264">
        <v>5</v>
      </c>
      <c r="I313" s="265"/>
      <c r="J313" s="266">
        <f>ROUND(I313*H313,2)</f>
        <v>0</v>
      </c>
      <c r="K313" s="267"/>
      <c r="L313" s="268"/>
      <c r="M313" s="269" t="s">
        <v>1</v>
      </c>
      <c r="N313" s="270" t="s">
        <v>38</v>
      </c>
      <c r="O313" s="90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0" t="s">
        <v>254</v>
      </c>
      <c r="AT313" s="230" t="s">
        <v>230</v>
      </c>
      <c r="AU313" s="230" t="s">
        <v>83</v>
      </c>
      <c r="AY313" s="16" t="s">
        <v>139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6" t="s">
        <v>81</v>
      </c>
      <c r="BK313" s="231">
        <f>ROUND(I313*H313,2)</f>
        <v>0</v>
      </c>
      <c r="BL313" s="16" t="s">
        <v>167</v>
      </c>
      <c r="BM313" s="230" t="s">
        <v>560</v>
      </c>
    </row>
    <row r="314" spans="1:65" s="2" customFormat="1" ht="33" customHeight="1">
      <c r="A314" s="37"/>
      <c r="B314" s="38"/>
      <c r="C314" s="260" t="s">
        <v>566</v>
      </c>
      <c r="D314" s="260" t="s">
        <v>230</v>
      </c>
      <c r="E314" s="261" t="s">
        <v>419</v>
      </c>
      <c r="F314" s="262" t="s">
        <v>420</v>
      </c>
      <c r="G314" s="263" t="s">
        <v>198</v>
      </c>
      <c r="H314" s="264">
        <v>1</v>
      </c>
      <c r="I314" s="265"/>
      <c r="J314" s="266">
        <f>ROUND(I314*H314,2)</f>
        <v>0</v>
      </c>
      <c r="K314" s="267"/>
      <c r="L314" s="268"/>
      <c r="M314" s="269" t="s">
        <v>1</v>
      </c>
      <c r="N314" s="270" t="s">
        <v>38</v>
      </c>
      <c r="O314" s="90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254</v>
      </c>
      <c r="AT314" s="230" t="s">
        <v>230</v>
      </c>
      <c r="AU314" s="230" t="s">
        <v>83</v>
      </c>
      <c r="AY314" s="16" t="s">
        <v>139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81</v>
      </c>
      <c r="BK314" s="231">
        <f>ROUND(I314*H314,2)</f>
        <v>0</v>
      </c>
      <c r="BL314" s="16" t="s">
        <v>167</v>
      </c>
      <c r="BM314" s="230" t="s">
        <v>565</v>
      </c>
    </row>
    <row r="315" spans="1:65" s="2" customFormat="1" ht="33" customHeight="1">
      <c r="A315" s="37"/>
      <c r="B315" s="38"/>
      <c r="C315" s="260" t="s">
        <v>385</v>
      </c>
      <c r="D315" s="260" t="s">
        <v>230</v>
      </c>
      <c r="E315" s="261" t="s">
        <v>409</v>
      </c>
      <c r="F315" s="262" t="s">
        <v>410</v>
      </c>
      <c r="G315" s="263" t="s">
        <v>198</v>
      </c>
      <c r="H315" s="264">
        <v>1</v>
      </c>
      <c r="I315" s="265"/>
      <c r="J315" s="266">
        <f>ROUND(I315*H315,2)</f>
        <v>0</v>
      </c>
      <c r="K315" s="267"/>
      <c r="L315" s="268"/>
      <c r="M315" s="269" t="s">
        <v>1</v>
      </c>
      <c r="N315" s="270" t="s">
        <v>38</v>
      </c>
      <c r="O315" s="90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254</v>
      </c>
      <c r="AT315" s="230" t="s">
        <v>230</v>
      </c>
      <c r="AU315" s="230" t="s">
        <v>83</v>
      </c>
      <c r="AY315" s="16" t="s">
        <v>139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81</v>
      </c>
      <c r="BK315" s="231">
        <f>ROUND(I315*H315,2)</f>
        <v>0</v>
      </c>
      <c r="BL315" s="16" t="s">
        <v>167</v>
      </c>
      <c r="BM315" s="230" t="s">
        <v>569</v>
      </c>
    </row>
    <row r="316" spans="1:65" s="2" customFormat="1" ht="24.15" customHeight="1">
      <c r="A316" s="37"/>
      <c r="B316" s="38"/>
      <c r="C316" s="218" t="s">
        <v>574</v>
      </c>
      <c r="D316" s="218" t="s">
        <v>142</v>
      </c>
      <c r="E316" s="219" t="s">
        <v>426</v>
      </c>
      <c r="F316" s="220" t="s">
        <v>427</v>
      </c>
      <c r="G316" s="221" t="s">
        <v>198</v>
      </c>
      <c r="H316" s="222">
        <v>7</v>
      </c>
      <c r="I316" s="223"/>
      <c r="J316" s="224">
        <f>ROUND(I316*H316,2)</f>
        <v>0</v>
      </c>
      <c r="K316" s="225"/>
      <c r="L316" s="43"/>
      <c r="M316" s="226" t="s">
        <v>1</v>
      </c>
      <c r="N316" s="227" t="s">
        <v>38</v>
      </c>
      <c r="O316" s="90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167</v>
      </c>
      <c r="AT316" s="230" t="s">
        <v>142</v>
      </c>
      <c r="AU316" s="230" t="s">
        <v>83</v>
      </c>
      <c r="AY316" s="16" t="s">
        <v>139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81</v>
      </c>
      <c r="BK316" s="231">
        <f>ROUND(I316*H316,2)</f>
        <v>0</v>
      </c>
      <c r="BL316" s="16" t="s">
        <v>167</v>
      </c>
      <c r="BM316" s="230" t="s">
        <v>572</v>
      </c>
    </row>
    <row r="317" spans="1:65" s="2" customFormat="1" ht="16.5" customHeight="1">
      <c r="A317" s="37"/>
      <c r="B317" s="38"/>
      <c r="C317" s="260" t="s">
        <v>390</v>
      </c>
      <c r="D317" s="260" t="s">
        <v>230</v>
      </c>
      <c r="E317" s="261" t="s">
        <v>430</v>
      </c>
      <c r="F317" s="262" t="s">
        <v>431</v>
      </c>
      <c r="G317" s="263" t="s">
        <v>198</v>
      </c>
      <c r="H317" s="264">
        <v>7</v>
      </c>
      <c r="I317" s="265"/>
      <c r="J317" s="266">
        <f>ROUND(I317*H317,2)</f>
        <v>0</v>
      </c>
      <c r="K317" s="267"/>
      <c r="L317" s="268"/>
      <c r="M317" s="269" t="s">
        <v>1</v>
      </c>
      <c r="N317" s="270" t="s">
        <v>38</v>
      </c>
      <c r="O317" s="90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0" t="s">
        <v>254</v>
      </c>
      <c r="AT317" s="230" t="s">
        <v>230</v>
      </c>
      <c r="AU317" s="230" t="s">
        <v>83</v>
      </c>
      <c r="AY317" s="16" t="s">
        <v>139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6" t="s">
        <v>81</v>
      </c>
      <c r="BK317" s="231">
        <f>ROUND(I317*H317,2)</f>
        <v>0</v>
      </c>
      <c r="BL317" s="16" t="s">
        <v>167</v>
      </c>
      <c r="BM317" s="230" t="s">
        <v>577</v>
      </c>
    </row>
    <row r="318" spans="1:65" s="2" customFormat="1" ht="21.75" customHeight="1">
      <c r="A318" s="37"/>
      <c r="B318" s="38"/>
      <c r="C318" s="218" t="s">
        <v>587</v>
      </c>
      <c r="D318" s="218" t="s">
        <v>142</v>
      </c>
      <c r="E318" s="219" t="s">
        <v>433</v>
      </c>
      <c r="F318" s="220" t="s">
        <v>434</v>
      </c>
      <c r="G318" s="221" t="s">
        <v>198</v>
      </c>
      <c r="H318" s="222">
        <v>7</v>
      </c>
      <c r="I318" s="223"/>
      <c r="J318" s="224">
        <f>ROUND(I318*H318,2)</f>
        <v>0</v>
      </c>
      <c r="K318" s="225"/>
      <c r="L318" s="43"/>
      <c r="M318" s="226" t="s">
        <v>1</v>
      </c>
      <c r="N318" s="227" t="s">
        <v>38</v>
      </c>
      <c r="O318" s="90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167</v>
      </c>
      <c r="AT318" s="230" t="s">
        <v>142</v>
      </c>
      <c r="AU318" s="230" t="s">
        <v>83</v>
      </c>
      <c r="AY318" s="16" t="s">
        <v>139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81</v>
      </c>
      <c r="BK318" s="231">
        <f>ROUND(I318*H318,2)</f>
        <v>0</v>
      </c>
      <c r="BL318" s="16" t="s">
        <v>167</v>
      </c>
      <c r="BM318" s="230" t="s">
        <v>585</v>
      </c>
    </row>
    <row r="319" spans="1:65" s="2" customFormat="1" ht="24.15" customHeight="1">
      <c r="A319" s="37"/>
      <c r="B319" s="38"/>
      <c r="C319" s="260" t="s">
        <v>395</v>
      </c>
      <c r="D319" s="260" t="s">
        <v>230</v>
      </c>
      <c r="E319" s="261" t="s">
        <v>437</v>
      </c>
      <c r="F319" s="262" t="s">
        <v>438</v>
      </c>
      <c r="G319" s="263" t="s">
        <v>198</v>
      </c>
      <c r="H319" s="264">
        <v>7</v>
      </c>
      <c r="I319" s="265"/>
      <c r="J319" s="266">
        <f>ROUND(I319*H319,2)</f>
        <v>0</v>
      </c>
      <c r="K319" s="267"/>
      <c r="L319" s="268"/>
      <c r="M319" s="269" t="s">
        <v>1</v>
      </c>
      <c r="N319" s="270" t="s">
        <v>38</v>
      </c>
      <c r="O319" s="90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30" t="s">
        <v>254</v>
      </c>
      <c r="AT319" s="230" t="s">
        <v>230</v>
      </c>
      <c r="AU319" s="230" t="s">
        <v>83</v>
      </c>
      <c r="AY319" s="16" t="s">
        <v>139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6" t="s">
        <v>81</v>
      </c>
      <c r="BK319" s="231">
        <f>ROUND(I319*H319,2)</f>
        <v>0</v>
      </c>
      <c r="BL319" s="16" t="s">
        <v>167</v>
      </c>
      <c r="BM319" s="230" t="s">
        <v>590</v>
      </c>
    </row>
    <row r="320" spans="1:65" s="2" customFormat="1" ht="16.5" customHeight="1">
      <c r="A320" s="37"/>
      <c r="B320" s="38"/>
      <c r="C320" s="260" t="s">
        <v>596</v>
      </c>
      <c r="D320" s="260" t="s">
        <v>230</v>
      </c>
      <c r="E320" s="261" t="s">
        <v>440</v>
      </c>
      <c r="F320" s="262" t="s">
        <v>441</v>
      </c>
      <c r="G320" s="263" t="s">
        <v>198</v>
      </c>
      <c r="H320" s="264">
        <v>7</v>
      </c>
      <c r="I320" s="265"/>
      <c r="J320" s="266">
        <f>ROUND(I320*H320,2)</f>
        <v>0</v>
      </c>
      <c r="K320" s="267"/>
      <c r="L320" s="268"/>
      <c r="M320" s="269" t="s">
        <v>1</v>
      </c>
      <c r="N320" s="270" t="s">
        <v>38</v>
      </c>
      <c r="O320" s="90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254</v>
      </c>
      <c r="AT320" s="230" t="s">
        <v>230</v>
      </c>
      <c r="AU320" s="230" t="s">
        <v>83</v>
      </c>
      <c r="AY320" s="16" t="s">
        <v>139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81</v>
      </c>
      <c r="BK320" s="231">
        <f>ROUND(I320*H320,2)</f>
        <v>0</v>
      </c>
      <c r="BL320" s="16" t="s">
        <v>167</v>
      </c>
      <c r="BM320" s="230" t="s">
        <v>594</v>
      </c>
    </row>
    <row r="321" spans="1:65" s="2" customFormat="1" ht="24.15" customHeight="1">
      <c r="A321" s="37"/>
      <c r="B321" s="38"/>
      <c r="C321" s="218" t="s">
        <v>398</v>
      </c>
      <c r="D321" s="218" t="s">
        <v>142</v>
      </c>
      <c r="E321" s="219" t="s">
        <v>868</v>
      </c>
      <c r="F321" s="220" t="s">
        <v>869</v>
      </c>
      <c r="G321" s="221" t="s">
        <v>198</v>
      </c>
      <c r="H321" s="222">
        <v>2</v>
      </c>
      <c r="I321" s="223"/>
      <c r="J321" s="224">
        <f>ROUND(I321*H321,2)</f>
        <v>0</v>
      </c>
      <c r="K321" s="225"/>
      <c r="L321" s="43"/>
      <c r="M321" s="226" t="s">
        <v>1</v>
      </c>
      <c r="N321" s="227" t="s">
        <v>38</v>
      </c>
      <c r="O321" s="90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30" t="s">
        <v>167</v>
      </c>
      <c r="AT321" s="230" t="s">
        <v>142</v>
      </c>
      <c r="AU321" s="230" t="s">
        <v>83</v>
      </c>
      <c r="AY321" s="16" t="s">
        <v>139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6" t="s">
        <v>81</v>
      </c>
      <c r="BK321" s="231">
        <f>ROUND(I321*H321,2)</f>
        <v>0</v>
      </c>
      <c r="BL321" s="16" t="s">
        <v>167</v>
      </c>
      <c r="BM321" s="230" t="s">
        <v>606</v>
      </c>
    </row>
    <row r="322" spans="1:65" s="2" customFormat="1" ht="21.75" customHeight="1">
      <c r="A322" s="37"/>
      <c r="B322" s="38"/>
      <c r="C322" s="260" t="s">
        <v>603</v>
      </c>
      <c r="D322" s="260" t="s">
        <v>230</v>
      </c>
      <c r="E322" s="261" t="s">
        <v>870</v>
      </c>
      <c r="F322" s="262" t="s">
        <v>871</v>
      </c>
      <c r="G322" s="263" t="s">
        <v>356</v>
      </c>
      <c r="H322" s="264">
        <v>1.6</v>
      </c>
      <c r="I322" s="265"/>
      <c r="J322" s="266">
        <f>ROUND(I322*H322,2)</f>
        <v>0</v>
      </c>
      <c r="K322" s="267"/>
      <c r="L322" s="268"/>
      <c r="M322" s="269" t="s">
        <v>1</v>
      </c>
      <c r="N322" s="270" t="s">
        <v>38</v>
      </c>
      <c r="O322" s="90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254</v>
      </c>
      <c r="AT322" s="230" t="s">
        <v>230</v>
      </c>
      <c r="AU322" s="230" t="s">
        <v>83</v>
      </c>
      <c r="AY322" s="16" t="s">
        <v>139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81</v>
      </c>
      <c r="BK322" s="231">
        <f>ROUND(I322*H322,2)</f>
        <v>0</v>
      </c>
      <c r="BL322" s="16" t="s">
        <v>167</v>
      </c>
      <c r="BM322" s="230" t="s">
        <v>612</v>
      </c>
    </row>
    <row r="323" spans="1:51" s="13" customFormat="1" ht="12">
      <c r="A323" s="13"/>
      <c r="B323" s="237"/>
      <c r="C323" s="238"/>
      <c r="D323" s="239" t="s">
        <v>193</v>
      </c>
      <c r="E323" s="240" t="s">
        <v>1</v>
      </c>
      <c r="F323" s="241" t="s">
        <v>872</v>
      </c>
      <c r="G323" s="238"/>
      <c r="H323" s="242">
        <v>1.6</v>
      </c>
      <c r="I323" s="243"/>
      <c r="J323" s="238"/>
      <c r="K323" s="238"/>
      <c r="L323" s="244"/>
      <c r="M323" s="245"/>
      <c r="N323" s="246"/>
      <c r="O323" s="246"/>
      <c r="P323" s="246"/>
      <c r="Q323" s="246"/>
      <c r="R323" s="246"/>
      <c r="S323" s="246"/>
      <c r="T323" s="24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8" t="s">
        <v>193</v>
      </c>
      <c r="AU323" s="248" t="s">
        <v>83</v>
      </c>
      <c r="AV323" s="13" t="s">
        <v>83</v>
      </c>
      <c r="AW323" s="13" t="s">
        <v>31</v>
      </c>
      <c r="AX323" s="13" t="s">
        <v>73</v>
      </c>
      <c r="AY323" s="248" t="s">
        <v>139</v>
      </c>
    </row>
    <row r="324" spans="1:51" s="14" customFormat="1" ht="12">
      <c r="A324" s="14"/>
      <c r="B324" s="249"/>
      <c r="C324" s="250"/>
      <c r="D324" s="239" t="s">
        <v>193</v>
      </c>
      <c r="E324" s="251" t="s">
        <v>1</v>
      </c>
      <c r="F324" s="252" t="s">
        <v>195</v>
      </c>
      <c r="G324" s="250"/>
      <c r="H324" s="253">
        <v>1.6</v>
      </c>
      <c r="I324" s="254"/>
      <c r="J324" s="250"/>
      <c r="K324" s="250"/>
      <c r="L324" s="255"/>
      <c r="M324" s="256"/>
      <c r="N324" s="257"/>
      <c r="O324" s="257"/>
      <c r="P324" s="257"/>
      <c r="Q324" s="257"/>
      <c r="R324" s="257"/>
      <c r="S324" s="257"/>
      <c r="T324" s="25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9" t="s">
        <v>193</v>
      </c>
      <c r="AU324" s="259" t="s">
        <v>83</v>
      </c>
      <c r="AV324" s="14" t="s">
        <v>146</v>
      </c>
      <c r="AW324" s="14" t="s">
        <v>31</v>
      </c>
      <c r="AX324" s="14" t="s">
        <v>81</v>
      </c>
      <c r="AY324" s="259" t="s">
        <v>139</v>
      </c>
    </row>
    <row r="325" spans="1:65" s="2" customFormat="1" ht="24.15" customHeight="1">
      <c r="A325" s="37"/>
      <c r="B325" s="38"/>
      <c r="C325" s="260" t="s">
        <v>402</v>
      </c>
      <c r="D325" s="260" t="s">
        <v>230</v>
      </c>
      <c r="E325" s="261" t="s">
        <v>873</v>
      </c>
      <c r="F325" s="262" t="s">
        <v>874</v>
      </c>
      <c r="G325" s="263" t="s">
        <v>198</v>
      </c>
      <c r="H325" s="264">
        <v>4</v>
      </c>
      <c r="I325" s="265"/>
      <c r="J325" s="266">
        <f>ROUND(I325*H325,2)</f>
        <v>0</v>
      </c>
      <c r="K325" s="267"/>
      <c r="L325" s="268"/>
      <c r="M325" s="269" t="s">
        <v>1</v>
      </c>
      <c r="N325" s="270" t="s">
        <v>38</v>
      </c>
      <c r="O325" s="90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254</v>
      </c>
      <c r="AT325" s="230" t="s">
        <v>230</v>
      </c>
      <c r="AU325" s="230" t="s">
        <v>83</v>
      </c>
      <c r="AY325" s="16" t="s">
        <v>139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81</v>
      </c>
      <c r="BK325" s="231">
        <f>ROUND(I325*H325,2)</f>
        <v>0</v>
      </c>
      <c r="BL325" s="16" t="s">
        <v>167</v>
      </c>
      <c r="BM325" s="230" t="s">
        <v>875</v>
      </c>
    </row>
    <row r="326" spans="1:65" s="2" customFormat="1" ht="21.75" customHeight="1">
      <c r="A326" s="37"/>
      <c r="B326" s="38"/>
      <c r="C326" s="218" t="s">
        <v>876</v>
      </c>
      <c r="D326" s="218" t="s">
        <v>142</v>
      </c>
      <c r="E326" s="219" t="s">
        <v>877</v>
      </c>
      <c r="F326" s="220" t="s">
        <v>878</v>
      </c>
      <c r="G326" s="221" t="s">
        <v>198</v>
      </c>
      <c r="H326" s="222">
        <v>1</v>
      </c>
      <c r="I326" s="223"/>
      <c r="J326" s="224">
        <f>ROUND(I326*H326,2)</f>
        <v>0</v>
      </c>
      <c r="K326" s="225"/>
      <c r="L326" s="43"/>
      <c r="M326" s="226" t="s">
        <v>1</v>
      </c>
      <c r="N326" s="227" t="s">
        <v>38</v>
      </c>
      <c r="O326" s="90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167</v>
      </c>
      <c r="AT326" s="230" t="s">
        <v>142</v>
      </c>
      <c r="AU326" s="230" t="s">
        <v>83</v>
      </c>
      <c r="AY326" s="16" t="s">
        <v>139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81</v>
      </c>
      <c r="BK326" s="231">
        <f>ROUND(I326*H326,2)</f>
        <v>0</v>
      </c>
      <c r="BL326" s="16" t="s">
        <v>167</v>
      </c>
      <c r="BM326" s="230" t="s">
        <v>879</v>
      </c>
    </row>
    <row r="327" spans="1:65" s="2" customFormat="1" ht="24.15" customHeight="1">
      <c r="A327" s="37"/>
      <c r="B327" s="38"/>
      <c r="C327" s="218" t="s">
        <v>407</v>
      </c>
      <c r="D327" s="218" t="s">
        <v>142</v>
      </c>
      <c r="E327" s="219" t="s">
        <v>880</v>
      </c>
      <c r="F327" s="220" t="s">
        <v>881</v>
      </c>
      <c r="G327" s="221" t="s">
        <v>337</v>
      </c>
      <c r="H327" s="271"/>
      <c r="I327" s="223"/>
      <c r="J327" s="224">
        <f>ROUND(I327*H327,2)</f>
        <v>0</v>
      </c>
      <c r="K327" s="225"/>
      <c r="L327" s="43"/>
      <c r="M327" s="226" t="s">
        <v>1</v>
      </c>
      <c r="N327" s="227" t="s">
        <v>38</v>
      </c>
      <c r="O327" s="90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167</v>
      </c>
      <c r="AT327" s="230" t="s">
        <v>142</v>
      </c>
      <c r="AU327" s="230" t="s">
        <v>83</v>
      </c>
      <c r="AY327" s="16" t="s">
        <v>139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81</v>
      </c>
      <c r="BK327" s="231">
        <f>ROUND(I327*H327,2)</f>
        <v>0</v>
      </c>
      <c r="BL327" s="16" t="s">
        <v>167</v>
      </c>
      <c r="BM327" s="230" t="s">
        <v>882</v>
      </c>
    </row>
    <row r="328" spans="1:63" s="12" customFormat="1" ht="22.8" customHeight="1">
      <c r="A328" s="12"/>
      <c r="B328" s="202"/>
      <c r="C328" s="203"/>
      <c r="D328" s="204" t="s">
        <v>72</v>
      </c>
      <c r="E328" s="216" t="s">
        <v>457</v>
      </c>
      <c r="F328" s="216" t="s">
        <v>458</v>
      </c>
      <c r="G328" s="203"/>
      <c r="H328" s="203"/>
      <c r="I328" s="206"/>
      <c r="J328" s="217">
        <f>BK328</f>
        <v>0</v>
      </c>
      <c r="K328" s="203"/>
      <c r="L328" s="208"/>
      <c r="M328" s="209"/>
      <c r="N328" s="210"/>
      <c r="O328" s="210"/>
      <c r="P328" s="211">
        <f>P329</f>
        <v>0</v>
      </c>
      <c r="Q328" s="210"/>
      <c r="R328" s="211">
        <f>R329</f>
        <v>0</v>
      </c>
      <c r="S328" s="210"/>
      <c r="T328" s="212">
        <f>T329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3" t="s">
        <v>83</v>
      </c>
      <c r="AT328" s="214" t="s">
        <v>72</v>
      </c>
      <c r="AU328" s="214" t="s">
        <v>81</v>
      </c>
      <c r="AY328" s="213" t="s">
        <v>139</v>
      </c>
      <c r="BK328" s="215">
        <f>BK329</f>
        <v>0</v>
      </c>
    </row>
    <row r="329" spans="1:65" s="2" customFormat="1" ht="24.15" customHeight="1">
      <c r="A329" s="37"/>
      <c r="B329" s="38"/>
      <c r="C329" s="218" t="s">
        <v>883</v>
      </c>
      <c r="D329" s="218" t="s">
        <v>142</v>
      </c>
      <c r="E329" s="219" t="s">
        <v>884</v>
      </c>
      <c r="F329" s="220" t="s">
        <v>885</v>
      </c>
      <c r="G329" s="221" t="s">
        <v>337</v>
      </c>
      <c r="H329" s="271"/>
      <c r="I329" s="223"/>
      <c r="J329" s="224">
        <f>ROUND(I329*H329,2)</f>
        <v>0</v>
      </c>
      <c r="K329" s="225"/>
      <c r="L329" s="43"/>
      <c r="M329" s="226" t="s">
        <v>1</v>
      </c>
      <c r="N329" s="227" t="s">
        <v>38</v>
      </c>
      <c r="O329" s="90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167</v>
      </c>
      <c r="AT329" s="230" t="s">
        <v>142</v>
      </c>
      <c r="AU329" s="230" t="s">
        <v>83</v>
      </c>
      <c r="AY329" s="16" t="s">
        <v>139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81</v>
      </c>
      <c r="BK329" s="231">
        <f>ROUND(I329*H329,2)</f>
        <v>0</v>
      </c>
      <c r="BL329" s="16" t="s">
        <v>167</v>
      </c>
      <c r="BM329" s="230" t="s">
        <v>886</v>
      </c>
    </row>
    <row r="330" spans="1:63" s="12" customFormat="1" ht="22.8" customHeight="1">
      <c r="A330" s="12"/>
      <c r="B330" s="202"/>
      <c r="C330" s="203"/>
      <c r="D330" s="204" t="s">
        <v>72</v>
      </c>
      <c r="E330" s="216" t="s">
        <v>470</v>
      </c>
      <c r="F330" s="216" t="s">
        <v>471</v>
      </c>
      <c r="G330" s="203"/>
      <c r="H330" s="203"/>
      <c r="I330" s="206"/>
      <c r="J330" s="217">
        <f>BK330</f>
        <v>0</v>
      </c>
      <c r="K330" s="203"/>
      <c r="L330" s="208"/>
      <c r="M330" s="209"/>
      <c r="N330" s="210"/>
      <c r="O330" s="210"/>
      <c r="P330" s="211">
        <f>SUM(P331:P342)</f>
        <v>0</v>
      </c>
      <c r="Q330" s="210"/>
      <c r="R330" s="211">
        <f>SUM(R331:R342)</f>
        <v>0.504768</v>
      </c>
      <c r="S330" s="210"/>
      <c r="T330" s="212">
        <f>SUM(T331:T342)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13" t="s">
        <v>83</v>
      </c>
      <c r="AT330" s="214" t="s">
        <v>72</v>
      </c>
      <c r="AU330" s="214" t="s">
        <v>81</v>
      </c>
      <c r="AY330" s="213" t="s">
        <v>139</v>
      </c>
      <c r="BK330" s="215">
        <f>SUM(BK331:BK342)</f>
        <v>0</v>
      </c>
    </row>
    <row r="331" spans="1:65" s="2" customFormat="1" ht="16.5" customHeight="1">
      <c r="A331" s="37"/>
      <c r="B331" s="38"/>
      <c r="C331" s="218" t="s">
        <v>411</v>
      </c>
      <c r="D331" s="218" t="s">
        <v>142</v>
      </c>
      <c r="E331" s="219" t="s">
        <v>472</v>
      </c>
      <c r="F331" s="220" t="s">
        <v>473</v>
      </c>
      <c r="G331" s="221" t="s">
        <v>201</v>
      </c>
      <c r="H331" s="222">
        <v>38.24</v>
      </c>
      <c r="I331" s="223"/>
      <c r="J331" s="224">
        <f>ROUND(I331*H331,2)</f>
        <v>0</v>
      </c>
      <c r="K331" s="225"/>
      <c r="L331" s="43"/>
      <c r="M331" s="226" t="s">
        <v>1</v>
      </c>
      <c r="N331" s="227" t="s">
        <v>38</v>
      </c>
      <c r="O331" s="90"/>
      <c r="P331" s="228">
        <f>O331*H331</f>
        <v>0</v>
      </c>
      <c r="Q331" s="228">
        <v>0.0003</v>
      </c>
      <c r="R331" s="228">
        <f>Q331*H331</f>
        <v>0.011472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167</v>
      </c>
      <c r="AT331" s="230" t="s">
        <v>142</v>
      </c>
      <c r="AU331" s="230" t="s">
        <v>83</v>
      </c>
      <c r="AY331" s="16" t="s">
        <v>139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81</v>
      </c>
      <c r="BK331" s="231">
        <f>ROUND(I331*H331,2)</f>
        <v>0</v>
      </c>
      <c r="BL331" s="16" t="s">
        <v>167</v>
      </c>
      <c r="BM331" s="230" t="s">
        <v>887</v>
      </c>
    </row>
    <row r="332" spans="1:51" s="13" customFormat="1" ht="12">
      <c r="A332" s="13"/>
      <c r="B332" s="237"/>
      <c r="C332" s="238"/>
      <c r="D332" s="239" t="s">
        <v>193</v>
      </c>
      <c r="E332" s="240" t="s">
        <v>1</v>
      </c>
      <c r="F332" s="241" t="s">
        <v>767</v>
      </c>
      <c r="G332" s="238"/>
      <c r="H332" s="242">
        <v>22.01</v>
      </c>
      <c r="I332" s="243"/>
      <c r="J332" s="238"/>
      <c r="K332" s="238"/>
      <c r="L332" s="244"/>
      <c r="M332" s="245"/>
      <c r="N332" s="246"/>
      <c r="O332" s="246"/>
      <c r="P332" s="246"/>
      <c r="Q332" s="246"/>
      <c r="R332" s="246"/>
      <c r="S332" s="246"/>
      <c r="T332" s="24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8" t="s">
        <v>193</v>
      </c>
      <c r="AU332" s="248" t="s">
        <v>83</v>
      </c>
      <c r="AV332" s="13" t="s">
        <v>83</v>
      </c>
      <c r="AW332" s="13" t="s">
        <v>31</v>
      </c>
      <c r="AX332" s="13" t="s">
        <v>73</v>
      </c>
      <c r="AY332" s="248" t="s">
        <v>139</v>
      </c>
    </row>
    <row r="333" spans="1:51" s="13" customFormat="1" ht="12">
      <c r="A333" s="13"/>
      <c r="B333" s="237"/>
      <c r="C333" s="238"/>
      <c r="D333" s="239" t="s">
        <v>193</v>
      </c>
      <c r="E333" s="240" t="s">
        <v>1</v>
      </c>
      <c r="F333" s="241" t="s">
        <v>768</v>
      </c>
      <c r="G333" s="238"/>
      <c r="H333" s="242">
        <v>5.61</v>
      </c>
      <c r="I333" s="243"/>
      <c r="J333" s="238"/>
      <c r="K333" s="238"/>
      <c r="L333" s="244"/>
      <c r="M333" s="245"/>
      <c r="N333" s="246"/>
      <c r="O333" s="246"/>
      <c r="P333" s="246"/>
      <c r="Q333" s="246"/>
      <c r="R333" s="246"/>
      <c r="S333" s="246"/>
      <c r="T333" s="24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8" t="s">
        <v>193</v>
      </c>
      <c r="AU333" s="248" t="s">
        <v>83</v>
      </c>
      <c r="AV333" s="13" t="s">
        <v>83</v>
      </c>
      <c r="AW333" s="13" t="s">
        <v>31</v>
      </c>
      <c r="AX333" s="13" t="s">
        <v>73</v>
      </c>
      <c r="AY333" s="248" t="s">
        <v>139</v>
      </c>
    </row>
    <row r="334" spans="1:51" s="13" customFormat="1" ht="12">
      <c r="A334" s="13"/>
      <c r="B334" s="237"/>
      <c r="C334" s="238"/>
      <c r="D334" s="239" t="s">
        <v>193</v>
      </c>
      <c r="E334" s="240" t="s">
        <v>1</v>
      </c>
      <c r="F334" s="241" t="s">
        <v>769</v>
      </c>
      <c r="G334" s="238"/>
      <c r="H334" s="242">
        <v>10.62</v>
      </c>
      <c r="I334" s="243"/>
      <c r="J334" s="238"/>
      <c r="K334" s="238"/>
      <c r="L334" s="244"/>
      <c r="M334" s="245"/>
      <c r="N334" s="246"/>
      <c r="O334" s="246"/>
      <c r="P334" s="246"/>
      <c r="Q334" s="246"/>
      <c r="R334" s="246"/>
      <c r="S334" s="246"/>
      <c r="T334" s="24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8" t="s">
        <v>193</v>
      </c>
      <c r="AU334" s="248" t="s">
        <v>83</v>
      </c>
      <c r="AV334" s="13" t="s">
        <v>83</v>
      </c>
      <c r="AW334" s="13" t="s">
        <v>31</v>
      </c>
      <c r="AX334" s="13" t="s">
        <v>73</v>
      </c>
      <c r="AY334" s="248" t="s">
        <v>139</v>
      </c>
    </row>
    <row r="335" spans="1:51" s="14" customFormat="1" ht="12">
      <c r="A335" s="14"/>
      <c r="B335" s="249"/>
      <c r="C335" s="250"/>
      <c r="D335" s="239" t="s">
        <v>193</v>
      </c>
      <c r="E335" s="251" t="s">
        <v>1</v>
      </c>
      <c r="F335" s="252" t="s">
        <v>195</v>
      </c>
      <c r="G335" s="250"/>
      <c r="H335" s="253">
        <v>38.24</v>
      </c>
      <c r="I335" s="254"/>
      <c r="J335" s="250"/>
      <c r="K335" s="250"/>
      <c r="L335" s="255"/>
      <c r="M335" s="256"/>
      <c r="N335" s="257"/>
      <c r="O335" s="257"/>
      <c r="P335" s="257"/>
      <c r="Q335" s="257"/>
      <c r="R335" s="257"/>
      <c r="S335" s="257"/>
      <c r="T335" s="25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9" t="s">
        <v>193</v>
      </c>
      <c r="AU335" s="259" t="s">
        <v>83</v>
      </c>
      <c r="AV335" s="14" t="s">
        <v>146</v>
      </c>
      <c r="AW335" s="14" t="s">
        <v>31</v>
      </c>
      <c r="AX335" s="14" t="s">
        <v>81</v>
      </c>
      <c r="AY335" s="259" t="s">
        <v>139</v>
      </c>
    </row>
    <row r="336" spans="1:65" s="2" customFormat="1" ht="24.15" customHeight="1">
      <c r="A336" s="37"/>
      <c r="B336" s="38"/>
      <c r="C336" s="218" t="s">
        <v>888</v>
      </c>
      <c r="D336" s="218" t="s">
        <v>142</v>
      </c>
      <c r="E336" s="219" t="s">
        <v>476</v>
      </c>
      <c r="F336" s="220" t="s">
        <v>477</v>
      </c>
      <c r="G336" s="221" t="s">
        <v>201</v>
      </c>
      <c r="H336" s="222">
        <v>38.24</v>
      </c>
      <c r="I336" s="223"/>
      <c r="J336" s="224">
        <f>ROUND(I336*H336,2)</f>
        <v>0</v>
      </c>
      <c r="K336" s="225"/>
      <c r="L336" s="43"/>
      <c r="M336" s="226" t="s">
        <v>1</v>
      </c>
      <c r="N336" s="227" t="s">
        <v>38</v>
      </c>
      <c r="O336" s="90"/>
      <c r="P336" s="228">
        <f>O336*H336</f>
        <v>0</v>
      </c>
      <c r="Q336" s="228">
        <v>0.0075</v>
      </c>
      <c r="R336" s="228">
        <f>Q336*H336</f>
        <v>0.2868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167</v>
      </c>
      <c r="AT336" s="230" t="s">
        <v>142</v>
      </c>
      <c r="AU336" s="230" t="s">
        <v>83</v>
      </c>
      <c r="AY336" s="16" t="s">
        <v>139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81</v>
      </c>
      <c r="BK336" s="231">
        <f>ROUND(I336*H336,2)</f>
        <v>0</v>
      </c>
      <c r="BL336" s="16" t="s">
        <v>167</v>
      </c>
      <c r="BM336" s="230" t="s">
        <v>889</v>
      </c>
    </row>
    <row r="337" spans="1:65" s="2" customFormat="1" ht="24.15" customHeight="1">
      <c r="A337" s="37"/>
      <c r="B337" s="38"/>
      <c r="C337" s="218" t="s">
        <v>414</v>
      </c>
      <c r="D337" s="218" t="s">
        <v>142</v>
      </c>
      <c r="E337" s="219" t="s">
        <v>479</v>
      </c>
      <c r="F337" s="220" t="s">
        <v>480</v>
      </c>
      <c r="G337" s="221" t="s">
        <v>201</v>
      </c>
      <c r="H337" s="222">
        <v>38.24</v>
      </c>
      <c r="I337" s="223"/>
      <c r="J337" s="224">
        <f>ROUND(I337*H337,2)</f>
        <v>0</v>
      </c>
      <c r="K337" s="225"/>
      <c r="L337" s="43"/>
      <c r="M337" s="226" t="s">
        <v>1</v>
      </c>
      <c r="N337" s="227" t="s">
        <v>38</v>
      </c>
      <c r="O337" s="90"/>
      <c r="P337" s="228">
        <f>O337*H337</f>
        <v>0</v>
      </c>
      <c r="Q337" s="228">
        <v>0.0054</v>
      </c>
      <c r="R337" s="228">
        <f>Q337*H337</f>
        <v>0.206496</v>
      </c>
      <c r="S337" s="228">
        <v>0</v>
      </c>
      <c r="T337" s="229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0" t="s">
        <v>167</v>
      </c>
      <c r="AT337" s="230" t="s">
        <v>142</v>
      </c>
      <c r="AU337" s="230" t="s">
        <v>83</v>
      </c>
      <c r="AY337" s="16" t="s">
        <v>139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6" t="s">
        <v>81</v>
      </c>
      <c r="BK337" s="231">
        <f>ROUND(I337*H337,2)</f>
        <v>0</v>
      </c>
      <c r="BL337" s="16" t="s">
        <v>167</v>
      </c>
      <c r="BM337" s="230" t="s">
        <v>890</v>
      </c>
    </row>
    <row r="338" spans="1:65" s="2" customFormat="1" ht="33" customHeight="1">
      <c r="A338" s="37"/>
      <c r="B338" s="38"/>
      <c r="C338" s="260" t="s">
        <v>891</v>
      </c>
      <c r="D338" s="260" t="s">
        <v>230</v>
      </c>
      <c r="E338" s="261" t="s">
        <v>483</v>
      </c>
      <c r="F338" s="262" t="s">
        <v>484</v>
      </c>
      <c r="G338" s="263" t="s">
        <v>201</v>
      </c>
      <c r="H338" s="264">
        <v>42.064</v>
      </c>
      <c r="I338" s="265"/>
      <c r="J338" s="266">
        <f>ROUND(I338*H338,2)</f>
        <v>0</v>
      </c>
      <c r="K338" s="267"/>
      <c r="L338" s="268"/>
      <c r="M338" s="269" t="s">
        <v>1</v>
      </c>
      <c r="N338" s="270" t="s">
        <v>38</v>
      </c>
      <c r="O338" s="90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254</v>
      </c>
      <c r="AT338" s="230" t="s">
        <v>230</v>
      </c>
      <c r="AU338" s="230" t="s">
        <v>83</v>
      </c>
      <c r="AY338" s="16" t="s">
        <v>139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81</v>
      </c>
      <c r="BK338" s="231">
        <f>ROUND(I338*H338,2)</f>
        <v>0</v>
      </c>
      <c r="BL338" s="16" t="s">
        <v>167</v>
      </c>
      <c r="BM338" s="230" t="s">
        <v>892</v>
      </c>
    </row>
    <row r="339" spans="1:51" s="13" customFormat="1" ht="12">
      <c r="A339" s="13"/>
      <c r="B339" s="237"/>
      <c r="C339" s="238"/>
      <c r="D339" s="239" t="s">
        <v>193</v>
      </c>
      <c r="E339" s="240" t="s">
        <v>1</v>
      </c>
      <c r="F339" s="241" t="s">
        <v>893</v>
      </c>
      <c r="G339" s="238"/>
      <c r="H339" s="242">
        <v>42.064</v>
      </c>
      <c r="I339" s="243"/>
      <c r="J339" s="238"/>
      <c r="K339" s="238"/>
      <c r="L339" s="244"/>
      <c r="M339" s="245"/>
      <c r="N339" s="246"/>
      <c r="O339" s="246"/>
      <c r="P339" s="246"/>
      <c r="Q339" s="246"/>
      <c r="R339" s="246"/>
      <c r="S339" s="246"/>
      <c r="T339" s="24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8" t="s">
        <v>193</v>
      </c>
      <c r="AU339" s="248" t="s">
        <v>83</v>
      </c>
      <c r="AV339" s="13" t="s">
        <v>83</v>
      </c>
      <c r="AW339" s="13" t="s">
        <v>31</v>
      </c>
      <c r="AX339" s="13" t="s">
        <v>73</v>
      </c>
      <c r="AY339" s="248" t="s">
        <v>139</v>
      </c>
    </row>
    <row r="340" spans="1:51" s="14" customFormat="1" ht="12">
      <c r="A340" s="14"/>
      <c r="B340" s="249"/>
      <c r="C340" s="250"/>
      <c r="D340" s="239" t="s">
        <v>193</v>
      </c>
      <c r="E340" s="251" t="s">
        <v>1</v>
      </c>
      <c r="F340" s="252" t="s">
        <v>195</v>
      </c>
      <c r="G340" s="250"/>
      <c r="H340" s="253">
        <v>42.064</v>
      </c>
      <c r="I340" s="254"/>
      <c r="J340" s="250"/>
      <c r="K340" s="250"/>
      <c r="L340" s="255"/>
      <c r="M340" s="256"/>
      <c r="N340" s="257"/>
      <c r="O340" s="257"/>
      <c r="P340" s="257"/>
      <c r="Q340" s="257"/>
      <c r="R340" s="257"/>
      <c r="S340" s="257"/>
      <c r="T340" s="25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9" t="s">
        <v>193</v>
      </c>
      <c r="AU340" s="259" t="s">
        <v>83</v>
      </c>
      <c r="AV340" s="14" t="s">
        <v>146</v>
      </c>
      <c r="AW340" s="14" t="s">
        <v>31</v>
      </c>
      <c r="AX340" s="14" t="s">
        <v>81</v>
      </c>
      <c r="AY340" s="259" t="s">
        <v>139</v>
      </c>
    </row>
    <row r="341" spans="1:65" s="2" customFormat="1" ht="24.15" customHeight="1">
      <c r="A341" s="37"/>
      <c r="B341" s="38"/>
      <c r="C341" s="218" t="s">
        <v>418</v>
      </c>
      <c r="D341" s="218" t="s">
        <v>142</v>
      </c>
      <c r="E341" s="219" t="s">
        <v>486</v>
      </c>
      <c r="F341" s="220" t="s">
        <v>487</v>
      </c>
      <c r="G341" s="221" t="s">
        <v>201</v>
      </c>
      <c r="H341" s="222">
        <v>38.24</v>
      </c>
      <c r="I341" s="223"/>
      <c r="J341" s="224">
        <f>ROUND(I341*H341,2)</f>
        <v>0</v>
      </c>
      <c r="K341" s="225"/>
      <c r="L341" s="43"/>
      <c r="M341" s="226" t="s">
        <v>1</v>
      </c>
      <c r="N341" s="227" t="s">
        <v>38</v>
      </c>
      <c r="O341" s="90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0" t="s">
        <v>167</v>
      </c>
      <c r="AT341" s="230" t="s">
        <v>142</v>
      </c>
      <c r="AU341" s="230" t="s">
        <v>83</v>
      </c>
      <c r="AY341" s="16" t="s">
        <v>139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6" t="s">
        <v>81</v>
      </c>
      <c r="BK341" s="231">
        <f>ROUND(I341*H341,2)</f>
        <v>0</v>
      </c>
      <c r="BL341" s="16" t="s">
        <v>167</v>
      </c>
      <c r="BM341" s="230" t="s">
        <v>894</v>
      </c>
    </row>
    <row r="342" spans="1:65" s="2" customFormat="1" ht="24.15" customHeight="1">
      <c r="A342" s="37"/>
      <c r="B342" s="38"/>
      <c r="C342" s="218" t="s">
        <v>895</v>
      </c>
      <c r="D342" s="218" t="s">
        <v>142</v>
      </c>
      <c r="E342" s="219" t="s">
        <v>896</v>
      </c>
      <c r="F342" s="220" t="s">
        <v>897</v>
      </c>
      <c r="G342" s="221" t="s">
        <v>337</v>
      </c>
      <c r="H342" s="271"/>
      <c r="I342" s="223"/>
      <c r="J342" s="224">
        <f>ROUND(I342*H342,2)</f>
        <v>0</v>
      </c>
      <c r="K342" s="225"/>
      <c r="L342" s="43"/>
      <c r="M342" s="226" t="s">
        <v>1</v>
      </c>
      <c r="N342" s="227" t="s">
        <v>38</v>
      </c>
      <c r="O342" s="90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0" t="s">
        <v>167</v>
      </c>
      <c r="AT342" s="230" t="s">
        <v>142</v>
      </c>
      <c r="AU342" s="230" t="s">
        <v>83</v>
      </c>
      <c r="AY342" s="16" t="s">
        <v>139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6" t="s">
        <v>81</v>
      </c>
      <c r="BK342" s="231">
        <f>ROUND(I342*H342,2)</f>
        <v>0</v>
      </c>
      <c r="BL342" s="16" t="s">
        <v>167</v>
      </c>
      <c r="BM342" s="230" t="s">
        <v>898</v>
      </c>
    </row>
    <row r="343" spans="1:63" s="12" customFormat="1" ht="22.8" customHeight="1">
      <c r="A343" s="12"/>
      <c r="B343" s="202"/>
      <c r="C343" s="203"/>
      <c r="D343" s="204" t="s">
        <v>72</v>
      </c>
      <c r="E343" s="216" t="s">
        <v>676</v>
      </c>
      <c r="F343" s="216" t="s">
        <v>677</v>
      </c>
      <c r="G343" s="203"/>
      <c r="H343" s="203"/>
      <c r="I343" s="206"/>
      <c r="J343" s="217">
        <f>BK343</f>
        <v>0</v>
      </c>
      <c r="K343" s="203"/>
      <c r="L343" s="208"/>
      <c r="M343" s="209"/>
      <c r="N343" s="210"/>
      <c r="O343" s="210"/>
      <c r="P343" s="211">
        <f>SUM(P344:P372)</f>
        <v>0</v>
      </c>
      <c r="Q343" s="210"/>
      <c r="R343" s="211">
        <f>SUM(R344:R372)</f>
        <v>2.507171996087</v>
      </c>
      <c r="S343" s="210"/>
      <c r="T343" s="212">
        <f>SUM(T344:T372)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13" t="s">
        <v>83</v>
      </c>
      <c r="AT343" s="214" t="s">
        <v>72</v>
      </c>
      <c r="AU343" s="214" t="s">
        <v>81</v>
      </c>
      <c r="AY343" s="213" t="s">
        <v>139</v>
      </c>
      <c r="BK343" s="215">
        <f>SUM(BK344:BK372)</f>
        <v>0</v>
      </c>
    </row>
    <row r="344" spans="1:65" s="2" customFormat="1" ht="24.15" customHeight="1">
      <c r="A344" s="37"/>
      <c r="B344" s="38"/>
      <c r="C344" s="218" t="s">
        <v>421</v>
      </c>
      <c r="D344" s="218" t="s">
        <v>142</v>
      </c>
      <c r="E344" s="219" t="s">
        <v>678</v>
      </c>
      <c r="F344" s="220" t="s">
        <v>679</v>
      </c>
      <c r="G344" s="221" t="s">
        <v>201</v>
      </c>
      <c r="H344" s="222">
        <v>316.22</v>
      </c>
      <c r="I344" s="223"/>
      <c r="J344" s="224">
        <f>ROUND(I344*H344,2)</f>
        <v>0</v>
      </c>
      <c r="K344" s="225"/>
      <c r="L344" s="43"/>
      <c r="M344" s="226" t="s">
        <v>1</v>
      </c>
      <c r="N344" s="227" t="s">
        <v>38</v>
      </c>
      <c r="O344" s="90"/>
      <c r="P344" s="228">
        <f>O344*H344</f>
        <v>0</v>
      </c>
      <c r="Q344" s="228">
        <v>7.68E-07</v>
      </c>
      <c r="R344" s="228">
        <f>Q344*H344</f>
        <v>0.00024285696000000002</v>
      </c>
      <c r="S344" s="228">
        <v>0</v>
      </c>
      <c r="T344" s="22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0" t="s">
        <v>167</v>
      </c>
      <c r="AT344" s="230" t="s">
        <v>142</v>
      </c>
      <c r="AU344" s="230" t="s">
        <v>83</v>
      </c>
      <c r="AY344" s="16" t="s">
        <v>139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6" t="s">
        <v>81</v>
      </c>
      <c r="BK344" s="231">
        <f>ROUND(I344*H344,2)</f>
        <v>0</v>
      </c>
      <c r="BL344" s="16" t="s">
        <v>167</v>
      </c>
      <c r="BM344" s="230" t="s">
        <v>899</v>
      </c>
    </row>
    <row r="345" spans="1:65" s="2" customFormat="1" ht="16.5" customHeight="1">
      <c r="A345" s="37"/>
      <c r="B345" s="38"/>
      <c r="C345" s="218" t="s">
        <v>900</v>
      </c>
      <c r="D345" s="218" t="s">
        <v>142</v>
      </c>
      <c r="E345" s="219" t="s">
        <v>680</v>
      </c>
      <c r="F345" s="220" t="s">
        <v>681</v>
      </c>
      <c r="G345" s="221" t="s">
        <v>201</v>
      </c>
      <c r="H345" s="222">
        <v>316.22</v>
      </c>
      <c r="I345" s="223"/>
      <c r="J345" s="224">
        <f>ROUND(I345*H345,2)</f>
        <v>0</v>
      </c>
      <c r="K345" s="225"/>
      <c r="L345" s="43"/>
      <c r="M345" s="226" t="s">
        <v>1</v>
      </c>
      <c r="N345" s="227" t="s">
        <v>38</v>
      </c>
      <c r="O345" s="90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30" t="s">
        <v>167</v>
      </c>
      <c r="AT345" s="230" t="s">
        <v>142</v>
      </c>
      <c r="AU345" s="230" t="s">
        <v>83</v>
      </c>
      <c r="AY345" s="16" t="s">
        <v>139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6" t="s">
        <v>81</v>
      </c>
      <c r="BK345" s="231">
        <f>ROUND(I345*H345,2)</f>
        <v>0</v>
      </c>
      <c r="BL345" s="16" t="s">
        <v>167</v>
      </c>
      <c r="BM345" s="230" t="s">
        <v>901</v>
      </c>
    </row>
    <row r="346" spans="1:65" s="2" customFormat="1" ht="24.15" customHeight="1">
      <c r="A346" s="37"/>
      <c r="B346" s="38"/>
      <c r="C346" s="218" t="s">
        <v>425</v>
      </c>
      <c r="D346" s="218" t="s">
        <v>142</v>
      </c>
      <c r="E346" s="219" t="s">
        <v>682</v>
      </c>
      <c r="F346" s="220" t="s">
        <v>683</v>
      </c>
      <c r="G346" s="221" t="s">
        <v>201</v>
      </c>
      <c r="H346" s="222">
        <v>316.22</v>
      </c>
      <c r="I346" s="223"/>
      <c r="J346" s="224">
        <f>ROUND(I346*H346,2)</f>
        <v>0</v>
      </c>
      <c r="K346" s="225"/>
      <c r="L346" s="43"/>
      <c r="M346" s="226" t="s">
        <v>1</v>
      </c>
      <c r="N346" s="227" t="s">
        <v>38</v>
      </c>
      <c r="O346" s="90"/>
      <c r="P346" s="228">
        <f>O346*H346</f>
        <v>0</v>
      </c>
      <c r="Q346" s="228">
        <v>3.3E-05</v>
      </c>
      <c r="R346" s="228">
        <f>Q346*H346</f>
        <v>0.010435260000000002</v>
      </c>
      <c r="S346" s="228">
        <v>0</v>
      </c>
      <c r="T346" s="229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0" t="s">
        <v>167</v>
      </c>
      <c r="AT346" s="230" t="s">
        <v>142</v>
      </c>
      <c r="AU346" s="230" t="s">
        <v>83</v>
      </c>
      <c r="AY346" s="16" t="s">
        <v>139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6" t="s">
        <v>81</v>
      </c>
      <c r="BK346" s="231">
        <f>ROUND(I346*H346,2)</f>
        <v>0</v>
      </c>
      <c r="BL346" s="16" t="s">
        <v>167</v>
      </c>
      <c r="BM346" s="230" t="s">
        <v>902</v>
      </c>
    </row>
    <row r="347" spans="1:65" s="2" customFormat="1" ht="24.15" customHeight="1">
      <c r="A347" s="37"/>
      <c r="B347" s="38"/>
      <c r="C347" s="218" t="s">
        <v>903</v>
      </c>
      <c r="D347" s="218" t="s">
        <v>142</v>
      </c>
      <c r="E347" s="219" t="s">
        <v>684</v>
      </c>
      <c r="F347" s="220" t="s">
        <v>685</v>
      </c>
      <c r="G347" s="221" t="s">
        <v>201</v>
      </c>
      <c r="H347" s="222">
        <v>316.22</v>
      </c>
      <c r="I347" s="223"/>
      <c r="J347" s="224">
        <f>ROUND(I347*H347,2)</f>
        <v>0</v>
      </c>
      <c r="K347" s="225"/>
      <c r="L347" s="43"/>
      <c r="M347" s="226" t="s">
        <v>1</v>
      </c>
      <c r="N347" s="227" t="s">
        <v>38</v>
      </c>
      <c r="O347" s="90"/>
      <c r="P347" s="228">
        <f>O347*H347</f>
        <v>0</v>
      </c>
      <c r="Q347" s="228">
        <v>0.007582</v>
      </c>
      <c r="R347" s="228">
        <f>Q347*H347</f>
        <v>2.3975800400000002</v>
      </c>
      <c r="S347" s="228">
        <v>0</v>
      </c>
      <c r="T347" s="229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30" t="s">
        <v>167</v>
      </c>
      <c r="AT347" s="230" t="s">
        <v>142</v>
      </c>
      <c r="AU347" s="230" t="s">
        <v>83</v>
      </c>
      <c r="AY347" s="16" t="s">
        <v>139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6" t="s">
        <v>81</v>
      </c>
      <c r="BK347" s="231">
        <f>ROUND(I347*H347,2)</f>
        <v>0</v>
      </c>
      <c r="BL347" s="16" t="s">
        <v>167</v>
      </c>
      <c r="BM347" s="230" t="s">
        <v>904</v>
      </c>
    </row>
    <row r="348" spans="1:65" s="2" customFormat="1" ht="24.15" customHeight="1">
      <c r="A348" s="37"/>
      <c r="B348" s="38"/>
      <c r="C348" s="218" t="s">
        <v>428</v>
      </c>
      <c r="D348" s="218" t="s">
        <v>142</v>
      </c>
      <c r="E348" s="219" t="s">
        <v>686</v>
      </c>
      <c r="F348" s="220" t="s">
        <v>687</v>
      </c>
      <c r="G348" s="221" t="s">
        <v>201</v>
      </c>
      <c r="H348" s="222">
        <v>316.22</v>
      </c>
      <c r="I348" s="223"/>
      <c r="J348" s="224">
        <f>ROUND(I348*H348,2)</f>
        <v>0</v>
      </c>
      <c r="K348" s="225"/>
      <c r="L348" s="43"/>
      <c r="M348" s="226" t="s">
        <v>1</v>
      </c>
      <c r="N348" s="227" t="s">
        <v>38</v>
      </c>
      <c r="O348" s="90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30" t="s">
        <v>167</v>
      </c>
      <c r="AT348" s="230" t="s">
        <v>142</v>
      </c>
      <c r="AU348" s="230" t="s">
        <v>83</v>
      </c>
      <c r="AY348" s="16" t="s">
        <v>139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6" t="s">
        <v>81</v>
      </c>
      <c r="BK348" s="231">
        <f>ROUND(I348*H348,2)</f>
        <v>0</v>
      </c>
      <c r="BL348" s="16" t="s">
        <v>167</v>
      </c>
      <c r="BM348" s="230" t="s">
        <v>905</v>
      </c>
    </row>
    <row r="349" spans="1:51" s="13" customFormat="1" ht="12">
      <c r="A349" s="13"/>
      <c r="B349" s="237"/>
      <c r="C349" s="238"/>
      <c r="D349" s="239" t="s">
        <v>193</v>
      </c>
      <c r="E349" s="240" t="s">
        <v>1</v>
      </c>
      <c r="F349" s="241" t="s">
        <v>906</v>
      </c>
      <c r="G349" s="238"/>
      <c r="H349" s="242">
        <v>316.22</v>
      </c>
      <c r="I349" s="243"/>
      <c r="J349" s="238"/>
      <c r="K349" s="238"/>
      <c r="L349" s="244"/>
      <c r="M349" s="245"/>
      <c r="N349" s="246"/>
      <c r="O349" s="246"/>
      <c r="P349" s="246"/>
      <c r="Q349" s="246"/>
      <c r="R349" s="246"/>
      <c r="S349" s="246"/>
      <c r="T349" s="24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8" t="s">
        <v>193</v>
      </c>
      <c r="AU349" s="248" t="s">
        <v>83</v>
      </c>
      <c r="AV349" s="13" t="s">
        <v>83</v>
      </c>
      <c r="AW349" s="13" t="s">
        <v>31</v>
      </c>
      <c r="AX349" s="13" t="s">
        <v>73</v>
      </c>
      <c r="AY349" s="248" t="s">
        <v>139</v>
      </c>
    </row>
    <row r="350" spans="1:51" s="14" customFormat="1" ht="12">
      <c r="A350" s="14"/>
      <c r="B350" s="249"/>
      <c r="C350" s="250"/>
      <c r="D350" s="239" t="s">
        <v>193</v>
      </c>
      <c r="E350" s="251" t="s">
        <v>1</v>
      </c>
      <c r="F350" s="252" t="s">
        <v>195</v>
      </c>
      <c r="G350" s="250"/>
      <c r="H350" s="253">
        <v>316.22</v>
      </c>
      <c r="I350" s="254"/>
      <c r="J350" s="250"/>
      <c r="K350" s="250"/>
      <c r="L350" s="255"/>
      <c r="M350" s="256"/>
      <c r="N350" s="257"/>
      <c r="O350" s="257"/>
      <c r="P350" s="257"/>
      <c r="Q350" s="257"/>
      <c r="R350" s="257"/>
      <c r="S350" s="257"/>
      <c r="T350" s="258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9" t="s">
        <v>193</v>
      </c>
      <c r="AU350" s="259" t="s">
        <v>83</v>
      </c>
      <c r="AV350" s="14" t="s">
        <v>146</v>
      </c>
      <c r="AW350" s="14" t="s">
        <v>31</v>
      </c>
      <c r="AX350" s="14" t="s">
        <v>81</v>
      </c>
      <c r="AY350" s="259" t="s">
        <v>139</v>
      </c>
    </row>
    <row r="351" spans="1:65" s="2" customFormat="1" ht="16.5" customHeight="1">
      <c r="A351" s="37"/>
      <c r="B351" s="38"/>
      <c r="C351" s="218" t="s">
        <v>907</v>
      </c>
      <c r="D351" s="218" t="s">
        <v>142</v>
      </c>
      <c r="E351" s="219" t="s">
        <v>689</v>
      </c>
      <c r="F351" s="220" t="s">
        <v>690</v>
      </c>
      <c r="G351" s="221" t="s">
        <v>201</v>
      </c>
      <c r="H351" s="222">
        <v>316.22</v>
      </c>
      <c r="I351" s="223"/>
      <c r="J351" s="224">
        <f>ROUND(I351*H351,2)</f>
        <v>0</v>
      </c>
      <c r="K351" s="225"/>
      <c r="L351" s="43"/>
      <c r="M351" s="226" t="s">
        <v>1</v>
      </c>
      <c r="N351" s="227" t="s">
        <v>38</v>
      </c>
      <c r="O351" s="90"/>
      <c r="P351" s="228">
        <f>O351*H351</f>
        <v>0</v>
      </c>
      <c r="Q351" s="228">
        <v>0.0003</v>
      </c>
      <c r="R351" s="228">
        <f>Q351*H351</f>
        <v>0.094866</v>
      </c>
      <c r="S351" s="228">
        <v>0</v>
      </c>
      <c r="T351" s="229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30" t="s">
        <v>167</v>
      </c>
      <c r="AT351" s="230" t="s">
        <v>142</v>
      </c>
      <c r="AU351" s="230" t="s">
        <v>83</v>
      </c>
      <c r="AY351" s="16" t="s">
        <v>139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6" t="s">
        <v>81</v>
      </c>
      <c r="BK351" s="231">
        <f>ROUND(I351*H351,2)</f>
        <v>0</v>
      </c>
      <c r="BL351" s="16" t="s">
        <v>167</v>
      </c>
      <c r="BM351" s="230" t="s">
        <v>908</v>
      </c>
    </row>
    <row r="352" spans="1:65" s="2" customFormat="1" ht="55.5" customHeight="1">
      <c r="A352" s="37"/>
      <c r="B352" s="38"/>
      <c r="C352" s="260" t="s">
        <v>432</v>
      </c>
      <c r="D352" s="260" t="s">
        <v>230</v>
      </c>
      <c r="E352" s="261" t="s">
        <v>691</v>
      </c>
      <c r="F352" s="262" t="s">
        <v>692</v>
      </c>
      <c r="G352" s="263" t="s">
        <v>201</v>
      </c>
      <c r="H352" s="264">
        <v>347.842</v>
      </c>
      <c r="I352" s="265"/>
      <c r="J352" s="266">
        <f>ROUND(I352*H352,2)</f>
        <v>0</v>
      </c>
      <c r="K352" s="267"/>
      <c r="L352" s="268"/>
      <c r="M352" s="269" t="s">
        <v>1</v>
      </c>
      <c r="N352" s="270" t="s">
        <v>38</v>
      </c>
      <c r="O352" s="90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0" t="s">
        <v>254</v>
      </c>
      <c r="AT352" s="230" t="s">
        <v>230</v>
      </c>
      <c r="AU352" s="230" t="s">
        <v>83</v>
      </c>
      <c r="AY352" s="16" t="s">
        <v>139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6" t="s">
        <v>81</v>
      </c>
      <c r="BK352" s="231">
        <f>ROUND(I352*H352,2)</f>
        <v>0</v>
      </c>
      <c r="BL352" s="16" t="s">
        <v>167</v>
      </c>
      <c r="BM352" s="230" t="s">
        <v>909</v>
      </c>
    </row>
    <row r="353" spans="1:51" s="13" customFormat="1" ht="12">
      <c r="A353" s="13"/>
      <c r="B353" s="237"/>
      <c r="C353" s="238"/>
      <c r="D353" s="239" t="s">
        <v>193</v>
      </c>
      <c r="E353" s="240" t="s">
        <v>1</v>
      </c>
      <c r="F353" s="241" t="s">
        <v>910</v>
      </c>
      <c r="G353" s="238"/>
      <c r="H353" s="242">
        <v>347.842</v>
      </c>
      <c r="I353" s="243"/>
      <c r="J353" s="238"/>
      <c r="K353" s="238"/>
      <c r="L353" s="244"/>
      <c r="M353" s="245"/>
      <c r="N353" s="246"/>
      <c r="O353" s="246"/>
      <c r="P353" s="246"/>
      <c r="Q353" s="246"/>
      <c r="R353" s="246"/>
      <c r="S353" s="246"/>
      <c r="T353" s="24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8" t="s">
        <v>193</v>
      </c>
      <c r="AU353" s="248" t="s">
        <v>83</v>
      </c>
      <c r="AV353" s="13" t="s">
        <v>83</v>
      </c>
      <c r="AW353" s="13" t="s">
        <v>31</v>
      </c>
      <c r="AX353" s="13" t="s">
        <v>73</v>
      </c>
      <c r="AY353" s="248" t="s">
        <v>139</v>
      </c>
    </row>
    <row r="354" spans="1:51" s="14" customFormat="1" ht="12">
      <c r="A354" s="14"/>
      <c r="B354" s="249"/>
      <c r="C354" s="250"/>
      <c r="D354" s="239" t="s">
        <v>193</v>
      </c>
      <c r="E354" s="251" t="s">
        <v>1</v>
      </c>
      <c r="F354" s="252" t="s">
        <v>195</v>
      </c>
      <c r="G354" s="250"/>
      <c r="H354" s="253">
        <v>347.842</v>
      </c>
      <c r="I354" s="254"/>
      <c r="J354" s="250"/>
      <c r="K354" s="250"/>
      <c r="L354" s="255"/>
      <c r="M354" s="256"/>
      <c r="N354" s="257"/>
      <c r="O354" s="257"/>
      <c r="P354" s="257"/>
      <c r="Q354" s="257"/>
      <c r="R354" s="257"/>
      <c r="S354" s="257"/>
      <c r="T354" s="25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9" t="s">
        <v>193</v>
      </c>
      <c r="AU354" s="259" t="s">
        <v>83</v>
      </c>
      <c r="AV354" s="14" t="s">
        <v>146</v>
      </c>
      <c r="AW354" s="14" t="s">
        <v>31</v>
      </c>
      <c r="AX354" s="14" t="s">
        <v>81</v>
      </c>
      <c r="AY354" s="259" t="s">
        <v>139</v>
      </c>
    </row>
    <row r="355" spans="1:65" s="2" customFormat="1" ht="16.5" customHeight="1">
      <c r="A355" s="37"/>
      <c r="B355" s="38"/>
      <c r="C355" s="218" t="s">
        <v>911</v>
      </c>
      <c r="D355" s="218" t="s">
        <v>142</v>
      </c>
      <c r="E355" s="219" t="s">
        <v>694</v>
      </c>
      <c r="F355" s="220" t="s">
        <v>695</v>
      </c>
      <c r="G355" s="221" t="s">
        <v>356</v>
      </c>
      <c r="H355" s="222">
        <v>318.73</v>
      </c>
      <c r="I355" s="223"/>
      <c r="J355" s="224">
        <f>ROUND(I355*H355,2)</f>
        <v>0</v>
      </c>
      <c r="K355" s="225"/>
      <c r="L355" s="43"/>
      <c r="M355" s="226" t="s">
        <v>1</v>
      </c>
      <c r="N355" s="227" t="s">
        <v>38</v>
      </c>
      <c r="O355" s="90"/>
      <c r="P355" s="228">
        <f>O355*H355</f>
        <v>0</v>
      </c>
      <c r="Q355" s="228">
        <v>1.26999E-05</v>
      </c>
      <c r="R355" s="228">
        <f>Q355*H355</f>
        <v>0.004047839127</v>
      </c>
      <c r="S355" s="228">
        <v>0</v>
      </c>
      <c r="T355" s="229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0" t="s">
        <v>167</v>
      </c>
      <c r="AT355" s="230" t="s">
        <v>142</v>
      </c>
      <c r="AU355" s="230" t="s">
        <v>83</v>
      </c>
      <c r="AY355" s="16" t="s">
        <v>139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6" t="s">
        <v>81</v>
      </c>
      <c r="BK355" s="231">
        <f>ROUND(I355*H355,2)</f>
        <v>0</v>
      </c>
      <c r="BL355" s="16" t="s">
        <v>167</v>
      </c>
      <c r="BM355" s="230" t="s">
        <v>912</v>
      </c>
    </row>
    <row r="356" spans="1:51" s="13" customFormat="1" ht="12">
      <c r="A356" s="13"/>
      <c r="B356" s="237"/>
      <c r="C356" s="238"/>
      <c r="D356" s="239" t="s">
        <v>193</v>
      </c>
      <c r="E356" s="240" t="s">
        <v>1</v>
      </c>
      <c r="F356" s="241" t="s">
        <v>913</v>
      </c>
      <c r="G356" s="238"/>
      <c r="H356" s="242">
        <v>346.33</v>
      </c>
      <c r="I356" s="243"/>
      <c r="J356" s="238"/>
      <c r="K356" s="238"/>
      <c r="L356" s="244"/>
      <c r="M356" s="245"/>
      <c r="N356" s="246"/>
      <c r="O356" s="246"/>
      <c r="P356" s="246"/>
      <c r="Q356" s="246"/>
      <c r="R356" s="246"/>
      <c r="S356" s="246"/>
      <c r="T356" s="24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8" t="s">
        <v>193</v>
      </c>
      <c r="AU356" s="248" t="s">
        <v>83</v>
      </c>
      <c r="AV356" s="13" t="s">
        <v>83</v>
      </c>
      <c r="AW356" s="13" t="s">
        <v>31</v>
      </c>
      <c r="AX356" s="13" t="s">
        <v>73</v>
      </c>
      <c r="AY356" s="248" t="s">
        <v>139</v>
      </c>
    </row>
    <row r="357" spans="1:51" s="13" customFormat="1" ht="12">
      <c r="A357" s="13"/>
      <c r="B357" s="237"/>
      <c r="C357" s="238"/>
      <c r="D357" s="239" t="s">
        <v>193</v>
      </c>
      <c r="E357" s="240" t="s">
        <v>1</v>
      </c>
      <c r="F357" s="241" t="s">
        <v>914</v>
      </c>
      <c r="G357" s="238"/>
      <c r="H357" s="242">
        <v>-22.5</v>
      </c>
      <c r="I357" s="243"/>
      <c r="J357" s="238"/>
      <c r="K357" s="238"/>
      <c r="L357" s="244"/>
      <c r="M357" s="245"/>
      <c r="N357" s="246"/>
      <c r="O357" s="246"/>
      <c r="P357" s="246"/>
      <c r="Q357" s="246"/>
      <c r="R357" s="246"/>
      <c r="S357" s="246"/>
      <c r="T357" s="24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8" t="s">
        <v>193</v>
      </c>
      <c r="AU357" s="248" t="s">
        <v>83</v>
      </c>
      <c r="AV357" s="13" t="s">
        <v>83</v>
      </c>
      <c r="AW357" s="13" t="s">
        <v>31</v>
      </c>
      <c r="AX357" s="13" t="s">
        <v>73</v>
      </c>
      <c r="AY357" s="248" t="s">
        <v>139</v>
      </c>
    </row>
    <row r="358" spans="1:51" s="13" customFormat="1" ht="12">
      <c r="A358" s="13"/>
      <c r="B358" s="237"/>
      <c r="C358" s="238"/>
      <c r="D358" s="239" t="s">
        <v>193</v>
      </c>
      <c r="E358" s="240" t="s">
        <v>1</v>
      </c>
      <c r="F358" s="241" t="s">
        <v>698</v>
      </c>
      <c r="G358" s="238"/>
      <c r="H358" s="242">
        <v>-2.2</v>
      </c>
      <c r="I358" s="243"/>
      <c r="J358" s="238"/>
      <c r="K358" s="238"/>
      <c r="L358" s="244"/>
      <c r="M358" s="245"/>
      <c r="N358" s="246"/>
      <c r="O358" s="246"/>
      <c r="P358" s="246"/>
      <c r="Q358" s="246"/>
      <c r="R358" s="246"/>
      <c r="S358" s="246"/>
      <c r="T358" s="24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8" t="s">
        <v>193</v>
      </c>
      <c r="AU358" s="248" t="s">
        <v>83</v>
      </c>
      <c r="AV358" s="13" t="s">
        <v>83</v>
      </c>
      <c r="AW358" s="13" t="s">
        <v>31</v>
      </c>
      <c r="AX358" s="13" t="s">
        <v>73</v>
      </c>
      <c r="AY358" s="248" t="s">
        <v>139</v>
      </c>
    </row>
    <row r="359" spans="1:51" s="13" customFormat="1" ht="12">
      <c r="A359" s="13"/>
      <c r="B359" s="237"/>
      <c r="C359" s="238"/>
      <c r="D359" s="239" t="s">
        <v>193</v>
      </c>
      <c r="E359" s="240" t="s">
        <v>1</v>
      </c>
      <c r="F359" s="241" t="s">
        <v>699</v>
      </c>
      <c r="G359" s="238"/>
      <c r="H359" s="242">
        <v>-2.9</v>
      </c>
      <c r="I359" s="243"/>
      <c r="J359" s="238"/>
      <c r="K359" s="238"/>
      <c r="L359" s="244"/>
      <c r="M359" s="245"/>
      <c r="N359" s="246"/>
      <c r="O359" s="246"/>
      <c r="P359" s="246"/>
      <c r="Q359" s="246"/>
      <c r="R359" s="246"/>
      <c r="S359" s="246"/>
      <c r="T359" s="24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8" t="s">
        <v>193</v>
      </c>
      <c r="AU359" s="248" t="s">
        <v>83</v>
      </c>
      <c r="AV359" s="13" t="s">
        <v>83</v>
      </c>
      <c r="AW359" s="13" t="s">
        <v>31</v>
      </c>
      <c r="AX359" s="13" t="s">
        <v>73</v>
      </c>
      <c r="AY359" s="248" t="s">
        <v>139</v>
      </c>
    </row>
    <row r="360" spans="1:51" s="14" customFormat="1" ht="12">
      <c r="A360" s="14"/>
      <c r="B360" s="249"/>
      <c r="C360" s="250"/>
      <c r="D360" s="239" t="s">
        <v>193</v>
      </c>
      <c r="E360" s="251" t="s">
        <v>1</v>
      </c>
      <c r="F360" s="252" t="s">
        <v>195</v>
      </c>
      <c r="G360" s="250"/>
      <c r="H360" s="253">
        <v>318.73</v>
      </c>
      <c r="I360" s="254"/>
      <c r="J360" s="250"/>
      <c r="K360" s="250"/>
      <c r="L360" s="255"/>
      <c r="M360" s="256"/>
      <c r="N360" s="257"/>
      <c r="O360" s="257"/>
      <c r="P360" s="257"/>
      <c r="Q360" s="257"/>
      <c r="R360" s="257"/>
      <c r="S360" s="257"/>
      <c r="T360" s="258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9" t="s">
        <v>193</v>
      </c>
      <c r="AU360" s="259" t="s">
        <v>83</v>
      </c>
      <c r="AV360" s="14" t="s">
        <v>146</v>
      </c>
      <c r="AW360" s="14" t="s">
        <v>31</v>
      </c>
      <c r="AX360" s="14" t="s">
        <v>81</v>
      </c>
      <c r="AY360" s="259" t="s">
        <v>139</v>
      </c>
    </row>
    <row r="361" spans="1:65" s="2" customFormat="1" ht="16.5" customHeight="1">
      <c r="A361" s="37"/>
      <c r="B361" s="38"/>
      <c r="C361" s="260" t="s">
        <v>435</v>
      </c>
      <c r="D361" s="260" t="s">
        <v>230</v>
      </c>
      <c r="E361" s="261" t="s">
        <v>700</v>
      </c>
      <c r="F361" s="262" t="s">
        <v>701</v>
      </c>
      <c r="G361" s="263" t="s">
        <v>356</v>
      </c>
      <c r="H361" s="264">
        <v>325.105</v>
      </c>
      <c r="I361" s="265"/>
      <c r="J361" s="266">
        <f>ROUND(I361*H361,2)</f>
        <v>0</v>
      </c>
      <c r="K361" s="267"/>
      <c r="L361" s="268"/>
      <c r="M361" s="269" t="s">
        <v>1</v>
      </c>
      <c r="N361" s="270" t="s">
        <v>38</v>
      </c>
      <c r="O361" s="90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0" t="s">
        <v>254</v>
      </c>
      <c r="AT361" s="230" t="s">
        <v>230</v>
      </c>
      <c r="AU361" s="230" t="s">
        <v>83</v>
      </c>
      <c r="AY361" s="16" t="s">
        <v>139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6" t="s">
        <v>81</v>
      </c>
      <c r="BK361" s="231">
        <f>ROUND(I361*H361,2)</f>
        <v>0</v>
      </c>
      <c r="BL361" s="16" t="s">
        <v>167</v>
      </c>
      <c r="BM361" s="230" t="s">
        <v>915</v>
      </c>
    </row>
    <row r="362" spans="1:51" s="13" customFormat="1" ht="12">
      <c r="A362" s="13"/>
      <c r="B362" s="237"/>
      <c r="C362" s="238"/>
      <c r="D362" s="239" t="s">
        <v>193</v>
      </c>
      <c r="E362" s="240" t="s">
        <v>1</v>
      </c>
      <c r="F362" s="241" t="s">
        <v>916</v>
      </c>
      <c r="G362" s="238"/>
      <c r="H362" s="242">
        <v>325.1046</v>
      </c>
      <c r="I362" s="243"/>
      <c r="J362" s="238"/>
      <c r="K362" s="238"/>
      <c r="L362" s="244"/>
      <c r="M362" s="245"/>
      <c r="N362" s="246"/>
      <c r="O362" s="246"/>
      <c r="P362" s="246"/>
      <c r="Q362" s="246"/>
      <c r="R362" s="246"/>
      <c r="S362" s="246"/>
      <c r="T362" s="24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8" t="s">
        <v>193</v>
      </c>
      <c r="AU362" s="248" t="s">
        <v>83</v>
      </c>
      <c r="AV362" s="13" t="s">
        <v>83</v>
      </c>
      <c r="AW362" s="13" t="s">
        <v>31</v>
      </c>
      <c r="AX362" s="13" t="s">
        <v>73</v>
      </c>
      <c r="AY362" s="248" t="s">
        <v>139</v>
      </c>
    </row>
    <row r="363" spans="1:51" s="14" customFormat="1" ht="12">
      <c r="A363" s="14"/>
      <c r="B363" s="249"/>
      <c r="C363" s="250"/>
      <c r="D363" s="239" t="s">
        <v>193</v>
      </c>
      <c r="E363" s="251" t="s">
        <v>1</v>
      </c>
      <c r="F363" s="252" t="s">
        <v>195</v>
      </c>
      <c r="G363" s="250"/>
      <c r="H363" s="253">
        <v>325.1046</v>
      </c>
      <c r="I363" s="254"/>
      <c r="J363" s="250"/>
      <c r="K363" s="250"/>
      <c r="L363" s="255"/>
      <c r="M363" s="256"/>
      <c r="N363" s="257"/>
      <c r="O363" s="257"/>
      <c r="P363" s="257"/>
      <c r="Q363" s="257"/>
      <c r="R363" s="257"/>
      <c r="S363" s="257"/>
      <c r="T363" s="25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9" t="s">
        <v>193</v>
      </c>
      <c r="AU363" s="259" t="s">
        <v>83</v>
      </c>
      <c r="AV363" s="14" t="s">
        <v>146</v>
      </c>
      <c r="AW363" s="14" t="s">
        <v>31</v>
      </c>
      <c r="AX363" s="14" t="s">
        <v>81</v>
      </c>
      <c r="AY363" s="259" t="s">
        <v>139</v>
      </c>
    </row>
    <row r="364" spans="1:65" s="2" customFormat="1" ht="16.5" customHeight="1">
      <c r="A364" s="37"/>
      <c r="B364" s="38"/>
      <c r="C364" s="218" t="s">
        <v>917</v>
      </c>
      <c r="D364" s="218" t="s">
        <v>142</v>
      </c>
      <c r="E364" s="219" t="s">
        <v>703</v>
      </c>
      <c r="F364" s="220" t="s">
        <v>704</v>
      </c>
      <c r="G364" s="221" t="s">
        <v>356</v>
      </c>
      <c r="H364" s="222">
        <v>24.15</v>
      </c>
      <c r="I364" s="223"/>
      <c r="J364" s="224">
        <f>ROUND(I364*H364,2)</f>
        <v>0</v>
      </c>
      <c r="K364" s="225"/>
      <c r="L364" s="43"/>
      <c r="M364" s="226" t="s">
        <v>1</v>
      </c>
      <c r="N364" s="227" t="s">
        <v>38</v>
      </c>
      <c r="O364" s="90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0" t="s">
        <v>167</v>
      </c>
      <c r="AT364" s="230" t="s">
        <v>142</v>
      </c>
      <c r="AU364" s="230" t="s">
        <v>83</v>
      </c>
      <c r="AY364" s="16" t="s">
        <v>139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6" t="s">
        <v>81</v>
      </c>
      <c r="BK364" s="231">
        <f>ROUND(I364*H364,2)</f>
        <v>0</v>
      </c>
      <c r="BL364" s="16" t="s">
        <v>167</v>
      </c>
      <c r="BM364" s="230" t="s">
        <v>918</v>
      </c>
    </row>
    <row r="365" spans="1:51" s="13" customFormat="1" ht="12">
      <c r="A365" s="13"/>
      <c r="B365" s="237"/>
      <c r="C365" s="238"/>
      <c r="D365" s="239" t="s">
        <v>193</v>
      </c>
      <c r="E365" s="240" t="s">
        <v>1</v>
      </c>
      <c r="F365" s="241" t="s">
        <v>919</v>
      </c>
      <c r="G365" s="238"/>
      <c r="H365" s="242">
        <v>21.6</v>
      </c>
      <c r="I365" s="243"/>
      <c r="J365" s="238"/>
      <c r="K365" s="238"/>
      <c r="L365" s="244"/>
      <c r="M365" s="245"/>
      <c r="N365" s="246"/>
      <c r="O365" s="246"/>
      <c r="P365" s="246"/>
      <c r="Q365" s="246"/>
      <c r="R365" s="246"/>
      <c r="S365" s="246"/>
      <c r="T365" s="24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8" t="s">
        <v>193</v>
      </c>
      <c r="AU365" s="248" t="s">
        <v>83</v>
      </c>
      <c r="AV365" s="13" t="s">
        <v>83</v>
      </c>
      <c r="AW365" s="13" t="s">
        <v>31</v>
      </c>
      <c r="AX365" s="13" t="s">
        <v>73</v>
      </c>
      <c r="AY365" s="248" t="s">
        <v>139</v>
      </c>
    </row>
    <row r="366" spans="1:51" s="13" customFormat="1" ht="12">
      <c r="A366" s="13"/>
      <c r="B366" s="237"/>
      <c r="C366" s="238"/>
      <c r="D366" s="239" t="s">
        <v>193</v>
      </c>
      <c r="E366" s="240" t="s">
        <v>1</v>
      </c>
      <c r="F366" s="241" t="s">
        <v>920</v>
      </c>
      <c r="G366" s="238"/>
      <c r="H366" s="242">
        <v>1.1</v>
      </c>
      <c r="I366" s="243"/>
      <c r="J366" s="238"/>
      <c r="K366" s="238"/>
      <c r="L366" s="244"/>
      <c r="M366" s="245"/>
      <c r="N366" s="246"/>
      <c r="O366" s="246"/>
      <c r="P366" s="246"/>
      <c r="Q366" s="246"/>
      <c r="R366" s="246"/>
      <c r="S366" s="246"/>
      <c r="T366" s="24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8" t="s">
        <v>193</v>
      </c>
      <c r="AU366" s="248" t="s">
        <v>83</v>
      </c>
      <c r="AV366" s="13" t="s">
        <v>83</v>
      </c>
      <c r="AW366" s="13" t="s">
        <v>31</v>
      </c>
      <c r="AX366" s="13" t="s">
        <v>73</v>
      </c>
      <c r="AY366" s="248" t="s">
        <v>139</v>
      </c>
    </row>
    <row r="367" spans="1:51" s="13" customFormat="1" ht="12">
      <c r="A367" s="13"/>
      <c r="B367" s="237"/>
      <c r="C367" s="238"/>
      <c r="D367" s="239" t="s">
        <v>193</v>
      </c>
      <c r="E367" s="240" t="s">
        <v>1</v>
      </c>
      <c r="F367" s="241" t="s">
        <v>707</v>
      </c>
      <c r="G367" s="238"/>
      <c r="H367" s="242">
        <v>1.45</v>
      </c>
      <c r="I367" s="243"/>
      <c r="J367" s="238"/>
      <c r="K367" s="238"/>
      <c r="L367" s="244"/>
      <c r="M367" s="245"/>
      <c r="N367" s="246"/>
      <c r="O367" s="246"/>
      <c r="P367" s="246"/>
      <c r="Q367" s="246"/>
      <c r="R367" s="246"/>
      <c r="S367" s="246"/>
      <c r="T367" s="24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8" t="s">
        <v>193</v>
      </c>
      <c r="AU367" s="248" t="s">
        <v>83</v>
      </c>
      <c r="AV367" s="13" t="s">
        <v>83</v>
      </c>
      <c r="AW367" s="13" t="s">
        <v>31</v>
      </c>
      <c r="AX367" s="13" t="s">
        <v>73</v>
      </c>
      <c r="AY367" s="248" t="s">
        <v>139</v>
      </c>
    </row>
    <row r="368" spans="1:51" s="14" customFormat="1" ht="12">
      <c r="A368" s="14"/>
      <c r="B368" s="249"/>
      <c r="C368" s="250"/>
      <c r="D368" s="239" t="s">
        <v>193</v>
      </c>
      <c r="E368" s="251" t="s">
        <v>1</v>
      </c>
      <c r="F368" s="252" t="s">
        <v>195</v>
      </c>
      <c r="G368" s="250"/>
      <c r="H368" s="253">
        <v>24.15</v>
      </c>
      <c r="I368" s="254"/>
      <c r="J368" s="250"/>
      <c r="K368" s="250"/>
      <c r="L368" s="255"/>
      <c r="M368" s="256"/>
      <c r="N368" s="257"/>
      <c r="O368" s="257"/>
      <c r="P368" s="257"/>
      <c r="Q368" s="257"/>
      <c r="R368" s="257"/>
      <c r="S368" s="257"/>
      <c r="T368" s="25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9" t="s">
        <v>193</v>
      </c>
      <c r="AU368" s="259" t="s">
        <v>83</v>
      </c>
      <c r="AV368" s="14" t="s">
        <v>146</v>
      </c>
      <c r="AW368" s="14" t="s">
        <v>31</v>
      </c>
      <c r="AX368" s="14" t="s">
        <v>81</v>
      </c>
      <c r="AY368" s="259" t="s">
        <v>139</v>
      </c>
    </row>
    <row r="369" spans="1:65" s="2" customFormat="1" ht="16.5" customHeight="1">
      <c r="A369" s="37"/>
      <c r="B369" s="38"/>
      <c r="C369" s="260" t="s">
        <v>439</v>
      </c>
      <c r="D369" s="260" t="s">
        <v>230</v>
      </c>
      <c r="E369" s="261" t="s">
        <v>708</v>
      </c>
      <c r="F369" s="262" t="s">
        <v>709</v>
      </c>
      <c r="G369" s="263" t="s">
        <v>356</v>
      </c>
      <c r="H369" s="264">
        <v>24.633</v>
      </c>
      <c r="I369" s="265"/>
      <c r="J369" s="266">
        <f>ROUND(I369*H369,2)</f>
        <v>0</v>
      </c>
      <c r="K369" s="267"/>
      <c r="L369" s="268"/>
      <c r="M369" s="269" t="s">
        <v>1</v>
      </c>
      <c r="N369" s="270" t="s">
        <v>38</v>
      </c>
      <c r="O369" s="90"/>
      <c r="P369" s="228">
        <f>O369*H369</f>
        <v>0</v>
      </c>
      <c r="Q369" s="228">
        <v>0</v>
      </c>
      <c r="R369" s="228">
        <f>Q369*H369</f>
        <v>0</v>
      </c>
      <c r="S369" s="228">
        <v>0</v>
      </c>
      <c r="T369" s="229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30" t="s">
        <v>254</v>
      </c>
      <c r="AT369" s="230" t="s">
        <v>230</v>
      </c>
      <c r="AU369" s="230" t="s">
        <v>83</v>
      </c>
      <c r="AY369" s="16" t="s">
        <v>139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6" t="s">
        <v>81</v>
      </c>
      <c r="BK369" s="231">
        <f>ROUND(I369*H369,2)</f>
        <v>0</v>
      </c>
      <c r="BL369" s="16" t="s">
        <v>167</v>
      </c>
      <c r="BM369" s="230" t="s">
        <v>921</v>
      </c>
    </row>
    <row r="370" spans="1:51" s="13" customFormat="1" ht="12">
      <c r="A370" s="13"/>
      <c r="B370" s="237"/>
      <c r="C370" s="238"/>
      <c r="D370" s="239" t="s">
        <v>193</v>
      </c>
      <c r="E370" s="240" t="s">
        <v>1</v>
      </c>
      <c r="F370" s="241" t="s">
        <v>922</v>
      </c>
      <c r="G370" s="238"/>
      <c r="H370" s="242">
        <v>24.633</v>
      </c>
      <c r="I370" s="243"/>
      <c r="J370" s="238"/>
      <c r="K370" s="238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193</v>
      </c>
      <c r="AU370" s="248" t="s">
        <v>83</v>
      </c>
      <c r="AV370" s="13" t="s">
        <v>83</v>
      </c>
      <c r="AW370" s="13" t="s">
        <v>31</v>
      </c>
      <c r="AX370" s="13" t="s">
        <v>73</v>
      </c>
      <c r="AY370" s="248" t="s">
        <v>139</v>
      </c>
    </row>
    <row r="371" spans="1:51" s="14" customFormat="1" ht="12">
      <c r="A371" s="14"/>
      <c r="B371" s="249"/>
      <c r="C371" s="250"/>
      <c r="D371" s="239" t="s">
        <v>193</v>
      </c>
      <c r="E371" s="251" t="s">
        <v>1</v>
      </c>
      <c r="F371" s="252" t="s">
        <v>195</v>
      </c>
      <c r="G371" s="250"/>
      <c r="H371" s="253">
        <v>24.633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9" t="s">
        <v>193</v>
      </c>
      <c r="AU371" s="259" t="s">
        <v>83</v>
      </c>
      <c r="AV371" s="14" t="s">
        <v>146</v>
      </c>
      <c r="AW371" s="14" t="s">
        <v>31</v>
      </c>
      <c r="AX371" s="14" t="s">
        <v>81</v>
      </c>
      <c r="AY371" s="259" t="s">
        <v>139</v>
      </c>
    </row>
    <row r="372" spans="1:65" s="2" customFormat="1" ht="24.15" customHeight="1">
      <c r="A372" s="37"/>
      <c r="B372" s="38"/>
      <c r="C372" s="218" t="s">
        <v>923</v>
      </c>
      <c r="D372" s="218" t="s">
        <v>142</v>
      </c>
      <c r="E372" s="219" t="s">
        <v>924</v>
      </c>
      <c r="F372" s="220" t="s">
        <v>925</v>
      </c>
      <c r="G372" s="221" t="s">
        <v>337</v>
      </c>
      <c r="H372" s="271"/>
      <c r="I372" s="223"/>
      <c r="J372" s="224">
        <f>ROUND(I372*H372,2)</f>
        <v>0</v>
      </c>
      <c r="K372" s="225"/>
      <c r="L372" s="43"/>
      <c r="M372" s="226" t="s">
        <v>1</v>
      </c>
      <c r="N372" s="227" t="s">
        <v>38</v>
      </c>
      <c r="O372" s="90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30" t="s">
        <v>167</v>
      </c>
      <c r="AT372" s="230" t="s">
        <v>142</v>
      </c>
      <c r="AU372" s="230" t="s">
        <v>83</v>
      </c>
      <c r="AY372" s="16" t="s">
        <v>139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6" t="s">
        <v>81</v>
      </c>
      <c r="BK372" s="231">
        <f>ROUND(I372*H372,2)</f>
        <v>0</v>
      </c>
      <c r="BL372" s="16" t="s">
        <v>167</v>
      </c>
      <c r="BM372" s="230" t="s">
        <v>926</v>
      </c>
    </row>
    <row r="373" spans="1:63" s="12" customFormat="1" ht="22.8" customHeight="1">
      <c r="A373" s="12"/>
      <c r="B373" s="202"/>
      <c r="C373" s="203"/>
      <c r="D373" s="204" t="s">
        <v>72</v>
      </c>
      <c r="E373" s="216" t="s">
        <v>493</v>
      </c>
      <c r="F373" s="216" t="s">
        <v>494</v>
      </c>
      <c r="G373" s="203"/>
      <c r="H373" s="203"/>
      <c r="I373" s="206"/>
      <c r="J373" s="217">
        <f>BK373</f>
        <v>0</v>
      </c>
      <c r="K373" s="203"/>
      <c r="L373" s="208"/>
      <c r="M373" s="209"/>
      <c r="N373" s="210"/>
      <c r="O373" s="210"/>
      <c r="P373" s="211">
        <f>SUM(P374:P403)</f>
        <v>0</v>
      </c>
      <c r="Q373" s="210"/>
      <c r="R373" s="211">
        <f>SUM(R374:R403)</f>
        <v>3.5238026999999996</v>
      </c>
      <c r="S373" s="210"/>
      <c r="T373" s="212">
        <f>SUM(T374:T403)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13" t="s">
        <v>83</v>
      </c>
      <c r="AT373" s="214" t="s">
        <v>72</v>
      </c>
      <c r="AU373" s="214" t="s">
        <v>81</v>
      </c>
      <c r="AY373" s="213" t="s">
        <v>139</v>
      </c>
      <c r="BK373" s="215">
        <f>SUM(BK374:BK403)</f>
        <v>0</v>
      </c>
    </row>
    <row r="374" spans="1:65" s="2" customFormat="1" ht="16.5" customHeight="1">
      <c r="A374" s="37"/>
      <c r="B374" s="38"/>
      <c r="C374" s="218" t="s">
        <v>442</v>
      </c>
      <c r="D374" s="218" t="s">
        <v>142</v>
      </c>
      <c r="E374" s="219" t="s">
        <v>495</v>
      </c>
      <c r="F374" s="220" t="s">
        <v>496</v>
      </c>
      <c r="G374" s="221" t="s">
        <v>201</v>
      </c>
      <c r="H374" s="222">
        <v>181.719</v>
      </c>
      <c r="I374" s="223"/>
      <c r="J374" s="224">
        <f>ROUND(I374*H374,2)</f>
        <v>0</v>
      </c>
      <c r="K374" s="225"/>
      <c r="L374" s="43"/>
      <c r="M374" s="226" t="s">
        <v>1</v>
      </c>
      <c r="N374" s="227" t="s">
        <v>38</v>
      </c>
      <c r="O374" s="90"/>
      <c r="P374" s="228">
        <f>O374*H374</f>
        <v>0</v>
      </c>
      <c r="Q374" s="228">
        <v>0.0003</v>
      </c>
      <c r="R374" s="228">
        <f>Q374*H374</f>
        <v>0.05451569999999999</v>
      </c>
      <c r="S374" s="228">
        <v>0</v>
      </c>
      <c r="T374" s="229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30" t="s">
        <v>167</v>
      </c>
      <c r="AT374" s="230" t="s">
        <v>142</v>
      </c>
      <c r="AU374" s="230" t="s">
        <v>83</v>
      </c>
      <c r="AY374" s="16" t="s">
        <v>139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6" t="s">
        <v>81</v>
      </c>
      <c r="BK374" s="231">
        <f>ROUND(I374*H374,2)</f>
        <v>0</v>
      </c>
      <c r="BL374" s="16" t="s">
        <v>167</v>
      </c>
      <c r="BM374" s="230" t="s">
        <v>927</v>
      </c>
    </row>
    <row r="375" spans="1:51" s="13" customFormat="1" ht="12">
      <c r="A375" s="13"/>
      <c r="B375" s="237"/>
      <c r="C375" s="238"/>
      <c r="D375" s="239" t="s">
        <v>193</v>
      </c>
      <c r="E375" s="240" t="s">
        <v>1</v>
      </c>
      <c r="F375" s="241" t="s">
        <v>928</v>
      </c>
      <c r="G375" s="238"/>
      <c r="H375" s="242">
        <v>141.96</v>
      </c>
      <c r="I375" s="243"/>
      <c r="J375" s="238"/>
      <c r="K375" s="238"/>
      <c r="L375" s="244"/>
      <c r="M375" s="245"/>
      <c r="N375" s="246"/>
      <c r="O375" s="246"/>
      <c r="P375" s="246"/>
      <c r="Q375" s="246"/>
      <c r="R375" s="246"/>
      <c r="S375" s="246"/>
      <c r="T375" s="24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8" t="s">
        <v>193</v>
      </c>
      <c r="AU375" s="248" t="s">
        <v>83</v>
      </c>
      <c r="AV375" s="13" t="s">
        <v>83</v>
      </c>
      <c r="AW375" s="13" t="s">
        <v>31</v>
      </c>
      <c r="AX375" s="13" t="s">
        <v>73</v>
      </c>
      <c r="AY375" s="248" t="s">
        <v>139</v>
      </c>
    </row>
    <row r="376" spans="1:51" s="13" customFormat="1" ht="12">
      <c r="A376" s="13"/>
      <c r="B376" s="237"/>
      <c r="C376" s="238"/>
      <c r="D376" s="239" t="s">
        <v>193</v>
      </c>
      <c r="E376" s="240" t="s">
        <v>1</v>
      </c>
      <c r="F376" s="241" t="s">
        <v>929</v>
      </c>
      <c r="G376" s="238"/>
      <c r="H376" s="242">
        <v>-12.6</v>
      </c>
      <c r="I376" s="243"/>
      <c r="J376" s="238"/>
      <c r="K376" s="238"/>
      <c r="L376" s="244"/>
      <c r="M376" s="245"/>
      <c r="N376" s="246"/>
      <c r="O376" s="246"/>
      <c r="P376" s="246"/>
      <c r="Q376" s="246"/>
      <c r="R376" s="246"/>
      <c r="S376" s="246"/>
      <c r="T376" s="24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8" t="s">
        <v>193</v>
      </c>
      <c r="AU376" s="248" t="s">
        <v>83</v>
      </c>
      <c r="AV376" s="13" t="s">
        <v>83</v>
      </c>
      <c r="AW376" s="13" t="s">
        <v>31</v>
      </c>
      <c r="AX376" s="13" t="s">
        <v>73</v>
      </c>
      <c r="AY376" s="248" t="s">
        <v>139</v>
      </c>
    </row>
    <row r="377" spans="1:51" s="13" customFormat="1" ht="12">
      <c r="A377" s="13"/>
      <c r="B377" s="237"/>
      <c r="C377" s="238"/>
      <c r="D377" s="239" t="s">
        <v>193</v>
      </c>
      <c r="E377" s="240" t="s">
        <v>1</v>
      </c>
      <c r="F377" s="241" t="s">
        <v>650</v>
      </c>
      <c r="G377" s="238"/>
      <c r="H377" s="242">
        <v>-4.48</v>
      </c>
      <c r="I377" s="243"/>
      <c r="J377" s="238"/>
      <c r="K377" s="238"/>
      <c r="L377" s="244"/>
      <c r="M377" s="245"/>
      <c r="N377" s="246"/>
      <c r="O377" s="246"/>
      <c r="P377" s="246"/>
      <c r="Q377" s="246"/>
      <c r="R377" s="246"/>
      <c r="S377" s="246"/>
      <c r="T377" s="24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8" t="s">
        <v>193</v>
      </c>
      <c r="AU377" s="248" t="s">
        <v>83</v>
      </c>
      <c r="AV377" s="13" t="s">
        <v>83</v>
      </c>
      <c r="AW377" s="13" t="s">
        <v>31</v>
      </c>
      <c r="AX377" s="13" t="s">
        <v>73</v>
      </c>
      <c r="AY377" s="248" t="s">
        <v>139</v>
      </c>
    </row>
    <row r="378" spans="1:51" s="13" customFormat="1" ht="12">
      <c r="A378" s="13"/>
      <c r="B378" s="237"/>
      <c r="C378" s="238"/>
      <c r="D378" s="239" t="s">
        <v>193</v>
      </c>
      <c r="E378" s="240" t="s">
        <v>1</v>
      </c>
      <c r="F378" s="241" t="s">
        <v>930</v>
      </c>
      <c r="G378" s="238"/>
      <c r="H378" s="242">
        <v>27.04</v>
      </c>
      <c r="I378" s="243"/>
      <c r="J378" s="238"/>
      <c r="K378" s="238"/>
      <c r="L378" s="244"/>
      <c r="M378" s="245"/>
      <c r="N378" s="246"/>
      <c r="O378" s="246"/>
      <c r="P378" s="246"/>
      <c r="Q378" s="246"/>
      <c r="R378" s="246"/>
      <c r="S378" s="246"/>
      <c r="T378" s="24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8" t="s">
        <v>193</v>
      </c>
      <c r="AU378" s="248" t="s">
        <v>83</v>
      </c>
      <c r="AV378" s="13" t="s">
        <v>83</v>
      </c>
      <c r="AW378" s="13" t="s">
        <v>31</v>
      </c>
      <c r="AX378" s="13" t="s">
        <v>73</v>
      </c>
      <c r="AY378" s="248" t="s">
        <v>139</v>
      </c>
    </row>
    <row r="379" spans="1:51" s="13" customFormat="1" ht="12">
      <c r="A379" s="13"/>
      <c r="B379" s="237"/>
      <c r="C379" s="238"/>
      <c r="D379" s="239" t="s">
        <v>193</v>
      </c>
      <c r="E379" s="240" t="s">
        <v>1</v>
      </c>
      <c r="F379" s="241" t="s">
        <v>931</v>
      </c>
      <c r="G379" s="238"/>
      <c r="H379" s="242">
        <v>-1.6</v>
      </c>
      <c r="I379" s="243"/>
      <c r="J379" s="238"/>
      <c r="K379" s="238"/>
      <c r="L379" s="244"/>
      <c r="M379" s="245"/>
      <c r="N379" s="246"/>
      <c r="O379" s="246"/>
      <c r="P379" s="246"/>
      <c r="Q379" s="246"/>
      <c r="R379" s="246"/>
      <c r="S379" s="246"/>
      <c r="T379" s="24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8" t="s">
        <v>193</v>
      </c>
      <c r="AU379" s="248" t="s">
        <v>83</v>
      </c>
      <c r="AV379" s="13" t="s">
        <v>83</v>
      </c>
      <c r="AW379" s="13" t="s">
        <v>31</v>
      </c>
      <c r="AX379" s="13" t="s">
        <v>73</v>
      </c>
      <c r="AY379" s="248" t="s">
        <v>139</v>
      </c>
    </row>
    <row r="380" spans="1:51" s="13" customFormat="1" ht="12">
      <c r="A380" s="13"/>
      <c r="B380" s="237"/>
      <c r="C380" s="238"/>
      <c r="D380" s="239" t="s">
        <v>193</v>
      </c>
      <c r="E380" s="240" t="s">
        <v>1</v>
      </c>
      <c r="F380" s="241" t="s">
        <v>932</v>
      </c>
      <c r="G380" s="238"/>
      <c r="H380" s="242">
        <v>-0.64</v>
      </c>
      <c r="I380" s="243"/>
      <c r="J380" s="238"/>
      <c r="K380" s="238"/>
      <c r="L380" s="244"/>
      <c r="M380" s="245"/>
      <c r="N380" s="246"/>
      <c r="O380" s="246"/>
      <c r="P380" s="246"/>
      <c r="Q380" s="246"/>
      <c r="R380" s="246"/>
      <c r="S380" s="246"/>
      <c r="T380" s="24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8" t="s">
        <v>193</v>
      </c>
      <c r="AU380" s="248" t="s">
        <v>83</v>
      </c>
      <c r="AV380" s="13" t="s">
        <v>83</v>
      </c>
      <c r="AW380" s="13" t="s">
        <v>31</v>
      </c>
      <c r="AX380" s="13" t="s">
        <v>73</v>
      </c>
      <c r="AY380" s="248" t="s">
        <v>139</v>
      </c>
    </row>
    <row r="381" spans="1:51" s="13" customFormat="1" ht="12">
      <c r="A381" s="13"/>
      <c r="B381" s="237"/>
      <c r="C381" s="238"/>
      <c r="D381" s="239" t="s">
        <v>193</v>
      </c>
      <c r="E381" s="240" t="s">
        <v>1</v>
      </c>
      <c r="F381" s="241" t="s">
        <v>933</v>
      </c>
      <c r="G381" s="238"/>
      <c r="H381" s="242">
        <v>37.154</v>
      </c>
      <c r="I381" s="243"/>
      <c r="J381" s="238"/>
      <c r="K381" s="238"/>
      <c r="L381" s="244"/>
      <c r="M381" s="245"/>
      <c r="N381" s="246"/>
      <c r="O381" s="246"/>
      <c r="P381" s="246"/>
      <c r="Q381" s="246"/>
      <c r="R381" s="246"/>
      <c r="S381" s="246"/>
      <c r="T381" s="24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8" t="s">
        <v>193</v>
      </c>
      <c r="AU381" s="248" t="s">
        <v>83</v>
      </c>
      <c r="AV381" s="13" t="s">
        <v>83</v>
      </c>
      <c r="AW381" s="13" t="s">
        <v>31</v>
      </c>
      <c r="AX381" s="13" t="s">
        <v>73</v>
      </c>
      <c r="AY381" s="248" t="s">
        <v>139</v>
      </c>
    </row>
    <row r="382" spans="1:51" s="13" customFormat="1" ht="12">
      <c r="A382" s="13"/>
      <c r="B382" s="237"/>
      <c r="C382" s="238"/>
      <c r="D382" s="239" t="s">
        <v>193</v>
      </c>
      <c r="E382" s="240" t="s">
        <v>1</v>
      </c>
      <c r="F382" s="241" t="s">
        <v>934</v>
      </c>
      <c r="G382" s="238"/>
      <c r="H382" s="242">
        <v>-3.6</v>
      </c>
      <c r="I382" s="243"/>
      <c r="J382" s="238"/>
      <c r="K382" s="238"/>
      <c r="L382" s="244"/>
      <c r="M382" s="245"/>
      <c r="N382" s="246"/>
      <c r="O382" s="246"/>
      <c r="P382" s="246"/>
      <c r="Q382" s="246"/>
      <c r="R382" s="246"/>
      <c r="S382" s="246"/>
      <c r="T382" s="24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8" t="s">
        <v>193</v>
      </c>
      <c r="AU382" s="248" t="s">
        <v>83</v>
      </c>
      <c r="AV382" s="13" t="s">
        <v>83</v>
      </c>
      <c r="AW382" s="13" t="s">
        <v>31</v>
      </c>
      <c r="AX382" s="13" t="s">
        <v>73</v>
      </c>
      <c r="AY382" s="248" t="s">
        <v>139</v>
      </c>
    </row>
    <row r="383" spans="1:51" s="13" customFormat="1" ht="12">
      <c r="A383" s="13"/>
      <c r="B383" s="237"/>
      <c r="C383" s="238"/>
      <c r="D383" s="239" t="s">
        <v>193</v>
      </c>
      <c r="E383" s="240" t="s">
        <v>1</v>
      </c>
      <c r="F383" s="241" t="s">
        <v>935</v>
      </c>
      <c r="G383" s="238"/>
      <c r="H383" s="242">
        <v>-3.375</v>
      </c>
      <c r="I383" s="243"/>
      <c r="J383" s="238"/>
      <c r="K383" s="238"/>
      <c r="L383" s="244"/>
      <c r="M383" s="245"/>
      <c r="N383" s="246"/>
      <c r="O383" s="246"/>
      <c r="P383" s="246"/>
      <c r="Q383" s="246"/>
      <c r="R383" s="246"/>
      <c r="S383" s="246"/>
      <c r="T383" s="24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8" t="s">
        <v>193</v>
      </c>
      <c r="AU383" s="248" t="s">
        <v>83</v>
      </c>
      <c r="AV383" s="13" t="s">
        <v>83</v>
      </c>
      <c r="AW383" s="13" t="s">
        <v>31</v>
      </c>
      <c r="AX383" s="13" t="s">
        <v>73</v>
      </c>
      <c r="AY383" s="248" t="s">
        <v>139</v>
      </c>
    </row>
    <row r="384" spans="1:51" s="13" customFormat="1" ht="12">
      <c r="A384" s="13"/>
      <c r="B384" s="237"/>
      <c r="C384" s="238"/>
      <c r="D384" s="239" t="s">
        <v>193</v>
      </c>
      <c r="E384" s="240" t="s">
        <v>1</v>
      </c>
      <c r="F384" s="241" t="s">
        <v>936</v>
      </c>
      <c r="G384" s="238"/>
      <c r="H384" s="242">
        <v>1.86</v>
      </c>
      <c r="I384" s="243"/>
      <c r="J384" s="238"/>
      <c r="K384" s="238"/>
      <c r="L384" s="244"/>
      <c r="M384" s="245"/>
      <c r="N384" s="246"/>
      <c r="O384" s="246"/>
      <c r="P384" s="246"/>
      <c r="Q384" s="246"/>
      <c r="R384" s="246"/>
      <c r="S384" s="246"/>
      <c r="T384" s="24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8" t="s">
        <v>193</v>
      </c>
      <c r="AU384" s="248" t="s">
        <v>83</v>
      </c>
      <c r="AV384" s="13" t="s">
        <v>83</v>
      </c>
      <c r="AW384" s="13" t="s">
        <v>31</v>
      </c>
      <c r="AX384" s="13" t="s">
        <v>73</v>
      </c>
      <c r="AY384" s="248" t="s">
        <v>139</v>
      </c>
    </row>
    <row r="385" spans="1:51" s="14" customFormat="1" ht="12">
      <c r="A385" s="14"/>
      <c r="B385" s="249"/>
      <c r="C385" s="250"/>
      <c r="D385" s="239" t="s">
        <v>193</v>
      </c>
      <c r="E385" s="251" t="s">
        <v>1</v>
      </c>
      <c r="F385" s="252" t="s">
        <v>195</v>
      </c>
      <c r="G385" s="250"/>
      <c r="H385" s="253">
        <v>181.719</v>
      </c>
      <c r="I385" s="254"/>
      <c r="J385" s="250"/>
      <c r="K385" s="250"/>
      <c r="L385" s="255"/>
      <c r="M385" s="256"/>
      <c r="N385" s="257"/>
      <c r="O385" s="257"/>
      <c r="P385" s="257"/>
      <c r="Q385" s="257"/>
      <c r="R385" s="257"/>
      <c r="S385" s="257"/>
      <c r="T385" s="25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9" t="s">
        <v>193</v>
      </c>
      <c r="AU385" s="259" t="s">
        <v>83</v>
      </c>
      <c r="AV385" s="14" t="s">
        <v>146</v>
      </c>
      <c r="AW385" s="14" t="s">
        <v>31</v>
      </c>
      <c r="AX385" s="14" t="s">
        <v>81</v>
      </c>
      <c r="AY385" s="259" t="s">
        <v>139</v>
      </c>
    </row>
    <row r="386" spans="1:65" s="2" customFormat="1" ht="33" customHeight="1">
      <c r="A386" s="37"/>
      <c r="B386" s="38"/>
      <c r="C386" s="218" t="s">
        <v>937</v>
      </c>
      <c r="D386" s="218" t="s">
        <v>142</v>
      </c>
      <c r="E386" s="219" t="s">
        <v>499</v>
      </c>
      <c r="F386" s="220" t="s">
        <v>500</v>
      </c>
      <c r="G386" s="221" t="s">
        <v>201</v>
      </c>
      <c r="H386" s="222">
        <v>181.719</v>
      </c>
      <c r="I386" s="223"/>
      <c r="J386" s="224">
        <f>ROUND(I386*H386,2)</f>
        <v>0</v>
      </c>
      <c r="K386" s="225"/>
      <c r="L386" s="43"/>
      <c r="M386" s="226" t="s">
        <v>1</v>
      </c>
      <c r="N386" s="227" t="s">
        <v>38</v>
      </c>
      <c r="O386" s="90"/>
      <c r="P386" s="228">
        <f>O386*H386</f>
        <v>0</v>
      </c>
      <c r="Q386" s="228">
        <v>0.006</v>
      </c>
      <c r="R386" s="228">
        <f>Q386*H386</f>
        <v>1.090314</v>
      </c>
      <c r="S386" s="228">
        <v>0</v>
      </c>
      <c r="T386" s="229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30" t="s">
        <v>167</v>
      </c>
      <c r="AT386" s="230" t="s">
        <v>142</v>
      </c>
      <c r="AU386" s="230" t="s">
        <v>83</v>
      </c>
      <c r="AY386" s="16" t="s">
        <v>139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6" t="s">
        <v>81</v>
      </c>
      <c r="BK386" s="231">
        <f>ROUND(I386*H386,2)</f>
        <v>0</v>
      </c>
      <c r="BL386" s="16" t="s">
        <v>167</v>
      </c>
      <c r="BM386" s="230" t="s">
        <v>938</v>
      </c>
    </row>
    <row r="387" spans="1:51" s="13" customFormat="1" ht="12">
      <c r="A387" s="13"/>
      <c r="B387" s="237"/>
      <c r="C387" s="238"/>
      <c r="D387" s="239" t="s">
        <v>193</v>
      </c>
      <c r="E387" s="240" t="s">
        <v>1</v>
      </c>
      <c r="F387" s="241" t="s">
        <v>939</v>
      </c>
      <c r="G387" s="238"/>
      <c r="H387" s="242">
        <v>181.719</v>
      </c>
      <c r="I387" s="243"/>
      <c r="J387" s="238"/>
      <c r="K387" s="238"/>
      <c r="L387" s="244"/>
      <c r="M387" s="245"/>
      <c r="N387" s="246"/>
      <c r="O387" s="246"/>
      <c r="P387" s="246"/>
      <c r="Q387" s="246"/>
      <c r="R387" s="246"/>
      <c r="S387" s="246"/>
      <c r="T387" s="24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8" t="s">
        <v>193</v>
      </c>
      <c r="AU387" s="248" t="s">
        <v>83</v>
      </c>
      <c r="AV387" s="13" t="s">
        <v>83</v>
      </c>
      <c r="AW387" s="13" t="s">
        <v>31</v>
      </c>
      <c r="AX387" s="13" t="s">
        <v>81</v>
      </c>
      <c r="AY387" s="248" t="s">
        <v>139</v>
      </c>
    </row>
    <row r="388" spans="1:65" s="2" customFormat="1" ht="16.5" customHeight="1">
      <c r="A388" s="37"/>
      <c r="B388" s="38"/>
      <c r="C388" s="260" t="s">
        <v>446</v>
      </c>
      <c r="D388" s="260" t="s">
        <v>230</v>
      </c>
      <c r="E388" s="261" t="s">
        <v>503</v>
      </c>
      <c r="F388" s="262" t="s">
        <v>504</v>
      </c>
      <c r="G388" s="263" t="s">
        <v>201</v>
      </c>
      <c r="H388" s="264">
        <v>199.891</v>
      </c>
      <c r="I388" s="265"/>
      <c r="J388" s="266">
        <f>ROUND(I388*H388,2)</f>
        <v>0</v>
      </c>
      <c r="K388" s="267"/>
      <c r="L388" s="268"/>
      <c r="M388" s="269" t="s">
        <v>1</v>
      </c>
      <c r="N388" s="270" t="s">
        <v>38</v>
      </c>
      <c r="O388" s="90"/>
      <c r="P388" s="228">
        <f>O388*H388</f>
        <v>0</v>
      </c>
      <c r="Q388" s="228">
        <v>0.0118</v>
      </c>
      <c r="R388" s="228">
        <f>Q388*H388</f>
        <v>2.3587138</v>
      </c>
      <c r="S388" s="228">
        <v>0</v>
      </c>
      <c r="T388" s="229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30" t="s">
        <v>254</v>
      </c>
      <c r="AT388" s="230" t="s">
        <v>230</v>
      </c>
      <c r="AU388" s="230" t="s">
        <v>83</v>
      </c>
      <c r="AY388" s="16" t="s">
        <v>139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6" t="s">
        <v>81</v>
      </c>
      <c r="BK388" s="231">
        <f>ROUND(I388*H388,2)</f>
        <v>0</v>
      </c>
      <c r="BL388" s="16" t="s">
        <v>167</v>
      </c>
      <c r="BM388" s="230" t="s">
        <v>940</v>
      </c>
    </row>
    <row r="389" spans="1:51" s="13" customFormat="1" ht="12">
      <c r="A389" s="13"/>
      <c r="B389" s="237"/>
      <c r="C389" s="238"/>
      <c r="D389" s="239" t="s">
        <v>193</v>
      </c>
      <c r="E389" s="240" t="s">
        <v>1</v>
      </c>
      <c r="F389" s="241" t="s">
        <v>941</v>
      </c>
      <c r="G389" s="238"/>
      <c r="H389" s="242">
        <v>181.719</v>
      </c>
      <c r="I389" s="243"/>
      <c r="J389" s="238"/>
      <c r="K389" s="238"/>
      <c r="L389" s="244"/>
      <c r="M389" s="245"/>
      <c r="N389" s="246"/>
      <c r="O389" s="246"/>
      <c r="P389" s="246"/>
      <c r="Q389" s="246"/>
      <c r="R389" s="246"/>
      <c r="S389" s="246"/>
      <c r="T389" s="24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8" t="s">
        <v>193</v>
      </c>
      <c r="AU389" s="248" t="s">
        <v>83</v>
      </c>
      <c r="AV389" s="13" t="s">
        <v>83</v>
      </c>
      <c r="AW389" s="13" t="s">
        <v>31</v>
      </c>
      <c r="AX389" s="13" t="s">
        <v>73</v>
      </c>
      <c r="AY389" s="248" t="s">
        <v>139</v>
      </c>
    </row>
    <row r="390" spans="1:51" s="14" customFormat="1" ht="12">
      <c r="A390" s="14"/>
      <c r="B390" s="249"/>
      <c r="C390" s="250"/>
      <c r="D390" s="239" t="s">
        <v>193</v>
      </c>
      <c r="E390" s="251" t="s">
        <v>1</v>
      </c>
      <c r="F390" s="252" t="s">
        <v>195</v>
      </c>
      <c r="G390" s="250"/>
      <c r="H390" s="253">
        <v>181.719</v>
      </c>
      <c r="I390" s="254"/>
      <c r="J390" s="250"/>
      <c r="K390" s="250"/>
      <c r="L390" s="255"/>
      <c r="M390" s="256"/>
      <c r="N390" s="257"/>
      <c r="O390" s="257"/>
      <c r="P390" s="257"/>
      <c r="Q390" s="257"/>
      <c r="R390" s="257"/>
      <c r="S390" s="257"/>
      <c r="T390" s="258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9" t="s">
        <v>193</v>
      </c>
      <c r="AU390" s="259" t="s">
        <v>83</v>
      </c>
      <c r="AV390" s="14" t="s">
        <v>146</v>
      </c>
      <c r="AW390" s="14" t="s">
        <v>31</v>
      </c>
      <c r="AX390" s="14" t="s">
        <v>81</v>
      </c>
      <c r="AY390" s="259" t="s">
        <v>139</v>
      </c>
    </row>
    <row r="391" spans="1:51" s="13" customFormat="1" ht="12">
      <c r="A391" s="13"/>
      <c r="B391" s="237"/>
      <c r="C391" s="238"/>
      <c r="D391" s="239" t="s">
        <v>193</v>
      </c>
      <c r="E391" s="238"/>
      <c r="F391" s="241" t="s">
        <v>942</v>
      </c>
      <c r="G391" s="238"/>
      <c r="H391" s="242">
        <v>199.891</v>
      </c>
      <c r="I391" s="243"/>
      <c r="J391" s="238"/>
      <c r="K391" s="238"/>
      <c r="L391" s="244"/>
      <c r="M391" s="245"/>
      <c r="N391" s="246"/>
      <c r="O391" s="246"/>
      <c r="P391" s="246"/>
      <c r="Q391" s="246"/>
      <c r="R391" s="246"/>
      <c r="S391" s="246"/>
      <c r="T391" s="24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8" t="s">
        <v>193</v>
      </c>
      <c r="AU391" s="248" t="s">
        <v>83</v>
      </c>
      <c r="AV391" s="13" t="s">
        <v>83</v>
      </c>
      <c r="AW391" s="13" t="s">
        <v>4</v>
      </c>
      <c r="AX391" s="13" t="s">
        <v>81</v>
      </c>
      <c r="AY391" s="248" t="s">
        <v>139</v>
      </c>
    </row>
    <row r="392" spans="1:65" s="2" customFormat="1" ht="24.15" customHeight="1">
      <c r="A392" s="37"/>
      <c r="B392" s="38"/>
      <c r="C392" s="218" t="s">
        <v>943</v>
      </c>
      <c r="D392" s="218" t="s">
        <v>142</v>
      </c>
      <c r="E392" s="219" t="s">
        <v>509</v>
      </c>
      <c r="F392" s="220" t="s">
        <v>510</v>
      </c>
      <c r="G392" s="221" t="s">
        <v>201</v>
      </c>
      <c r="H392" s="222">
        <v>181.719</v>
      </c>
      <c r="I392" s="223"/>
      <c r="J392" s="224">
        <f>ROUND(I392*H392,2)</f>
        <v>0</v>
      </c>
      <c r="K392" s="225"/>
      <c r="L392" s="43"/>
      <c r="M392" s="226" t="s">
        <v>1</v>
      </c>
      <c r="N392" s="227" t="s">
        <v>38</v>
      </c>
      <c r="O392" s="90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30" t="s">
        <v>167</v>
      </c>
      <c r="AT392" s="230" t="s">
        <v>142</v>
      </c>
      <c r="AU392" s="230" t="s">
        <v>83</v>
      </c>
      <c r="AY392" s="16" t="s">
        <v>139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6" t="s">
        <v>81</v>
      </c>
      <c r="BK392" s="231">
        <f>ROUND(I392*H392,2)</f>
        <v>0</v>
      </c>
      <c r="BL392" s="16" t="s">
        <v>167</v>
      </c>
      <c r="BM392" s="230" t="s">
        <v>944</v>
      </c>
    </row>
    <row r="393" spans="1:65" s="2" customFormat="1" ht="21.75" customHeight="1">
      <c r="A393" s="37"/>
      <c r="B393" s="38"/>
      <c r="C393" s="218" t="s">
        <v>449</v>
      </c>
      <c r="D393" s="218" t="s">
        <v>142</v>
      </c>
      <c r="E393" s="219" t="s">
        <v>512</v>
      </c>
      <c r="F393" s="220" t="s">
        <v>513</v>
      </c>
      <c r="G393" s="221" t="s">
        <v>356</v>
      </c>
      <c r="H393" s="222">
        <v>26</v>
      </c>
      <c r="I393" s="223"/>
      <c r="J393" s="224">
        <f>ROUND(I393*H393,2)</f>
        <v>0</v>
      </c>
      <c r="K393" s="225"/>
      <c r="L393" s="43"/>
      <c r="M393" s="226" t="s">
        <v>1</v>
      </c>
      <c r="N393" s="227" t="s">
        <v>38</v>
      </c>
      <c r="O393" s="90"/>
      <c r="P393" s="228">
        <f>O393*H393</f>
        <v>0</v>
      </c>
      <c r="Q393" s="228">
        <v>0.00055</v>
      </c>
      <c r="R393" s="228">
        <f>Q393*H393</f>
        <v>0.0143</v>
      </c>
      <c r="S393" s="228">
        <v>0</v>
      </c>
      <c r="T393" s="229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30" t="s">
        <v>167</v>
      </c>
      <c r="AT393" s="230" t="s">
        <v>142</v>
      </c>
      <c r="AU393" s="230" t="s">
        <v>83</v>
      </c>
      <c r="AY393" s="16" t="s">
        <v>139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6" t="s">
        <v>81</v>
      </c>
      <c r="BK393" s="231">
        <f>ROUND(I393*H393,2)</f>
        <v>0</v>
      </c>
      <c r="BL393" s="16" t="s">
        <v>167</v>
      </c>
      <c r="BM393" s="230" t="s">
        <v>945</v>
      </c>
    </row>
    <row r="394" spans="1:51" s="13" customFormat="1" ht="12">
      <c r="A394" s="13"/>
      <c r="B394" s="237"/>
      <c r="C394" s="238"/>
      <c r="D394" s="239" t="s">
        <v>193</v>
      </c>
      <c r="E394" s="240" t="s">
        <v>1</v>
      </c>
      <c r="F394" s="241" t="s">
        <v>946</v>
      </c>
      <c r="G394" s="238"/>
      <c r="H394" s="242">
        <v>26</v>
      </c>
      <c r="I394" s="243"/>
      <c r="J394" s="238"/>
      <c r="K394" s="238"/>
      <c r="L394" s="244"/>
      <c r="M394" s="245"/>
      <c r="N394" s="246"/>
      <c r="O394" s="246"/>
      <c r="P394" s="246"/>
      <c r="Q394" s="246"/>
      <c r="R394" s="246"/>
      <c r="S394" s="246"/>
      <c r="T394" s="24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8" t="s">
        <v>193</v>
      </c>
      <c r="AU394" s="248" t="s">
        <v>83</v>
      </c>
      <c r="AV394" s="13" t="s">
        <v>83</v>
      </c>
      <c r="AW394" s="13" t="s">
        <v>31</v>
      </c>
      <c r="AX394" s="13" t="s">
        <v>73</v>
      </c>
      <c r="AY394" s="248" t="s">
        <v>139</v>
      </c>
    </row>
    <row r="395" spans="1:51" s="14" customFormat="1" ht="12">
      <c r="A395" s="14"/>
      <c r="B395" s="249"/>
      <c r="C395" s="250"/>
      <c r="D395" s="239" t="s">
        <v>193</v>
      </c>
      <c r="E395" s="251" t="s">
        <v>1</v>
      </c>
      <c r="F395" s="252" t="s">
        <v>195</v>
      </c>
      <c r="G395" s="250"/>
      <c r="H395" s="253">
        <v>26</v>
      </c>
      <c r="I395" s="254"/>
      <c r="J395" s="250"/>
      <c r="K395" s="250"/>
      <c r="L395" s="255"/>
      <c r="M395" s="256"/>
      <c r="N395" s="257"/>
      <c r="O395" s="257"/>
      <c r="P395" s="257"/>
      <c r="Q395" s="257"/>
      <c r="R395" s="257"/>
      <c r="S395" s="257"/>
      <c r="T395" s="25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9" t="s">
        <v>193</v>
      </c>
      <c r="AU395" s="259" t="s">
        <v>83</v>
      </c>
      <c r="AV395" s="14" t="s">
        <v>146</v>
      </c>
      <c r="AW395" s="14" t="s">
        <v>31</v>
      </c>
      <c r="AX395" s="14" t="s">
        <v>81</v>
      </c>
      <c r="AY395" s="259" t="s">
        <v>139</v>
      </c>
    </row>
    <row r="396" spans="1:65" s="2" customFormat="1" ht="16.5" customHeight="1">
      <c r="A396" s="37"/>
      <c r="B396" s="38"/>
      <c r="C396" s="218" t="s">
        <v>947</v>
      </c>
      <c r="D396" s="218" t="s">
        <v>142</v>
      </c>
      <c r="E396" s="219" t="s">
        <v>517</v>
      </c>
      <c r="F396" s="220" t="s">
        <v>518</v>
      </c>
      <c r="G396" s="221" t="s">
        <v>356</v>
      </c>
      <c r="H396" s="222">
        <v>198.64</v>
      </c>
      <c r="I396" s="223"/>
      <c r="J396" s="224">
        <f>ROUND(I396*H396,2)</f>
        <v>0</v>
      </c>
      <c r="K396" s="225"/>
      <c r="L396" s="43"/>
      <c r="M396" s="226" t="s">
        <v>1</v>
      </c>
      <c r="N396" s="227" t="s">
        <v>38</v>
      </c>
      <c r="O396" s="90"/>
      <c r="P396" s="228">
        <f>O396*H396</f>
        <v>0</v>
      </c>
      <c r="Q396" s="228">
        <v>3E-05</v>
      </c>
      <c r="R396" s="228">
        <f>Q396*H396</f>
        <v>0.0059592</v>
      </c>
      <c r="S396" s="228">
        <v>0</v>
      </c>
      <c r="T396" s="229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30" t="s">
        <v>167</v>
      </c>
      <c r="AT396" s="230" t="s">
        <v>142</v>
      </c>
      <c r="AU396" s="230" t="s">
        <v>83</v>
      </c>
      <c r="AY396" s="16" t="s">
        <v>139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6" t="s">
        <v>81</v>
      </c>
      <c r="BK396" s="231">
        <f>ROUND(I396*H396,2)</f>
        <v>0</v>
      </c>
      <c r="BL396" s="16" t="s">
        <v>167</v>
      </c>
      <c r="BM396" s="230" t="s">
        <v>948</v>
      </c>
    </row>
    <row r="397" spans="1:51" s="13" customFormat="1" ht="12">
      <c r="A397" s="13"/>
      <c r="B397" s="237"/>
      <c r="C397" s="238"/>
      <c r="D397" s="239" t="s">
        <v>193</v>
      </c>
      <c r="E397" s="240" t="s">
        <v>1</v>
      </c>
      <c r="F397" s="241" t="s">
        <v>949</v>
      </c>
      <c r="G397" s="238"/>
      <c r="H397" s="242">
        <v>106.6</v>
      </c>
      <c r="I397" s="243"/>
      <c r="J397" s="238"/>
      <c r="K397" s="238"/>
      <c r="L397" s="244"/>
      <c r="M397" s="245"/>
      <c r="N397" s="246"/>
      <c r="O397" s="246"/>
      <c r="P397" s="246"/>
      <c r="Q397" s="246"/>
      <c r="R397" s="246"/>
      <c r="S397" s="246"/>
      <c r="T397" s="24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8" t="s">
        <v>193</v>
      </c>
      <c r="AU397" s="248" t="s">
        <v>83</v>
      </c>
      <c r="AV397" s="13" t="s">
        <v>83</v>
      </c>
      <c r="AW397" s="13" t="s">
        <v>31</v>
      </c>
      <c r="AX397" s="13" t="s">
        <v>73</v>
      </c>
      <c r="AY397" s="248" t="s">
        <v>139</v>
      </c>
    </row>
    <row r="398" spans="1:51" s="13" customFormat="1" ht="12">
      <c r="A398" s="13"/>
      <c r="B398" s="237"/>
      <c r="C398" s="238"/>
      <c r="D398" s="239" t="s">
        <v>193</v>
      </c>
      <c r="E398" s="240" t="s">
        <v>1</v>
      </c>
      <c r="F398" s="241" t="s">
        <v>950</v>
      </c>
      <c r="G398" s="238"/>
      <c r="H398" s="242">
        <v>54.6</v>
      </c>
      <c r="I398" s="243"/>
      <c r="J398" s="238"/>
      <c r="K398" s="238"/>
      <c r="L398" s="244"/>
      <c r="M398" s="245"/>
      <c r="N398" s="246"/>
      <c r="O398" s="246"/>
      <c r="P398" s="246"/>
      <c r="Q398" s="246"/>
      <c r="R398" s="246"/>
      <c r="S398" s="246"/>
      <c r="T398" s="24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8" t="s">
        <v>193</v>
      </c>
      <c r="AU398" s="248" t="s">
        <v>83</v>
      </c>
      <c r="AV398" s="13" t="s">
        <v>83</v>
      </c>
      <c r="AW398" s="13" t="s">
        <v>31</v>
      </c>
      <c r="AX398" s="13" t="s">
        <v>73</v>
      </c>
      <c r="AY398" s="248" t="s">
        <v>139</v>
      </c>
    </row>
    <row r="399" spans="1:51" s="13" customFormat="1" ht="12">
      <c r="A399" s="13"/>
      <c r="B399" s="237"/>
      <c r="C399" s="238"/>
      <c r="D399" s="239" t="s">
        <v>193</v>
      </c>
      <c r="E399" s="240" t="s">
        <v>1</v>
      </c>
      <c r="F399" s="241" t="s">
        <v>951</v>
      </c>
      <c r="G399" s="238"/>
      <c r="H399" s="242">
        <v>10.4</v>
      </c>
      <c r="I399" s="243"/>
      <c r="J399" s="238"/>
      <c r="K399" s="238"/>
      <c r="L399" s="244"/>
      <c r="M399" s="245"/>
      <c r="N399" s="246"/>
      <c r="O399" s="246"/>
      <c r="P399" s="246"/>
      <c r="Q399" s="246"/>
      <c r="R399" s="246"/>
      <c r="S399" s="246"/>
      <c r="T399" s="24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8" t="s">
        <v>193</v>
      </c>
      <c r="AU399" s="248" t="s">
        <v>83</v>
      </c>
      <c r="AV399" s="13" t="s">
        <v>83</v>
      </c>
      <c r="AW399" s="13" t="s">
        <v>31</v>
      </c>
      <c r="AX399" s="13" t="s">
        <v>73</v>
      </c>
      <c r="AY399" s="248" t="s">
        <v>139</v>
      </c>
    </row>
    <row r="400" spans="1:51" s="13" customFormat="1" ht="12">
      <c r="A400" s="13"/>
      <c r="B400" s="237"/>
      <c r="C400" s="238"/>
      <c r="D400" s="239" t="s">
        <v>193</v>
      </c>
      <c r="E400" s="240" t="s">
        <v>1</v>
      </c>
      <c r="F400" s="241" t="s">
        <v>952</v>
      </c>
      <c r="G400" s="238"/>
      <c r="H400" s="242">
        <v>13</v>
      </c>
      <c r="I400" s="243"/>
      <c r="J400" s="238"/>
      <c r="K400" s="238"/>
      <c r="L400" s="244"/>
      <c r="M400" s="245"/>
      <c r="N400" s="246"/>
      <c r="O400" s="246"/>
      <c r="P400" s="246"/>
      <c r="Q400" s="246"/>
      <c r="R400" s="246"/>
      <c r="S400" s="246"/>
      <c r="T400" s="24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8" t="s">
        <v>193</v>
      </c>
      <c r="AU400" s="248" t="s">
        <v>83</v>
      </c>
      <c r="AV400" s="13" t="s">
        <v>83</v>
      </c>
      <c r="AW400" s="13" t="s">
        <v>31</v>
      </c>
      <c r="AX400" s="13" t="s">
        <v>73</v>
      </c>
      <c r="AY400" s="248" t="s">
        <v>139</v>
      </c>
    </row>
    <row r="401" spans="1:51" s="13" customFormat="1" ht="12">
      <c r="A401" s="13"/>
      <c r="B401" s="237"/>
      <c r="C401" s="238"/>
      <c r="D401" s="239" t="s">
        <v>193</v>
      </c>
      <c r="E401" s="240" t="s">
        <v>1</v>
      </c>
      <c r="F401" s="241" t="s">
        <v>953</v>
      </c>
      <c r="G401" s="238"/>
      <c r="H401" s="242">
        <v>14.04</v>
      </c>
      <c r="I401" s="243"/>
      <c r="J401" s="238"/>
      <c r="K401" s="238"/>
      <c r="L401" s="244"/>
      <c r="M401" s="245"/>
      <c r="N401" s="246"/>
      <c r="O401" s="246"/>
      <c r="P401" s="246"/>
      <c r="Q401" s="246"/>
      <c r="R401" s="246"/>
      <c r="S401" s="246"/>
      <c r="T401" s="24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8" t="s">
        <v>193</v>
      </c>
      <c r="AU401" s="248" t="s">
        <v>83</v>
      </c>
      <c r="AV401" s="13" t="s">
        <v>83</v>
      </c>
      <c r="AW401" s="13" t="s">
        <v>31</v>
      </c>
      <c r="AX401" s="13" t="s">
        <v>73</v>
      </c>
      <c r="AY401" s="248" t="s">
        <v>139</v>
      </c>
    </row>
    <row r="402" spans="1:51" s="14" customFormat="1" ht="12">
      <c r="A402" s="14"/>
      <c r="B402" s="249"/>
      <c r="C402" s="250"/>
      <c r="D402" s="239" t="s">
        <v>193</v>
      </c>
      <c r="E402" s="251" t="s">
        <v>1</v>
      </c>
      <c r="F402" s="252" t="s">
        <v>195</v>
      </c>
      <c r="G402" s="250"/>
      <c r="H402" s="253">
        <v>198.64</v>
      </c>
      <c r="I402" s="254"/>
      <c r="J402" s="250"/>
      <c r="K402" s="250"/>
      <c r="L402" s="255"/>
      <c r="M402" s="256"/>
      <c r="N402" s="257"/>
      <c r="O402" s="257"/>
      <c r="P402" s="257"/>
      <c r="Q402" s="257"/>
      <c r="R402" s="257"/>
      <c r="S402" s="257"/>
      <c r="T402" s="25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9" t="s">
        <v>193</v>
      </c>
      <c r="AU402" s="259" t="s">
        <v>83</v>
      </c>
      <c r="AV402" s="14" t="s">
        <v>146</v>
      </c>
      <c r="AW402" s="14" t="s">
        <v>31</v>
      </c>
      <c r="AX402" s="14" t="s">
        <v>81</v>
      </c>
      <c r="AY402" s="259" t="s">
        <v>139</v>
      </c>
    </row>
    <row r="403" spans="1:65" s="2" customFormat="1" ht="24.15" customHeight="1">
      <c r="A403" s="37"/>
      <c r="B403" s="38"/>
      <c r="C403" s="218" t="s">
        <v>453</v>
      </c>
      <c r="D403" s="218" t="s">
        <v>142</v>
      </c>
      <c r="E403" s="219" t="s">
        <v>954</v>
      </c>
      <c r="F403" s="220" t="s">
        <v>955</v>
      </c>
      <c r="G403" s="221" t="s">
        <v>337</v>
      </c>
      <c r="H403" s="271"/>
      <c r="I403" s="223"/>
      <c r="J403" s="224">
        <f>ROUND(I403*H403,2)</f>
        <v>0</v>
      </c>
      <c r="K403" s="225"/>
      <c r="L403" s="43"/>
      <c r="M403" s="226" t="s">
        <v>1</v>
      </c>
      <c r="N403" s="227" t="s">
        <v>38</v>
      </c>
      <c r="O403" s="90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30" t="s">
        <v>167</v>
      </c>
      <c r="AT403" s="230" t="s">
        <v>142</v>
      </c>
      <c r="AU403" s="230" t="s">
        <v>83</v>
      </c>
      <c r="AY403" s="16" t="s">
        <v>139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6" t="s">
        <v>81</v>
      </c>
      <c r="BK403" s="231">
        <f>ROUND(I403*H403,2)</f>
        <v>0</v>
      </c>
      <c r="BL403" s="16" t="s">
        <v>167</v>
      </c>
      <c r="BM403" s="230" t="s">
        <v>956</v>
      </c>
    </row>
    <row r="404" spans="1:63" s="12" customFormat="1" ht="22.8" customHeight="1">
      <c r="A404" s="12"/>
      <c r="B404" s="202"/>
      <c r="C404" s="203"/>
      <c r="D404" s="204" t="s">
        <v>72</v>
      </c>
      <c r="E404" s="216" t="s">
        <v>525</v>
      </c>
      <c r="F404" s="216" t="s">
        <v>526</v>
      </c>
      <c r="G404" s="203"/>
      <c r="H404" s="203"/>
      <c r="I404" s="206"/>
      <c r="J404" s="217">
        <f>BK404</f>
        <v>0</v>
      </c>
      <c r="K404" s="203"/>
      <c r="L404" s="208"/>
      <c r="M404" s="209"/>
      <c r="N404" s="210"/>
      <c r="O404" s="210"/>
      <c r="P404" s="211">
        <f>SUM(P405:P419)</f>
        <v>0</v>
      </c>
      <c r="Q404" s="210"/>
      <c r="R404" s="211">
        <f>SUM(R405:R419)</f>
        <v>0.0491281296</v>
      </c>
      <c r="S404" s="210"/>
      <c r="T404" s="212">
        <f>SUM(T405:T419)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13" t="s">
        <v>83</v>
      </c>
      <c r="AT404" s="214" t="s">
        <v>72</v>
      </c>
      <c r="AU404" s="214" t="s">
        <v>81</v>
      </c>
      <c r="AY404" s="213" t="s">
        <v>139</v>
      </c>
      <c r="BK404" s="215">
        <f>SUM(BK405:BK419)</f>
        <v>0</v>
      </c>
    </row>
    <row r="405" spans="1:65" s="2" customFormat="1" ht="24.15" customHeight="1">
      <c r="A405" s="37"/>
      <c r="B405" s="38"/>
      <c r="C405" s="218" t="s">
        <v>957</v>
      </c>
      <c r="D405" s="218" t="s">
        <v>142</v>
      </c>
      <c r="E405" s="219" t="s">
        <v>528</v>
      </c>
      <c r="F405" s="220" t="s">
        <v>529</v>
      </c>
      <c r="G405" s="221" t="s">
        <v>201</v>
      </c>
      <c r="H405" s="222">
        <v>10.29</v>
      </c>
      <c r="I405" s="223"/>
      <c r="J405" s="224">
        <f>ROUND(I405*H405,2)</f>
        <v>0</v>
      </c>
      <c r="K405" s="225"/>
      <c r="L405" s="43"/>
      <c r="M405" s="226" t="s">
        <v>1</v>
      </c>
      <c r="N405" s="227" t="s">
        <v>38</v>
      </c>
      <c r="O405" s="90"/>
      <c r="P405" s="228">
        <f>O405*H405</f>
        <v>0</v>
      </c>
      <c r="Q405" s="228">
        <v>8E-05</v>
      </c>
      <c r="R405" s="228">
        <f>Q405*H405</f>
        <v>0.0008232</v>
      </c>
      <c r="S405" s="228">
        <v>0</v>
      </c>
      <c r="T405" s="229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30" t="s">
        <v>167</v>
      </c>
      <c r="AT405" s="230" t="s">
        <v>142</v>
      </c>
      <c r="AU405" s="230" t="s">
        <v>83</v>
      </c>
      <c r="AY405" s="16" t="s">
        <v>139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6" t="s">
        <v>81</v>
      </c>
      <c r="BK405" s="231">
        <f>ROUND(I405*H405,2)</f>
        <v>0</v>
      </c>
      <c r="BL405" s="16" t="s">
        <v>167</v>
      </c>
      <c r="BM405" s="230" t="s">
        <v>958</v>
      </c>
    </row>
    <row r="406" spans="1:51" s="13" customFormat="1" ht="12">
      <c r="A406" s="13"/>
      <c r="B406" s="237"/>
      <c r="C406" s="238"/>
      <c r="D406" s="239" t="s">
        <v>193</v>
      </c>
      <c r="E406" s="240" t="s">
        <v>1</v>
      </c>
      <c r="F406" s="241" t="s">
        <v>959</v>
      </c>
      <c r="G406" s="238"/>
      <c r="H406" s="242">
        <v>7.35</v>
      </c>
      <c r="I406" s="243"/>
      <c r="J406" s="238"/>
      <c r="K406" s="238"/>
      <c r="L406" s="244"/>
      <c r="M406" s="245"/>
      <c r="N406" s="246"/>
      <c r="O406" s="246"/>
      <c r="P406" s="246"/>
      <c r="Q406" s="246"/>
      <c r="R406" s="246"/>
      <c r="S406" s="246"/>
      <c r="T406" s="24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8" t="s">
        <v>193</v>
      </c>
      <c r="AU406" s="248" t="s">
        <v>83</v>
      </c>
      <c r="AV406" s="13" t="s">
        <v>83</v>
      </c>
      <c r="AW406" s="13" t="s">
        <v>31</v>
      </c>
      <c r="AX406" s="13" t="s">
        <v>73</v>
      </c>
      <c r="AY406" s="248" t="s">
        <v>139</v>
      </c>
    </row>
    <row r="407" spans="1:51" s="13" customFormat="1" ht="12">
      <c r="A407" s="13"/>
      <c r="B407" s="237"/>
      <c r="C407" s="238"/>
      <c r="D407" s="239" t="s">
        <v>193</v>
      </c>
      <c r="E407" s="240" t="s">
        <v>1</v>
      </c>
      <c r="F407" s="241" t="s">
        <v>531</v>
      </c>
      <c r="G407" s="238"/>
      <c r="H407" s="242">
        <v>1.5</v>
      </c>
      <c r="I407" s="243"/>
      <c r="J407" s="238"/>
      <c r="K407" s="238"/>
      <c r="L407" s="244"/>
      <c r="M407" s="245"/>
      <c r="N407" s="246"/>
      <c r="O407" s="246"/>
      <c r="P407" s="246"/>
      <c r="Q407" s="246"/>
      <c r="R407" s="246"/>
      <c r="S407" s="246"/>
      <c r="T407" s="24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8" t="s">
        <v>193</v>
      </c>
      <c r="AU407" s="248" t="s">
        <v>83</v>
      </c>
      <c r="AV407" s="13" t="s">
        <v>83</v>
      </c>
      <c r="AW407" s="13" t="s">
        <v>31</v>
      </c>
      <c r="AX407" s="13" t="s">
        <v>73</v>
      </c>
      <c r="AY407" s="248" t="s">
        <v>139</v>
      </c>
    </row>
    <row r="408" spans="1:51" s="13" customFormat="1" ht="12">
      <c r="A408" s="13"/>
      <c r="B408" s="237"/>
      <c r="C408" s="238"/>
      <c r="D408" s="239" t="s">
        <v>193</v>
      </c>
      <c r="E408" s="240" t="s">
        <v>1</v>
      </c>
      <c r="F408" s="241" t="s">
        <v>532</v>
      </c>
      <c r="G408" s="238"/>
      <c r="H408" s="242">
        <v>1.44</v>
      </c>
      <c r="I408" s="243"/>
      <c r="J408" s="238"/>
      <c r="K408" s="238"/>
      <c r="L408" s="244"/>
      <c r="M408" s="245"/>
      <c r="N408" s="246"/>
      <c r="O408" s="246"/>
      <c r="P408" s="246"/>
      <c r="Q408" s="246"/>
      <c r="R408" s="246"/>
      <c r="S408" s="246"/>
      <c r="T408" s="24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8" t="s">
        <v>193</v>
      </c>
      <c r="AU408" s="248" t="s">
        <v>83</v>
      </c>
      <c r="AV408" s="13" t="s">
        <v>83</v>
      </c>
      <c r="AW408" s="13" t="s">
        <v>31</v>
      </c>
      <c r="AX408" s="13" t="s">
        <v>73</v>
      </c>
      <c r="AY408" s="248" t="s">
        <v>139</v>
      </c>
    </row>
    <row r="409" spans="1:51" s="14" customFormat="1" ht="12">
      <c r="A409" s="14"/>
      <c r="B409" s="249"/>
      <c r="C409" s="250"/>
      <c r="D409" s="239" t="s">
        <v>193</v>
      </c>
      <c r="E409" s="251" t="s">
        <v>1</v>
      </c>
      <c r="F409" s="252" t="s">
        <v>195</v>
      </c>
      <c r="G409" s="250"/>
      <c r="H409" s="253">
        <v>10.29</v>
      </c>
      <c r="I409" s="254"/>
      <c r="J409" s="250"/>
      <c r="K409" s="250"/>
      <c r="L409" s="255"/>
      <c r="M409" s="256"/>
      <c r="N409" s="257"/>
      <c r="O409" s="257"/>
      <c r="P409" s="257"/>
      <c r="Q409" s="257"/>
      <c r="R409" s="257"/>
      <c r="S409" s="257"/>
      <c r="T409" s="25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9" t="s">
        <v>193</v>
      </c>
      <c r="AU409" s="259" t="s">
        <v>83</v>
      </c>
      <c r="AV409" s="14" t="s">
        <v>146</v>
      </c>
      <c r="AW409" s="14" t="s">
        <v>31</v>
      </c>
      <c r="AX409" s="14" t="s">
        <v>81</v>
      </c>
      <c r="AY409" s="259" t="s">
        <v>139</v>
      </c>
    </row>
    <row r="410" spans="1:65" s="2" customFormat="1" ht="24.15" customHeight="1">
      <c r="A410" s="37"/>
      <c r="B410" s="38"/>
      <c r="C410" s="218" t="s">
        <v>456</v>
      </c>
      <c r="D410" s="218" t="s">
        <v>142</v>
      </c>
      <c r="E410" s="219" t="s">
        <v>535</v>
      </c>
      <c r="F410" s="220" t="s">
        <v>536</v>
      </c>
      <c r="G410" s="221" t="s">
        <v>201</v>
      </c>
      <c r="H410" s="222">
        <v>10.29</v>
      </c>
      <c r="I410" s="223"/>
      <c r="J410" s="224">
        <f>ROUND(I410*H410,2)</f>
        <v>0</v>
      </c>
      <c r="K410" s="225"/>
      <c r="L410" s="43"/>
      <c r="M410" s="226" t="s">
        <v>1</v>
      </c>
      <c r="N410" s="227" t="s">
        <v>38</v>
      </c>
      <c r="O410" s="90"/>
      <c r="P410" s="228">
        <f>O410*H410</f>
        <v>0</v>
      </c>
      <c r="Q410" s="228">
        <v>0.000167</v>
      </c>
      <c r="R410" s="228">
        <f>Q410*H410</f>
        <v>0.0017184299999999997</v>
      </c>
      <c r="S410" s="228">
        <v>0</v>
      </c>
      <c r="T410" s="229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30" t="s">
        <v>167</v>
      </c>
      <c r="AT410" s="230" t="s">
        <v>142</v>
      </c>
      <c r="AU410" s="230" t="s">
        <v>83</v>
      </c>
      <c r="AY410" s="16" t="s">
        <v>139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6" t="s">
        <v>81</v>
      </c>
      <c r="BK410" s="231">
        <f>ROUND(I410*H410,2)</f>
        <v>0</v>
      </c>
      <c r="BL410" s="16" t="s">
        <v>167</v>
      </c>
      <c r="BM410" s="230" t="s">
        <v>960</v>
      </c>
    </row>
    <row r="411" spans="1:65" s="2" customFormat="1" ht="24.15" customHeight="1">
      <c r="A411" s="37"/>
      <c r="B411" s="38"/>
      <c r="C411" s="218" t="s">
        <v>961</v>
      </c>
      <c r="D411" s="218" t="s">
        <v>142</v>
      </c>
      <c r="E411" s="219" t="s">
        <v>539</v>
      </c>
      <c r="F411" s="220" t="s">
        <v>540</v>
      </c>
      <c r="G411" s="221" t="s">
        <v>201</v>
      </c>
      <c r="H411" s="222">
        <v>10.29</v>
      </c>
      <c r="I411" s="223"/>
      <c r="J411" s="224">
        <f>ROUND(I411*H411,2)</f>
        <v>0</v>
      </c>
      <c r="K411" s="225"/>
      <c r="L411" s="43"/>
      <c r="M411" s="226" t="s">
        <v>1</v>
      </c>
      <c r="N411" s="227" t="s">
        <v>38</v>
      </c>
      <c r="O411" s="90"/>
      <c r="P411" s="228">
        <f>O411*H411</f>
        <v>0</v>
      </c>
      <c r="Q411" s="228">
        <v>0.000167</v>
      </c>
      <c r="R411" s="228">
        <f>Q411*H411</f>
        <v>0.0017184299999999997</v>
      </c>
      <c r="S411" s="228">
        <v>0</v>
      </c>
      <c r="T411" s="229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30" t="s">
        <v>167</v>
      </c>
      <c r="AT411" s="230" t="s">
        <v>142</v>
      </c>
      <c r="AU411" s="230" t="s">
        <v>83</v>
      </c>
      <c r="AY411" s="16" t="s">
        <v>139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6" t="s">
        <v>81</v>
      </c>
      <c r="BK411" s="231">
        <f>ROUND(I411*H411,2)</f>
        <v>0</v>
      </c>
      <c r="BL411" s="16" t="s">
        <v>167</v>
      </c>
      <c r="BM411" s="230" t="s">
        <v>962</v>
      </c>
    </row>
    <row r="412" spans="1:65" s="2" customFormat="1" ht="24.15" customHeight="1">
      <c r="A412" s="37"/>
      <c r="B412" s="38"/>
      <c r="C412" s="218" t="s">
        <v>462</v>
      </c>
      <c r="D412" s="218" t="s">
        <v>142</v>
      </c>
      <c r="E412" s="219" t="s">
        <v>542</v>
      </c>
      <c r="F412" s="220" t="s">
        <v>543</v>
      </c>
      <c r="G412" s="221" t="s">
        <v>201</v>
      </c>
      <c r="H412" s="222">
        <v>20.58</v>
      </c>
      <c r="I412" s="223"/>
      <c r="J412" s="224">
        <f>ROUND(I412*H412,2)</f>
        <v>0</v>
      </c>
      <c r="K412" s="225"/>
      <c r="L412" s="43"/>
      <c r="M412" s="226" t="s">
        <v>1</v>
      </c>
      <c r="N412" s="227" t="s">
        <v>38</v>
      </c>
      <c r="O412" s="90"/>
      <c r="P412" s="228">
        <f>O412*H412</f>
        <v>0</v>
      </c>
      <c r="Q412" s="228">
        <v>0.000167</v>
      </c>
      <c r="R412" s="228">
        <f>Q412*H412</f>
        <v>0.0034368599999999995</v>
      </c>
      <c r="S412" s="228">
        <v>0</v>
      </c>
      <c r="T412" s="229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30" t="s">
        <v>167</v>
      </c>
      <c r="AT412" s="230" t="s">
        <v>142</v>
      </c>
      <c r="AU412" s="230" t="s">
        <v>83</v>
      </c>
      <c r="AY412" s="16" t="s">
        <v>139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6" t="s">
        <v>81</v>
      </c>
      <c r="BK412" s="231">
        <f>ROUND(I412*H412,2)</f>
        <v>0</v>
      </c>
      <c r="BL412" s="16" t="s">
        <v>167</v>
      </c>
      <c r="BM412" s="230" t="s">
        <v>963</v>
      </c>
    </row>
    <row r="413" spans="1:51" s="13" customFormat="1" ht="12">
      <c r="A413" s="13"/>
      <c r="B413" s="237"/>
      <c r="C413" s="238"/>
      <c r="D413" s="239" t="s">
        <v>193</v>
      </c>
      <c r="E413" s="240" t="s">
        <v>1</v>
      </c>
      <c r="F413" s="241" t="s">
        <v>964</v>
      </c>
      <c r="G413" s="238"/>
      <c r="H413" s="242">
        <v>20.58</v>
      </c>
      <c r="I413" s="243"/>
      <c r="J413" s="238"/>
      <c r="K413" s="238"/>
      <c r="L413" s="244"/>
      <c r="M413" s="245"/>
      <c r="N413" s="246"/>
      <c r="O413" s="246"/>
      <c r="P413" s="246"/>
      <c r="Q413" s="246"/>
      <c r="R413" s="246"/>
      <c r="S413" s="246"/>
      <c r="T413" s="24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8" t="s">
        <v>193</v>
      </c>
      <c r="AU413" s="248" t="s">
        <v>83</v>
      </c>
      <c r="AV413" s="13" t="s">
        <v>83</v>
      </c>
      <c r="AW413" s="13" t="s">
        <v>31</v>
      </c>
      <c r="AX413" s="13" t="s">
        <v>73</v>
      </c>
      <c r="AY413" s="248" t="s">
        <v>139</v>
      </c>
    </row>
    <row r="414" spans="1:51" s="14" customFormat="1" ht="12">
      <c r="A414" s="14"/>
      <c r="B414" s="249"/>
      <c r="C414" s="250"/>
      <c r="D414" s="239" t="s">
        <v>193</v>
      </c>
      <c r="E414" s="251" t="s">
        <v>1</v>
      </c>
      <c r="F414" s="252" t="s">
        <v>195</v>
      </c>
      <c r="G414" s="250"/>
      <c r="H414" s="253">
        <v>20.58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9" t="s">
        <v>193</v>
      </c>
      <c r="AU414" s="259" t="s">
        <v>83</v>
      </c>
      <c r="AV414" s="14" t="s">
        <v>146</v>
      </c>
      <c r="AW414" s="14" t="s">
        <v>31</v>
      </c>
      <c r="AX414" s="14" t="s">
        <v>81</v>
      </c>
      <c r="AY414" s="259" t="s">
        <v>139</v>
      </c>
    </row>
    <row r="415" spans="1:65" s="2" customFormat="1" ht="16.5" customHeight="1">
      <c r="A415" s="37"/>
      <c r="B415" s="38"/>
      <c r="C415" s="218" t="s">
        <v>965</v>
      </c>
      <c r="D415" s="218" t="s">
        <v>142</v>
      </c>
      <c r="E415" s="219" t="s">
        <v>547</v>
      </c>
      <c r="F415" s="220" t="s">
        <v>548</v>
      </c>
      <c r="G415" s="221" t="s">
        <v>201</v>
      </c>
      <c r="H415" s="222">
        <v>405.87</v>
      </c>
      <c r="I415" s="223"/>
      <c r="J415" s="224">
        <f>ROUND(I415*H415,2)</f>
        <v>0</v>
      </c>
      <c r="K415" s="225"/>
      <c r="L415" s="43"/>
      <c r="M415" s="226" t="s">
        <v>1</v>
      </c>
      <c r="N415" s="227" t="s">
        <v>38</v>
      </c>
      <c r="O415" s="90"/>
      <c r="P415" s="228">
        <f>O415*H415</f>
        <v>0</v>
      </c>
      <c r="Q415" s="228">
        <v>2.08E-06</v>
      </c>
      <c r="R415" s="228">
        <f>Q415*H415</f>
        <v>0.0008442096</v>
      </c>
      <c r="S415" s="228">
        <v>0</v>
      </c>
      <c r="T415" s="229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30" t="s">
        <v>167</v>
      </c>
      <c r="AT415" s="230" t="s">
        <v>142</v>
      </c>
      <c r="AU415" s="230" t="s">
        <v>83</v>
      </c>
      <c r="AY415" s="16" t="s">
        <v>139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6" t="s">
        <v>81</v>
      </c>
      <c r="BK415" s="231">
        <f>ROUND(I415*H415,2)</f>
        <v>0</v>
      </c>
      <c r="BL415" s="16" t="s">
        <v>167</v>
      </c>
      <c r="BM415" s="230" t="s">
        <v>966</v>
      </c>
    </row>
    <row r="416" spans="1:51" s="13" customFormat="1" ht="12">
      <c r="A416" s="13"/>
      <c r="B416" s="237"/>
      <c r="C416" s="238"/>
      <c r="D416" s="239" t="s">
        <v>193</v>
      </c>
      <c r="E416" s="240" t="s">
        <v>1</v>
      </c>
      <c r="F416" s="241" t="s">
        <v>967</v>
      </c>
      <c r="G416" s="238"/>
      <c r="H416" s="242">
        <v>448.32</v>
      </c>
      <c r="I416" s="243"/>
      <c r="J416" s="238"/>
      <c r="K416" s="238"/>
      <c r="L416" s="244"/>
      <c r="M416" s="245"/>
      <c r="N416" s="246"/>
      <c r="O416" s="246"/>
      <c r="P416" s="246"/>
      <c r="Q416" s="246"/>
      <c r="R416" s="246"/>
      <c r="S416" s="246"/>
      <c r="T416" s="24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8" t="s">
        <v>193</v>
      </c>
      <c r="AU416" s="248" t="s">
        <v>83</v>
      </c>
      <c r="AV416" s="13" t="s">
        <v>83</v>
      </c>
      <c r="AW416" s="13" t="s">
        <v>31</v>
      </c>
      <c r="AX416" s="13" t="s">
        <v>73</v>
      </c>
      <c r="AY416" s="248" t="s">
        <v>139</v>
      </c>
    </row>
    <row r="417" spans="1:51" s="13" customFormat="1" ht="12">
      <c r="A417" s="13"/>
      <c r="B417" s="237"/>
      <c r="C417" s="238"/>
      <c r="D417" s="239" t="s">
        <v>193</v>
      </c>
      <c r="E417" s="240" t="s">
        <v>1</v>
      </c>
      <c r="F417" s="241" t="s">
        <v>968</v>
      </c>
      <c r="G417" s="238"/>
      <c r="H417" s="242">
        <v>-42.45</v>
      </c>
      <c r="I417" s="243"/>
      <c r="J417" s="238"/>
      <c r="K417" s="238"/>
      <c r="L417" s="244"/>
      <c r="M417" s="245"/>
      <c r="N417" s="246"/>
      <c r="O417" s="246"/>
      <c r="P417" s="246"/>
      <c r="Q417" s="246"/>
      <c r="R417" s="246"/>
      <c r="S417" s="246"/>
      <c r="T417" s="24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8" t="s">
        <v>193</v>
      </c>
      <c r="AU417" s="248" t="s">
        <v>83</v>
      </c>
      <c r="AV417" s="13" t="s">
        <v>83</v>
      </c>
      <c r="AW417" s="13" t="s">
        <v>31</v>
      </c>
      <c r="AX417" s="13" t="s">
        <v>73</v>
      </c>
      <c r="AY417" s="248" t="s">
        <v>139</v>
      </c>
    </row>
    <row r="418" spans="1:51" s="14" customFormat="1" ht="12">
      <c r="A418" s="14"/>
      <c r="B418" s="249"/>
      <c r="C418" s="250"/>
      <c r="D418" s="239" t="s">
        <v>193</v>
      </c>
      <c r="E418" s="251" t="s">
        <v>1</v>
      </c>
      <c r="F418" s="252" t="s">
        <v>195</v>
      </c>
      <c r="G418" s="250"/>
      <c r="H418" s="253">
        <v>405.87</v>
      </c>
      <c r="I418" s="254"/>
      <c r="J418" s="250"/>
      <c r="K418" s="250"/>
      <c r="L418" s="255"/>
      <c r="M418" s="256"/>
      <c r="N418" s="257"/>
      <c r="O418" s="257"/>
      <c r="P418" s="257"/>
      <c r="Q418" s="257"/>
      <c r="R418" s="257"/>
      <c r="S418" s="257"/>
      <c r="T418" s="258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9" t="s">
        <v>193</v>
      </c>
      <c r="AU418" s="259" t="s">
        <v>83</v>
      </c>
      <c r="AV418" s="14" t="s">
        <v>146</v>
      </c>
      <c r="AW418" s="14" t="s">
        <v>31</v>
      </c>
      <c r="AX418" s="14" t="s">
        <v>81</v>
      </c>
      <c r="AY418" s="259" t="s">
        <v>139</v>
      </c>
    </row>
    <row r="419" spans="1:65" s="2" customFormat="1" ht="24.15" customHeight="1">
      <c r="A419" s="37"/>
      <c r="B419" s="38"/>
      <c r="C419" s="218" t="s">
        <v>465</v>
      </c>
      <c r="D419" s="218" t="s">
        <v>142</v>
      </c>
      <c r="E419" s="219" t="s">
        <v>552</v>
      </c>
      <c r="F419" s="220" t="s">
        <v>553</v>
      </c>
      <c r="G419" s="221" t="s">
        <v>201</v>
      </c>
      <c r="H419" s="222">
        <v>405.87</v>
      </c>
      <c r="I419" s="223"/>
      <c r="J419" s="224">
        <f>ROUND(I419*H419,2)</f>
        <v>0</v>
      </c>
      <c r="K419" s="225"/>
      <c r="L419" s="43"/>
      <c r="M419" s="226" t="s">
        <v>1</v>
      </c>
      <c r="N419" s="227" t="s">
        <v>38</v>
      </c>
      <c r="O419" s="90"/>
      <c r="P419" s="228">
        <f>O419*H419</f>
        <v>0</v>
      </c>
      <c r="Q419" s="228">
        <v>0.0001</v>
      </c>
      <c r="R419" s="228">
        <f>Q419*H419</f>
        <v>0.040587000000000005</v>
      </c>
      <c r="S419" s="228">
        <v>0</v>
      </c>
      <c r="T419" s="229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30" t="s">
        <v>167</v>
      </c>
      <c r="AT419" s="230" t="s">
        <v>142</v>
      </c>
      <c r="AU419" s="230" t="s">
        <v>83</v>
      </c>
      <c r="AY419" s="16" t="s">
        <v>139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6" t="s">
        <v>81</v>
      </c>
      <c r="BK419" s="231">
        <f>ROUND(I419*H419,2)</f>
        <v>0</v>
      </c>
      <c r="BL419" s="16" t="s">
        <v>167</v>
      </c>
      <c r="BM419" s="230" t="s">
        <v>969</v>
      </c>
    </row>
    <row r="420" spans="1:63" s="12" customFormat="1" ht="22.8" customHeight="1">
      <c r="A420" s="12"/>
      <c r="B420" s="202"/>
      <c r="C420" s="203"/>
      <c r="D420" s="204" t="s">
        <v>72</v>
      </c>
      <c r="E420" s="216" t="s">
        <v>555</v>
      </c>
      <c r="F420" s="216" t="s">
        <v>556</v>
      </c>
      <c r="G420" s="203"/>
      <c r="H420" s="203"/>
      <c r="I420" s="206"/>
      <c r="J420" s="217">
        <f>BK420</f>
        <v>0</v>
      </c>
      <c r="K420" s="203"/>
      <c r="L420" s="208"/>
      <c r="M420" s="209"/>
      <c r="N420" s="210"/>
      <c r="O420" s="210"/>
      <c r="P420" s="211">
        <f>SUM(P421:P466)</f>
        <v>0</v>
      </c>
      <c r="Q420" s="210"/>
      <c r="R420" s="211">
        <f>SUM(R421:R466)</f>
        <v>0.7348003392000001</v>
      </c>
      <c r="S420" s="210"/>
      <c r="T420" s="212">
        <f>SUM(T421:T466)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13" t="s">
        <v>83</v>
      </c>
      <c r="AT420" s="214" t="s">
        <v>72</v>
      </c>
      <c r="AU420" s="214" t="s">
        <v>81</v>
      </c>
      <c r="AY420" s="213" t="s">
        <v>139</v>
      </c>
      <c r="BK420" s="215">
        <f>SUM(BK421:BK466)</f>
        <v>0</v>
      </c>
    </row>
    <row r="421" spans="1:65" s="2" customFormat="1" ht="24.15" customHeight="1">
      <c r="A421" s="37"/>
      <c r="B421" s="38"/>
      <c r="C421" s="218" t="s">
        <v>970</v>
      </c>
      <c r="D421" s="218" t="s">
        <v>142</v>
      </c>
      <c r="E421" s="219" t="s">
        <v>558</v>
      </c>
      <c r="F421" s="220" t="s">
        <v>559</v>
      </c>
      <c r="G421" s="221" t="s">
        <v>201</v>
      </c>
      <c r="H421" s="222">
        <v>1219.461</v>
      </c>
      <c r="I421" s="223"/>
      <c r="J421" s="224">
        <f>ROUND(I421*H421,2)</f>
        <v>0</v>
      </c>
      <c r="K421" s="225"/>
      <c r="L421" s="43"/>
      <c r="M421" s="226" t="s">
        <v>1</v>
      </c>
      <c r="N421" s="227" t="s">
        <v>38</v>
      </c>
      <c r="O421" s="90"/>
      <c r="P421" s="228">
        <f>O421*H421</f>
        <v>0</v>
      </c>
      <c r="Q421" s="228">
        <v>0</v>
      </c>
      <c r="R421" s="228">
        <f>Q421*H421</f>
        <v>0</v>
      </c>
      <c r="S421" s="228">
        <v>0</v>
      </c>
      <c r="T421" s="229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30" t="s">
        <v>167</v>
      </c>
      <c r="AT421" s="230" t="s">
        <v>142</v>
      </c>
      <c r="AU421" s="230" t="s">
        <v>83</v>
      </c>
      <c r="AY421" s="16" t="s">
        <v>139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6" t="s">
        <v>81</v>
      </c>
      <c r="BK421" s="231">
        <f>ROUND(I421*H421,2)</f>
        <v>0</v>
      </c>
      <c r="BL421" s="16" t="s">
        <v>167</v>
      </c>
      <c r="BM421" s="230" t="s">
        <v>971</v>
      </c>
    </row>
    <row r="422" spans="1:51" s="13" customFormat="1" ht="12">
      <c r="A422" s="13"/>
      <c r="B422" s="237"/>
      <c r="C422" s="238"/>
      <c r="D422" s="239" t="s">
        <v>193</v>
      </c>
      <c r="E422" s="240" t="s">
        <v>1</v>
      </c>
      <c r="F422" s="241" t="s">
        <v>972</v>
      </c>
      <c r="G422" s="238"/>
      <c r="H422" s="242">
        <v>426</v>
      </c>
      <c r="I422" s="243"/>
      <c r="J422" s="238"/>
      <c r="K422" s="238"/>
      <c r="L422" s="244"/>
      <c r="M422" s="245"/>
      <c r="N422" s="246"/>
      <c r="O422" s="246"/>
      <c r="P422" s="246"/>
      <c r="Q422" s="246"/>
      <c r="R422" s="246"/>
      <c r="S422" s="246"/>
      <c r="T422" s="24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8" t="s">
        <v>193</v>
      </c>
      <c r="AU422" s="248" t="s">
        <v>83</v>
      </c>
      <c r="AV422" s="13" t="s">
        <v>83</v>
      </c>
      <c r="AW422" s="13" t="s">
        <v>31</v>
      </c>
      <c r="AX422" s="13" t="s">
        <v>73</v>
      </c>
      <c r="AY422" s="248" t="s">
        <v>139</v>
      </c>
    </row>
    <row r="423" spans="1:51" s="13" customFormat="1" ht="12">
      <c r="A423" s="13"/>
      <c r="B423" s="237"/>
      <c r="C423" s="238"/>
      <c r="D423" s="239" t="s">
        <v>193</v>
      </c>
      <c r="E423" s="240" t="s">
        <v>1</v>
      </c>
      <c r="F423" s="241" t="s">
        <v>973</v>
      </c>
      <c r="G423" s="238"/>
      <c r="H423" s="242">
        <v>491.192</v>
      </c>
      <c r="I423" s="243"/>
      <c r="J423" s="238"/>
      <c r="K423" s="238"/>
      <c r="L423" s="244"/>
      <c r="M423" s="245"/>
      <c r="N423" s="246"/>
      <c r="O423" s="246"/>
      <c r="P423" s="246"/>
      <c r="Q423" s="246"/>
      <c r="R423" s="246"/>
      <c r="S423" s="246"/>
      <c r="T423" s="24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8" t="s">
        <v>193</v>
      </c>
      <c r="AU423" s="248" t="s">
        <v>83</v>
      </c>
      <c r="AV423" s="13" t="s">
        <v>83</v>
      </c>
      <c r="AW423" s="13" t="s">
        <v>31</v>
      </c>
      <c r="AX423" s="13" t="s">
        <v>73</v>
      </c>
      <c r="AY423" s="248" t="s">
        <v>139</v>
      </c>
    </row>
    <row r="424" spans="1:51" s="13" customFormat="1" ht="12">
      <c r="A424" s="13"/>
      <c r="B424" s="237"/>
      <c r="C424" s="238"/>
      <c r="D424" s="239" t="s">
        <v>193</v>
      </c>
      <c r="E424" s="240" t="s">
        <v>1</v>
      </c>
      <c r="F424" s="241" t="s">
        <v>974</v>
      </c>
      <c r="G424" s="238"/>
      <c r="H424" s="242">
        <v>302.269</v>
      </c>
      <c r="I424" s="243"/>
      <c r="J424" s="238"/>
      <c r="K424" s="238"/>
      <c r="L424" s="244"/>
      <c r="M424" s="245"/>
      <c r="N424" s="246"/>
      <c r="O424" s="246"/>
      <c r="P424" s="246"/>
      <c r="Q424" s="246"/>
      <c r="R424" s="246"/>
      <c r="S424" s="246"/>
      <c r="T424" s="24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8" t="s">
        <v>193</v>
      </c>
      <c r="AU424" s="248" t="s">
        <v>83</v>
      </c>
      <c r="AV424" s="13" t="s">
        <v>83</v>
      </c>
      <c r="AW424" s="13" t="s">
        <v>31</v>
      </c>
      <c r="AX424" s="13" t="s">
        <v>73</v>
      </c>
      <c r="AY424" s="248" t="s">
        <v>139</v>
      </c>
    </row>
    <row r="425" spans="1:51" s="14" customFormat="1" ht="12">
      <c r="A425" s="14"/>
      <c r="B425" s="249"/>
      <c r="C425" s="250"/>
      <c r="D425" s="239" t="s">
        <v>193</v>
      </c>
      <c r="E425" s="251" t="s">
        <v>1</v>
      </c>
      <c r="F425" s="252" t="s">
        <v>195</v>
      </c>
      <c r="G425" s="250"/>
      <c r="H425" s="253">
        <v>1219.461</v>
      </c>
      <c r="I425" s="254"/>
      <c r="J425" s="250"/>
      <c r="K425" s="250"/>
      <c r="L425" s="255"/>
      <c r="M425" s="256"/>
      <c r="N425" s="257"/>
      <c r="O425" s="257"/>
      <c r="P425" s="257"/>
      <c r="Q425" s="257"/>
      <c r="R425" s="257"/>
      <c r="S425" s="257"/>
      <c r="T425" s="258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9" t="s">
        <v>193</v>
      </c>
      <c r="AU425" s="259" t="s">
        <v>83</v>
      </c>
      <c r="AV425" s="14" t="s">
        <v>146</v>
      </c>
      <c r="AW425" s="14" t="s">
        <v>31</v>
      </c>
      <c r="AX425" s="14" t="s">
        <v>81</v>
      </c>
      <c r="AY425" s="259" t="s">
        <v>139</v>
      </c>
    </row>
    <row r="426" spans="1:65" s="2" customFormat="1" ht="16.5" customHeight="1">
      <c r="A426" s="37"/>
      <c r="B426" s="38"/>
      <c r="C426" s="218" t="s">
        <v>469</v>
      </c>
      <c r="D426" s="218" t="s">
        <v>142</v>
      </c>
      <c r="E426" s="219" t="s">
        <v>567</v>
      </c>
      <c r="F426" s="220" t="s">
        <v>568</v>
      </c>
      <c r="G426" s="221" t="s">
        <v>201</v>
      </c>
      <c r="H426" s="222">
        <v>426</v>
      </c>
      <c r="I426" s="223"/>
      <c r="J426" s="224">
        <f>ROUND(I426*H426,2)</f>
        <v>0</v>
      </c>
      <c r="K426" s="225"/>
      <c r="L426" s="43"/>
      <c r="M426" s="226" t="s">
        <v>1</v>
      </c>
      <c r="N426" s="227" t="s">
        <v>38</v>
      </c>
      <c r="O426" s="90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30" t="s">
        <v>167</v>
      </c>
      <c r="AT426" s="230" t="s">
        <v>142</v>
      </c>
      <c r="AU426" s="230" t="s">
        <v>83</v>
      </c>
      <c r="AY426" s="16" t="s">
        <v>139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6" t="s">
        <v>81</v>
      </c>
      <c r="BK426" s="231">
        <f>ROUND(I426*H426,2)</f>
        <v>0</v>
      </c>
      <c r="BL426" s="16" t="s">
        <v>167</v>
      </c>
      <c r="BM426" s="230" t="s">
        <v>975</v>
      </c>
    </row>
    <row r="427" spans="1:51" s="13" customFormat="1" ht="12">
      <c r="A427" s="13"/>
      <c r="B427" s="237"/>
      <c r="C427" s="238"/>
      <c r="D427" s="239" t="s">
        <v>193</v>
      </c>
      <c r="E427" s="240" t="s">
        <v>1</v>
      </c>
      <c r="F427" s="241" t="s">
        <v>972</v>
      </c>
      <c r="G427" s="238"/>
      <c r="H427" s="242">
        <v>426</v>
      </c>
      <c r="I427" s="243"/>
      <c r="J427" s="238"/>
      <c r="K427" s="238"/>
      <c r="L427" s="244"/>
      <c r="M427" s="245"/>
      <c r="N427" s="246"/>
      <c r="O427" s="246"/>
      <c r="P427" s="246"/>
      <c r="Q427" s="246"/>
      <c r="R427" s="246"/>
      <c r="S427" s="246"/>
      <c r="T427" s="24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8" t="s">
        <v>193</v>
      </c>
      <c r="AU427" s="248" t="s">
        <v>83</v>
      </c>
      <c r="AV427" s="13" t="s">
        <v>83</v>
      </c>
      <c r="AW427" s="13" t="s">
        <v>31</v>
      </c>
      <c r="AX427" s="13" t="s">
        <v>73</v>
      </c>
      <c r="AY427" s="248" t="s">
        <v>139</v>
      </c>
    </row>
    <row r="428" spans="1:51" s="14" customFormat="1" ht="12">
      <c r="A428" s="14"/>
      <c r="B428" s="249"/>
      <c r="C428" s="250"/>
      <c r="D428" s="239" t="s">
        <v>193</v>
      </c>
      <c r="E428" s="251" t="s">
        <v>1</v>
      </c>
      <c r="F428" s="252" t="s">
        <v>195</v>
      </c>
      <c r="G428" s="250"/>
      <c r="H428" s="253">
        <v>426</v>
      </c>
      <c r="I428" s="254"/>
      <c r="J428" s="250"/>
      <c r="K428" s="250"/>
      <c r="L428" s="255"/>
      <c r="M428" s="256"/>
      <c r="N428" s="257"/>
      <c r="O428" s="257"/>
      <c r="P428" s="257"/>
      <c r="Q428" s="257"/>
      <c r="R428" s="257"/>
      <c r="S428" s="257"/>
      <c r="T428" s="258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9" t="s">
        <v>193</v>
      </c>
      <c r="AU428" s="259" t="s">
        <v>83</v>
      </c>
      <c r="AV428" s="14" t="s">
        <v>146</v>
      </c>
      <c r="AW428" s="14" t="s">
        <v>31</v>
      </c>
      <c r="AX428" s="14" t="s">
        <v>81</v>
      </c>
      <c r="AY428" s="259" t="s">
        <v>139</v>
      </c>
    </row>
    <row r="429" spans="1:65" s="2" customFormat="1" ht="16.5" customHeight="1">
      <c r="A429" s="37"/>
      <c r="B429" s="38"/>
      <c r="C429" s="260" t="s">
        <v>976</v>
      </c>
      <c r="D429" s="260" t="s">
        <v>230</v>
      </c>
      <c r="E429" s="261" t="s">
        <v>570</v>
      </c>
      <c r="F429" s="262" t="s">
        <v>571</v>
      </c>
      <c r="G429" s="263" t="s">
        <v>201</v>
      </c>
      <c r="H429" s="264">
        <v>447.3</v>
      </c>
      <c r="I429" s="265"/>
      <c r="J429" s="266">
        <f>ROUND(I429*H429,2)</f>
        <v>0</v>
      </c>
      <c r="K429" s="267"/>
      <c r="L429" s="268"/>
      <c r="M429" s="269" t="s">
        <v>1</v>
      </c>
      <c r="N429" s="270" t="s">
        <v>38</v>
      </c>
      <c r="O429" s="90"/>
      <c r="P429" s="228">
        <f>O429*H429</f>
        <v>0</v>
      </c>
      <c r="Q429" s="228">
        <v>0</v>
      </c>
      <c r="R429" s="228">
        <f>Q429*H429</f>
        <v>0</v>
      </c>
      <c r="S429" s="228">
        <v>0</v>
      </c>
      <c r="T429" s="229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30" t="s">
        <v>254</v>
      </c>
      <c r="AT429" s="230" t="s">
        <v>230</v>
      </c>
      <c r="AU429" s="230" t="s">
        <v>83</v>
      </c>
      <c r="AY429" s="16" t="s">
        <v>139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16" t="s">
        <v>81</v>
      </c>
      <c r="BK429" s="231">
        <f>ROUND(I429*H429,2)</f>
        <v>0</v>
      </c>
      <c r="BL429" s="16" t="s">
        <v>167</v>
      </c>
      <c r="BM429" s="230" t="s">
        <v>977</v>
      </c>
    </row>
    <row r="430" spans="1:51" s="13" customFormat="1" ht="12">
      <c r="A430" s="13"/>
      <c r="B430" s="237"/>
      <c r="C430" s="238"/>
      <c r="D430" s="239" t="s">
        <v>193</v>
      </c>
      <c r="E430" s="240" t="s">
        <v>1</v>
      </c>
      <c r="F430" s="241" t="s">
        <v>978</v>
      </c>
      <c r="G430" s="238"/>
      <c r="H430" s="242">
        <v>447.3</v>
      </c>
      <c r="I430" s="243"/>
      <c r="J430" s="238"/>
      <c r="K430" s="238"/>
      <c r="L430" s="244"/>
      <c r="M430" s="245"/>
      <c r="N430" s="246"/>
      <c r="O430" s="246"/>
      <c r="P430" s="246"/>
      <c r="Q430" s="246"/>
      <c r="R430" s="246"/>
      <c r="S430" s="246"/>
      <c r="T430" s="24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8" t="s">
        <v>193</v>
      </c>
      <c r="AU430" s="248" t="s">
        <v>83</v>
      </c>
      <c r="AV430" s="13" t="s">
        <v>83</v>
      </c>
      <c r="AW430" s="13" t="s">
        <v>31</v>
      </c>
      <c r="AX430" s="13" t="s">
        <v>73</v>
      </c>
      <c r="AY430" s="248" t="s">
        <v>139</v>
      </c>
    </row>
    <row r="431" spans="1:51" s="14" customFormat="1" ht="12">
      <c r="A431" s="14"/>
      <c r="B431" s="249"/>
      <c r="C431" s="250"/>
      <c r="D431" s="239" t="s">
        <v>193</v>
      </c>
      <c r="E431" s="251" t="s">
        <v>1</v>
      </c>
      <c r="F431" s="252" t="s">
        <v>195</v>
      </c>
      <c r="G431" s="250"/>
      <c r="H431" s="253">
        <v>447.3</v>
      </c>
      <c r="I431" s="254"/>
      <c r="J431" s="250"/>
      <c r="K431" s="250"/>
      <c r="L431" s="255"/>
      <c r="M431" s="256"/>
      <c r="N431" s="257"/>
      <c r="O431" s="257"/>
      <c r="P431" s="257"/>
      <c r="Q431" s="257"/>
      <c r="R431" s="257"/>
      <c r="S431" s="257"/>
      <c r="T431" s="25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9" t="s">
        <v>193</v>
      </c>
      <c r="AU431" s="259" t="s">
        <v>83</v>
      </c>
      <c r="AV431" s="14" t="s">
        <v>146</v>
      </c>
      <c r="AW431" s="14" t="s">
        <v>31</v>
      </c>
      <c r="AX431" s="14" t="s">
        <v>81</v>
      </c>
      <c r="AY431" s="259" t="s">
        <v>139</v>
      </c>
    </row>
    <row r="432" spans="1:65" s="2" customFormat="1" ht="21.75" customHeight="1">
      <c r="A432" s="37"/>
      <c r="B432" s="38"/>
      <c r="C432" s="218" t="s">
        <v>474</v>
      </c>
      <c r="D432" s="218" t="s">
        <v>142</v>
      </c>
      <c r="E432" s="219" t="s">
        <v>575</v>
      </c>
      <c r="F432" s="220" t="s">
        <v>576</v>
      </c>
      <c r="G432" s="221" t="s">
        <v>201</v>
      </c>
      <c r="H432" s="222">
        <v>243.15</v>
      </c>
      <c r="I432" s="223"/>
      <c r="J432" s="224">
        <f>ROUND(I432*H432,2)</f>
        <v>0</v>
      </c>
      <c r="K432" s="225"/>
      <c r="L432" s="43"/>
      <c r="M432" s="226" t="s">
        <v>1</v>
      </c>
      <c r="N432" s="227" t="s">
        <v>38</v>
      </c>
      <c r="O432" s="90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30" t="s">
        <v>167</v>
      </c>
      <c r="AT432" s="230" t="s">
        <v>142</v>
      </c>
      <c r="AU432" s="230" t="s">
        <v>83</v>
      </c>
      <c r="AY432" s="16" t="s">
        <v>139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6" t="s">
        <v>81</v>
      </c>
      <c r="BK432" s="231">
        <f>ROUND(I432*H432,2)</f>
        <v>0</v>
      </c>
      <c r="BL432" s="16" t="s">
        <v>167</v>
      </c>
      <c r="BM432" s="230" t="s">
        <v>979</v>
      </c>
    </row>
    <row r="433" spans="1:51" s="13" customFormat="1" ht="12">
      <c r="A433" s="13"/>
      <c r="B433" s="237"/>
      <c r="C433" s="238"/>
      <c r="D433" s="239" t="s">
        <v>193</v>
      </c>
      <c r="E433" s="240" t="s">
        <v>1</v>
      </c>
      <c r="F433" s="241" t="s">
        <v>578</v>
      </c>
      <c r="G433" s="238"/>
      <c r="H433" s="242">
        <v>27</v>
      </c>
      <c r="I433" s="243"/>
      <c r="J433" s="238"/>
      <c r="K433" s="238"/>
      <c r="L433" s="244"/>
      <c r="M433" s="245"/>
      <c r="N433" s="246"/>
      <c r="O433" s="246"/>
      <c r="P433" s="246"/>
      <c r="Q433" s="246"/>
      <c r="R433" s="246"/>
      <c r="S433" s="246"/>
      <c r="T433" s="24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8" t="s">
        <v>193</v>
      </c>
      <c r="AU433" s="248" t="s">
        <v>83</v>
      </c>
      <c r="AV433" s="13" t="s">
        <v>83</v>
      </c>
      <c r="AW433" s="13" t="s">
        <v>31</v>
      </c>
      <c r="AX433" s="13" t="s">
        <v>73</v>
      </c>
      <c r="AY433" s="248" t="s">
        <v>139</v>
      </c>
    </row>
    <row r="434" spans="1:51" s="13" customFormat="1" ht="12">
      <c r="A434" s="13"/>
      <c r="B434" s="237"/>
      <c r="C434" s="238"/>
      <c r="D434" s="239" t="s">
        <v>193</v>
      </c>
      <c r="E434" s="240" t="s">
        <v>1</v>
      </c>
      <c r="F434" s="241" t="s">
        <v>980</v>
      </c>
      <c r="G434" s="238"/>
      <c r="H434" s="242">
        <v>63.45</v>
      </c>
      <c r="I434" s="243"/>
      <c r="J434" s="238"/>
      <c r="K434" s="238"/>
      <c r="L434" s="244"/>
      <c r="M434" s="245"/>
      <c r="N434" s="246"/>
      <c r="O434" s="246"/>
      <c r="P434" s="246"/>
      <c r="Q434" s="246"/>
      <c r="R434" s="246"/>
      <c r="S434" s="246"/>
      <c r="T434" s="24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8" t="s">
        <v>193</v>
      </c>
      <c r="AU434" s="248" t="s">
        <v>83</v>
      </c>
      <c r="AV434" s="13" t="s">
        <v>83</v>
      </c>
      <c r="AW434" s="13" t="s">
        <v>31</v>
      </c>
      <c r="AX434" s="13" t="s">
        <v>73</v>
      </c>
      <c r="AY434" s="248" t="s">
        <v>139</v>
      </c>
    </row>
    <row r="435" spans="1:51" s="13" customFormat="1" ht="12">
      <c r="A435" s="13"/>
      <c r="B435" s="237"/>
      <c r="C435" s="238"/>
      <c r="D435" s="239" t="s">
        <v>193</v>
      </c>
      <c r="E435" s="240" t="s">
        <v>1</v>
      </c>
      <c r="F435" s="241" t="s">
        <v>737</v>
      </c>
      <c r="G435" s="238"/>
      <c r="H435" s="242">
        <v>4.32</v>
      </c>
      <c r="I435" s="243"/>
      <c r="J435" s="238"/>
      <c r="K435" s="238"/>
      <c r="L435" s="244"/>
      <c r="M435" s="245"/>
      <c r="N435" s="246"/>
      <c r="O435" s="246"/>
      <c r="P435" s="246"/>
      <c r="Q435" s="246"/>
      <c r="R435" s="246"/>
      <c r="S435" s="246"/>
      <c r="T435" s="247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8" t="s">
        <v>193</v>
      </c>
      <c r="AU435" s="248" t="s">
        <v>83</v>
      </c>
      <c r="AV435" s="13" t="s">
        <v>83</v>
      </c>
      <c r="AW435" s="13" t="s">
        <v>31</v>
      </c>
      <c r="AX435" s="13" t="s">
        <v>73</v>
      </c>
      <c r="AY435" s="248" t="s">
        <v>139</v>
      </c>
    </row>
    <row r="436" spans="1:51" s="13" customFormat="1" ht="12">
      <c r="A436" s="13"/>
      <c r="B436" s="237"/>
      <c r="C436" s="238"/>
      <c r="D436" s="239" t="s">
        <v>193</v>
      </c>
      <c r="E436" s="240" t="s">
        <v>1</v>
      </c>
      <c r="F436" s="241" t="s">
        <v>738</v>
      </c>
      <c r="G436" s="238"/>
      <c r="H436" s="242">
        <v>1.5</v>
      </c>
      <c r="I436" s="243"/>
      <c r="J436" s="238"/>
      <c r="K436" s="238"/>
      <c r="L436" s="244"/>
      <c r="M436" s="245"/>
      <c r="N436" s="246"/>
      <c r="O436" s="246"/>
      <c r="P436" s="246"/>
      <c r="Q436" s="246"/>
      <c r="R436" s="246"/>
      <c r="S436" s="246"/>
      <c r="T436" s="24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8" t="s">
        <v>193</v>
      </c>
      <c r="AU436" s="248" t="s">
        <v>83</v>
      </c>
      <c r="AV436" s="13" t="s">
        <v>83</v>
      </c>
      <c r="AW436" s="13" t="s">
        <v>31</v>
      </c>
      <c r="AX436" s="13" t="s">
        <v>73</v>
      </c>
      <c r="AY436" s="248" t="s">
        <v>139</v>
      </c>
    </row>
    <row r="437" spans="1:51" s="13" customFormat="1" ht="12">
      <c r="A437" s="13"/>
      <c r="B437" s="237"/>
      <c r="C437" s="238"/>
      <c r="D437" s="239" t="s">
        <v>193</v>
      </c>
      <c r="E437" s="240" t="s">
        <v>1</v>
      </c>
      <c r="F437" s="241" t="s">
        <v>583</v>
      </c>
      <c r="G437" s="238"/>
      <c r="H437" s="242">
        <v>35.88</v>
      </c>
      <c r="I437" s="243"/>
      <c r="J437" s="238"/>
      <c r="K437" s="238"/>
      <c r="L437" s="244"/>
      <c r="M437" s="245"/>
      <c r="N437" s="246"/>
      <c r="O437" s="246"/>
      <c r="P437" s="246"/>
      <c r="Q437" s="246"/>
      <c r="R437" s="246"/>
      <c r="S437" s="246"/>
      <c r="T437" s="24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8" t="s">
        <v>193</v>
      </c>
      <c r="AU437" s="248" t="s">
        <v>83</v>
      </c>
      <c r="AV437" s="13" t="s">
        <v>83</v>
      </c>
      <c r="AW437" s="13" t="s">
        <v>31</v>
      </c>
      <c r="AX437" s="13" t="s">
        <v>73</v>
      </c>
      <c r="AY437" s="248" t="s">
        <v>139</v>
      </c>
    </row>
    <row r="438" spans="1:51" s="13" customFormat="1" ht="12">
      <c r="A438" s="13"/>
      <c r="B438" s="237"/>
      <c r="C438" s="238"/>
      <c r="D438" s="239" t="s">
        <v>193</v>
      </c>
      <c r="E438" s="240" t="s">
        <v>1</v>
      </c>
      <c r="F438" s="241" t="s">
        <v>584</v>
      </c>
      <c r="G438" s="238"/>
      <c r="H438" s="242">
        <v>100.8</v>
      </c>
      <c r="I438" s="243"/>
      <c r="J438" s="238"/>
      <c r="K438" s="238"/>
      <c r="L438" s="244"/>
      <c r="M438" s="245"/>
      <c r="N438" s="246"/>
      <c r="O438" s="246"/>
      <c r="P438" s="246"/>
      <c r="Q438" s="246"/>
      <c r="R438" s="246"/>
      <c r="S438" s="246"/>
      <c r="T438" s="24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8" t="s">
        <v>193</v>
      </c>
      <c r="AU438" s="248" t="s">
        <v>83</v>
      </c>
      <c r="AV438" s="13" t="s">
        <v>83</v>
      </c>
      <c r="AW438" s="13" t="s">
        <v>31</v>
      </c>
      <c r="AX438" s="13" t="s">
        <v>73</v>
      </c>
      <c r="AY438" s="248" t="s">
        <v>139</v>
      </c>
    </row>
    <row r="439" spans="1:51" s="13" customFormat="1" ht="12">
      <c r="A439" s="13"/>
      <c r="B439" s="237"/>
      <c r="C439" s="238"/>
      <c r="D439" s="239" t="s">
        <v>193</v>
      </c>
      <c r="E439" s="240" t="s">
        <v>1</v>
      </c>
      <c r="F439" s="241" t="s">
        <v>981</v>
      </c>
      <c r="G439" s="238"/>
      <c r="H439" s="242">
        <v>4.4</v>
      </c>
      <c r="I439" s="243"/>
      <c r="J439" s="238"/>
      <c r="K439" s="238"/>
      <c r="L439" s="244"/>
      <c r="M439" s="245"/>
      <c r="N439" s="246"/>
      <c r="O439" s="246"/>
      <c r="P439" s="246"/>
      <c r="Q439" s="246"/>
      <c r="R439" s="246"/>
      <c r="S439" s="246"/>
      <c r="T439" s="24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8" t="s">
        <v>193</v>
      </c>
      <c r="AU439" s="248" t="s">
        <v>83</v>
      </c>
      <c r="AV439" s="13" t="s">
        <v>83</v>
      </c>
      <c r="AW439" s="13" t="s">
        <v>31</v>
      </c>
      <c r="AX439" s="13" t="s">
        <v>73</v>
      </c>
      <c r="AY439" s="248" t="s">
        <v>139</v>
      </c>
    </row>
    <row r="440" spans="1:51" s="13" customFormat="1" ht="12">
      <c r="A440" s="13"/>
      <c r="B440" s="237"/>
      <c r="C440" s="238"/>
      <c r="D440" s="239" t="s">
        <v>193</v>
      </c>
      <c r="E440" s="240" t="s">
        <v>1</v>
      </c>
      <c r="F440" s="241" t="s">
        <v>741</v>
      </c>
      <c r="G440" s="238"/>
      <c r="H440" s="242">
        <v>5.8</v>
      </c>
      <c r="I440" s="243"/>
      <c r="J440" s="238"/>
      <c r="K440" s="238"/>
      <c r="L440" s="244"/>
      <c r="M440" s="245"/>
      <c r="N440" s="246"/>
      <c r="O440" s="246"/>
      <c r="P440" s="246"/>
      <c r="Q440" s="246"/>
      <c r="R440" s="246"/>
      <c r="S440" s="246"/>
      <c r="T440" s="24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8" t="s">
        <v>193</v>
      </c>
      <c r="AU440" s="248" t="s">
        <v>83</v>
      </c>
      <c r="AV440" s="13" t="s">
        <v>83</v>
      </c>
      <c r="AW440" s="13" t="s">
        <v>31</v>
      </c>
      <c r="AX440" s="13" t="s">
        <v>73</v>
      </c>
      <c r="AY440" s="248" t="s">
        <v>139</v>
      </c>
    </row>
    <row r="441" spans="1:51" s="14" customFormat="1" ht="12">
      <c r="A441" s="14"/>
      <c r="B441" s="249"/>
      <c r="C441" s="250"/>
      <c r="D441" s="239" t="s">
        <v>193</v>
      </c>
      <c r="E441" s="251" t="s">
        <v>1</v>
      </c>
      <c r="F441" s="252" t="s">
        <v>195</v>
      </c>
      <c r="G441" s="250"/>
      <c r="H441" s="253">
        <v>243.15</v>
      </c>
      <c r="I441" s="254"/>
      <c r="J441" s="250"/>
      <c r="K441" s="250"/>
      <c r="L441" s="255"/>
      <c r="M441" s="256"/>
      <c r="N441" s="257"/>
      <c r="O441" s="257"/>
      <c r="P441" s="257"/>
      <c r="Q441" s="257"/>
      <c r="R441" s="257"/>
      <c r="S441" s="257"/>
      <c r="T441" s="258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9" t="s">
        <v>193</v>
      </c>
      <c r="AU441" s="259" t="s">
        <v>83</v>
      </c>
      <c r="AV441" s="14" t="s">
        <v>146</v>
      </c>
      <c r="AW441" s="14" t="s">
        <v>31</v>
      </c>
      <c r="AX441" s="14" t="s">
        <v>81</v>
      </c>
      <c r="AY441" s="259" t="s">
        <v>139</v>
      </c>
    </row>
    <row r="442" spans="1:65" s="2" customFormat="1" ht="16.5" customHeight="1">
      <c r="A442" s="37"/>
      <c r="B442" s="38"/>
      <c r="C442" s="260" t="s">
        <v>982</v>
      </c>
      <c r="D442" s="260" t="s">
        <v>230</v>
      </c>
      <c r="E442" s="261" t="s">
        <v>570</v>
      </c>
      <c r="F442" s="262" t="s">
        <v>571</v>
      </c>
      <c r="G442" s="263" t="s">
        <v>201</v>
      </c>
      <c r="H442" s="264">
        <v>255.308</v>
      </c>
      <c r="I442" s="265"/>
      <c r="J442" s="266">
        <f>ROUND(I442*H442,2)</f>
        <v>0</v>
      </c>
      <c r="K442" s="267"/>
      <c r="L442" s="268"/>
      <c r="M442" s="269" t="s">
        <v>1</v>
      </c>
      <c r="N442" s="270" t="s">
        <v>38</v>
      </c>
      <c r="O442" s="90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30" t="s">
        <v>254</v>
      </c>
      <c r="AT442" s="230" t="s">
        <v>230</v>
      </c>
      <c r="AU442" s="230" t="s">
        <v>83</v>
      </c>
      <c r="AY442" s="16" t="s">
        <v>139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6" t="s">
        <v>81</v>
      </c>
      <c r="BK442" s="231">
        <f>ROUND(I442*H442,2)</f>
        <v>0</v>
      </c>
      <c r="BL442" s="16" t="s">
        <v>167</v>
      </c>
      <c r="BM442" s="230" t="s">
        <v>983</v>
      </c>
    </row>
    <row r="443" spans="1:51" s="13" customFormat="1" ht="12">
      <c r="A443" s="13"/>
      <c r="B443" s="237"/>
      <c r="C443" s="238"/>
      <c r="D443" s="239" t="s">
        <v>193</v>
      </c>
      <c r="E443" s="240" t="s">
        <v>1</v>
      </c>
      <c r="F443" s="241" t="s">
        <v>984</v>
      </c>
      <c r="G443" s="238"/>
      <c r="H443" s="242">
        <v>255.3075</v>
      </c>
      <c r="I443" s="243"/>
      <c r="J443" s="238"/>
      <c r="K443" s="238"/>
      <c r="L443" s="244"/>
      <c r="M443" s="245"/>
      <c r="N443" s="246"/>
      <c r="O443" s="246"/>
      <c r="P443" s="246"/>
      <c r="Q443" s="246"/>
      <c r="R443" s="246"/>
      <c r="S443" s="246"/>
      <c r="T443" s="24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8" t="s">
        <v>193</v>
      </c>
      <c r="AU443" s="248" t="s">
        <v>83</v>
      </c>
      <c r="AV443" s="13" t="s">
        <v>83</v>
      </c>
      <c r="AW443" s="13" t="s">
        <v>31</v>
      </c>
      <c r="AX443" s="13" t="s">
        <v>73</v>
      </c>
      <c r="AY443" s="248" t="s">
        <v>139</v>
      </c>
    </row>
    <row r="444" spans="1:51" s="14" customFormat="1" ht="12">
      <c r="A444" s="14"/>
      <c r="B444" s="249"/>
      <c r="C444" s="250"/>
      <c r="D444" s="239" t="s">
        <v>193</v>
      </c>
      <c r="E444" s="251" t="s">
        <v>1</v>
      </c>
      <c r="F444" s="252" t="s">
        <v>195</v>
      </c>
      <c r="G444" s="250"/>
      <c r="H444" s="253">
        <v>255.3075</v>
      </c>
      <c r="I444" s="254"/>
      <c r="J444" s="250"/>
      <c r="K444" s="250"/>
      <c r="L444" s="255"/>
      <c r="M444" s="256"/>
      <c r="N444" s="257"/>
      <c r="O444" s="257"/>
      <c r="P444" s="257"/>
      <c r="Q444" s="257"/>
      <c r="R444" s="257"/>
      <c r="S444" s="257"/>
      <c r="T444" s="25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9" t="s">
        <v>193</v>
      </c>
      <c r="AU444" s="259" t="s">
        <v>83</v>
      </c>
      <c r="AV444" s="14" t="s">
        <v>146</v>
      </c>
      <c r="AW444" s="14" t="s">
        <v>31</v>
      </c>
      <c r="AX444" s="14" t="s">
        <v>81</v>
      </c>
      <c r="AY444" s="259" t="s">
        <v>139</v>
      </c>
    </row>
    <row r="445" spans="1:65" s="2" customFormat="1" ht="24.15" customHeight="1">
      <c r="A445" s="37"/>
      <c r="B445" s="38"/>
      <c r="C445" s="218" t="s">
        <v>478</v>
      </c>
      <c r="D445" s="218" t="s">
        <v>142</v>
      </c>
      <c r="E445" s="219" t="s">
        <v>588</v>
      </c>
      <c r="F445" s="220" t="s">
        <v>589</v>
      </c>
      <c r="G445" s="221" t="s">
        <v>201</v>
      </c>
      <c r="H445" s="222">
        <v>1219.461</v>
      </c>
      <c r="I445" s="223"/>
      <c r="J445" s="224">
        <f>ROUND(I445*H445,2)</f>
        <v>0</v>
      </c>
      <c r="K445" s="225"/>
      <c r="L445" s="43"/>
      <c r="M445" s="226" t="s">
        <v>1</v>
      </c>
      <c r="N445" s="227" t="s">
        <v>38</v>
      </c>
      <c r="O445" s="90"/>
      <c r="P445" s="228">
        <f>O445*H445</f>
        <v>0</v>
      </c>
      <c r="Q445" s="228">
        <v>0.0002012</v>
      </c>
      <c r="R445" s="228">
        <f>Q445*H445</f>
        <v>0.24535555320000002</v>
      </c>
      <c r="S445" s="228">
        <v>0</v>
      </c>
      <c r="T445" s="229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30" t="s">
        <v>167</v>
      </c>
      <c r="AT445" s="230" t="s">
        <v>142</v>
      </c>
      <c r="AU445" s="230" t="s">
        <v>83</v>
      </c>
      <c r="AY445" s="16" t="s">
        <v>139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6" t="s">
        <v>81</v>
      </c>
      <c r="BK445" s="231">
        <f>ROUND(I445*H445,2)</f>
        <v>0</v>
      </c>
      <c r="BL445" s="16" t="s">
        <v>167</v>
      </c>
      <c r="BM445" s="230" t="s">
        <v>985</v>
      </c>
    </row>
    <row r="446" spans="1:51" s="13" customFormat="1" ht="12">
      <c r="A446" s="13"/>
      <c r="B446" s="237"/>
      <c r="C446" s="238"/>
      <c r="D446" s="239" t="s">
        <v>193</v>
      </c>
      <c r="E446" s="240" t="s">
        <v>1</v>
      </c>
      <c r="F446" s="241" t="s">
        <v>986</v>
      </c>
      <c r="G446" s="238"/>
      <c r="H446" s="242">
        <v>1219.461</v>
      </c>
      <c r="I446" s="243"/>
      <c r="J446" s="238"/>
      <c r="K446" s="238"/>
      <c r="L446" s="244"/>
      <c r="M446" s="245"/>
      <c r="N446" s="246"/>
      <c r="O446" s="246"/>
      <c r="P446" s="246"/>
      <c r="Q446" s="246"/>
      <c r="R446" s="246"/>
      <c r="S446" s="246"/>
      <c r="T446" s="24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8" t="s">
        <v>193</v>
      </c>
      <c r="AU446" s="248" t="s">
        <v>83</v>
      </c>
      <c r="AV446" s="13" t="s">
        <v>83</v>
      </c>
      <c r="AW446" s="13" t="s">
        <v>31</v>
      </c>
      <c r="AX446" s="13" t="s">
        <v>73</v>
      </c>
      <c r="AY446" s="248" t="s">
        <v>139</v>
      </c>
    </row>
    <row r="447" spans="1:51" s="14" customFormat="1" ht="12">
      <c r="A447" s="14"/>
      <c r="B447" s="249"/>
      <c r="C447" s="250"/>
      <c r="D447" s="239" t="s">
        <v>193</v>
      </c>
      <c r="E447" s="251" t="s">
        <v>1</v>
      </c>
      <c r="F447" s="252" t="s">
        <v>195</v>
      </c>
      <c r="G447" s="250"/>
      <c r="H447" s="253">
        <v>1219.461</v>
      </c>
      <c r="I447" s="254"/>
      <c r="J447" s="250"/>
      <c r="K447" s="250"/>
      <c r="L447" s="255"/>
      <c r="M447" s="256"/>
      <c r="N447" s="257"/>
      <c r="O447" s="257"/>
      <c r="P447" s="257"/>
      <c r="Q447" s="257"/>
      <c r="R447" s="257"/>
      <c r="S447" s="257"/>
      <c r="T447" s="25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9" t="s">
        <v>193</v>
      </c>
      <c r="AU447" s="259" t="s">
        <v>83</v>
      </c>
      <c r="AV447" s="14" t="s">
        <v>146</v>
      </c>
      <c r="AW447" s="14" t="s">
        <v>31</v>
      </c>
      <c r="AX447" s="14" t="s">
        <v>81</v>
      </c>
      <c r="AY447" s="259" t="s">
        <v>139</v>
      </c>
    </row>
    <row r="448" spans="1:65" s="2" customFormat="1" ht="24.15" customHeight="1">
      <c r="A448" s="37"/>
      <c r="B448" s="38"/>
      <c r="C448" s="218" t="s">
        <v>987</v>
      </c>
      <c r="D448" s="218" t="s">
        <v>142</v>
      </c>
      <c r="E448" s="219" t="s">
        <v>592</v>
      </c>
      <c r="F448" s="220" t="s">
        <v>593</v>
      </c>
      <c r="G448" s="221" t="s">
        <v>201</v>
      </c>
      <c r="H448" s="222">
        <v>1181.251</v>
      </c>
      <c r="I448" s="223"/>
      <c r="J448" s="224">
        <f>ROUND(I448*H448,2)</f>
        <v>0</v>
      </c>
      <c r="K448" s="225"/>
      <c r="L448" s="43"/>
      <c r="M448" s="226" t="s">
        <v>1</v>
      </c>
      <c r="N448" s="227" t="s">
        <v>38</v>
      </c>
      <c r="O448" s="90"/>
      <c r="P448" s="228">
        <f>O448*H448</f>
        <v>0</v>
      </c>
      <c r="Q448" s="228">
        <v>0.000286</v>
      </c>
      <c r="R448" s="228">
        <f>Q448*H448</f>
        <v>0.33783778600000003</v>
      </c>
      <c r="S448" s="228">
        <v>0</v>
      </c>
      <c r="T448" s="229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30" t="s">
        <v>167</v>
      </c>
      <c r="AT448" s="230" t="s">
        <v>142</v>
      </c>
      <c r="AU448" s="230" t="s">
        <v>83</v>
      </c>
      <c r="AY448" s="16" t="s">
        <v>139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6" t="s">
        <v>81</v>
      </c>
      <c r="BK448" s="231">
        <f>ROUND(I448*H448,2)</f>
        <v>0</v>
      </c>
      <c r="BL448" s="16" t="s">
        <v>167</v>
      </c>
      <c r="BM448" s="230" t="s">
        <v>988</v>
      </c>
    </row>
    <row r="449" spans="1:51" s="13" customFormat="1" ht="12">
      <c r="A449" s="13"/>
      <c r="B449" s="237"/>
      <c r="C449" s="238"/>
      <c r="D449" s="239" t="s">
        <v>193</v>
      </c>
      <c r="E449" s="240" t="s">
        <v>1</v>
      </c>
      <c r="F449" s="241" t="s">
        <v>986</v>
      </c>
      <c r="G449" s="238"/>
      <c r="H449" s="242">
        <v>1219.461</v>
      </c>
      <c r="I449" s="243"/>
      <c r="J449" s="238"/>
      <c r="K449" s="238"/>
      <c r="L449" s="244"/>
      <c r="M449" s="245"/>
      <c r="N449" s="246"/>
      <c r="O449" s="246"/>
      <c r="P449" s="246"/>
      <c r="Q449" s="246"/>
      <c r="R449" s="246"/>
      <c r="S449" s="246"/>
      <c r="T449" s="24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8" t="s">
        <v>193</v>
      </c>
      <c r="AU449" s="248" t="s">
        <v>83</v>
      </c>
      <c r="AV449" s="13" t="s">
        <v>83</v>
      </c>
      <c r="AW449" s="13" t="s">
        <v>31</v>
      </c>
      <c r="AX449" s="13" t="s">
        <v>73</v>
      </c>
      <c r="AY449" s="248" t="s">
        <v>139</v>
      </c>
    </row>
    <row r="450" spans="1:51" s="13" customFormat="1" ht="12">
      <c r="A450" s="13"/>
      <c r="B450" s="237"/>
      <c r="C450" s="238"/>
      <c r="D450" s="239" t="s">
        <v>193</v>
      </c>
      <c r="E450" s="240" t="s">
        <v>1</v>
      </c>
      <c r="F450" s="241" t="s">
        <v>989</v>
      </c>
      <c r="G450" s="238"/>
      <c r="H450" s="242">
        <v>-21.98</v>
      </c>
      <c r="I450" s="243"/>
      <c r="J450" s="238"/>
      <c r="K450" s="238"/>
      <c r="L450" s="244"/>
      <c r="M450" s="245"/>
      <c r="N450" s="246"/>
      <c r="O450" s="246"/>
      <c r="P450" s="246"/>
      <c r="Q450" s="246"/>
      <c r="R450" s="246"/>
      <c r="S450" s="246"/>
      <c r="T450" s="24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8" t="s">
        <v>193</v>
      </c>
      <c r="AU450" s="248" t="s">
        <v>83</v>
      </c>
      <c r="AV450" s="13" t="s">
        <v>83</v>
      </c>
      <c r="AW450" s="13" t="s">
        <v>31</v>
      </c>
      <c r="AX450" s="13" t="s">
        <v>73</v>
      </c>
      <c r="AY450" s="248" t="s">
        <v>139</v>
      </c>
    </row>
    <row r="451" spans="1:51" s="13" customFormat="1" ht="12">
      <c r="A451" s="13"/>
      <c r="B451" s="237"/>
      <c r="C451" s="238"/>
      <c r="D451" s="239" t="s">
        <v>193</v>
      </c>
      <c r="E451" s="240" t="s">
        <v>1</v>
      </c>
      <c r="F451" s="241" t="s">
        <v>990</v>
      </c>
      <c r="G451" s="238"/>
      <c r="H451" s="242">
        <v>-5.61</v>
      </c>
      <c r="I451" s="243"/>
      <c r="J451" s="238"/>
      <c r="K451" s="238"/>
      <c r="L451" s="244"/>
      <c r="M451" s="245"/>
      <c r="N451" s="246"/>
      <c r="O451" s="246"/>
      <c r="P451" s="246"/>
      <c r="Q451" s="246"/>
      <c r="R451" s="246"/>
      <c r="S451" s="246"/>
      <c r="T451" s="24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8" t="s">
        <v>193</v>
      </c>
      <c r="AU451" s="248" t="s">
        <v>83</v>
      </c>
      <c r="AV451" s="13" t="s">
        <v>83</v>
      </c>
      <c r="AW451" s="13" t="s">
        <v>31</v>
      </c>
      <c r="AX451" s="13" t="s">
        <v>73</v>
      </c>
      <c r="AY451" s="248" t="s">
        <v>139</v>
      </c>
    </row>
    <row r="452" spans="1:51" s="13" customFormat="1" ht="12">
      <c r="A452" s="13"/>
      <c r="B452" s="237"/>
      <c r="C452" s="238"/>
      <c r="D452" s="239" t="s">
        <v>193</v>
      </c>
      <c r="E452" s="240" t="s">
        <v>1</v>
      </c>
      <c r="F452" s="241" t="s">
        <v>991</v>
      </c>
      <c r="G452" s="238"/>
      <c r="H452" s="242">
        <v>-10.62</v>
      </c>
      <c r="I452" s="243"/>
      <c r="J452" s="238"/>
      <c r="K452" s="238"/>
      <c r="L452" s="244"/>
      <c r="M452" s="245"/>
      <c r="N452" s="246"/>
      <c r="O452" s="246"/>
      <c r="P452" s="246"/>
      <c r="Q452" s="246"/>
      <c r="R452" s="246"/>
      <c r="S452" s="246"/>
      <c r="T452" s="24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8" t="s">
        <v>193</v>
      </c>
      <c r="AU452" s="248" t="s">
        <v>83</v>
      </c>
      <c r="AV452" s="13" t="s">
        <v>83</v>
      </c>
      <c r="AW452" s="13" t="s">
        <v>31</v>
      </c>
      <c r="AX452" s="13" t="s">
        <v>73</v>
      </c>
      <c r="AY452" s="248" t="s">
        <v>139</v>
      </c>
    </row>
    <row r="453" spans="1:51" s="14" customFormat="1" ht="12">
      <c r="A453" s="14"/>
      <c r="B453" s="249"/>
      <c r="C453" s="250"/>
      <c r="D453" s="239" t="s">
        <v>193</v>
      </c>
      <c r="E453" s="251" t="s">
        <v>1</v>
      </c>
      <c r="F453" s="252" t="s">
        <v>195</v>
      </c>
      <c r="G453" s="250"/>
      <c r="H453" s="253">
        <v>1181.251</v>
      </c>
      <c r="I453" s="254"/>
      <c r="J453" s="250"/>
      <c r="K453" s="250"/>
      <c r="L453" s="255"/>
      <c r="M453" s="256"/>
      <c r="N453" s="257"/>
      <c r="O453" s="257"/>
      <c r="P453" s="257"/>
      <c r="Q453" s="257"/>
      <c r="R453" s="257"/>
      <c r="S453" s="257"/>
      <c r="T453" s="258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9" t="s">
        <v>193</v>
      </c>
      <c r="AU453" s="259" t="s">
        <v>83</v>
      </c>
      <c r="AV453" s="14" t="s">
        <v>146</v>
      </c>
      <c r="AW453" s="14" t="s">
        <v>31</v>
      </c>
      <c r="AX453" s="14" t="s">
        <v>81</v>
      </c>
      <c r="AY453" s="259" t="s">
        <v>139</v>
      </c>
    </row>
    <row r="454" spans="1:65" s="2" customFormat="1" ht="24.15" customHeight="1">
      <c r="A454" s="37"/>
      <c r="B454" s="38"/>
      <c r="C454" s="218" t="s">
        <v>481</v>
      </c>
      <c r="D454" s="218" t="s">
        <v>142</v>
      </c>
      <c r="E454" s="219" t="s">
        <v>597</v>
      </c>
      <c r="F454" s="220" t="s">
        <v>598</v>
      </c>
      <c r="G454" s="221" t="s">
        <v>201</v>
      </c>
      <c r="H454" s="222">
        <v>405.87</v>
      </c>
      <c r="I454" s="223"/>
      <c r="J454" s="224">
        <f>ROUND(I454*H454,2)</f>
        <v>0</v>
      </c>
      <c r="K454" s="225"/>
      <c r="L454" s="43"/>
      <c r="M454" s="226" t="s">
        <v>1</v>
      </c>
      <c r="N454" s="227" t="s">
        <v>38</v>
      </c>
      <c r="O454" s="90"/>
      <c r="P454" s="228">
        <f>O454*H454</f>
        <v>0</v>
      </c>
      <c r="Q454" s="228">
        <v>0.00033</v>
      </c>
      <c r="R454" s="228">
        <f>Q454*H454</f>
        <v>0.1339371</v>
      </c>
      <c r="S454" s="228">
        <v>0</v>
      </c>
      <c r="T454" s="229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30" t="s">
        <v>167</v>
      </c>
      <c r="AT454" s="230" t="s">
        <v>142</v>
      </c>
      <c r="AU454" s="230" t="s">
        <v>83</v>
      </c>
      <c r="AY454" s="16" t="s">
        <v>139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6" t="s">
        <v>81</v>
      </c>
      <c r="BK454" s="231">
        <f>ROUND(I454*H454,2)</f>
        <v>0</v>
      </c>
      <c r="BL454" s="16" t="s">
        <v>167</v>
      </c>
      <c r="BM454" s="230" t="s">
        <v>992</v>
      </c>
    </row>
    <row r="455" spans="1:51" s="13" customFormat="1" ht="12">
      <c r="A455" s="13"/>
      <c r="B455" s="237"/>
      <c r="C455" s="238"/>
      <c r="D455" s="239" t="s">
        <v>193</v>
      </c>
      <c r="E455" s="240" t="s">
        <v>1</v>
      </c>
      <c r="F455" s="241" t="s">
        <v>967</v>
      </c>
      <c r="G455" s="238"/>
      <c r="H455" s="242">
        <v>448.32</v>
      </c>
      <c r="I455" s="243"/>
      <c r="J455" s="238"/>
      <c r="K455" s="238"/>
      <c r="L455" s="244"/>
      <c r="M455" s="245"/>
      <c r="N455" s="246"/>
      <c r="O455" s="246"/>
      <c r="P455" s="246"/>
      <c r="Q455" s="246"/>
      <c r="R455" s="246"/>
      <c r="S455" s="246"/>
      <c r="T455" s="247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8" t="s">
        <v>193</v>
      </c>
      <c r="AU455" s="248" t="s">
        <v>83</v>
      </c>
      <c r="AV455" s="13" t="s">
        <v>83</v>
      </c>
      <c r="AW455" s="13" t="s">
        <v>31</v>
      </c>
      <c r="AX455" s="13" t="s">
        <v>73</v>
      </c>
      <c r="AY455" s="248" t="s">
        <v>139</v>
      </c>
    </row>
    <row r="456" spans="1:51" s="13" customFormat="1" ht="12">
      <c r="A456" s="13"/>
      <c r="B456" s="237"/>
      <c r="C456" s="238"/>
      <c r="D456" s="239" t="s">
        <v>193</v>
      </c>
      <c r="E456" s="240" t="s">
        <v>1</v>
      </c>
      <c r="F456" s="241" t="s">
        <v>968</v>
      </c>
      <c r="G456" s="238"/>
      <c r="H456" s="242">
        <v>-42.45</v>
      </c>
      <c r="I456" s="243"/>
      <c r="J456" s="238"/>
      <c r="K456" s="238"/>
      <c r="L456" s="244"/>
      <c r="M456" s="245"/>
      <c r="N456" s="246"/>
      <c r="O456" s="246"/>
      <c r="P456" s="246"/>
      <c r="Q456" s="246"/>
      <c r="R456" s="246"/>
      <c r="S456" s="246"/>
      <c r="T456" s="24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8" t="s">
        <v>193</v>
      </c>
      <c r="AU456" s="248" t="s">
        <v>83</v>
      </c>
      <c r="AV456" s="13" t="s">
        <v>83</v>
      </c>
      <c r="AW456" s="13" t="s">
        <v>31</v>
      </c>
      <c r="AX456" s="13" t="s">
        <v>73</v>
      </c>
      <c r="AY456" s="248" t="s">
        <v>139</v>
      </c>
    </row>
    <row r="457" spans="1:51" s="14" customFormat="1" ht="12">
      <c r="A457" s="14"/>
      <c r="B457" s="249"/>
      <c r="C457" s="250"/>
      <c r="D457" s="239" t="s">
        <v>193</v>
      </c>
      <c r="E457" s="251" t="s">
        <v>1</v>
      </c>
      <c r="F457" s="252" t="s">
        <v>195</v>
      </c>
      <c r="G457" s="250"/>
      <c r="H457" s="253">
        <v>405.87</v>
      </c>
      <c r="I457" s="254"/>
      <c r="J457" s="250"/>
      <c r="K457" s="250"/>
      <c r="L457" s="255"/>
      <c r="M457" s="256"/>
      <c r="N457" s="257"/>
      <c r="O457" s="257"/>
      <c r="P457" s="257"/>
      <c r="Q457" s="257"/>
      <c r="R457" s="257"/>
      <c r="S457" s="257"/>
      <c r="T457" s="25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9" t="s">
        <v>193</v>
      </c>
      <c r="AU457" s="259" t="s">
        <v>83</v>
      </c>
      <c r="AV457" s="14" t="s">
        <v>146</v>
      </c>
      <c r="AW457" s="14" t="s">
        <v>31</v>
      </c>
      <c r="AX457" s="14" t="s">
        <v>81</v>
      </c>
      <c r="AY457" s="259" t="s">
        <v>139</v>
      </c>
    </row>
    <row r="458" spans="1:65" s="2" customFormat="1" ht="24.15" customHeight="1">
      <c r="A458" s="37"/>
      <c r="B458" s="38"/>
      <c r="C458" s="218" t="s">
        <v>993</v>
      </c>
      <c r="D458" s="218" t="s">
        <v>142</v>
      </c>
      <c r="E458" s="219" t="s">
        <v>600</v>
      </c>
      <c r="F458" s="220" t="s">
        <v>601</v>
      </c>
      <c r="G458" s="221" t="s">
        <v>201</v>
      </c>
      <c r="H458" s="222">
        <v>405.87</v>
      </c>
      <c r="I458" s="223"/>
      <c r="J458" s="224">
        <f>ROUND(I458*H458,2)</f>
        <v>0</v>
      </c>
      <c r="K458" s="225"/>
      <c r="L458" s="43"/>
      <c r="M458" s="226" t="s">
        <v>1</v>
      </c>
      <c r="N458" s="227" t="s">
        <v>38</v>
      </c>
      <c r="O458" s="90"/>
      <c r="P458" s="228">
        <f>O458*H458</f>
        <v>0</v>
      </c>
      <c r="Q458" s="228">
        <v>2E-05</v>
      </c>
      <c r="R458" s="228">
        <f>Q458*H458</f>
        <v>0.0081174</v>
      </c>
      <c r="S458" s="228">
        <v>0</v>
      </c>
      <c r="T458" s="229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30" t="s">
        <v>167</v>
      </c>
      <c r="AT458" s="230" t="s">
        <v>142</v>
      </c>
      <c r="AU458" s="230" t="s">
        <v>83</v>
      </c>
      <c r="AY458" s="16" t="s">
        <v>139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6" t="s">
        <v>81</v>
      </c>
      <c r="BK458" s="231">
        <f>ROUND(I458*H458,2)</f>
        <v>0</v>
      </c>
      <c r="BL458" s="16" t="s">
        <v>167</v>
      </c>
      <c r="BM458" s="230" t="s">
        <v>994</v>
      </c>
    </row>
    <row r="459" spans="1:51" s="13" customFormat="1" ht="12">
      <c r="A459" s="13"/>
      <c r="B459" s="237"/>
      <c r="C459" s="238"/>
      <c r="D459" s="239" t="s">
        <v>193</v>
      </c>
      <c r="E459" s="240" t="s">
        <v>1</v>
      </c>
      <c r="F459" s="241" t="s">
        <v>967</v>
      </c>
      <c r="G459" s="238"/>
      <c r="H459" s="242">
        <v>448.32</v>
      </c>
      <c r="I459" s="243"/>
      <c r="J459" s="238"/>
      <c r="K459" s="238"/>
      <c r="L459" s="244"/>
      <c r="M459" s="245"/>
      <c r="N459" s="246"/>
      <c r="O459" s="246"/>
      <c r="P459" s="246"/>
      <c r="Q459" s="246"/>
      <c r="R459" s="246"/>
      <c r="S459" s="246"/>
      <c r="T459" s="24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8" t="s">
        <v>193</v>
      </c>
      <c r="AU459" s="248" t="s">
        <v>83</v>
      </c>
      <c r="AV459" s="13" t="s">
        <v>83</v>
      </c>
      <c r="AW459" s="13" t="s">
        <v>31</v>
      </c>
      <c r="AX459" s="13" t="s">
        <v>73</v>
      </c>
      <c r="AY459" s="248" t="s">
        <v>139</v>
      </c>
    </row>
    <row r="460" spans="1:51" s="13" customFormat="1" ht="12">
      <c r="A460" s="13"/>
      <c r="B460" s="237"/>
      <c r="C460" s="238"/>
      <c r="D460" s="239" t="s">
        <v>193</v>
      </c>
      <c r="E460" s="240" t="s">
        <v>1</v>
      </c>
      <c r="F460" s="241" t="s">
        <v>968</v>
      </c>
      <c r="G460" s="238"/>
      <c r="H460" s="242">
        <v>-42.45</v>
      </c>
      <c r="I460" s="243"/>
      <c r="J460" s="238"/>
      <c r="K460" s="238"/>
      <c r="L460" s="244"/>
      <c r="M460" s="245"/>
      <c r="N460" s="246"/>
      <c r="O460" s="246"/>
      <c r="P460" s="246"/>
      <c r="Q460" s="246"/>
      <c r="R460" s="246"/>
      <c r="S460" s="246"/>
      <c r="T460" s="247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8" t="s">
        <v>193</v>
      </c>
      <c r="AU460" s="248" t="s">
        <v>83</v>
      </c>
      <c r="AV460" s="13" t="s">
        <v>83</v>
      </c>
      <c r="AW460" s="13" t="s">
        <v>31</v>
      </c>
      <c r="AX460" s="13" t="s">
        <v>73</v>
      </c>
      <c r="AY460" s="248" t="s">
        <v>139</v>
      </c>
    </row>
    <row r="461" spans="1:51" s="14" customFormat="1" ht="12">
      <c r="A461" s="14"/>
      <c r="B461" s="249"/>
      <c r="C461" s="250"/>
      <c r="D461" s="239" t="s">
        <v>193</v>
      </c>
      <c r="E461" s="251" t="s">
        <v>1</v>
      </c>
      <c r="F461" s="252" t="s">
        <v>195</v>
      </c>
      <c r="G461" s="250"/>
      <c r="H461" s="253">
        <v>405.87</v>
      </c>
      <c r="I461" s="254"/>
      <c r="J461" s="250"/>
      <c r="K461" s="250"/>
      <c r="L461" s="255"/>
      <c r="M461" s="256"/>
      <c r="N461" s="257"/>
      <c r="O461" s="257"/>
      <c r="P461" s="257"/>
      <c r="Q461" s="257"/>
      <c r="R461" s="257"/>
      <c r="S461" s="257"/>
      <c r="T461" s="258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9" t="s">
        <v>193</v>
      </c>
      <c r="AU461" s="259" t="s">
        <v>83</v>
      </c>
      <c r="AV461" s="14" t="s">
        <v>146</v>
      </c>
      <c r="AW461" s="14" t="s">
        <v>31</v>
      </c>
      <c r="AX461" s="14" t="s">
        <v>81</v>
      </c>
      <c r="AY461" s="259" t="s">
        <v>139</v>
      </c>
    </row>
    <row r="462" spans="1:65" s="2" customFormat="1" ht="16.5" customHeight="1">
      <c r="A462" s="37"/>
      <c r="B462" s="38"/>
      <c r="C462" s="218" t="s">
        <v>485</v>
      </c>
      <c r="D462" s="218" t="s">
        <v>142</v>
      </c>
      <c r="E462" s="219" t="s">
        <v>604</v>
      </c>
      <c r="F462" s="220" t="s">
        <v>605</v>
      </c>
      <c r="G462" s="221" t="s">
        <v>201</v>
      </c>
      <c r="H462" s="222">
        <v>38.21</v>
      </c>
      <c r="I462" s="223"/>
      <c r="J462" s="224">
        <f>ROUND(I462*H462,2)</f>
        <v>0</v>
      </c>
      <c r="K462" s="225"/>
      <c r="L462" s="43"/>
      <c r="M462" s="226" t="s">
        <v>1</v>
      </c>
      <c r="N462" s="227" t="s">
        <v>38</v>
      </c>
      <c r="O462" s="90"/>
      <c r="P462" s="228">
        <f>O462*H462</f>
        <v>0</v>
      </c>
      <c r="Q462" s="228">
        <v>0.00025</v>
      </c>
      <c r="R462" s="228">
        <f>Q462*H462</f>
        <v>0.0095525</v>
      </c>
      <c r="S462" s="228">
        <v>0</v>
      </c>
      <c r="T462" s="229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30" t="s">
        <v>167</v>
      </c>
      <c r="AT462" s="230" t="s">
        <v>142</v>
      </c>
      <c r="AU462" s="230" t="s">
        <v>83</v>
      </c>
      <c r="AY462" s="16" t="s">
        <v>139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6" t="s">
        <v>81</v>
      </c>
      <c r="BK462" s="231">
        <f>ROUND(I462*H462,2)</f>
        <v>0</v>
      </c>
      <c r="BL462" s="16" t="s">
        <v>167</v>
      </c>
      <c r="BM462" s="230" t="s">
        <v>995</v>
      </c>
    </row>
    <row r="463" spans="1:51" s="13" customFormat="1" ht="12">
      <c r="A463" s="13"/>
      <c r="B463" s="237"/>
      <c r="C463" s="238"/>
      <c r="D463" s="239" t="s">
        <v>193</v>
      </c>
      <c r="E463" s="240" t="s">
        <v>1</v>
      </c>
      <c r="F463" s="241" t="s">
        <v>996</v>
      </c>
      <c r="G463" s="238"/>
      <c r="H463" s="242">
        <v>21.98</v>
      </c>
      <c r="I463" s="243"/>
      <c r="J463" s="238"/>
      <c r="K463" s="238"/>
      <c r="L463" s="244"/>
      <c r="M463" s="245"/>
      <c r="N463" s="246"/>
      <c r="O463" s="246"/>
      <c r="P463" s="246"/>
      <c r="Q463" s="246"/>
      <c r="R463" s="246"/>
      <c r="S463" s="246"/>
      <c r="T463" s="24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8" t="s">
        <v>193</v>
      </c>
      <c r="AU463" s="248" t="s">
        <v>83</v>
      </c>
      <c r="AV463" s="13" t="s">
        <v>83</v>
      </c>
      <c r="AW463" s="13" t="s">
        <v>31</v>
      </c>
      <c r="AX463" s="13" t="s">
        <v>73</v>
      </c>
      <c r="AY463" s="248" t="s">
        <v>139</v>
      </c>
    </row>
    <row r="464" spans="1:51" s="13" customFormat="1" ht="12">
      <c r="A464" s="13"/>
      <c r="B464" s="237"/>
      <c r="C464" s="238"/>
      <c r="D464" s="239" t="s">
        <v>193</v>
      </c>
      <c r="E464" s="240" t="s">
        <v>1</v>
      </c>
      <c r="F464" s="241" t="s">
        <v>768</v>
      </c>
      <c r="G464" s="238"/>
      <c r="H464" s="242">
        <v>5.61</v>
      </c>
      <c r="I464" s="243"/>
      <c r="J464" s="238"/>
      <c r="K464" s="238"/>
      <c r="L464" s="244"/>
      <c r="M464" s="245"/>
      <c r="N464" s="246"/>
      <c r="O464" s="246"/>
      <c r="P464" s="246"/>
      <c r="Q464" s="246"/>
      <c r="R464" s="246"/>
      <c r="S464" s="246"/>
      <c r="T464" s="247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8" t="s">
        <v>193</v>
      </c>
      <c r="AU464" s="248" t="s">
        <v>83</v>
      </c>
      <c r="AV464" s="13" t="s">
        <v>83</v>
      </c>
      <c r="AW464" s="13" t="s">
        <v>31</v>
      </c>
      <c r="AX464" s="13" t="s">
        <v>73</v>
      </c>
      <c r="AY464" s="248" t="s">
        <v>139</v>
      </c>
    </row>
    <row r="465" spans="1:51" s="13" customFormat="1" ht="12">
      <c r="A465" s="13"/>
      <c r="B465" s="237"/>
      <c r="C465" s="238"/>
      <c r="D465" s="239" t="s">
        <v>193</v>
      </c>
      <c r="E465" s="240" t="s">
        <v>1</v>
      </c>
      <c r="F465" s="241" t="s">
        <v>769</v>
      </c>
      <c r="G465" s="238"/>
      <c r="H465" s="242">
        <v>10.62</v>
      </c>
      <c r="I465" s="243"/>
      <c r="J465" s="238"/>
      <c r="K465" s="238"/>
      <c r="L465" s="244"/>
      <c r="M465" s="245"/>
      <c r="N465" s="246"/>
      <c r="O465" s="246"/>
      <c r="P465" s="246"/>
      <c r="Q465" s="246"/>
      <c r="R465" s="246"/>
      <c r="S465" s="246"/>
      <c r="T465" s="247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8" t="s">
        <v>193</v>
      </c>
      <c r="AU465" s="248" t="s">
        <v>83</v>
      </c>
      <c r="AV465" s="13" t="s">
        <v>83</v>
      </c>
      <c r="AW465" s="13" t="s">
        <v>31</v>
      </c>
      <c r="AX465" s="13" t="s">
        <v>73</v>
      </c>
      <c r="AY465" s="248" t="s">
        <v>139</v>
      </c>
    </row>
    <row r="466" spans="1:51" s="14" customFormat="1" ht="12">
      <c r="A466" s="14"/>
      <c r="B466" s="249"/>
      <c r="C466" s="250"/>
      <c r="D466" s="239" t="s">
        <v>193</v>
      </c>
      <c r="E466" s="251" t="s">
        <v>1</v>
      </c>
      <c r="F466" s="252" t="s">
        <v>195</v>
      </c>
      <c r="G466" s="250"/>
      <c r="H466" s="253">
        <v>38.21</v>
      </c>
      <c r="I466" s="254"/>
      <c r="J466" s="250"/>
      <c r="K466" s="250"/>
      <c r="L466" s="255"/>
      <c r="M466" s="256"/>
      <c r="N466" s="257"/>
      <c r="O466" s="257"/>
      <c r="P466" s="257"/>
      <c r="Q466" s="257"/>
      <c r="R466" s="257"/>
      <c r="S466" s="257"/>
      <c r="T466" s="258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9" t="s">
        <v>193</v>
      </c>
      <c r="AU466" s="259" t="s">
        <v>83</v>
      </c>
      <c r="AV466" s="14" t="s">
        <v>146</v>
      </c>
      <c r="AW466" s="14" t="s">
        <v>31</v>
      </c>
      <c r="AX466" s="14" t="s">
        <v>81</v>
      </c>
      <c r="AY466" s="259" t="s">
        <v>139</v>
      </c>
    </row>
    <row r="467" spans="1:63" s="12" customFormat="1" ht="25.9" customHeight="1">
      <c r="A467" s="12"/>
      <c r="B467" s="202"/>
      <c r="C467" s="203"/>
      <c r="D467" s="204" t="s">
        <v>72</v>
      </c>
      <c r="E467" s="205" t="s">
        <v>607</v>
      </c>
      <c r="F467" s="205" t="s">
        <v>608</v>
      </c>
      <c r="G467" s="203"/>
      <c r="H467" s="203"/>
      <c r="I467" s="206"/>
      <c r="J467" s="207">
        <f>BK467</f>
        <v>0</v>
      </c>
      <c r="K467" s="203"/>
      <c r="L467" s="208"/>
      <c r="M467" s="209"/>
      <c r="N467" s="210"/>
      <c r="O467" s="210"/>
      <c r="P467" s="211">
        <f>P468</f>
        <v>0</v>
      </c>
      <c r="Q467" s="210"/>
      <c r="R467" s="211">
        <f>R468</f>
        <v>0</v>
      </c>
      <c r="S467" s="210"/>
      <c r="T467" s="212">
        <f>T468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13" t="s">
        <v>146</v>
      </c>
      <c r="AT467" s="214" t="s">
        <v>72</v>
      </c>
      <c r="AU467" s="214" t="s">
        <v>73</v>
      </c>
      <c r="AY467" s="213" t="s">
        <v>139</v>
      </c>
      <c r="BK467" s="215">
        <f>BK468</f>
        <v>0</v>
      </c>
    </row>
    <row r="468" spans="1:65" s="2" customFormat="1" ht="16.5" customHeight="1">
      <c r="A468" s="37"/>
      <c r="B468" s="38"/>
      <c r="C468" s="218" t="s">
        <v>997</v>
      </c>
      <c r="D468" s="218" t="s">
        <v>142</v>
      </c>
      <c r="E468" s="219" t="s">
        <v>609</v>
      </c>
      <c r="F468" s="220" t="s">
        <v>610</v>
      </c>
      <c r="G468" s="221" t="s">
        <v>149</v>
      </c>
      <c r="H468" s="222">
        <v>1</v>
      </c>
      <c r="I468" s="223"/>
      <c r="J468" s="224">
        <f>ROUND(I468*H468,2)</f>
        <v>0</v>
      </c>
      <c r="K468" s="225"/>
      <c r="L468" s="43"/>
      <c r="M468" s="232" t="s">
        <v>1</v>
      </c>
      <c r="N468" s="233" t="s">
        <v>38</v>
      </c>
      <c r="O468" s="234"/>
      <c r="P468" s="235">
        <f>O468*H468</f>
        <v>0</v>
      </c>
      <c r="Q468" s="235">
        <v>0</v>
      </c>
      <c r="R468" s="235">
        <f>Q468*H468</f>
        <v>0</v>
      </c>
      <c r="S468" s="235">
        <v>0</v>
      </c>
      <c r="T468" s="236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30" t="s">
        <v>611</v>
      </c>
      <c r="AT468" s="230" t="s">
        <v>142</v>
      </c>
      <c r="AU468" s="230" t="s">
        <v>81</v>
      </c>
      <c r="AY468" s="16" t="s">
        <v>139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6" t="s">
        <v>81</v>
      </c>
      <c r="BK468" s="231">
        <f>ROUND(I468*H468,2)</f>
        <v>0</v>
      </c>
      <c r="BL468" s="16" t="s">
        <v>611</v>
      </c>
      <c r="BM468" s="230" t="s">
        <v>998</v>
      </c>
    </row>
    <row r="469" spans="1:31" s="2" customFormat="1" ht="6.95" customHeight="1">
      <c r="A469" s="37"/>
      <c r="B469" s="65"/>
      <c r="C469" s="66"/>
      <c r="D469" s="66"/>
      <c r="E469" s="66"/>
      <c r="F469" s="66"/>
      <c r="G469" s="66"/>
      <c r="H469" s="66"/>
      <c r="I469" s="66"/>
      <c r="J469" s="66"/>
      <c r="K469" s="66"/>
      <c r="L469" s="43"/>
      <c r="M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</row>
  </sheetData>
  <sheetProtection password="CC35" sheet="1" objects="1" scenarios="1" formatColumns="0" formatRows="0" autoFilter="0"/>
  <autoFilter ref="C135:K468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111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Polyfunkční dům Dragounská 12, Cheb - rozpočet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999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30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ROUND(J137,2)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ROUND((SUM(BE137:BE477)),2)</f>
        <v>0</v>
      </c>
      <c r="G33" s="37"/>
      <c r="H33" s="37"/>
      <c r="I33" s="154">
        <v>0.21</v>
      </c>
      <c r="J33" s="153">
        <f>ROUND(((SUM(BE137:BE477))*I33),2)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ROUND((SUM(BF137:BF477)),2)</f>
        <v>0</v>
      </c>
      <c r="G34" s="37"/>
      <c r="H34" s="37"/>
      <c r="I34" s="154">
        <v>0.15</v>
      </c>
      <c r="J34" s="153">
        <f>ROUND(((SUM(BF137:BF477))*I34),2)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ROUND((SUM(BG137:BG477)),2)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ROUND((SUM(BH137:BH477)),2)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ROUND((SUM(BI137:BI477)),2)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Polyfunkční dům Dragounská 12, Cheb - rozpočet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40 - 4NP - byty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30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115</v>
      </c>
      <c r="D94" s="175"/>
      <c r="E94" s="175"/>
      <c r="F94" s="175"/>
      <c r="G94" s="175"/>
      <c r="H94" s="175"/>
      <c r="I94" s="175"/>
      <c r="J94" s="176" t="s">
        <v>116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117</v>
      </c>
      <c r="D96" s="39"/>
      <c r="E96" s="39"/>
      <c r="F96" s="39"/>
      <c r="G96" s="39"/>
      <c r="H96" s="39"/>
      <c r="I96" s="39"/>
      <c r="J96" s="109">
        <f>J137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118</v>
      </c>
    </row>
    <row r="97" spans="1:31" s="9" customFormat="1" ht="24.95" customHeight="1">
      <c r="A97" s="9"/>
      <c r="B97" s="178"/>
      <c r="C97" s="179"/>
      <c r="D97" s="180" t="s">
        <v>169</v>
      </c>
      <c r="E97" s="181"/>
      <c r="F97" s="181"/>
      <c r="G97" s="181"/>
      <c r="H97" s="181"/>
      <c r="I97" s="181"/>
      <c r="J97" s="182">
        <f>J138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170</v>
      </c>
      <c r="E98" s="187"/>
      <c r="F98" s="187"/>
      <c r="G98" s="187"/>
      <c r="H98" s="187"/>
      <c r="I98" s="187"/>
      <c r="J98" s="188">
        <f>J139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171</v>
      </c>
      <c r="E99" s="187"/>
      <c r="F99" s="187"/>
      <c r="G99" s="187"/>
      <c r="H99" s="187"/>
      <c r="I99" s="187"/>
      <c r="J99" s="188">
        <f>J173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172</v>
      </c>
      <c r="E100" s="187"/>
      <c r="F100" s="187"/>
      <c r="G100" s="187"/>
      <c r="H100" s="187"/>
      <c r="I100" s="187"/>
      <c r="J100" s="188">
        <f>J217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173</v>
      </c>
      <c r="E101" s="187"/>
      <c r="F101" s="187"/>
      <c r="G101" s="187"/>
      <c r="H101" s="187"/>
      <c r="I101" s="187"/>
      <c r="J101" s="188">
        <f>J257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174</v>
      </c>
      <c r="E102" s="187"/>
      <c r="F102" s="187"/>
      <c r="G102" s="187"/>
      <c r="H102" s="187"/>
      <c r="I102" s="187"/>
      <c r="J102" s="188">
        <f>J264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8"/>
      <c r="C103" s="179"/>
      <c r="D103" s="180" t="s">
        <v>175</v>
      </c>
      <c r="E103" s="181"/>
      <c r="F103" s="181"/>
      <c r="G103" s="181"/>
      <c r="H103" s="181"/>
      <c r="I103" s="181"/>
      <c r="J103" s="182">
        <f>J266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4"/>
      <c r="C104" s="185"/>
      <c r="D104" s="186" t="s">
        <v>1000</v>
      </c>
      <c r="E104" s="187"/>
      <c r="F104" s="187"/>
      <c r="G104" s="187"/>
      <c r="H104" s="187"/>
      <c r="I104" s="187"/>
      <c r="J104" s="188">
        <f>J267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748</v>
      </c>
      <c r="E105" s="187"/>
      <c r="F105" s="187"/>
      <c r="G105" s="187"/>
      <c r="H105" s="187"/>
      <c r="I105" s="187"/>
      <c r="J105" s="188">
        <f>J281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749</v>
      </c>
      <c r="E106" s="187"/>
      <c r="F106" s="187"/>
      <c r="G106" s="187"/>
      <c r="H106" s="187"/>
      <c r="I106" s="187"/>
      <c r="J106" s="188">
        <f>J290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177</v>
      </c>
      <c r="E107" s="187"/>
      <c r="F107" s="187"/>
      <c r="G107" s="187"/>
      <c r="H107" s="187"/>
      <c r="I107" s="187"/>
      <c r="J107" s="188">
        <f>J300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178</v>
      </c>
      <c r="E108" s="187"/>
      <c r="F108" s="187"/>
      <c r="G108" s="187"/>
      <c r="H108" s="187"/>
      <c r="I108" s="187"/>
      <c r="J108" s="188">
        <f>J312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179</v>
      </c>
      <c r="E109" s="187"/>
      <c r="F109" s="187"/>
      <c r="G109" s="187"/>
      <c r="H109" s="187"/>
      <c r="I109" s="187"/>
      <c r="J109" s="188">
        <f>J319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180</v>
      </c>
      <c r="E110" s="187"/>
      <c r="F110" s="187"/>
      <c r="G110" s="187"/>
      <c r="H110" s="187"/>
      <c r="I110" s="187"/>
      <c r="J110" s="188">
        <f>J334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181</v>
      </c>
      <c r="E111" s="187"/>
      <c r="F111" s="187"/>
      <c r="G111" s="187"/>
      <c r="H111" s="187"/>
      <c r="I111" s="187"/>
      <c r="J111" s="188">
        <f>J350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182</v>
      </c>
      <c r="E112" s="187"/>
      <c r="F112" s="187"/>
      <c r="G112" s="187"/>
      <c r="H112" s="187"/>
      <c r="I112" s="187"/>
      <c r="J112" s="188">
        <f>J357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617</v>
      </c>
      <c r="E113" s="187"/>
      <c r="F113" s="187"/>
      <c r="G113" s="187"/>
      <c r="H113" s="187"/>
      <c r="I113" s="187"/>
      <c r="J113" s="188">
        <f>J368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183</v>
      </c>
      <c r="E114" s="187"/>
      <c r="F114" s="187"/>
      <c r="G114" s="187"/>
      <c r="H114" s="187"/>
      <c r="I114" s="187"/>
      <c r="J114" s="188">
        <f>J396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184</v>
      </c>
      <c r="E115" s="187"/>
      <c r="F115" s="187"/>
      <c r="G115" s="187"/>
      <c r="H115" s="187"/>
      <c r="I115" s="187"/>
      <c r="J115" s="188">
        <f>J417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4"/>
      <c r="C116" s="185"/>
      <c r="D116" s="186" t="s">
        <v>185</v>
      </c>
      <c r="E116" s="187"/>
      <c r="F116" s="187"/>
      <c r="G116" s="187"/>
      <c r="H116" s="187"/>
      <c r="I116" s="187"/>
      <c r="J116" s="188">
        <f>J433</f>
        <v>0</v>
      </c>
      <c r="K116" s="185"/>
      <c r="L116" s="18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8"/>
      <c r="C117" s="179"/>
      <c r="D117" s="180" t="s">
        <v>186</v>
      </c>
      <c r="E117" s="181"/>
      <c r="F117" s="181"/>
      <c r="G117" s="181"/>
      <c r="H117" s="181"/>
      <c r="I117" s="181"/>
      <c r="J117" s="182">
        <f>J476</f>
        <v>0</v>
      </c>
      <c r="K117" s="179"/>
      <c r="L117" s="183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2" customFormat="1" ht="21.8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3" spans="1:31" s="2" customFormat="1" ht="6.95" customHeight="1">
      <c r="A123" s="37"/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4.95" customHeight="1">
      <c r="A124" s="37"/>
      <c r="B124" s="38"/>
      <c r="C124" s="22" t="s">
        <v>124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16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173" t="str">
        <f>E7</f>
        <v>Polyfunkční dům Dragounská 12, Cheb - rozpočet</v>
      </c>
      <c r="F127" s="31"/>
      <c r="G127" s="31"/>
      <c r="H127" s="31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112</v>
      </c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6.5" customHeight="1">
      <c r="A129" s="37"/>
      <c r="B129" s="38"/>
      <c r="C129" s="39"/>
      <c r="D129" s="39"/>
      <c r="E129" s="75" t="str">
        <f>E9</f>
        <v>40 - 4NP - byty</v>
      </c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20</v>
      </c>
      <c r="D131" s="39"/>
      <c r="E131" s="39"/>
      <c r="F131" s="26" t="str">
        <f>F12</f>
        <v xml:space="preserve"> </v>
      </c>
      <c r="G131" s="39"/>
      <c r="H131" s="39"/>
      <c r="I131" s="31" t="s">
        <v>22</v>
      </c>
      <c r="J131" s="78" t="str">
        <f>IF(J12="","",J12)</f>
        <v>20. 1. 2022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24</v>
      </c>
      <c r="D133" s="39"/>
      <c r="E133" s="39"/>
      <c r="F133" s="26" t="str">
        <f>E15</f>
        <v xml:space="preserve"> </v>
      </c>
      <c r="G133" s="39"/>
      <c r="H133" s="39"/>
      <c r="I133" s="31" t="s">
        <v>29</v>
      </c>
      <c r="J133" s="35" t="str">
        <f>E21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27</v>
      </c>
      <c r="D134" s="39"/>
      <c r="E134" s="39"/>
      <c r="F134" s="26" t="str">
        <f>IF(E18="","",E18)</f>
        <v>Vyplň údaj</v>
      </c>
      <c r="G134" s="39"/>
      <c r="H134" s="39"/>
      <c r="I134" s="31" t="s">
        <v>30</v>
      </c>
      <c r="J134" s="35" t="str">
        <f>E24</f>
        <v xml:space="preserve">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0.3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11" customFormat="1" ht="29.25" customHeight="1">
      <c r="A136" s="190"/>
      <c r="B136" s="191"/>
      <c r="C136" s="192" t="s">
        <v>125</v>
      </c>
      <c r="D136" s="193" t="s">
        <v>58</v>
      </c>
      <c r="E136" s="193" t="s">
        <v>54</v>
      </c>
      <c r="F136" s="193" t="s">
        <v>55</v>
      </c>
      <c r="G136" s="193" t="s">
        <v>126</v>
      </c>
      <c r="H136" s="193" t="s">
        <v>127</v>
      </c>
      <c r="I136" s="193" t="s">
        <v>128</v>
      </c>
      <c r="J136" s="194" t="s">
        <v>116</v>
      </c>
      <c r="K136" s="195" t="s">
        <v>129</v>
      </c>
      <c r="L136" s="196"/>
      <c r="M136" s="99" t="s">
        <v>1</v>
      </c>
      <c r="N136" s="100" t="s">
        <v>37</v>
      </c>
      <c r="O136" s="100" t="s">
        <v>130</v>
      </c>
      <c r="P136" s="100" t="s">
        <v>131</v>
      </c>
      <c r="Q136" s="100" t="s">
        <v>132</v>
      </c>
      <c r="R136" s="100" t="s">
        <v>133</v>
      </c>
      <c r="S136" s="100" t="s">
        <v>134</v>
      </c>
      <c r="T136" s="101" t="s">
        <v>135</v>
      </c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</row>
    <row r="137" spans="1:63" s="2" customFormat="1" ht="22.8" customHeight="1">
      <c r="A137" s="37"/>
      <c r="B137" s="38"/>
      <c r="C137" s="106" t="s">
        <v>136</v>
      </c>
      <c r="D137" s="39"/>
      <c r="E137" s="39"/>
      <c r="F137" s="39"/>
      <c r="G137" s="39"/>
      <c r="H137" s="39"/>
      <c r="I137" s="39"/>
      <c r="J137" s="197">
        <f>BK137</f>
        <v>0</v>
      </c>
      <c r="K137" s="39"/>
      <c r="L137" s="43"/>
      <c r="M137" s="102"/>
      <c r="N137" s="198"/>
      <c r="O137" s="103"/>
      <c r="P137" s="199">
        <f>P138+P266+P476</f>
        <v>0</v>
      </c>
      <c r="Q137" s="103"/>
      <c r="R137" s="199">
        <f>R138+R266+R476</f>
        <v>21.292036646492</v>
      </c>
      <c r="S137" s="103"/>
      <c r="T137" s="200">
        <f>T138+T266+T476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72</v>
      </c>
      <c r="AU137" s="16" t="s">
        <v>118</v>
      </c>
      <c r="BK137" s="201">
        <f>BK138+BK266+BK476</f>
        <v>0</v>
      </c>
    </row>
    <row r="138" spans="1:63" s="12" customFormat="1" ht="25.9" customHeight="1">
      <c r="A138" s="12"/>
      <c r="B138" s="202"/>
      <c r="C138" s="203"/>
      <c r="D138" s="204" t="s">
        <v>72</v>
      </c>
      <c r="E138" s="205" t="s">
        <v>187</v>
      </c>
      <c r="F138" s="205" t="s">
        <v>188</v>
      </c>
      <c r="G138" s="203"/>
      <c r="H138" s="203"/>
      <c r="I138" s="206"/>
      <c r="J138" s="207">
        <f>BK138</f>
        <v>0</v>
      </c>
      <c r="K138" s="203"/>
      <c r="L138" s="208"/>
      <c r="M138" s="209"/>
      <c r="N138" s="210"/>
      <c r="O138" s="210"/>
      <c r="P138" s="211">
        <f>P139+P173+P217+P257+P264</f>
        <v>0</v>
      </c>
      <c r="Q138" s="210"/>
      <c r="R138" s="211">
        <f>R139+R173+R217+R257+R264</f>
        <v>12.476965614560001</v>
      </c>
      <c r="S138" s="210"/>
      <c r="T138" s="212">
        <f>T139+T173+T217+T257+T264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3" t="s">
        <v>81</v>
      </c>
      <c r="AT138" s="214" t="s">
        <v>72</v>
      </c>
      <c r="AU138" s="214" t="s">
        <v>73</v>
      </c>
      <c r="AY138" s="213" t="s">
        <v>139</v>
      </c>
      <c r="BK138" s="215">
        <f>BK139+BK173+BK217+BK257+BK264</f>
        <v>0</v>
      </c>
    </row>
    <row r="139" spans="1:63" s="12" customFormat="1" ht="22.8" customHeight="1">
      <c r="A139" s="12"/>
      <c r="B139" s="202"/>
      <c r="C139" s="203"/>
      <c r="D139" s="204" t="s">
        <v>72</v>
      </c>
      <c r="E139" s="216" t="s">
        <v>152</v>
      </c>
      <c r="F139" s="216" t="s">
        <v>189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SUM(P140:P172)</f>
        <v>0</v>
      </c>
      <c r="Q139" s="210"/>
      <c r="R139" s="211">
        <f>SUM(R140:R172)</f>
        <v>3.81702472</v>
      </c>
      <c r="S139" s="210"/>
      <c r="T139" s="212">
        <f>SUM(T140:T172)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81</v>
      </c>
      <c r="AT139" s="214" t="s">
        <v>72</v>
      </c>
      <c r="AU139" s="214" t="s">
        <v>81</v>
      </c>
      <c r="AY139" s="213" t="s">
        <v>139</v>
      </c>
      <c r="BK139" s="215">
        <f>SUM(BK140:BK172)</f>
        <v>0</v>
      </c>
    </row>
    <row r="140" spans="1:65" s="2" customFormat="1" ht="24.15" customHeight="1">
      <c r="A140" s="37"/>
      <c r="B140" s="38"/>
      <c r="C140" s="218" t="s">
        <v>81</v>
      </c>
      <c r="D140" s="218" t="s">
        <v>142</v>
      </c>
      <c r="E140" s="219" t="s">
        <v>190</v>
      </c>
      <c r="F140" s="220" t="s">
        <v>191</v>
      </c>
      <c r="G140" s="221" t="s">
        <v>192</v>
      </c>
      <c r="H140" s="222">
        <v>0.065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38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146</v>
      </c>
      <c r="AT140" s="230" t="s">
        <v>142</v>
      </c>
      <c r="AU140" s="230" t="s">
        <v>83</v>
      </c>
      <c r="AY140" s="16" t="s">
        <v>139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146</v>
      </c>
      <c r="BM140" s="230" t="s">
        <v>83</v>
      </c>
    </row>
    <row r="141" spans="1:51" s="13" customFormat="1" ht="12">
      <c r="A141" s="13"/>
      <c r="B141" s="237"/>
      <c r="C141" s="238"/>
      <c r="D141" s="239" t="s">
        <v>193</v>
      </c>
      <c r="E141" s="240" t="s">
        <v>1</v>
      </c>
      <c r="F141" s="241" t="s">
        <v>194</v>
      </c>
      <c r="G141" s="238"/>
      <c r="H141" s="242">
        <v>0.0378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193</v>
      </c>
      <c r="AU141" s="248" t="s">
        <v>83</v>
      </c>
      <c r="AV141" s="13" t="s">
        <v>83</v>
      </c>
      <c r="AW141" s="13" t="s">
        <v>31</v>
      </c>
      <c r="AX141" s="13" t="s">
        <v>73</v>
      </c>
      <c r="AY141" s="248" t="s">
        <v>139</v>
      </c>
    </row>
    <row r="142" spans="1:51" s="13" customFormat="1" ht="12">
      <c r="A142" s="13"/>
      <c r="B142" s="237"/>
      <c r="C142" s="238"/>
      <c r="D142" s="239" t="s">
        <v>193</v>
      </c>
      <c r="E142" s="240" t="s">
        <v>1</v>
      </c>
      <c r="F142" s="241" t="s">
        <v>643</v>
      </c>
      <c r="G142" s="238"/>
      <c r="H142" s="242">
        <v>0.027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193</v>
      </c>
      <c r="AU142" s="248" t="s">
        <v>83</v>
      </c>
      <c r="AV142" s="13" t="s">
        <v>83</v>
      </c>
      <c r="AW142" s="13" t="s">
        <v>31</v>
      </c>
      <c r="AX142" s="13" t="s">
        <v>73</v>
      </c>
      <c r="AY142" s="248" t="s">
        <v>139</v>
      </c>
    </row>
    <row r="143" spans="1:51" s="14" customFormat="1" ht="12">
      <c r="A143" s="14"/>
      <c r="B143" s="249"/>
      <c r="C143" s="250"/>
      <c r="D143" s="239" t="s">
        <v>193</v>
      </c>
      <c r="E143" s="251" t="s">
        <v>1</v>
      </c>
      <c r="F143" s="252" t="s">
        <v>195</v>
      </c>
      <c r="G143" s="250"/>
      <c r="H143" s="253">
        <v>0.0648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9" t="s">
        <v>193</v>
      </c>
      <c r="AU143" s="259" t="s">
        <v>83</v>
      </c>
      <c r="AV143" s="14" t="s">
        <v>146</v>
      </c>
      <c r="AW143" s="14" t="s">
        <v>31</v>
      </c>
      <c r="AX143" s="14" t="s">
        <v>81</v>
      </c>
      <c r="AY143" s="259" t="s">
        <v>139</v>
      </c>
    </row>
    <row r="144" spans="1:65" s="2" customFormat="1" ht="33" customHeight="1">
      <c r="A144" s="37"/>
      <c r="B144" s="38"/>
      <c r="C144" s="218" t="s">
        <v>83</v>
      </c>
      <c r="D144" s="218" t="s">
        <v>142</v>
      </c>
      <c r="E144" s="219" t="s">
        <v>196</v>
      </c>
      <c r="F144" s="220" t="s">
        <v>197</v>
      </c>
      <c r="G144" s="221" t="s">
        <v>198</v>
      </c>
      <c r="H144" s="222">
        <v>11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38</v>
      </c>
      <c r="O144" s="90"/>
      <c r="P144" s="228">
        <f>O144*H144</f>
        <v>0</v>
      </c>
      <c r="Q144" s="228">
        <v>0.02628</v>
      </c>
      <c r="R144" s="228">
        <f>Q144*H144</f>
        <v>0.28908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146</v>
      </c>
      <c r="AT144" s="230" t="s">
        <v>142</v>
      </c>
      <c r="AU144" s="230" t="s">
        <v>83</v>
      </c>
      <c r="AY144" s="16" t="s">
        <v>139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146</v>
      </c>
      <c r="BM144" s="230" t="s">
        <v>146</v>
      </c>
    </row>
    <row r="145" spans="1:51" s="13" customFormat="1" ht="12">
      <c r="A145" s="13"/>
      <c r="B145" s="237"/>
      <c r="C145" s="238"/>
      <c r="D145" s="239" t="s">
        <v>193</v>
      </c>
      <c r="E145" s="240" t="s">
        <v>1</v>
      </c>
      <c r="F145" s="241" t="s">
        <v>1001</v>
      </c>
      <c r="G145" s="238"/>
      <c r="H145" s="242">
        <v>9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193</v>
      </c>
      <c r="AU145" s="248" t="s">
        <v>83</v>
      </c>
      <c r="AV145" s="13" t="s">
        <v>83</v>
      </c>
      <c r="AW145" s="13" t="s">
        <v>31</v>
      </c>
      <c r="AX145" s="13" t="s">
        <v>73</v>
      </c>
      <c r="AY145" s="248" t="s">
        <v>139</v>
      </c>
    </row>
    <row r="146" spans="1:51" s="13" customFormat="1" ht="12">
      <c r="A146" s="13"/>
      <c r="B146" s="237"/>
      <c r="C146" s="238"/>
      <c r="D146" s="239" t="s">
        <v>193</v>
      </c>
      <c r="E146" s="240" t="s">
        <v>1</v>
      </c>
      <c r="F146" s="241" t="s">
        <v>645</v>
      </c>
      <c r="G146" s="238"/>
      <c r="H146" s="242">
        <v>2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193</v>
      </c>
      <c r="AU146" s="248" t="s">
        <v>83</v>
      </c>
      <c r="AV146" s="13" t="s">
        <v>83</v>
      </c>
      <c r="AW146" s="13" t="s">
        <v>31</v>
      </c>
      <c r="AX146" s="13" t="s">
        <v>73</v>
      </c>
      <c r="AY146" s="248" t="s">
        <v>139</v>
      </c>
    </row>
    <row r="147" spans="1:51" s="14" customFormat="1" ht="12">
      <c r="A147" s="14"/>
      <c r="B147" s="249"/>
      <c r="C147" s="250"/>
      <c r="D147" s="239" t="s">
        <v>193</v>
      </c>
      <c r="E147" s="251" t="s">
        <v>1</v>
      </c>
      <c r="F147" s="252" t="s">
        <v>195</v>
      </c>
      <c r="G147" s="250"/>
      <c r="H147" s="253">
        <v>11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9" t="s">
        <v>193</v>
      </c>
      <c r="AU147" s="259" t="s">
        <v>83</v>
      </c>
      <c r="AV147" s="14" t="s">
        <v>146</v>
      </c>
      <c r="AW147" s="14" t="s">
        <v>31</v>
      </c>
      <c r="AX147" s="14" t="s">
        <v>81</v>
      </c>
      <c r="AY147" s="259" t="s">
        <v>139</v>
      </c>
    </row>
    <row r="148" spans="1:65" s="2" customFormat="1" ht="24.15" customHeight="1">
      <c r="A148" s="37"/>
      <c r="B148" s="38"/>
      <c r="C148" s="218" t="s">
        <v>152</v>
      </c>
      <c r="D148" s="218" t="s">
        <v>142</v>
      </c>
      <c r="E148" s="219" t="s">
        <v>646</v>
      </c>
      <c r="F148" s="220" t="s">
        <v>647</v>
      </c>
      <c r="G148" s="221" t="s">
        <v>305</v>
      </c>
      <c r="H148" s="222">
        <v>0.029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38</v>
      </c>
      <c r="O148" s="90"/>
      <c r="P148" s="228">
        <f>O148*H148</f>
        <v>0</v>
      </c>
      <c r="Q148" s="228">
        <v>1.09</v>
      </c>
      <c r="R148" s="228">
        <f>Q148*H148</f>
        <v>0.031610000000000006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146</v>
      </c>
      <c r="AT148" s="230" t="s">
        <v>142</v>
      </c>
      <c r="AU148" s="230" t="s">
        <v>83</v>
      </c>
      <c r="AY148" s="16" t="s">
        <v>139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146</v>
      </c>
      <c r="BM148" s="230" t="s">
        <v>154</v>
      </c>
    </row>
    <row r="149" spans="1:65" s="2" customFormat="1" ht="24.15" customHeight="1">
      <c r="A149" s="37"/>
      <c r="B149" s="38"/>
      <c r="C149" s="218" t="s">
        <v>146</v>
      </c>
      <c r="D149" s="218" t="s">
        <v>142</v>
      </c>
      <c r="E149" s="219" t="s">
        <v>203</v>
      </c>
      <c r="F149" s="220" t="s">
        <v>204</v>
      </c>
      <c r="G149" s="221" t="s">
        <v>201</v>
      </c>
      <c r="H149" s="222">
        <v>29.49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38</v>
      </c>
      <c r="O149" s="90"/>
      <c r="P149" s="228">
        <f>O149*H149</f>
        <v>0</v>
      </c>
      <c r="Q149" s="228">
        <v>0.05897</v>
      </c>
      <c r="R149" s="228">
        <f>Q149*H149</f>
        <v>1.7390253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146</v>
      </c>
      <c r="AT149" s="230" t="s">
        <v>142</v>
      </c>
      <c r="AU149" s="230" t="s">
        <v>83</v>
      </c>
      <c r="AY149" s="16" t="s">
        <v>139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81</v>
      </c>
      <c r="BK149" s="231">
        <f>ROUND(I149*H149,2)</f>
        <v>0</v>
      </c>
      <c r="BL149" s="16" t="s">
        <v>146</v>
      </c>
      <c r="BM149" s="230" t="s">
        <v>158</v>
      </c>
    </row>
    <row r="150" spans="1:51" s="13" customFormat="1" ht="12">
      <c r="A150" s="13"/>
      <c r="B150" s="237"/>
      <c r="C150" s="238"/>
      <c r="D150" s="239" t="s">
        <v>193</v>
      </c>
      <c r="E150" s="240" t="s">
        <v>1</v>
      </c>
      <c r="F150" s="241" t="s">
        <v>1002</v>
      </c>
      <c r="G150" s="238"/>
      <c r="H150" s="242">
        <v>18.72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193</v>
      </c>
      <c r="AU150" s="248" t="s">
        <v>83</v>
      </c>
      <c r="AV150" s="13" t="s">
        <v>83</v>
      </c>
      <c r="AW150" s="13" t="s">
        <v>31</v>
      </c>
      <c r="AX150" s="13" t="s">
        <v>73</v>
      </c>
      <c r="AY150" s="248" t="s">
        <v>139</v>
      </c>
    </row>
    <row r="151" spans="1:51" s="13" customFormat="1" ht="12">
      <c r="A151" s="13"/>
      <c r="B151" s="237"/>
      <c r="C151" s="238"/>
      <c r="D151" s="239" t="s">
        <v>193</v>
      </c>
      <c r="E151" s="240" t="s">
        <v>1</v>
      </c>
      <c r="F151" s="241" t="s">
        <v>753</v>
      </c>
      <c r="G151" s="238"/>
      <c r="H151" s="242">
        <v>-5.12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193</v>
      </c>
      <c r="AU151" s="248" t="s">
        <v>83</v>
      </c>
      <c r="AV151" s="13" t="s">
        <v>83</v>
      </c>
      <c r="AW151" s="13" t="s">
        <v>31</v>
      </c>
      <c r="AX151" s="13" t="s">
        <v>73</v>
      </c>
      <c r="AY151" s="248" t="s">
        <v>139</v>
      </c>
    </row>
    <row r="152" spans="1:51" s="13" customFormat="1" ht="12">
      <c r="A152" s="13"/>
      <c r="B152" s="237"/>
      <c r="C152" s="238"/>
      <c r="D152" s="239" t="s">
        <v>193</v>
      </c>
      <c r="E152" s="240" t="s">
        <v>1</v>
      </c>
      <c r="F152" s="241" t="s">
        <v>651</v>
      </c>
      <c r="G152" s="238"/>
      <c r="H152" s="242">
        <v>5.2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193</v>
      </c>
      <c r="AU152" s="248" t="s">
        <v>83</v>
      </c>
      <c r="AV152" s="13" t="s">
        <v>83</v>
      </c>
      <c r="AW152" s="13" t="s">
        <v>31</v>
      </c>
      <c r="AX152" s="13" t="s">
        <v>73</v>
      </c>
      <c r="AY152" s="248" t="s">
        <v>139</v>
      </c>
    </row>
    <row r="153" spans="1:51" s="13" customFormat="1" ht="12">
      <c r="A153" s="13"/>
      <c r="B153" s="237"/>
      <c r="C153" s="238"/>
      <c r="D153" s="239" t="s">
        <v>193</v>
      </c>
      <c r="E153" s="240" t="s">
        <v>1</v>
      </c>
      <c r="F153" s="241" t="s">
        <v>652</v>
      </c>
      <c r="G153" s="238"/>
      <c r="H153" s="242">
        <v>-0.75</v>
      </c>
      <c r="I153" s="243"/>
      <c r="J153" s="238"/>
      <c r="K153" s="238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193</v>
      </c>
      <c r="AU153" s="248" t="s">
        <v>83</v>
      </c>
      <c r="AV153" s="13" t="s">
        <v>83</v>
      </c>
      <c r="AW153" s="13" t="s">
        <v>31</v>
      </c>
      <c r="AX153" s="13" t="s">
        <v>73</v>
      </c>
      <c r="AY153" s="248" t="s">
        <v>139</v>
      </c>
    </row>
    <row r="154" spans="1:51" s="13" customFormat="1" ht="12">
      <c r="A154" s="13"/>
      <c r="B154" s="237"/>
      <c r="C154" s="238"/>
      <c r="D154" s="239" t="s">
        <v>193</v>
      </c>
      <c r="E154" s="240" t="s">
        <v>1</v>
      </c>
      <c r="F154" s="241" t="s">
        <v>1003</v>
      </c>
      <c r="G154" s="238"/>
      <c r="H154" s="242">
        <v>7.64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193</v>
      </c>
      <c r="AU154" s="248" t="s">
        <v>83</v>
      </c>
      <c r="AV154" s="13" t="s">
        <v>83</v>
      </c>
      <c r="AW154" s="13" t="s">
        <v>31</v>
      </c>
      <c r="AX154" s="13" t="s">
        <v>73</v>
      </c>
      <c r="AY154" s="248" t="s">
        <v>139</v>
      </c>
    </row>
    <row r="155" spans="1:51" s="13" customFormat="1" ht="12">
      <c r="A155" s="13"/>
      <c r="B155" s="237"/>
      <c r="C155" s="238"/>
      <c r="D155" s="239" t="s">
        <v>193</v>
      </c>
      <c r="E155" s="240" t="s">
        <v>1</v>
      </c>
      <c r="F155" s="241" t="s">
        <v>1004</v>
      </c>
      <c r="G155" s="238"/>
      <c r="H155" s="242">
        <v>5.2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193</v>
      </c>
      <c r="AU155" s="248" t="s">
        <v>83</v>
      </c>
      <c r="AV155" s="13" t="s">
        <v>83</v>
      </c>
      <c r="AW155" s="13" t="s">
        <v>31</v>
      </c>
      <c r="AX155" s="13" t="s">
        <v>73</v>
      </c>
      <c r="AY155" s="248" t="s">
        <v>139</v>
      </c>
    </row>
    <row r="156" spans="1:51" s="13" customFormat="1" ht="12">
      <c r="A156" s="13"/>
      <c r="B156" s="237"/>
      <c r="C156" s="238"/>
      <c r="D156" s="239" t="s">
        <v>193</v>
      </c>
      <c r="E156" s="240" t="s">
        <v>1</v>
      </c>
      <c r="F156" s="241" t="s">
        <v>1005</v>
      </c>
      <c r="G156" s="238"/>
      <c r="H156" s="242">
        <v>-1.4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193</v>
      </c>
      <c r="AU156" s="248" t="s">
        <v>83</v>
      </c>
      <c r="AV156" s="13" t="s">
        <v>83</v>
      </c>
      <c r="AW156" s="13" t="s">
        <v>31</v>
      </c>
      <c r="AX156" s="13" t="s">
        <v>73</v>
      </c>
      <c r="AY156" s="248" t="s">
        <v>139</v>
      </c>
    </row>
    <row r="157" spans="1:51" s="14" customFormat="1" ht="12">
      <c r="A157" s="14"/>
      <c r="B157" s="249"/>
      <c r="C157" s="250"/>
      <c r="D157" s="239" t="s">
        <v>193</v>
      </c>
      <c r="E157" s="251" t="s">
        <v>1</v>
      </c>
      <c r="F157" s="252" t="s">
        <v>195</v>
      </c>
      <c r="G157" s="250"/>
      <c r="H157" s="253">
        <v>29.49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193</v>
      </c>
      <c r="AU157" s="259" t="s">
        <v>83</v>
      </c>
      <c r="AV157" s="14" t="s">
        <v>146</v>
      </c>
      <c r="AW157" s="14" t="s">
        <v>31</v>
      </c>
      <c r="AX157" s="14" t="s">
        <v>81</v>
      </c>
      <c r="AY157" s="259" t="s">
        <v>139</v>
      </c>
    </row>
    <row r="158" spans="1:65" s="2" customFormat="1" ht="24.15" customHeight="1">
      <c r="A158" s="37"/>
      <c r="B158" s="38"/>
      <c r="C158" s="218" t="s">
        <v>138</v>
      </c>
      <c r="D158" s="218" t="s">
        <v>142</v>
      </c>
      <c r="E158" s="219" t="s">
        <v>1006</v>
      </c>
      <c r="F158" s="220" t="s">
        <v>1007</v>
      </c>
      <c r="G158" s="221" t="s">
        <v>201</v>
      </c>
      <c r="H158" s="222">
        <v>7.818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38</v>
      </c>
      <c r="O158" s="90"/>
      <c r="P158" s="228">
        <f>O158*H158</f>
        <v>0</v>
      </c>
      <c r="Q158" s="228">
        <v>0.07571</v>
      </c>
      <c r="R158" s="228">
        <f>Q158*H158</f>
        <v>0.59190078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146</v>
      </c>
      <c r="AT158" s="230" t="s">
        <v>142</v>
      </c>
      <c r="AU158" s="230" t="s">
        <v>83</v>
      </c>
      <c r="AY158" s="16" t="s">
        <v>139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146</v>
      </c>
      <c r="BM158" s="230" t="s">
        <v>84</v>
      </c>
    </row>
    <row r="159" spans="1:51" s="13" customFormat="1" ht="12">
      <c r="A159" s="13"/>
      <c r="B159" s="237"/>
      <c r="C159" s="238"/>
      <c r="D159" s="239" t="s">
        <v>193</v>
      </c>
      <c r="E159" s="240" t="s">
        <v>1</v>
      </c>
      <c r="F159" s="241" t="s">
        <v>1008</v>
      </c>
      <c r="G159" s="238"/>
      <c r="H159" s="242">
        <v>7.618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193</v>
      </c>
      <c r="AU159" s="248" t="s">
        <v>83</v>
      </c>
      <c r="AV159" s="13" t="s">
        <v>83</v>
      </c>
      <c r="AW159" s="13" t="s">
        <v>31</v>
      </c>
      <c r="AX159" s="13" t="s">
        <v>73</v>
      </c>
      <c r="AY159" s="248" t="s">
        <v>139</v>
      </c>
    </row>
    <row r="160" spans="1:51" s="13" customFormat="1" ht="12">
      <c r="A160" s="13"/>
      <c r="B160" s="237"/>
      <c r="C160" s="238"/>
      <c r="D160" s="239" t="s">
        <v>193</v>
      </c>
      <c r="E160" s="240" t="s">
        <v>1</v>
      </c>
      <c r="F160" s="241" t="s">
        <v>1009</v>
      </c>
      <c r="G160" s="238"/>
      <c r="H160" s="242">
        <v>-1.8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193</v>
      </c>
      <c r="AU160" s="248" t="s">
        <v>83</v>
      </c>
      <c r="AV160" s="13" t="s">
        <v>83</v>
      </c>
      <c r="AW160" s="13" t="s">
        <v>31</v>
      </c>
      <c r="AX160" s="13" t="s">
        <v>73</v>
      </c>
      <c r="AY160" s="248" t="s">
        <v>139</v>
      </c>
    </row>
    <row r="161" spans="1:51" s="13" customFormat="1" ht="12">
      <c r="A161" s="13"/>
      <c r="B161" s="237"/>
      <c r="C161" s="238"/>
      <c r="D161" s="239" t="s">
        <v>193</v>
      </c>
      <c r="E161" s="240" t="s">
        <v>1</v>
      </c>
      <c r="F161" s="241" t="s">
        <v>674</v>
      </c>
      <c r="G161" s="238"/>
      <c r="H161" s="242">
        <v>2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193</v>
      </c>
      <c r="AU161" s="248" t="s">
        <v>83</v>
      </c>
      <c r="AV161" s="13" t="s">
        <v>83</v>
      </c>
      <c r="AW161" s="13" t="s">
        <v>31</v>
      </c>
      <c r="AX161" s="13" t="s">
        <v>73</v>
      </c>
      <c r="AY161" s="248" t="s">
        <v>139</v>
      </c>
    </row>
    <row r="162" spans="1:51" s="14" customFormat="1" ht="12">
      <c r="A162" s="14"/>
      <c r="B162" s="249"/>
      <c r="C162" s="250"/>
      <c r="D162" s="239" t="s">
        <v>193</v>
      </c>
      <c r="E162" s="251" t="s">
        <v>1</v>
      </c>
      <c r="F162" s="252" t="s">
        <v>195</v>
      </c>
      <c r="G162" s="250"/>
      <c r="H162" s="253">
        <v>7.818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193</v>
      </c>
      <c r="AU162" s="259" t="s">
        <v>83</v>
      </c>
      <c r="AV162" s="14" t="s">
        <v>146</v>
      </c>
      <c r="AW162" s="14" t="s">
        <v>31</v>
      </c>
      <c r="AX162" s="14" t="s">
        <v>81</v>
      </c>
      <c r="AY162" s="259" t="s">
        <v>139</v>
      </c>
    </row>
    <row r="163" spans="1:65" s="2" customFormat="1" ht="33" customHeight="1">
      <c r="A163" s="37"/>
      <c r="B163" s="38"/>
      <c r="C163" s="218" t="s">
        <v>154</v>
      </c>
      <c r="D163" s="218" t="s">
        <v>142</v>
      </c>
      <c r="E163" s="219" t="s">
        <v>1010</v>
      </c>
      <c r="F163" s="220" t="s">
        <v>1011</v>
      </c>
      <c r="G163" s="221" t="s">
        <v>201</v>
      </c>
      <c r="H163" s="222">
        <v>4.8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38</v>
      </c>
      <c r="O163" s="90"/>
      <c r="P163" s="228">
        <f>O163*H163</f>
        <v>0</v>
      </c>
      <c r="Q163" s="228">
        <v>0.11585</v>
      </c>
      <c r="R163" s="228">
        <f>Q163*H163</f>
        <v>0.5560799999999999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146</v>
      </c>
      <c r="AT163" s="230" t="s">
        <v>142</v>
      </c>
      <c r="AU163" s="230" t="s">
        <v>83</v>
      </c>
      <c r="AY163" s="16" t="s">
        <v>139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81</v>
      </c>
      <c r="BK163" s="231">
        <f>ROUND(I163*H163,2)</f>
        <v>0</v>
      </c>
      <c r="BL163" s="16" t="s">
        <v>146</v>
      </c>
      <c r="BM163" s="230" t="s">
        <v>216</v>
      </c>
    </row>
    <row r="164" spans="1:51" s="13" customFormat="1" ht="12">
      <c r="A164" s="13"/>
      <c r="B164" s="237"/>
      <c r="C164" s="238"/>
      <c r="D164" s="239" t="s">
        <v>193</v>
      </c>
      <c r="E164" s="240" t="s">
        <v>1</v>
      </c>
      <c r="F164" s="241" t="s">
        <v>1012</v>
      </c>
      <c r="G164" s="238"/>
      <c r="H164" s="242">
        <v>4.8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193</v>
      </c>
      <c r="AU164" s="248" t="s">
        <v>83</v>
      </c>
      <c r="AV164" s="13" t="s">
        <v>83</v>
      </c>
      <c r="AW164" s="13" t="s">
        <v>31</v>
      </c>
      <c r="AX164" s="13" t="s">
        <v>73</v>
      </c>
      <c r="AY164" s="248" t="s">
        <v>139</v>
      </c>
    </row>
    <row r="165" spans="1:51" s="14" customFormat="1" ht="12">
      <c r="A165" s="14"/>
      <c r="B165" s="249"/>
      <c r="C165" s="250"/>
      <c r="D165" s="239" t="s">
        <v>193</v>
      </c>
      <c r="E165" s="251" t="s">
        <v>1</v>
      </c>
      <c r="F165" s="252" t="s">
        <v>195</v>
      </c>
      <c r="G165" s="250"/>
      <c r="H165" s="253">
        <v>4.8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9" t="s">
        <v>193</v>
      </c>
      <c r="AU165" s="259" t="s">
        <v>83</v>
      </c>
      <c r="AV165" s="14" t="s">
        <v>146</v>
      </c>
      <c r="AW165" s="14" t="s">
        <v>31</v>
      </c>
      <c r="AX165" s="14" t="s">
        <v>81</v>
      </c>
      <c r="AY165" s="259" t="s">
        <v>139</v>
      </c>
    </row>
    <row r="166" spans="1:65" s="2" customFormat="1" ht="24.15" customHeight="1">
      <c r="A166" s="37"/>
      <c r="B166" s="38"/>
      <c r="C166" s="218" t="s">
        <v>159</v>
      </c>
      <c r="D166" s="218" t="s">
        <v>142</v>
      </c>
      <c r="E166" s="219" t="s">
        <v>1013</v>
      </c>
      <c r="F166" s="220" t="s">
        <v>1014</v>
      </c>
      <c r="G166" s="221" t="s">
        <v>201</v>
      </c>
      <c r="H166" s="222">
        <v>7.2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38</v>
      </c>
      <c r="O166" s="90"/>
      <c r="P166" s="228">
        <f>O166*H166</f>
        <v>0</v>
      </c>
      <c r="Q166" s="228">
        <v>0.073245</v>
      </c>
      <c r="R166" s="228">
        <f>Q166*H166</f>
        <v>0.527364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146</v>
      </c>
      <c r="AT166" s="230" t="s">
        <v>142</v>
      </c>
      <c r="AU166" s="230" t="s">
        <v>83</v>
      </c>
      <c r="AY166" s="16" t="s">
        <v>139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81</v>
      </c>
      <c r="BK166" s="231">
        <f>ROUND(I166*H166,2)</f>
        <v>0</v>
      </c>
      <c r="BL166" s="16" t="s">
        <v>146</v>
      </c>
      <c r="BM166" s="230" t="s">
        <v>162</v>
      </c>
    </row>
    <row r="167" spans="1:51" s="13" customFormat="1" ht="12">
      <c r="A167" s="13"/>
      <c r="B167" s="237"/>
      <c r="C167" s="238"/>
      <c r="D167" s="239" t="s">
        <v>193</v>
      </c>
      <c r="E167" s="240" t="s">
        <v>1</v>
      </c>
      <c r="F167" s="241" t="s">
        <v>1015</v>
      </c>
      <c r="G167" s="238"/>
      <c r="H167" s="242">
        <v>7.2</v>
      </c>
      <c r="I167" s="243"/>
      <c r="J167" s="238"/>
      <c r="K167" s="238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193</v>
      </c>
      <c r="AU167" s="248" t="s">
        <v>83</v>
      </c>
      <c r="AV167" s="13" t="s">
        <v>83</v>
      </c>
      <c r="AW167" s="13" t="s">
        <v>31</v>
      </c>
      <c r="AX167" s="13" t="s">
        <v>73</v>
      </c>
      <c r="AY167" s="248" t="s">
        <v>139</v>
      </c>
    </row>
    <row r="168" spans="1:51" s="14" customFormat="1" ht="12">
      <c r="A168" s="14"/>
      <c r="B168" s="249"/>
      <c r="C168" s="250"/>
      <c r="D168" s="239" t="s">
        <v>193</v>
      </c>
      <c r="E168" s="251" t="s">
        <v>1</v>
      </c>
      <c r="F168" s="252" t="s">
        <v>195</v>
      </c>
      <c r="G168" s="250"/>
      <c r="H168" s="253">
        <v>7.2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9" t="s">
        <v>193</v>
      </c>
      <c r="AU168" s="259" t="s">
        <v>83</v>
      </c>
      <c r="AV168" s="14" t="s">
        <v>146</v>
      </c>
      <c r="AW168" s="14" t="s">
        <v>31</v>
      </c>
      <c r="AX168" s="14" t="s">
        <v>81</v>
      </c>
      <c r="AY168" s="259" t="s">
        <v>139</v>
      </c>
    </row>
    <row r="169" spans="1:65" s="2" customFormat="1" ht="24.15" customHeight="1">
      <c r="A169" s="37"/>
      <c r="B169" s="38"/>
      <c r="C169" s="218" t="s">
        <v>158</v>
      </c>
      <c r="D169" s="218" t="s">
        <v>142</v>
      </c>
      <c r="E169" s="219" t="s">
        <v>653</v>
      </c>
      <c r="F169" s="220" t="s">
        <v>654</v>
      </c>
      <c r="G169" s="221" t="s">
        <v>201</v>
      </c>
      <c r="H169" s="222">
        <v>0.46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38</v>
      </c>
      <c r="O169" s="90"/>
      <c r="P169" s="228">
        <f>O169*H169</f>
        <v>0</v>
      </c>
      <c r="Q169" s="228">
        <v>0.178184</v>
      </c>
      <c r="R169" s="228">
        <f>Q169*H169</f>
        <v>0.08196464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146</v>
      </c>
      <c r="AT169" s="230" t="s">
        <v>142</v>
      </c>
      <c r="AU169" s="230" t="s">
        <v>83</v>
      </c>
      <c r="AY169" s="16" t="s">
        <v>139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81</v>
      </c>
      <c r="BK169" s="231">
        <f>ROUND(I169*H169,2)</f>
        <v>0</v>
      </c>
      <c r="BL169" s="16" t="s">
        <v>146</v>
      </c>
      <c r="BM169" s="230" t="s">
        <v>167</v>
      </c>
    </row>
    <row r="170" spans="1:51" s="13" customFormat="1" ht="12">
      <c r="A170" s="13"/>
      <c r="B170" s="237"/>
      <c r="C170" s="238"/>
      <c r="D170" s="239" t="s">
        <v>193</v>
      </c>
      <c r="E170" s="240" t="s">
        <v>1</v>
      </c>
      <c r="F170" s="241" t="s">
        <v>755</v>
      </c>
      <c r="G170" s="238"/>
      <c r="H170" s="242">
        <v>0.22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193</v>
      </c>
      <c r="AU170" s="248" t="s">
        <v>83</v>
      </c>
      <c r="AV170" s="13" t="s">
        <v>83</v>
      </c>
      <c r="AW170" s="13" t="s">
        <v>31</v>
      </c>
      <c r="AX170" s="13" t="s">
        <v>73</v>
      </c>
      <c r="AY170" s="248" t="s">
        <v>139</v>
      </c>
    </row>
    <row r="171" spans="1:51" s="13" customFormat="1" ht="12">
      <c r="A171" s="13"/>
      <c r="B171" s="237"/>
      <c r="C171" s="238"/>
      <c r="D171" s="239" t="s">
        <v>193</v>
      </c>
      <c r="E171" s="240" t="s">
        <v>1</v>
      </c>
      <c r="F171" s="241" t="s">
        <v>1016</v>
      </c>
      <c r="G171" s="238"/>
      <c r="H171" s="242">
        <v>0.24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193</v>
      </c>
      <c r="AU171" s="248" t="s">
        <v>83</v>
      </c>
      <c r="AV171" s="13" t="s">
        <v>83</v>
      </c>
      <c r="AW171" s="13" t="s">
        <v>31</v>
      </c>
      <c r="AX171" s="13" t="s">
        <v>73</v>
      </c>
      <c r="AY171" s="248" t="s">
        <v>139</v>
      </c>
    </row>
    <row r="172" spans="1:51" s="14" customFormat="1" ht="12">
      <c r="A172" s="14"/>
      <c r="B172" s="249"/>
      <c r="C172" s="250"/>
      <c r="D172" s="239" t="s">
        <v>193</v>
      </c>
      <c r="E172" s="251" t="s">
        <v>1</v>
      </c>
      <c r="F172" s="252" t="s">
        <v>195</v>
      </c>
      <c r="G172" s="250"/>
      <c r="H172" s="253">
        <v>0.46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9" t="s">
        <v>193</v>
      </c>
      <c r="AU172" s="259" t="s">
        <v>83</v>
      </c>
      <c r="AV172" s="14" t="s">
        <v>146</v>
      </c>
      <c r="AW172" s="14" t="s">
        <v>31</v>
      </c>
      <c r="AX172" s="14" t="s">
        <v>81</v>
      </c>
      <c r="AY172" s="259" t="s">
        <v>139</v>
      </c>
    </row>
    <row r="173" spans="1:63" s="12" customFormat="1" ht="22.8" customHeight="1">
      <c r="A173" s="12"/>
      <c r="B173" s="202"/>
      <c r="C173" s="203"/>
      <c r="D173" s="204" t="s">
        <v>72</v>
      </c>
      <c r="E173" s="216" t="s">
        <v>154</v>
      </c>
      <c r="F173" s="216" t="s">
        <v>207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SUM(P174:P216)</f>
        <v>0</v>
      </c>
      <c r="Q173" s="210"/>
      <c r="R173" s="211">
        <f>SUM(R174:R216)</f>
        <v>8.588542484</v>
      </c>
      <c r="S173" s="210"/>
      <c r="T173" s="212">
        <f>SUM(T174:T216)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81</v>
      </c>
      <c r="AT173" s="214" t="s">
        <v>72</v>
      </c>
      <c r="AU173" s="214" t="s">
        <v>81</v>
      </c>
      <c r="AY173" s="213" t="s">
        <v>139</v>
      </c>
      <c r="BK173" s="215">
        <f>SUM(BK174:BK216)</f>
        <v>0</v>
      </c>
    </row>
    <row r="174" spans="1:65" s="2" customFormat="1" ht="24.15" customHeight="1">
      <c r="A174" s="37"/>
      <c r="B174" s="38"/>
      <c r="C174" s="218" t="s">
        <v>221</v>
      </c>
      <c r="D174" s="218" t="s">
        <v>142</v>
      </c>
      <c r="E174" s="219" t="s">
        <v>208</v>
      </c>
      <c r="F174" s="220" t="s">
        <v>209</v>
      </c>
      <c r="G174" s="221" t="s">
        <v>201</v>
      </c>
      <c r="H174" s="222">
        <v>108.6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38</v>
      </c>
      <c r="O174" s="90"/>
      <c r="P174" s="228">
        <f>O174*H174</f>
        <v>0</v>
      </c>
      <c r="Q174" s="228">
        <v>0.017</v>
      </c>
      <c r="R174" s="228">
        <f>Q174*H174</f>
        <v>1.8462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146</v>
      </c>
      <c r="AT174" s="230" t="s">
        <v>142</v>
      </c>
      <c r="AU174" s="230" t="s">
        <v>83</v>
      </c>
      <c r="AY174" s="16" t="s">
        <v>139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81</v>
      </c>
      <c r="BK174" s="231">
        <f>ROUND(I174*H174,2)</f>
        <v>0</v>
      </c>
      <c r="BL174" s="16" t="s">
        <v>146</v>
      </c>
      <c r="BM174" s="230" t="s">
        <v>1017</v>
      </c>
    </row>
    <row r="175" spans="1:51" s="13" customFormat="1" ht="12">
      <c r="A175" s="13"/>
      <c r="B175" s="237"/>
      <c r="C175" s="238"/>
      <c r="D175" s="239" t="s">
        <v>193</v>
      </c>
      <c r="E175" s="240" t="s">
        <v>1</v>
      </c>
      <c r="F175" s="241" t="s">
        <v>1018</v>
      </c>
      <c r="G175" s="238"/>
      <c r="H175" s="242">
        <v>108.6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193</v>
      </c>
      <c r="AU175" s="248" t="s">
        <v>83</v>
      </c>
      <c r="AV175" s="13" t="s">
        <v>83</v>
      </c>
      <c r="AW175" s="13" t="s">
        <v>31</v>
      </c>
      <c r="AX175" s="13" t="s">
        <v>81</v>
      </c>
      <c r="AY175" s="248" t="s">
        <v>139</v>
      </c>
    </row>
    <row r="176" spans="1:65" s="2" customFormat="1" ht="24.15" customHeight="1">
      <c r="A176" s="37"/>
      <c r="B176" s="38"/>
      <c r="C176" s="218" t="s">
        <v>84</v>
      </c>
      <c r="D176" s="218" t="s">
        <v>142</v>
      </c>
      <c r="E176" s="219" t="s">
        <v>212</v>
      </c>
      <c r="F176" s="220" t="s">
        <v>213</v>
      </c>
      <c r="G176" s="221" t="s">
        <v>201</v>
      </c>
      <c r="H176" s="222">
        <v>54.206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38</v>
      </c>
      <c r="O176" s="90"/>
      <c r="P176" s="228">
        <f>O176*H176</f>
        <v>0</v>
      </c>
      <c r="Q176" s="228">
        <v>0.004384</v>
      </c>
      <c r="R176" s="228">
        <f>Q176*H176</f>
        <v>0.23763910400000002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146</v>
      </c>
      <c r="AT176" s="230" t="s">
        <v>142</v>
      </c>
      <c r="AU176" s="230" t="s">
        <v>83</v>
      </c>
      <c r="AY176" s="16" t="s">
        <v>139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81</v>
      </c>
      <c r="BK176" s="231">
        <f>ROUND(I176*H176,2)</f>
        <v>0</v>
      </c>
      <c r="BL176" s="16" t="s">
        <v>146</v>
      </c>
      <c r="BM176" s="230" t="s">
        <v>229</v>
      </c>
    </row>
    <row r="177" spans="1:51" s="13" customFormat="1" ht="12">
      <c r="A177" s="13"/>
      <c r="B177" s="237"/>
      <c r="C177" s="238"/>
      <c r="D177" s="239" t="s">
        <v>193</v>
      </c>
      <c r="E177" s="240" t="s">
        <v>1</v>
      </c>
      <c r="F177" s="241" t="s">
        <v>758</v>
      </c>
      <c r="G177" s="238"/>
      <c r="H177" s="242">
        <v>18.72</v>
      </c>
      <c r="I177" s="243"/>
      <c r="J177" s="238"/>
      <c r="K177" s="238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193</v>
      </c>
      <c r="AU177" s="248" t="s">
        <v>83</v>
      </c>
      <c r="AV177" s="13" t="s">
        <v>83</v>
      </c>
      <c r="AW177" s="13" t="s">
        <v>31</v>
      </c>
      <c r="AX177" s="13" t="s">
        <v>73</v>
      </c>
      <c r="AY177" s="248" t="s">
        <v>139</v>
      </c>
    </row>
    <row r="178" spans="1:51" s="13" customFormat="1" ht="12">
      <c r="A178" s="13"/>
      <c r="B178" s="237"/>
      <c r="C178" s="238"/>
      <c r="D178" s="239" t="s">
        <v>193</v>
      </c>
      <c r="E178" s="240" t="s">
        <v>1</v>
      </c>
      <c r="F178" s="241" t="s">
        <v>753</v>
      </c>
      <c r="G178" s="238"/>
      <c r="H178" s="242">
        <v>-5.12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193</v>
      </c>
      <c r="AU178" s="248" t="s">
        <v>83</v>
      </c>
      <c r="AV178" s="13" t="s">
        <v>83</v>
      </c>
      <c r="AW178" s="13" t="s">
        <v>31</v>
      </c>
      <c r="AX178" s="13" t="s">
        <v>73</v>
      </c>
      <c r="AY178" s="248" t="s">
        <v>139</v>
      </c>
    </row>
    <row r="179" spans="1:51" s="13" customFormat="1" ht="12">
      <c r="A179" s="13"/>
      <c r="B179" s="237"/>
      <c r="C179" s="238"/>
      <c r="D179" s="239" t="s">
        <v>193</v>
      </c>
      <c r="E179" s="240" t="s">
        <v>1</v>
      </c>
      <c r="F179" s="241" t="s">
        <v>660</v>
      </c>
      <c r="G179" s="238"/>
      <c r="H179" s="242">
        <v>6.24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193</v>
      </c>
      <c r="AU179" s="248" t="s">
        <v>83</v>
      </c>
      <c r="AV179" s="13" t="s">
        <v>83</v>
      </c>
      <c r="AW179" s="13" t="s">
        <v>31</v>
      </c>
      <c r="AX179" s="13" t="s">
        <v>73</v>
      </c>
      <c r="AY179" s="248" t="s">
        <v>139</v>
      </c>
    </row>
    <row r="180" spans="1:51" s="13" customFormat="1" ht="12">
      <c r="A180" s="13"/>
      <c r="B180" s="237"/>
      <c r="C180" s="238"/>
      <c r="D180" s="239" t="s">
        <v>193</v>
      </c>
      <c r="E180" s="240" t="s">
        <v>1</v>
      </c>
      <c r="F180" s="241" t="s">
        <v>652</v>
      </c>
      <c r="G180" s="238"/>
      <c r="H180" s="242">
        <v>-0.75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193</v>
      </c>
      <c r="AU180" s="248" t="s">
        <v>83</v>
      </c>
      <c r="AV180" s="13" t="s">
        <v>83</v>
      </c>
      <c r="AW180" s="13" t="s">
        <v>31</v>
      </c>
      <c r="AX180" s="13" t="s">
        <v>73</v>
      </c>
      <c r="AY180" s="248" t="s">
        <v>139</v>
      </c>
    </row>
    <row r="181" spans="1:51" s="13" customFormat="1" ht="12">
      <c r="A181" s="13"/>
      <c r="B181" s="237"/>
      <c r="C181" s="238"/>
      <c r="D181" s="239" t="s">
        <v>193</v>
      </c>
      <c r="E181" s="240" t="s">
        <v>1</v>
      </c>
      <c r="F181" s="241" t="s">
        <v>1019</v>
      </c>
      <c r="G181" s="238"/>
      <c r="H181" s="242">
        <v>12.48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193</v>
      </c>
      <c r="AU181" s="248" t="s">
        <v>83</v>
      </c>
      <c r="AV181" s="13" t="s">
        <v>83</v>
      </c>
      <c r="AW181" s="13" t="s">
        <v>31</v>
      </c>
      <c r="AX181" s="13" t="s">
        <v>73</v>
      </c>
      <c r="AY181" s="248" t="s">
        <v>139</v>
      </c>
    </row>
    <row r="182" spans="1:51" s="13" customFormat="1" ht="12">
      <c r="A182" s="13"/>
      <c r="B182" s="237"/>
      <c r="C182" s="238"/>
      <c r="D182" s="239" t="s">
        <v>193</v>
      </c>
      <c r="E182" s="240" t="s">
        <v>1</v>
      </c>
      <c r="F182" s="241" t="s">
        <v>1020</v>
      </c>
      <c r="G182" s="238"/>
      <c r="H182" s="242">
        <v>1.4</v>
      </c>
      <c r="I182" s="243"/>
      <c r="J182" s="238"/>
      <c r="K182" s="238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193</v>
      </c>
      <c r="AU182" s="248" t="s">
        <v>83</v>
      </c>
      <c r="AV182" s="13" t="s">
        <v>83</v>
      </c>
      <c r="AW182" s="13" t="s">
        <v>31</v>
      </c>
      <c r="AX182" s="13" t="s">
        <v>73</v>
      </c>
      <c r="AY182" s="248" t="s">
        <v>139</v>
      </c>
    </row>
    <row r="183" spans="1:51" s="13" customFormat="1" ht="12">
      <c r="A183" s="13"/>
      <c r="B183" s="237"/>
      <c r="C183" s="238"/>
      <c r="D183" s="239" t="s">
        <v>193</v>
      </c>
      <c r="E183" s="240" t="s">
        <v>1</v>
      </c>
      <c r="F183" s="241" t="s">
        <v>1021</v>
      </c>
      <c r="G183" s="238"/>
      <c r="H183" s="242">
        <v>10.4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193</v>
      </c>
      <c r="AU183" s="248" t="s">
        <v>83</v>
      </c>
      <c r="AV183" s="13" t="s">
        <v>83</v>
      </c>
      <c r="AW183" s="13" t="s">
        <v>31</v>
      </c>
      <c r="AX183" s="13" t="s">
        <v>73</v>
      </c>
      <c r="AY183" s="248" t="s">
        <v>139</v>
      </c>
    </row>
    <row r="184" spans="1:51" s="13" customFormat="1" ht="12">
      <c r="A184" s="13"/>
      <c r="B184" s="237"/>
      <c r="C184" s="238"/>
      <c r="D184" s="239" t="s">
        <v>193</v>
      </c>
      <c r="E184" s="240" t="s">
        <v>1</v>
      </c>
      <c r="F184" s="241" t="s">
        <v>1022</v>
      </c>
      <c r="G184" s="238"/>
      <c r="H184" s="242">
        <v>-2.8</v>
      </c>
      <c r="I184" s="243"/>
      <c r="J184" s="238"/>
      <c r="K184" s="238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193</v>
      </c>
      <c r="AU184" s="248" t="s">
        <v>83</v>
      </c>
      <c r="AV184" s="13" t="s">
        <v>83</v>
      </c>
      <c r="AW184" s="13" t="s">
        <v>31</v>
      </c>
      <c r="AX184" s="13" t="s">
        <v>73</v>
      </c>
      <c r="AY184" s="248" t="s">
        <v>139</v>
      </c>
    </row>
    <row r="185" spans="1:51" s="13" customFormat="1" ht="12">
      <c r="A185" s="13"/>
      <c r="B185" s="237"/>
      <c r="C185" s="238"/>
      <c r="D185" s="239" t="s">
        <v>193</v>
      </c>
      <c r="E185" s="240" t="s">
        <v>1</v>
      </c>
      <c r="F185" s="241" t="s">
        <v>1023</v>
      </c>
      <c r="G185" s="238"/>
      <c r="H185" s="242">
        <v>15.236</v>
      </c>
      <c r="I185" s="243"/>
      <c r="J185" s="238"/>
      <c r="K185" s="238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193</v>
      </c>
      <c r="AU185" s="248" t="s">
        <v>83</v>
      </c>
      <c r="AV185" s="13" t="s">
        <v>83</v>
      </c>
      <c r="AW185" s="13" t="s">
        <v>31</v>
      </c>
      <c r="AX185" s="13" t="s">
        <v>73</v>
      </c>
      <c r="AY185" s="248" t="s">
        <v>139</v>
      </c>
    </row>
    <row r="186" spans="1:51" s="13" customFormat="1" ht="12">
      <c r="A186" s="13"/>
      <c r="B186" s="237"/>
      <c r="C186" s="238"/>
      <c r="D186" s="239" t="s">
        <v>193</v>
      </c>
      <c r="E186" s="240" t="s">
        <v>1</v>
      </c>
      <c r="F186" s="241" t="s">
        <v>934</v>
      </c>
      <c r="G186" s="238"/>
      <c r="H186" s="242">
        <v>-3.6</v>
      </c>
      <c r="I186" s="243"/>
      <c r="J186" s="238"/>
      <c r="K186" s="238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193</v>
      </c>
      <c r="AU186" s="248" t="s">
        <v>83</v>
      </c>
      <c r="AV186" s="13" t="s">
        <v>83</v>
      </c>
      <c r="AW186" s="13" t="s">
        <v>31</v>
      </c>
      <c r="AX186" s="13" t="s">
        <v>73</v>
      </c>
      <c r="AY186" s="248" t="s">
        <v>139</v>
      </c>
    </row>
    <row r="187" spans="1:51" s="13" customFormat="1" ht="12">
      <c r="A187" s="13"/>
      <c r="B187" s="237"/>
      <c r="C187" s="238"/>
      <c r="D187" s="239" t="s">
        <v>193</v>
      </c>
      <c r="E187" s="240" t="s">
        <v>1</v>
      </c>
      <c r="F187" s="241" t="s">
        <v>1024</v>
      </c>
      <c r="G187" s="238"/>
      <c r="H187" s="242">
        <v>2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193</v>
      </c>
      <c r="AU187" s="248" t="s">
        <v>83</v>
      </c>
      <c r="AV187" s="13" t="s">
        <v>83</v>
      </c>
      <c r="AW187" s="13" t="s">
        <v>31</v>
      </c>
      <c r="AX187" s="13" t="s">
        <v>73</v>
      </c>
      <c r="AY187" s="248" t="s">
        <v>139</v>
      </c>
    </row>
    <row r="188" spans="1:51" s="14" customFormat="1" ht="12">
      <c r="A188" s="14"/>
      <c r="B188" s="249"/>
      <c r="C188" s="250"/>
      <c r="D188" s="239" t="s">
        <v>193</v>
      </c>
      <c r="E188" s="251" t="s">
        <v>1</v>
      </c>
      <c r="F188" s="252" t="s">
        <v>195</v>
      </c>
      <c r="G188" s="250"/>
      <c r="H188" s="253">
        <v>54.206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9" t="s">
        <v>193</v>
      </c>
      <c r="AU188" s="259" t="s">
        <v>83</v>
      </c>
      <c r="AV188" s="14" t="s">
        <v>146</v>
      </c>
      <c r="AW188" s="14" t="s">
        <v>31</v>
      </c>
      <c r="AX188" s="14" t="s">
        <v>81</v>
      </c>
      <c r="AY188" s="259" t="s">
        <v>139</v>
      </c>
    </row>
    <row r="189" spans="1:65" s="2" customFormat="1" ht="24.15" customHeight="1">
      <c r="A189" s="37"/>
      <c r="B189" s="38"/>
      <c r="C189" s="218" t="s">
        <v>226</v>
      </c>
      <c r="D189" s="218" t="s">
        <v>142</v>
      </c>
      <c r="E189" s="219" t="s">
        <v>661</v>
      </c>
      <c r="F189" s="220" t="s">
        <v>662</v>
      </c>
      <c r="G189" s="221" t="s">
        <v>201</v>
      </c>
      <c r="H189" s="222">
        <v>39.166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38</v>
      </c>
      <c r="O189" s="90"/>
      <c r="P189" s="228">
        <f>O189*H189</f>
        <v>0</v>
      </c>
      <c r="Q189" s="228">
        <v>0.004</v>
      </c>
      <c r="R189" s="228">
        <f>Q189*H189</f>
        <v>0.156664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146</v>
      </c>
      <c r="AT189" s="230" t="s">
        <v>142</v>
      </c>
      <c r="AU189" s="230" t="s">
        <v>83</v>
      </c>
      <c r="AY189" s="16" t="s">
        <v>139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81</v>
      </c>
      <c r="BK189" s="231">
        <f>ROUND(I189*H189,2)</f>
        <v>0</v>
      </c>
      <c r="BL189" s="16" t="s">
        <v>146</v>
      </c>
      <c r="BM189" s="230" t="s">
        <v>87</v>
      </c>
    </row>
    <row r="190" spans="1:51" s="13" customFormat="1" ht="12">
      <c r="A190" s="13"/>
      <c r="B190" s="237"/>
      <c r="C190" s="238"/>
      <c r="D190" s="239" t="s">
        <v>193</v>
      </c>
      <c r="E190" s="240" t="s">
        <v>1</v>
      </c>
      <c r="F190" s="241" t="s">
        <v>660</v>
      </c>
      <c r="G190" s="238"/>
      <c r="H190" s="242">
        <v>6.24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193</v>
      </c>
      <c r="AU190" s="248" t="s">
        <v>83</v>
      </c>
      <c r="AV190" s="13" t="s">
        <v>83</v>
      </c>
      <c r="AW190" s="13" t="s">
        <v>31</v>
      </c>
      <c r="AX190" s="13" t="s">
        <v>73</v>
      </c>
      <c r="AY190" s="248" t="s">
        <v>139</v>
      </c>
    </row>
    <row r="191" spans="1:51" s="13" customFormat="1" ht="12">
      <c r="A191" s="13"/>
      <c r="B191" s="237"/>
      <c r="C191" s="238"/>
      <c r="D191" s="239" t="s">
        <v>193</v>
      </c>
      <c r="E191" s="240" t="s">
        <v>1</v>
      </c>
      <c r="F191" s="241" t="s">
        <v>652</v>
      </c>
      <c r="G191" s="238"/>
      <c r="H191" s="242">
        <v>-0.75</v>
      </c>
      <c r="I191" s="243"/>
      <c r="J191" s="238"/>
      <c r="K191" s="238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193</v>
      </c>
      <c r="AU191" s="248" t="s">
        <v>83</v>
      </c>
      <c r="AV191" s="13" t="s">
        <v>83</v>
      </c>
      <c r="AW191" s="13" t="s">
        <v>31</v>
      </c>
      <c r="AX191" s="13" t="s">
        <v>73</v>
      </c>
      <c r="AY191" s="248" t="s">
        <v>139</v>
      </c>
    </row>
    <row r="192" spans="1:51" s="13" customFormat="1" ht="12">
      <c r="A192" s="13"/>
      <c r="B192" s="237"/>
      <c r="C192" s="238"/>
      <c r="D192" s="239" t="s">
        <v>193</v>
      </c>
      <c r="E192" s="240" t="s">
        <v>1</v>
      </c>
      <c r="F192" s="241" t="s">
        <v>1025</v>
      </c>
      <c r="G192" s="238"/>
      <c r="H192" s="242">
        <v>10.4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193</v>
      </c>
      <c r="AU192" s="248" t="s">
        <v>83</v>
      </c>
      <c r="AV192" s="13" t="s">
        <v>83</v>
      </c>
      <c r="AW192" s="13" t="s">
        <v>31</v>
      </c>
      <c r="AX192" s="13" t="s">
        <v>73</v>
      </c>
      <c r="AY192" s="248" t="s">
        <v>139</v>
      </c>
    </row>
    <row r="193" spans="1:51" s="13" customFormat="1" ht="12">
      <c r="A193" s="13"/>
      <c r="B193" s="237"/>
      <c r="C193" s="238"/>
      <c r="D193" s="239" t="s">
        <v>193</v>
      </c>
      <c r="E193" s="240" t="s">
        <v>1</v>
      </c>
      <c r="F193" s="241" t="s">
        <v>1022</v>
      </c>
      <c r="G193" s="238"/>
      <c r="H193" s="242">
        <v>-2.8</v>
      </c>
      <c r="I193" s="243"/>
      <c r="J193" s="238"/>
      <c r="K193" s="238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193</v>
      </c>
      <c r="AU193" s="248" t="s">
        <v>83</v>
      </c>
      <c r="AV193" s="13" t="s">
        <v>83</v>
      </c>
      <c r="AW193" s="13" t="s">
        <v>31</v>
      </c>
      <c r="AX193" s="13" t="s">
        <v>73</v>
      </c>
      <c r="AY193" s="248" t="s">
        <v>139</v>
      </c>
    </row>
    <row r="194" spans="1:51" s="13" customFormat="1" ht="12">
      <c r="A194" s="13"/>
      <c r="B194" s="237"/>
      <c r="C194" s="238"/>
      <c r="D194" s="239" t="s">
        <v>193</v>
      </c>
      <c r="E194" s="240" t="s">
        <v>1</v>
      </c>
      <c r="F194" s="241" t="s">
        <v>1026</v>
      </c>
      <c r="G194" s="238"/>
      <c r="H194" s="242">
        <v>4</v>
      </c>
      <c r="I194" s="243"/>
      <c r="J194" s="238"/>
      <c r="K194" s="238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193</v>
      </c>
      <c r="AU194" s="248" t="s">
        <v>83</v>
      </c>
      <c r="AV194" s="13" t="s">
        <v>83</v>
      </c>
      <c r="AW194" s="13" t="s">
        <v>31</v>
      </c>
      <c r="AX194" s="13" t="s">
        <v>73</v>
      </c>
      <c r="AY194" s="248" t="s">
        <v>139</v>
      </c>
    </row>
    <row r="195" spans="1:51" s="13" customFormat="1" ht="12">
      <c r="A195" s="13"/>
      <c r="B195" s="237"/>
      <c r="C195" s="238"/>
      <c r="D195" s="239" t="s">
        <v>193</v>
      </c>
      <c r="E195" s="240" t="s">
        <v>1</v>
      </c>
      <c r="F195" s="241" t="s">
        <v>1027</v>
      </c>
      <c r="G195" s="238"/>
      <c r="H195" s="242">
        <v>5.2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193</v>
      </c>
      <c r="AU195" s="248" t="s">
        <v>83</v>
      </c>
      <c r="AV195" s="13" t="s">
        <v>83</v>
      </c>
      <c r="AW195" s="13" t="s">
        <v>31</v>
      </c>
      <c r="AX195" s="13" t="s">
        <v>73</v>
      </c>
      <c r="AY195" s="248" t="s">
        <v>139</v>
      </c>
    </row>
    <row r="196" spans="1:51" s="13" customFormat="1" ht="12">
      <c r="A196" s="13"/>
      <c r="B196" s="237"/>
      <c r="C196" s="238"/>
      <c r="D196" s="239" t="s">
        <v>193</v>
      </c>
      <c r="E196" s="240" t="s">
        <v>1</v>
      </c>
      <c r="F196" s="241" t="s">
        <v>1028</v>
      </c>
      <c r="G196" s="238"/>
      <c r="H196" s="242">
        <v>0.44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193</v>
      </c>
      <c r="AU196" s="248" t="s">
        <v>83</v>
      </c>
      <c r="AV196" s="13" t="s">
        <v>83</v>
      </c>
      <c r="AW196" s="13" t="s">
        <v>31</v>
      </c>
      <c r="AX196" s="13" t="s">
        <v>73</v>
      </c>
      <c r="AY196" s="248" t="s">
        <v>139</v>
      </c>
    </row>
    <row r="197" spans="1:51" s="13" customFormat="1" ht="12">
      <c r="A197" s="13"/>
      <c r="B197" s="237"/>
      <c r="C197" s="238"/>
      <c r="D197" s="239" t="s">
        <v>193</v>
      </c>
      <c r="E197" s="240" t="s">
        <v>1</v>
      </c>
      <c r="F197" s="241" t="s">
        <v>1023</v>
      </c>
      <c r="G197" s="238"/>
      <c r="H197" s="242">
        <v>15.236</v>
      </c>
      <c r="I197" s="243"/>
      <c r="J197" s="238"/>
      <c r="K197" s="238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193</v>
      </c>
      <c r="AU197" s="248" t="s">
        <v>83</v>
      </c>
      <c r="AV197" s="13" t="s">
        <v>83</v>
      </c>
      <c r="AW197" s="13" t="s">
        <v>31</v>
      </c>
      <c r="AX197" s="13" t="s">
        <v>73</v>
      </c>
      <c r="AY197" s="248" t="s">
        <v>139</v>
      </c>
    </row>
    <row r="198" spans="1:51" s="13" customFormat="1" ht="12">
      <c r="A198" s="13"/>
      <c r="B198" s="237"/>
      <c r="C198" s="238"/>
      <c r="D198" s="239" t="s">
        <v>193</v>
      </c>
      <c r="E198" s="240" t="s">
        <v>1</v>
      </c>
      <c r="F198" s="241" t="s">
        <v>934</v>
      </c>
      <c r="G198" s="238"/>
      <c r="H198" s="242">
        <v>-3.6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193</v>
      </c>
      <c r="AU198" s="248" t="s">
        <v>83</v>
      </c>
      <c r="AV198" s="13" t="s">
        <v>83</v>
      </c>
      <c r="AW198" s="13" t="s">
        <v>31</v>
      </c>
      <c r="AX198" s="13" t="s">
        <v>73</v>
      </c>
      <c r="AY198" s="248" t="s">
        <v>139</v>
      </c>
    </row>
    <row r="199" spans="1:51" s="13" customFormat="1" ht="12">
      <c r="A199" s="13"/>
      <c r="B199" s="237"/>
      <c r="C199" s="238"/>
      <c r="D199" s="239" t="s">
        <v>193</v>
      </c>
      <c r="E199" s="240" t="s">
        <v>1</v>
      </c>
      <c r="F199" s="241" t="s">
        <v>1024</v>
      </c>
      <c r="G199" s="238"/>
      <c r="H199" s="242">
        <v>2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193</v>
      </c>
      <c r="AU199" s="248" t="s">
        <v>83</v>
      </c>
      <c r="AV199" s="13" t="s">
        <v>83</v>
      </c>
      <c r="AW199" s="13" t="s">
        <v>31</v>
      </c>
      <c r="AX199" s="13" t="s">
        <v>73</v>
      </c>
      <c r="AY199" s="248" t="s">
        <v>139</v>
      </c>
    </row>
    <row r="200" spans="1:51" s="13" customFormat="1" ht="12">
      <c r="A200" s="13"/>
      <c r="B200" s="237"/>
      <c r="C200" s="238"/>
      <c r="D200" s="239" t="s">
        <v>193</v>
      </c>
      <c r="E200" s="240" t="s">
        <v>1</v>
      </c>
      <c r="F200" s="241" t="s">
        <v>1029</v>
      </c>
      <c r="G200" s="238"/>
      <c r="H200" s="242">
        <v>2.8</v>
      </c>
      <c r="I200" s="243"/>
      <c r="J200" s="238"/>
      <c r="K200" s="238"/>
      <c r="L200" s="244"/>
      <c r="M200" s="245"/>
      <c r="N200" s="246"/>
      <c r="O200" s="246"/>
      <c r="P200" s="246"/>
      <c r="Q200" s="246"/>
      <c r="R200" s="246"/>
      <c r="S200" s="246"/>
      <c r="T200" s="24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8" t="s">
        <v>193</v>
      </c>
      <c r="AU200" s="248" t="s">
        <v>83</v>
      </c>
      <c r="AV200" s="13" t="s">
        <v>83</v>
      </c>
      <c r="AW200" s="13" t="s">
        <v>31</v>
      </c>
      <c r="AX200" s="13" t="s">
        <v>73</v>
      </c>
      <c r="AY200" s="248" t="s">
        <v>139</v>
      </c>
    </row>
    <row r="201" spans="1:51" s="14" customFormat="1" ht="12">
      <c r="A201" s="14"/>
      <c r="B201" s="249"/>
      <c r="C201" s="250"/>
      <c r="D201" s="239" t="s">
        <v>193</v>
      </c>
      <c r="E201" s="251" t="s">
        <v>1</v>
      </c>
      <c r="F201" s="252" t="s">
        <v>195</v>
      </c>
      <c r="G201" s="250"/>
      <c r="H201" s="253">
        <v>39.166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9" t="s">
        <v>193</v>
      </c>
      <c r="AU201" s="259" t="s">
        <v>83</v>
      </c>
      <c r="AV201" s="14" t="s">
        <v>146</v>
      </c>
      <c r="AW201" s="14" t="s">
        <v>31</v>
      </c>
      <c r="AX201" s="14" t="s">
        <v>81</v>
      </c>
      <c r="AY201" s="259" t="s">
        <v>139</v>
      </c>
    </row>
    <row r="202" spans="1:65" s="2" customFormat="1" ht="24.15" customHeight="1">
      <c r="A202" s="37"/>
      <c r="B202" s="38"/>
      <c r="C202" s="218" t="s">
        <v>216</v>
      </c>
      <c r="D202" s="218" t="s">
        <v>142</v>
      </c>
      <c r="E202" s="219" t="s">
        <v>214</v>
      </c>
      <c r="F202" s="220" t="s">
        <v>215</v>
      </c>
      <c r="G202" s="221" t="s">
        <v>198</v>
      </c>
      <c r="H202" s="222">
        <v>3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38</v>
      </c>
      <c r="O202" s="90"/>
      <c r="P202" s="228">
        <f>O202*H202</f>
        <v>0</v>
      </c>
      <c r="Q202" s="228">
        <v>0.0102</v>
      </c>
      <c r="R202" s="228">
        <f>Q202*H202</f>
        <v>0.030600000000000002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146</v>
      </c>
      <c r="AT202" s="230" t="s">
        <v>142</v>
      </c>
      <c r="AU202" s="230" t="s">
        <v>83</v>
      </c>
      <c r="AY202" s="16" t="s">
        <v>139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81</v>
      </c>
      <c r="BK202" s="231">
        <f>ROUND(I202*H202,2)</f>
        <v>0</v>
      </c>
      <c r="BL202" s="16" t="s">
        <v>146</v>
      </c>
      <c r="BM202" s="230" t="s">
        <v>236</v>
      </c>
    </row>
    <row r="203" spans="1:65" s="2" customFormat="1" ht="24.15" customHeight="1">
      <c r="A203" s="37"/>
      <c r="B203" s="38"/>
      <c r="C203" s="218" t="s">
        <v>233</v>
      </c>
      <c r="D203" s="218" t="s">
        <v>142</v>
      </c>
      <c r="E203" s="219" t="s">
        <v>217</v>
      </c>
      <c r="F203" s="220" t="s">
        <v>218</v>
      </c>
      <c r="G203" s="221" t="s">
        <v>201</v>
      </c>
      <c r="H203" s="222">
        <v>312.803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38</v>
      </c>
      <c r="O203" s="90"/>
      <c r="P203" s="228">
        <f>O203*H203</f>
        <v>0</v>
      </c>
      <c r="Q203" s="228">
        <v>0.017</v>
      </c>
      <c r="R203" s="228">
        <f>Q203*H203</f>
        <v>5.317651000000001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146</v>
      </c>
      <c r="AT203" s="230" t="s">
        <v>142</v>
      </c>
      <c r="AU203" s="230" t="s">
        <v>83</v>
      </c>
      <c r="AY203" s="16" t="s">
        <v>139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81</v>
      </c>
      <c r="BK203" s="231">
        <f>ROUND(I203*H203,2)</f>
        <v>0</v>
      </c>
      <c r="BL203" s="16" t="s">
        <v>146</v>
      </c>
      <c r="BM203" s="230" t="s">
        <v>1030</v>
      </c>
    </row>
    <row r="204" spans="1:51" s="13" customFormat="1" ht="12">
      <c r="A204" s="13"/>
      <c r="B204" s="237"/>
      <c r="C204" s="238"/>
      <c r="D204" s="239" t="s">
        <v>193</v>
      </c>
      <c r="E204" s="240" t="s">
        <v>1</v>
      </c>
      <c r="F204" s="241" t="s">
        <v>1031</v>
      </c>
      <c r="G204" s="238"/>
      <c r="H204" s="242">
        <v>265.5432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193</v>
      </c>
      <c r="AU204" s="248" t="s">
        <v>83</v>
      </c>
      <c r="AV204" s="13" t="s">
        <v>83</v>
      </c>
      <c r="AW204" s="13" t="s">
        <v>31</v>
      </c>
      <c r="AX204" s="13" t="s">
        <v>73</v>
      </c>
      <c r="AY204" s="248" t="s">
        <v>139</v>
      </c>
    </row>
    <row r="205" spans="1:51" s="13" customFormat="1" ht="12">
      <c r="A205" s="13"/>
      <c r="B205" s="237"/>
      <c r="C205" s="238"/>
      <c r="D205" s="239" t="s">
        <v>193</v>
      </c>
      <c r="E205" s="240" t="s">
        <v>1</v>
      </c>
      <c r="F205" s="241" t="s">
        <v>1032</v>
      </c>
      <c r="G205" s="238"/>
      <c r="H205" s="242">
        <v>47.2593</v>
      </c>
      <c r="I205" s="243"/>
      <c r="J205" s="238"/>
      <c r="K205" s="238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193</v>
      </c>
      <c r="AU205" s="248" t="s">
        <v>83</v>
      </c>
      <c r="AV205" s="13" t="s">
        <v>83</v>
      </c>
      <c r="AW205" s="13" t="s">
        <v>31</v>
      </c>
      <c r="AX205" s="13" t="s">
        <v>73</v>
      </c>
      <c r="AY205" s="248" t="s">
        <v>139</v>
      </c>
    </row>
    <row r="206" spans="1:51" s="14" customFormat="1" ht="12">
      <c r="A206" s="14"/>
      <c r="B206" s="249"/>
      <c r="C206" s="250"/>
      <c r="D206" s="239" t="s">
        <v>193</v>
      </c>
      <c r="E206" s="251" t="s">
        <v>1</v>
      </c>
      <c r="F206" s="252" t="s">
        <v>195</v>
      </c>
      <c r="G206" s="250"/>
      <c r="H206" s="253">
        <v>312.8025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9" t="s">
        <v>193</v>
      </c>
      <c r="AU206" s="259" t="s">
        <v>83</v>
      </c>
      <c r="AV206" s="14" t="s">
        <v>146</v>
      </c>
      <c r="AW206" s="14" t="s">
        <v>31</v>
      </c>
      <c r="AX206" s="14" t="s">
        <v>81</v>
      </c>
      <c r="AY206" s="259" t="s">
        <v>139</v>
      </c>
    </row>
    <row r="207" spans="1:65" s="2" customFormat="1" ht="16.5" customHeight="1">
      <c r="A207" s="37"/>
      <c r="B207" s="38"/>
      <c r="C207" s="218" t="s">
        <v>162</v>
      </c>
      <c r="D207" s="218" t="s">
        <v>142</v>
      </c>
      <c r="E207" s="219" t="s">
        <v>663</v>
      </c>
      <c r="F207" s="220" t="s">
        <v>664</v>
      </c>
      <c r="G207" s="221" t="s">
        <v>201</v>
      </c>
      <c r="H207" s="222">
        <v>0.675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38</v>
      </c>
      <c r="O207" s="90"/>
      <c r="P207" s="228">
        <f>O207*H207</f>
        <v>0</v>
      </c>
      <c r="Q207" s="228">
        <v>0.000356</v>
      </c>
      <c r="R207" s="228">
        <f>Q207*H207</f>
        <v>0.0002403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146</v>
      </c>
      <c r="AT207" s="230" t="s">
        <v>142</v>
      </c>
      <c r="AU207" s="230" t="s">
        <v>83</v>
      </c>
      <c r="AY207" s="16" t="s">
        <v>139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81</v>
      </c>
      <c r="BK207" s="231">
        <f>ROUND(I207*H207,2)</f>
        <v>0</v>
      </c>
      <c r="BL207" s="16" t="s">
        <v>146</v>
      </c>
      <c r="BM207" s="230" t="s">
        <v>239</v>
      </c>
    </row>
    <row r="208" spans="1:51" s="13" customFormat="1" ht="12">
      <c r="A208" s="13"/>
      <c r="B208" s="237"/>
      <c r="C208" s="238"/>
      <c r="D208" s="239" t="s">
        <v>193</v>
      </c>
      <c r="E208" s="240" t="s">
        <v>1</v>
      </c>
      <c r="F208" s="241" t="s">
        <v>1033</v>
      </c>
      <c r="G208" s="238"/>
      <c r="H208" s="242">
        <v>0.3</v>
      </c>
      <c r="I208" s="243"/>
      <c r="J208" s="238"/>
      <c r="K208" s="238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193</v>
      </c>
      <c r="AU208" s="248" t="s">
        <v>83</v>
      </c>
      <c r="AV208" s="13" t="s">
        <v>83</v>
      </c>
      <c r="AW208" s="13" t="s">
        <v>31</v>
      </c>
      <c r="AX208" s="13" t="s">
        <v>73</v>
      </c>
      <c r="AY208" s="248" t="s">
        <v>139</v>
      </c>
    </row>
    <row r="209" spans="1:51" s="13" customFormat="1" ht="12">
      <c r="A209" s="13"/>
      <c r="B209" s="237"/>
      <c r="C209" s="238"/>
      <c r="D209" s="239" t="s">
        <v>193</v>
      </c>
      <c r="E209" s="240" t="s">
        <v>1</v>
      </c>
      <c r="F209" s="241" t="s">
        <v>1034</v>
      </c>
      <c r="G209" s="238"/>
      <c r="H209" s="242">
        <v>0.375</v>
      </c>
      <c r="I209" s="243"/>
      <c r="J209" s="238"/>
      <c r="K209" s="238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193</v>
      </c>
      <c r="AU209" s="248" t="s">
        <v>83</v>
      </c>
      <c r="AV209" s="13" t="s">
        <v>83</v>
      </c>
      <c r="AW209" s="13" t="s">
        <v>31</v>
      </c>
      <c r="AX209" s="13" t="s">
        <v>73</v>
      </c>
      <c r="AY209" s="248" t="s">
        <v>139</v>
      </c>
    </row>
    <row r="210" spans="1:51" s="14" customFormat="1" ht="12">
      <c r="A210" s="14"/>
      <c r="B210" s="249"/>
      <c r="C210" s="250"/>
      <c r="D210" s="239" t="s">
        <v>193</v>
      </c>
      <c r="E210" s="251" t="s">
        <v>1</v>
      </c>
      <c r="F210" s="252" t="s">
        <v>195</v>
      </c>
      <c r="G210" s="250"/>
      <c r="H210" s="253">
        <v>0.675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9" t="s">
        <v>193</v>
      </c>
      <c r="AU210" s="259" t="s">
        <v>83</v>
      </c>
      <c r="AV210" s="14" t="s">
        <v>146</v>
      </c>
      <c r="AW210" s="14" t="s">
        <v>31</v>
      </c>
      <c r="AX210" s="14" t="s">
        <v>81</v>
      </c>
      <c r="AY210" s="259" t="s">
        <v>139</v>
      </c>
    </row>
    <row r="211" spans="1:65" s="2" customFormat="1" ht="33" customHeight="1">
      <c r="A211" s="37"/>
      <c r="B211" s="38"/>
      <c r="C211" s="218" t="s">
        <v>8</v>
      </c>
      <c r="D211" s="218" t="s">
        <v>142</v>
      </c>
      <c r="E211" s="219" t="s">
        <v>222</v>
      </c>
      <c r="F211" s="220" t="s">
        <v>223</v>
      </c>
      <c r="G211" s="221" t="s">
        <v>198</v>
      </c>
      <c r="H211" s="222">
        <v>1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38</v>
      </c>
      <c r="O211" s="90"/>
      <c r="P211" s="228">
        <f>O211*H211</f>
        <v>0</v>
      </c>
      <c r="Q211" s="228">
        <v>0.01368288</v>
      </c>
      <c r="R211" s="228">
        <f>Q211*H211</f>
        <v>0.01368288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146</v>
      </c>
      <c r="AT211" s="230" t="s">
        <v>142</v>
      </c>
      <c r="AU211" s="230" t="s">
        <v>83</v>
      </c>
      <c r="AY211" s="16" t="s">
        <v>139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81</v>
      </c>
      <c r="BK211" s="231">
        <f>ROUND(I211*H211,2)</f>
        <v>0</v>
      </c>
      <c r="BL211" s="16" t="s">
        <v>146</v>
      </c>
      <c r="BM211" s="230" t="s">
        <v>242</v>
      </c>
    </row>
    <row r="212" spans="1:65" s="2" customFormat="1" ht="24.15" customHeight="1">
      <c r="A212" s="37"/>
      <c r="B212" s="38"/>
      <c r="C212" s="218" t="s">
        <v>167</v>
      </c>
      <c r="D212" s="218" t="s">
        <v>142</v>
      </c>
      <c r="E212" s="219" t="s">
        <v>224</v>
      </c>
      <c r="F212" s="220" t="s">
        <v>225</v>
      </c>
      <c r="G212" s="221" t="s">
        <v>198</v>
      </c>
      <c r="H212" s="222">
        <v>1</v>
      </c>
      <c r="I212" s="223"/>
      <c r="J212" s="224">
        <f>ROUND(I212*H212,2)</f>
        <v>0</v>
      </c>
      <c r="K212" s="225"/>
      <c r="L212" s="43"/>
      <c r="M212" s="226" t="s">
        <v>1</v>
      </c>
      <c r="N212" s="227" t="s">
        <v>38</v>
      </c>
      <c r="O212" s="90"/>
      <c r="P212" s="228">
        <f>O212*H212</f>
        <v>0</v>
      </c>
      <c r="Q212" s="228">
        <v>0.0022252</v>
      </c>
      <c r="R212" s="228">
        <f>Q212*H212</f>
        <v>0.0022252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146</v>
      </c>
      <c r="AT212" s="230" t="s">
        <v>142</v>
      </c>
      <c r="AU212" s="230" t="s">
        <v>83</v>
      </c>
      <c r="AY212" s="16" t="s">
        <v>139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81</v>
      </c>
      <c r="BK212" s="231">
        <f>ROUND(I212*H212,2)</f>
        <v>0</v>
      </c>
      <c r="BL212" s="16" t="s">
        <v>146</v>
      </c>
      <c r="BM212" s="230" t="s">
        <v>246</v>
      </c>
    </row>
    <row r="213" spans="1:65" s="2" customFormat="1" ht="21.75" customHeight="1">
      <c r="A213" s="37"/>
      <c r="B213" s="38"/>
      <c r="C213" s="218" t="s">
        <v>248</v>
      </c>
      <c r="D213" s="218" t="s">
        <v>142</v>
      </c>
      <c r="E213" s="219" t="s">
        <v>227</v>
      </c>
      <c r="F213" s="220" t="s">
        <v>228</v>
      </c>
      <c r="G213" s="221" t="s">
        <v>198</v>
      </c>
      <c r="H213" s="222">
        <v>21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38</v>
      </c>
      <c r="O213" s="90"/>
      <c r="P213" s="228">
        <f>O213*H213</f>
        <v>0</v>
      </c>
      <c r="Q213" s="228">
        <v>0.04684</v>
      </c>
      <c r="R213" s="228">
        <f>Q213*H213</f>
        <v>0.98364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146</v>
      </c>
      <c r="AT213" s="230" t="s">
        <v>142</v>
      </c>
      <c r="AU213" s="230" t="s">
        <v>83</v>
      </c>
      <c r="AY213" s="16" t="s">
        <v>139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81</v>
      </c>
      <c r="BK213" s="231">
        <f>ROUND(I213*H213,2)</f>
        <v>0</v>
      </c>
      <c r="BL213" s="16" t="s">
        <v>146</v>
      </c>
      <c r="BM213" s="230" t="s">
        <v>90</v>
      </c>
    </row>
    <row r="214" spans="1:65" s="2" customFormat="1" ht="37.8" customHeight="1">
      <c r="A214" s="37"/>
      <c r="B214" s="38"/>
      <c r="C214" s="260" t="s">
        <v>229</v>
      </c>
      <c r="D214" s="260" t="s">
        <v>230</v>
      </c>
      <c r="E214" s="261" t="s">
        <v>237</v>
      </c>
      <c r="F214" s="262" t="s">
        <v>238</v>
      </c>
      <c r="G214" s="263" t="s">
        <v>198</v>
      </c>
      <c r="H214" s="264">
        <v>12</v>
      </c>
      <c r="I214" s="265"/>
      <c r="J214" s="266">
        <f>ROUND(I214*H214,2)</f>
        <v>0</v>
      </c>
      <c r="K214" s="267"/>
      <c r="L214" s="268"/>
      <c r="M214" s="269" t="s">
        <v>1</v>
      </c>
      <c r="N214" s="270" t="s">
        <v>38</v>
      </c>
      <c r="O214" s="90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158</v>
      </c>
      <c r="AT214" s="230" t="s">
        <v>230</v>
      </c>
      <c r="AU214" s="230" t="s">
        <v>83</v>
      </c>
      <c r="AY214" s="16" t="s">
        <v>139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81</v>
      </c>
      <c r="BK214" s="231">
        <f>ROUND(I214*H214,2)</f>
        <v>0</v>
      </c>
      <c r="BL214" s="16" t="s">
        <v>146</v>
      </c>
      <c r="BM214" s="230" t="s">
        <v>254</v>
      </c>
    </row>
    <row r="215" spans="1:65" s="2" customFormat="1" ht="24.15" customHeight="1">
      <c r="A215" s="37"/>
      <c r="B215" s="38"/>
      <c r="C215" s="260" t="s">
        <v>255</v>
      </c>
      <c r="D215" s="260" t="s">
        <v>230</v>
      </c>
      <c r="E215" s="261" t="s">
        <v>1035</v>
      </c>
      <c r="F215" s="262" t="s">
        <v>1036</v>
      </c>
      <c r="G215" s="263" t="s">
        <v>198</v>
      </c>
      <c r="H215" s="264">
        <v>8</v>
      </c>
      <c r="I215" s="265"/>
      <c r="J215" s="266">
        <f>ROUND(I215*H215,2)</f>
        <v>0</v>
      </c>
      <c r="K215" s="267"/>
      <c r="L215" s="268"/>
      <c r="M215" s="269" t="s">
        <v>1</v>
      </c>
      <c r="N215" s="270" t="s">
        <v>38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158</v>
      </c>
      <c r="AT215" s="230" t="s">
        <v>230</v>
      </c>
      <c r="AU215" s="230" t="s">
        <v>83</v>
      </c>
      <c r="AY215" s="16" t="s">
        <v>139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81</v>
      </c>
      <c r="BK215" s="231">
        <f>ROUND(I215*H215,2)</f>
        <v>0</v>
      </c>
      <c r="BL215" s="16" t="s">
        <v>146</v>
      </c>
      <c r="BM215" s="230" t="s">
        <v>258</v>
      </c>
    </row>
    <row r="216" spans="1:65" s="2" customFormat="1" ht="24.15" customHeight="1">
      <c r="A216" s="37"/>
      <c r="B216" s="38"/>
      <c r="C216" s="260" t="s">
        <v>87</v>
      </c>
      <c r="D216" s="260" t="s">
        <v>230</v>
      </c>
      <c r="E216" s="261" t="s">
        <v>1037</v>
      </c>
      <c r="F216" s="262" t="s">
        <v>1038</v>
      </c>
      <c r="G216" s="263" t="s">
        <v>198</v>
      </c>
      <c r="H216" s="264">
        <v>1</v>
      </c>
      <c r="I216" s="265"/>
      <c r="J216" s="266">
        <f>ROUND(I216*H216,2)</f>
        <v>0</v>
      </c>
      <c r="K216" s="267"/>
      <c r="L216" s="268"/>
      <c r="M216" s="269" t="s">
        <v>1</v>
      </c>
      <c r="N216" s="270" t="s">
        <v>38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158</v>
      </c>
      <c r="AT216" s="230" t="s">
        <v>230</v>
      </c>
      <c r="AU216" s="230" t="s">
        <v>83</v>
      </c>
      <c r="AY216" s="16" t="s">
        <v>139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81</v>
      </c>
      <c r="BK216" s="231">
        <f>ROUND(I216*H216,2)</f>
        <v>0</v>
      </c>
      <c r="BL216" s="16" t="s">
        <v>146</v>
      </c>
      <c r="BM216" s="230" t="s">
        <v>261</v>
      </c>
    </row>
    <row r="217" spans="1:63" s="12" customFormat="1" ht="22.8" customHeight="1">
      <c r="A217" s="12"/>
      <c r="B217" s="202"/>
      <c r="C217" s="203"/>
      <c r="D217" s="204" t="s">
        <v>72</v>
      </c>
      <c r="E217" s="216" t="s">
        <v>221</v>
      </c>
      <c r="F217" s="216" t="s">
        <v>243</v>
      </c>
      <c r="G217" s="203"/>
      <c r="H217" s="203"/>
      <c r="I217" s="206"/>
      <c r="J217" s="217">
        <f>BK217</f>
        <v>0</v>
      </c>
      <c r="K217" s="203"/>
      <c r="L217" s="208"/>
      <c r="M217" s="209"/>
      <c r="N217" s="210"/>
      <c r="O217" s="210"/>
      <c r="P217" s="211">
        <f>SUM(P218:P256)</f>
        <v>0</v>
      </c>
      <c r="Q217" s="210"/>
      <c r="R217" s="211">
        <f>SUM(R218:R256)</f>
        <v>0.07139841055999999</v>
      </c>
      <c r="S217" s="210"/>
      <c r="T217" s="212">
        <f>SUM(T218:T256)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3" t="s">
        <v>81</v>
      </c>
      <c r="AT217" s="214" t="s">
        <v>72</v>
      </c>
      <c r="AU217" s="214" t="s">
        <v>81</v>
      </c>
      <c r="AY217" s="213" t="s">
        <v>139</v>
      </c>
      <c r="BK217" s="215">
        <f>SUM(BK218:BK256)</f>
        <v>0</v>
      </c>
    </row>
    <row r="218" spans="1:65" s="2" customFormat="1" ht="33" customHeight="1">
      <c r="A218" s="37"/>
      <c r="B218" s="38"/>
      <c r="C218" s="218" t="s">
        <v>7</v>
      </c>
      <c r="D218" s="218" t="s">
        <v>142</v>
      </c>
      <c r="E218" s="219" t="s">
        <v>244</v>
      </c>
      <c r="F218" s="220" t="s">
        <v>245</v>
      </c>
      <c r="G218" s="221" t="s">
        <v>201</v>
      </c>
      <c r="H218" s="222">
        <v>7.5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38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146</v>
      </c>
      <c r="AT218" s="230" t="s">
        <v>142</v>
      </c>
      <c r="AU218" s="230" t="s">
        <v>83</v>
      </c>
      <c r="AY218" s="16" t="s">
        <v>139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81</v>
      </c>
      <c r="BK218" s="231">
        <f>ROUND(I218*H218,2)</f>
        <v>0</v>
      </c>
      <c r="BL218" s="16" t="s">
        <v>146</v>
      </c>
      <c r="BM218" s="230" t="s">
        <v>264</v>
      </c>
    </row>
    <row r="219" spans="1:51" s="13" customFormat="1" ht="12">
      <c r="A219" s="13"/>
      <c r="B219" s="237"/>
      <c r="C219" s="238"/>
      <c r="D219" s="239" t="s">
        <v>193</v>
      </c>
      <c r="E219" s="240" t="s">
        <v>1</v>
      </c>
      <c r="F219" s="241" t="s">
        <v>247</v>
      </c>
      <c r="G219" s="238"/>
      <c r="H219" s="242">
        <v>7.5</v>
      </c>
      <c r="I219" s="243"/>
      <c r="J219" s="238"/>
      <c r="K219" s="238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193</v>
      </c>
      <c r="AU219" s="248" t="s">
        <v>83</v>
      </c>
      <c r="AV219" s="13" t="s">
        <v>83</v>
      </c>
      <c r="AW219" s="13" t="s">
        <v>31</v>
      </c>
      <c r="AX219" s="13" t="s">
        <v>73</v>
      </c>
      <c r="AY219" s="248" t="s">
        <v>139</v>
      </c>
    </row>
    <row r="220" spans="1:51" s="14" customFormat="1" ht="12">
      <c r="A220" s="14"/>
      <c r="B220" s="249"/>
      <c r="C220" s="250"/>
      <c r="D220" s="239" t="s">
        <v>193</v>
      </c>
      <c r="E220" s="251" t="s">
        <v>1</v>
      </c>
      <c r="F220" s="252" t="s">
        <v>195</v>
      </c>
      <c r="G220" s="250"/>
      <c r="H220" s="253">
        <v>7.5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9" t="s">
        <v>193</v>
      </c>
      <c r="AU220" s="259" t="s">
        <v>83</v>
      </c>
      <c r="AV220" s="14" t="s">
        <v>146</v>
      </c>
      <c r="AW220" s="14" t="s">
        <v>31</v>
      </c>
      <c r="AX220" s="14" t="s">
        <v>81</v>
      </c>
      <c r="AY220" s="259" t="s">
        <v>139</v>
      </c>
    </row>
    <row r="221" spans="1:65" s="2" customFormat="1" ht="33" customHeight="1">
      <c r="A221" s="37"/>
      <c r="B221" s="38"/>
      <c r="C221" s="218" t="s">
        <v>236</v>
      </c>
      <c r="D221" s="218" t="s">
        <v>142</v>
      </c>
      <c r="E221" s="219" t="s">
        <v>249</v>
      </c>
      <c r="F221" s="220" t="s">
        <v>250</v>
      </c>
      <c r="G221" s="221" t="s">
        <v>201</v>
      </c>
      <c r="H221" s="222">
        <v>225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38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146</v>
      </c>
      <c r="AT221" s="230" t="s">
        <v>142</v>
      </c>
      <c r="AU221" s="230" t="s">
        <v>83</v>
      </c>
      <c r="AY221" s="16" t="s">
        <v>139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81</v>
      </c>
      <c r="BK221" s="231">
        <f>ROUND(I221*H221,2)</f>
        <v>0</v>
      </c>
      <c r="BL221" s="16" t="s">
        <v>146</v>
      </c>
      <c r="BM221" s="230" t="s">
        <v>93</v>
      </c>
    </row>
    <row r="222" spans="1:51" s="13" customFormat="1" ht="12">
      <c r="A222" s="13"/>
      <c r="B222" s="237"/>
      <c r="C222" s="238"/>
      <c r="D222" s="239" t="s">
        <v>193</v>
      </c>
      <c r="E222" s="240" t="s">
        <v>1</v>
      </c>
      <c r="F222" s="241" t="s">
        <v>251</v>
      </c>
      <c r="G222" s="238"/>
      <c r="H222" s="242">
        <v>225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193</v>
      </c>
      <c r="AU222" s="248" t="s">
        <v>83</v>
      </c>
      <c r="AV222" s="13" t="s">
        <v>83</v>
      </c>
      <c r="AW222" s="13" t="s">
        <v>31</v>
      </c>
      <c r="AX222" s="13" t="s">
        <v>73</v>
      </c>
      <c r="AY222" s="248" t="s">
        <v>139</v>
      </c>
    </row>
    <row r="223" spans="1:51" s="14" customFormat="1" ht="12">
      <c r="A223" s="14"/>
      <c r="B223" s="249"/>
      <c r="C223" s="250"/>
      <c r="D223" s="239" t="s">
        <v>193</v>
      </c>
      <c r="E223" s="251" t="s">
        <v>1</v>
      </c>
      <c r="F223" s="252" t="s">
        <v>195</v>
      </c>
      <c r="G223" s="250"/>
      <c r="H223" s="253">
        <v>225</v>
      </c>
      <c r="I223" s="254"/>
      <c r="J223" s="250"/>
      <c r="K223" s="250"/>
      <c r="L223" s="255"/>
      <c r="M223" s="256"/>
      <c r="N223" s="257"/>
      <c r="O223" s="257"/>
      <c r="P223" s="257"/>
      <c r="Q223" s="257"/>
      <c r="R223" s="257"/>
      <c r="S223" s="257"/>
      <c r="T223" s="25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9" t="s">
        <v>193</v>
      </c>
      <c r="AU223" s="259" t="s">
        <v>83</v>
      </c>
      <c r="AV223" s="14" t="s">
        <v>146</v>
      </c>
      <c r="AW223" s="14" t="s">
        <v>31</v>
      </c>
      <c r="AX223" s="14" t="s">
        <v>81</v>
      </c>
      <c r="AY223" s="259" t="s">
        <v>139</v>
      </c>
    </row>
    <row r="224" spans="1:65" s="2" customFormat="1" ht="33" customHeight="1">
      <c r="A224" s="37"/>
      <c r="B224" s="38"/>
      <c r="C224" s="218" t="s">
        <v>267</v>
      </c>
      <c r="D224" s="218" t="s">
        <v>142</v>
      </c>
      <c r="E224" s="219" t="s">
        <v>252</v>
      </c>
      <c r="F224" s="220" t="s">
        <v>253</v>
      </c>
      <c r="G224" s="221" t="s">
        <v>201</v>
      </c>
      <c r="H224" s="222">
        <v>7.5</v>
      </c>
      <c r="I224" s="223"/>
      <c r="J224" s="224">
        <f>ROUND(I224*H224,2)</f>
        <v>0</v>
      </c>
      <c r="K224" s="225"/>
      <c r="L224" s="43"/>
      <c r="M224" s="226" t="s">
        <v>1</v>
      </c>
      <c r="N224" s="227" t="s">
        <v>38</v>
      </c>
      <c r="O224" s="90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146</v>
      </c>
      <c r="AT224" s="230" t="s">
        <v>142</v>
      </c>
      <c r="AU224" s="230" t="s">
        <v>83</v>
      </c>
      <c r="AY224" s="16" t="s">
        <v>139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81</v>
      </c>
      <c r="BK224" s="231">
        <f>ROUND(I224*H224,2)</f>
        <v>0</v>
      </c>
      <c r="BL224" s="16" t="s">
        <v>146</v>
      </c>
      <c r="BM224" s="230" t="s">
        <v>271</v>
      </c>
    </row>
    <row r="225" spans="1:65" s="2" customFormat="1" ht="16.5" customHeight="1">
      <c r="A225" s="37"/>
      <c r="B225" s="38"/>
      <c r="C225" s="218" t="s">
        <v>239</v>
      </c>
      <c r="D225" s="218" t="s">
        <v>142</v>
      </c>
      <c r="E225" s="219" t="s">
        <v>256</v>
      </c>
      <c r="F225" s="220" t="s">
        <v>257</v>
      </c>
      <c r="G225" s="221" t="s">
        <v>201</v>
      </c>
      <c r="H225" s="222">
        <v>7.5</v>
      </c>
      <c r="I225" s="223"/>
      <c r="J225" s="224">
        <f>ROUND(I225*H225,2)</f>
        <v>0</v>
      </c>
      <c r="K225" s="225"/>
      <c r="L225" s="43"/>
      <c r="M225" s="226" t="s">
        <v>1</v>
      </c>
      <c r="N225" s="227" t="s">
        <v>38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146</v>
      </c>
      <c r="AT225" s="230" t="s">
        <v>142</v>
      </c>
      <c r="AU225" s="230" t="s">
        <v>83</v>
      </c>
      <c r="AY225" s="16" t="s">
        <v>139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81</v>
      </c>
      <c r="BK225" s="231">
        <f>ROUND(I225*H225,2)</f>
        <v>0</v>
      </c>
      <c r="BL225" s="16" t="s">
        <v>146</v>
      </c>
      <c r="BM225" s="230" t="s">
        <v>274</v>
      </c>
    </row>
    <row r="226" spans="1:65" s="2" customFormat="1" ht="21.75" customHeight="1">
      <c r="A226" s="37"/>
      <c r="B226" s="38"/>
      <c r="C226" s="218" t="s">
        <v>275</v>
      </c>
      <c r="D226" s="218" t="s">
        <v>142</v>
      </c>
      <c r="E226" s="219" t="s">
        <v>259</v>
      </c>
      <c r="F226" s="220" t="s">
        <v>260</v>
      </c>
      <c r="G226" s="221" t="s">
        <v>201</v>
      </c>
      <c r="H226" s="222">
        <v>225</v>
      </c>
      <c r="I226" s="223"/>
      <c r="J226" s="224">
        <f>ROUND(I226*H226,2)</f>
        <v>0</v>
      </c>
      <c r="K226" s="225"/>
      <c r="L226" s="43"/>
      <c r="M226" s="226" t="s">
        <v>1</v>
      </c>
      <c r="N226" s="227" t="s">
        <v>38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146</v>
      </c>
      <c r="AT226" s="230" t="s">
        <v>142</v>
      </c>
      <c r="AU226" s="230" t="s">
        <v>83</v>
      </c>
      <c r="AY226" s="16" t="s">
        <v>139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81</v>
      </c>
      <c r="BK226" s="231">
        <f>ROUND(I226*H226,2)</f>
        <v>0</v>
      </c>
      <c r="BL226" s="16" t="s">
        <v>146</v>
      </c>
      <c r="BM226" s="230" t="s">
        <v>278</v>
      </c>
    </row>
    <row r="227" spans="1:51" s="13" customFormat="1" ht="12">
      <c r="A227" s="13"/>
      <c r="B227" s="237"/>
      <c r="C227" s="238"/>
      <c r="D227" s="239" t="s">
        <v>193</v>
      </c>
      <c r="E227" s="240" t="s">
        <v>1</v>
      </c>
      <c r="F227" s="241" t="s">
        <v>251</v>
      </c>
      <c r="G227" s="238"/>
      <c r="H227" s="242">
        <v>225</v>
      </c>
      <c r="I227" s="243"/>
      <c r="J227" s="238"/>
      <c r="K227" s="238"/>
      <c r="L227" s="244"/>
      <c r="M227" s="245"/>
      <c r="N227" s="246"/>
      <c r="O227" s="246"/>
      <c r="P227" s="246"/>
      <c r="Q227" s="246"/>
      <c r="R227" s="246"/>
      <c r="S227" s="246"/>
      <c r="T227" s="24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8" t="s">
        <v>193</v>
      </c>
      <c r="AU227" s="248" t="s">
        <v>83</v>
      </c>
      <c r="AV227" s="13" t="s">
        <v>83</v>
      </c>
      <c r="AW227" s="13" t="s">
        <v>31</v>
      </c>
      <c r="AX227" s="13" t="s">
        <v>73</v>
      </c>
      <c r="AY227" s="248" t="s">
        <v>139</v>
      </c>
    </row>
    <row r="228" spans="1:51" s="14" customFormat="1" ht="12">
      <c r="A228" s="14"/>
      <c r="B228" s="249"/>
      <c r="C228" s="250"/>
      <c r="D228" s="239" t="s">
        <v>193</v>
      </c>
      <c r="E228" s="251" t="s">
        <v>1</v>
      </c>
      <c r="F228" s="252" t="s">
        <v>195</v>
      </c>
      <c r="G228" s="250"/>
      <c r="H228" s="253">
        <v>225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9" t="s">
        <v>193</v>
      </c>
      <c r="AU228" s="259" t="s">
        <v>83</v>
      </c>
      <c r="AV228" s="14" t="s">
        <v>146</v>
      </c>
      <c r="AW228" s="14" t="s">
        <v>31</v>
      </c>
      <c r="AX228" s="14" t="s">
        <v>81</v>
      </c>
      <c r="AY228" s="259" t="s">
        <v>139</v>
      </c>
    </row>
    <row r="229" spans="1:65" s="2" customFormat="1" ht="21.75" customHeight="1">
      <c r="A229" s="37"/>
      <c r="B229" s="38"/>
      <c r="C229" s="218" t="s">
        <v>242</v>
      </c>
      <c r="D229" s="218" t="s">
        <v>142</v>
      </c>
      <c r="E229" s="219" t="s">
        <v>262</v>
      </c>
      <c r="F229" s="220" t="s">
        <v>263</v>
      </c>
      <c r="G229" s="221" t="s">
        <v>201</v>
      </c>
      <c r="H229" s="222">
        <v>7.5</v>
      </c>
      <c r="I229" s="223"/>
      <c r="J229" s="224">
        <f>ROUND(I229*H229,2)</f>
        <v>0</v>
      </c>
      <c r="K229" s="225"/>
      <c r="L229" s="43"/>
      <c r="M229" s="226" t="s">
        <v>1</v>
      </c>
      <c r="N229" s="227" t="s">
        <v>38</v>
      </c>
      <c r="O229" s="90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146</v>
      </c>
      <c r="AT229" s="230" t="s">
        <v>142</v>
      </c>
      <c r="AU229" s="230" t="s">
        <v>83</v>
      </c>
      <c r="AY229" s="16" t="s">
        <v>139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81</v>
      </c>
      <c r="BK229" s="231">
        <f>ROUND(I229*H229,2)</f>
        <v>0</v>
      </c>
      <c r="BL229" s="16" t="s">
        <v>146</v>
      </c>
      <c r="BM229" s="230" t="s">
        <v>281</v>
      </c>
    </row>
    <row r="230" spans="1:65" s="2" customFormat="1" ht="33" customHeight="1">
      <c r="A230" s="37"/>
      <c r="B230" s="38"/>
      <c r="C230" s="218" t="s">
        <v>283</v>
      </c>
      <c r="D230" s="218" t="s">
        <v>142</v>
      </c>
      <c r="E230" s="219" t="s">
        <v>265</v>
      </c>
      <c r="F230" s="220" t="s">
        <v>266</v>
      </c>
      <c r="G230" s="221" t="s">
        <v>201</v>
      </c>
      <c r="H230" s="222">
        <v>426</v>
      </c>
      <c r="I230" s="223"/>
      <c r="J230" s="224">
        <f>ROUND(I230*H230,2)</f>
        <v>0</v>
      </c>
      <c r="K230" s="225"/>
      <c r="L230" s="43"/>
      <c r="M230" s="226" t="s">
        <v>1</v>
      </c>
      <c r="N230" s="227" t="s">
        <v>38</v>
      </c>
      <c r="O230" s="90"/>
      <c r="P230" s="228">
        <f>O230*H230</f>
        <v>0</v>
      </c>
      <c r="Q230" s="228">
        <v>0.00013</v>
      </c>
      <c r="R230" s="228">
        <f>Q230*H230</f>
        <v>0.05537999999999999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146</v>
      </c>
      <c r="AT230" s="230" t="s">
        <v>142</v>
      </c>
      <c r="AU230" s="230" t="s">
        <v>83</v>
      </c>
      <c r="AY230" s="16" t="s">
        <v>139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81</v>
      </c>
      <c r="BK230" s="231">
        <f>ROUND(I230*H230,2)</f>
        <v>0</v>
      </c>
      <c r="BL230" s="16" t="s">
        <v>146</v>
      </c>
      <c r="BM230" s="230" t="s">
        <v>96</v>
      </c>
    </row>
    <row r="231" spans="1:65" s="2" customFormat="1" ht="24.15" customHeight="1">
      <c r="A231" s="37"/>
      <c r="B231" s="38"/>
      <c r="C231" s="218" t="s">
        <v>246</v>
      </c>
      <c r="D231" s="218" t="s">
        <v>142</v>
      </c>
      <c r="E231" s="219" t="s">
        <v>268</v>
      </c>
      <c r="F231" s="220" t="s">
        <v>269</v>
      </c>
      <c r="G231" s="221" t="s">
        <v>270</v>
      </c>
      <c r="H231" s="222">
        <v>2</v>
      </c>
      <c r="I231" s="223"/>
      <c r="J231" s="224">
        <f>ROUND(I231*H231,2)</f>
        <v>0</v>
      </c>
      <c r="K231" s="225"/>
      <c r="L231" s="43"/>
      <c r="M231" s="226" t="s">
        <v>1</v>
      </c>
      <c r="N231" s="227" t="s">
        <v>38</v>
      </c>
      <c r="O231" s="90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146</v>
      </c>
      <c r="AT231" s="230" t="s">
        <v>142</v>
      </c>
      <c r="AU231" s="230" t="s">
        <v>83</v>
      </c>
      <c r="AY231" s="16" t="s">
        <v>139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81</v>
      </c>
      <c r="BK231" s="231">
        <f>ROUND(I231*H231,2)</f>
        <v>0</v>
      </c>
      <c r="BL231" s="16" t="s">
        <v>146</v>
      </c>
      <c r="BM231" s="230" t="s">
        <v>289</v>
      </c>
    </row>
    <row r="232" spans="1:65" s="2" customFormat="1" ht="33" customHeight="1">
      <c r="A232" s="37"/>
      <c r="B232" s="38"/>
      <c r="C232" s="218" t="s">
        <v>290</v>
      </c>
      <c r="D232" s="218" t="s">
        <v>142</v>
      </c>
      <c r="E232" s="219" t="s">
        <v>272</v>
      </c>
      <c r="F232" s="220" t="s">
        <v>273</v>
      </c>
      <c r="G232" s="221" t="s">
        <v>270</v>
      </c>
      <c r="H232" s="222">
        <v>60</v>
      </c>
      <c r="I232" s="223"/>
      <c r="J232" s="224">
        <f>ROUND(I232*H232,2)</f>
        <v>0</v>
      </c>
      <c r="K232" s="225"/>
      <c r="L232" s="43"/>
      <c r="M232" s="226" t="s">
        <v>1</v>
      </c>
      <c r="N232" s="227" t="s">
        <v>38</v>
      </c>
      <c r="O232" s="90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146</v>
      </c>
      <c r="AT232" s="230" t="s">
        <v>142</v>
      </c>
      <c r="AU232" s="230" t="s">
        <v>83</v>
      </c>
      <c r="AY232" s="16" t="s">
        <v>139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81</v>
      </c>
      <c r="BK232" s="231">
        <f>ROUND(I232*H232,2)</f>
        <v>0</v>
      </c>
      <c r="BL232" s="16" t="s">
        <v>146</v>
      </c>
      <c r="BM232" s="230" t="s">
        <v>293</v>
      </c>
    </row>
    <row r="233" spans="1:65" s="2" customFormat="1" ht="24.15" customHeight="1">
      <c r="A233" s="37"/>
      <c r="B233" s="38"/>
      <c r="C233" s="218" t="s">
        <v>90</v>
      </c>
      <c r="D233" s="218" t="s">
        <v>142</v>
      </c>
      <c r="E233" s="219" t="s">
        <v>276</v>
      </c>
      <c r="F233" s="220" t="s">
        <v>277</v>
      </c>
      <c r="G233" s="221" t="s">
        <v>270</v>
      </c>
      <c r="H233" s="222">
        <v>2</v>
      </c>
      <c r="I233" s="223"/>
      <c r="J233" s="224">
        <f>ROUND(I233*H233,2)</f>
        <v>0</v>
      </c>
      <c r="K233" s="225"/>
      <c r="L233" s="43"/>
      <c r="M233" s="226" t="s">
        <v>1</v>
      </c>
      <c r="N233" s="227" t="s">
        <v>38</v>
      </c>
      <c r="O233" s="90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146</v>
      </c>
      <c r="AT233" s="230" t="s">
        <v>142</v>
      </c>
      <c r="AU233" s="230" t="s">
        <v>83</v>
      </c>
      <c r="AY233" s="16" t="s">
        <v>139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81</v>
      </c>
      <c r="BK233" s="231">
        <f>ROUND(I233*H233,2)</f>
        <v>0</v>
      </c>
      <c r="BL233" s="16" t="s">
        <v>146</v>
      </c>
      <c r="BM233" s="230" t="s">
        <v>297</v>
      </c>
    </row>
    <row r="234" spans="1:65" s="2" customFormat="1" ht="24.15" customHeight="1">
      <c r="A234" s="37"/>
      <c r="B234" s="38"/>
      <c r="C234" s="218" t="s">
        <v>302</v>
      </c>
      <c r="D234" s="218" t="s">
        <v>142</v>
      </c>
      <c r="E234" s="219" t="s">
        <v>279</v>
      </c>
      <c r="F234" s="220" t="s">
        <v>280</v>
      </c>
      <c r="G234" s="221" t="s">
        <v>201</v>
      </c>
      <c r="H234" s="222">
        <v>426</v>
      </c>
      <c r="I234" s="223"/>
      <c r="J234" s="224">
        <f>ROUND(I234*H234,2)</f>
        <v>0</v>
      </c>
      <c r="K234" s="225"/>
      <c r="L234" s="43"/>
      <c r="M234" s="226" t="s">
        <v>1</v>
      </c>
      <c r="N234" s="227" t="s">
        <v>38</v>
      </c>
      <c r="O234" s="90"/>
      <c r="P234" s="228">
        <f>O234*H234</f>
        <v>0</v>
      </c>
      <c r="Q234" s="228">
        <v>3.5E-05</v>
      </c>
      <c r="R234" s="228">
        <f>Q234*H234</f>
        <v>0.014909999999999998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146</v>
      </c>
      <c r="AT234" s="230" t="s">
        <v>142</v>
      </c>
      <c r="AU234" s="230" t="s">
        <v>83</v>
      </c>
      <c r="AY234" s="16" t="s">
        <v>139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81</v>
      </c>
      <c r="BK234" s="231">
        <f>ROUND(I234*H234,2)</f>
        <v>0</v>
      </c>
      <c r="BL234" s="16" t="s">
        <v>146</v>
      </c>
      <c r="BM234" s="230" t="s">
        <v>306</v>
      </c>
    </row>
    <row r="235" spans="1:51" s="13" customFormat="1" ht="12">
      <c r="A235" s="13"/>
      <c r="B235" s="237"/>
      <c r="C235" s="238"/>
      <c r="D235" s="239" t="s">
        <v>193</v>
      </c>
      <c r="E235" s="240" t="s">
        <v>1</v>
      </c>
      <c r="F235" s="241" t="s">
        <v>1039</v>
      </c>
      <c r="G235" s="238"/>
      <c r="H235" s="242">
        <v>426</v>
      </c>
      <c r="I235" s="243"/>
      <c r="J235" s="238"/>
      <c r="K235" s="238"/>
      <c r="L235" s="244"/>
      <c r="M235" s="245"/>
      <c r="N235" s="246"/>
      <c r="O235" s="246"/>
      <c r="P235" s="246"/>
      <c r="Q235" s="246"/>
      <c r="R235" s="246"/>
      <c r="S235" s="246"/>
      <c r="T235" s="24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8" t="s">
        <v>193</v>
      </c>
      <c r="AU235" s="248" t="s">
        <v>83</v>
      </c>
      <c r="AV235" s="13" t="s">
        <v>83</v>
      </c>
      <c r="AW235" s="13" t="s">
        <v>31</v>
      </c>
      <c r="AX235" s="13" t="s">
        <v>73</v>
      </c>
      <c r="AY235" s="248" t="s">
        <v>139</v>
      </c>
    </row>
    <row r="236" spans="1:51" s="14" customFormat="1" ht="12">
      <c r="A236" s="14"/>
      <c r="B236" s="249"/>
      <c r="C236" s="250"/>
      <c r="D236" s="239" t="s">
        <v>193</v>
      </c>
      <c r="E236" s="251" t="s">
        <v>1</v>
      </c>
      <c r="F236" s="252" t="s">
        <v>195</v>
      </c>
      <c r="G236" s="250"/>
      <c r="H236" s="253">
        <v>426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9" t="s">
        <v>193</v>
      </c>
      <c r="AU236" s="259" t="s">
        <v>83</v>
      </c>
      <c r="AV236" s="14" t="s">
        <v>146</v>
      </c>
      <c r="AW236" s="14" t="s">
        <v>31</v>
      </c>
      <c r="AX236" s="14" t="s">
        <v>81</v>
      </c>
      <c r="AY236" s="259" t="s">
        <v>139</v>
      </c>
    </row>
    <row r="237" spans="1:65" s="2" customFormat="1" ht="21.75" customHeight="1">
      <c r="A237" s="37"/>
      <c r="B237" s="38"/>
      <c r="C237" s="218" t="s">
        <v>254</v>
      </c>
      <c r="D237" s="218" t="s">
        <v>142</v>
      </c>
      <c r="E237" s="219" t="s">
        <v>1040</v>
      </c>
      <c r="F237" s="220" t="s">
        <v>1041</v>
      </c>
      <c r="G237" s="221" t="s">
        <v>201</v>
      </c>
      <c r="H237" s="222">
        <v>3.12</v>
      </c>
      <c r="I237" s="223"/>
      <c r="J237" s="224">
        <f>ROUND(I237*H237,2)</f>
        <v>0</v>
      </c>
      <c r="K237" s="225"/>
      <c r="L237" s="43"/>
      <c r="M237" s="226" t="s">
        <v>1</v>
      </c>
      <c r="N237" s="227" t="s">
        <v>38</v>
      </c>
      <c r="O237" s="90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0" t="s">
        <v>146</v>
      </c>
      <c r="AT237" s="230" t="s">
        <v>142</v>
      </c>
      <c r="AU237" s="230" t="s">
        <v>83</v>
      </c>
      <c r="AY237" s="16" t="s">
        <v>139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6" t="s">
        <v>81</v>
      </c>
      <c r="BK237" s="231">
        <f>ROUND(I237*H237,2)</f>
        <v>0</v>
      </c>
      <c r="BL237" s="16" t="s">
        <v>146</v>
      </c>
      <c r="BM237" s="230" t="s">
        <v>99</v>
      </c>
    </row>
    <row r="238" spans="1:51" s="13" customFormat="1" ht="12">
      <c r="A238" s="13"/>
      <c r="B238" s="237"/>
      <c r="C238" s="238"/>
      <c r="D238" s="239" t="s">
        <v>193</v>
      </c>
      <c r="E238" s="240" t="s">
        <v>1</v>
      </c>
      <c r="F238" s="241" t="s">
        <v>1042</v>
      </c>
      <c r="G238" s="238"/>
      <c r="H238" s="242">
        <v>3.12</v>
      </c>
      <c r="I238" s="243"/>
      <c r="J238" s="238"/>
      <c r="K238" s="238"/>
      <c r="L238" s="244"/>
      <c r="M238" s="245"/>
      <c r="N238" s="246"/>
      <c r="O238" s="246"/>
      <c r="P238" s="246"/>
      <c r="Q238" s="246"/>
      <c r="R238" s="246"/>
      <c r="S238" s="246"/>
      <c r="T238" s="24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8" t="s">
        <v>193</v>
      </c>
      <c r="AU238" s="248" t="s">
        <v>83</v>
      </c>
      <c r="AV238" s="13" t="s">
        <v>83</v>
      </c>
      <c r="AW238" s="13" t="s">
        <v>31</v>
      </c>
      <c r="AX238" s="13" t="s">
        <v>73</v>
      </c>
      <c r="AY238" s="248" t="s">
        <v>139</v>
      </c>
    </row>
    <row r="239" spans="1:51" s="14" customFormat="1" ht="12">
      <c r="A239" s="14"/>
      <c r="B239" s="249"/>
      <c r="C239" s="250"/>
      <c r="D239" s="239" t="s">
        <v>193</v>
      </c>
      <c r="E239" s="251" t="s">
        <v>1</v>
      </c>
      <c r="F239" s="252" t="s">
        <v>195</v>
      </c>
      <c r="G239" s="250"/>
      <c r="H239" s="253">
        <v>3.12</v>
      </c>
      <c r="I239" s="254"/>
      <c r="J239" s="250"/>
      <c r="K239" s="250"/>
      <c r="L239" s="255"/>
      <c r="M239" s="256"/>
      <c r="N239" s="257"/>
      <c r="O239" s="257"/>
      <c r="P239" s="257"/>
      <c r="Q239" s="257"/>
      <c r="R239" s="257"/>
      <c r="S239" s="257"/>
      <c r="T239" s="25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9" t="s">
        <v>193</v>
      </c>
      <c r="AU239" s="259" t="s">
        <v>83</v>
      </c>
      <c r="AV239" s="14" t="s">
        <v>146</v>
      </c>
      <c r="AW239" s="14" t="s">
        <v>31</v>
      </c>
      <c r="AX239" s="14" t="s">
        <v>81</v>
      </c>
      <c r="AY239" s="259" t="s">
        <v>139</v>
      </c>
    </row>
    <row r="240" spans="1:65" s="2" customFormat="1" ht="21.75" customHeight="1">
      <c r="A240" s="37"/>
      <c r="B240" s="38"/>
      <c r="C240" s="218" t="s">
        <v>309</v>
      </c>
      <c r="D240" s="218" t="s">
        <v>142</v>
      </c>
      <c r="E240" s="219" t="s">
        <v>284</v>
      </c>
      <c r="F240" s="220" t="s">
        <v>285</v>
      </c>
      <c r="G240" s="221" t="s">
        <v>201</v>
      </c>
      <c r="H240" s="222">
        <v>24.98</v>
      </c>
      <c r="I240" s="223"/>
      <c r="J240" s="224">
        <f>ROUND(I240*H240,2)</f>
        <v>0</v>
      </c>
      <c r="K240" s="225"/>
      <c r="L240" s="43"/>
      <c r="M240" s="226" t="s">
        <v>1</v>
      </c>
      <c r="N240" s="227" t="s">
        <v>38</v>
      </c>
      <c r="O240" s="90"/>
      <c r="P240" s="228">
        <f>O240*H240</f>
        <v>0</v>
      </c>
      <c r="Q240" s="228">
        <v>3.472E-06</v>
      </c>
      <c r="R240" s="228">
        <f>Q240*H240</f>
        <v>8.673056E-05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146</v>
      </c>
      <c r="AT240" s="230" t="s">
        <v>142</v>
      </c>
      <c r="AU240" s="230" t="s">
        <v>83</v>
      </c>
      <c r="AY240" s="16" t="s">
        <v>139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81</v>
      </c>
      <c r="BK240" s="231">
        <f>ROUND(I240*H240,2)</f>
        <v>0</v>
      </c>
      <c r="BL240" s="16" t="s">
        <v>146</v>
      </c>
      <c r="BM240" s="230" t="s">
        <v>312</v>
      </c>
    </row>
    <row r="241" spans="1:51" s="13" customFormat="1" ht="12">
      <c r="A241" s="13"/>
      <c r="B241" s="237"/>
      <c r="C241" s="238"/>
      <c r="D241" s="239" t="s">
        <v>193</v>
      </c>
      <c r="E241" s="240" t="s">
        <v>1</v>
      </c>
      <c r="F241" s="241" t="s">
        <v>1043</v>
      </c>
      <c r="G241" s="238"/>
      <c r="H241" s="242">
        <v>24.98</v>
      </c>
      <c r="I241" s="243"/>
      <c r="J241" s="238"/>
      <c r="K241" s="238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193</v>
      </c>
      <c r="AU241" s="248" t="s">
        <v>83</v>
      </c>
      <c r="AV241" s="13" t="s">
        <v>83</v>
      </c>
      <c r="AW241" s="13" t="s">
        <v>31</v>
      </c>
      <c r="AX241" s="13" t="s">
        <v>73</v>
      </c>
      <c r="AY241" s="248" t="s">
        <v>139</v>
      </c>
    </row>
    <row r="242" spans="1:51" s="14" customFormat="1" ht="12">
      <c r="A242" s="14"/>
      <c r="B242" s="249"/>
      <c r="C242" s="250"/>
      <c r="D242" s="239" t="s">
        <v>193</v>
      </c>
      <c r="E242" s="251" t="s">
        <v>1</v>
      </c>
      <c r="F242" s="252" t="s">
        <v>195</v>
      </c>
      <c r="G242" s="250"/>
      <c r="H242" s="253">
        <v>24.98</v>
      </c>
      <c r="I242" s="254"/>
      <c r="J242" s="250"/>
      <c r="K242" s="250"/>
      <c r="L242" s="255"/>
      <c r="M242" s="256"/>
      <c r="N242" s="257"/>
      <c r="O242" s="257"/>
      <c r="P242" s="257"/>
      <c r="Q242" s="257"/>
      <c r="R242" s="257"/>
      <c r="S242" s="257"/>
      <c r="T242" s="25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9" t="s">
        <v>193</v>
      </c>
      <c r="AU242" s="259" t="s">
        <v>83</v>
      </c>
      <c r="AV242" s="14" t="s">
        <v>146</v>
      </c>
      <c r="AW242" s="14" t="s">
        <v>31</v>
      </c>
      <c r="AX242" s="14" t="s">
        <v>81</v>
      </c>
      <c r="AY242" s="259" t="s">
        <v>139</v>
      </c>
    </row>
    <row r="243" spans="1:65" s="2" customFormat="1" ht="24.15" customHeight="1">
      <c r="A243" s="37"/>
      <c r="B243" s="38"/>
      <c r="C243" s="218" t="s">
        <v>258</v>
      </c>
      <c r="D243" s="218" t="s">
        <v>142</v>
      </c>
      <c r="E243" s="219" t="s">
        <v>287</v>
      </c>
      <c r="F243" s="220" t="s">
        <v>288</v>
      </c>
      <c r="G243" s="221" t="s">
        <v>201</v>
      </c>
      <c r="H243" s="222">
        <v>24.98</v>
      </c>
      <c r="I243" s="223"/>
      <c r="J243" s="224">
        <f>ROUND(I243*H243,2)</f>
        <v>0</v>
      </c>
      <c r="K243" s="225"/>
      <c r="L243" s="43"/>
      <c r="M243" s="226" t="s">
        <v>1</v>
      </c>
      <c r="N243" s="227" t="s">
        <v>38</v>
      </c>
      <c r="O243" s="90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146</v>
      </c>
      <c r="AT243" s="230" t="s">
        <v>142</v>
      </c>
      <c r="AU243" s="230" t="s">
        <v>83</v>
      </c>
      <c r="AY243" s="16" t="s">
        <v>139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81</v>
      </c>
      <c r="BK243" s="231">
        <f>ROUND(I243*H243,2)</f>
        <v>0</v>
      </c>
      <c r="BL243" s="16" t="s">
        <v>146</v>
      </c>
      <c r="BM243" s="230" t="s">
        <v>316</v>
      </c>
    </row>
    <row r="244" spans="1:51" s="13" customFormat="1" ht="12">
      <c r="A244" s="13"/>
      <c r="B244" s="237"/>
      <c r="C244" s="238"/>
      <c r="D244" s="239" t="s">
        <v>193</v>
      </c>
      <c r="E244" s="240" t="s">
        <v>1</v>
      </c>
      <c r="F244" s="241" t="s">
        <v>1043</v>
      </c>
      <c r="G244" s="238"/>
      <c r="H244" s="242">
        <v>24.98</v>
      </c>
      <c r="I244" s="243"/>
      <c r="J244" s="238"/>
      <c r="K244" s="238"/>
      <c r="L244" s="244"/>
      <c r="M244" s="245"/>
      <c r="N244" s="246"/>
      <c r="O244" s="246"/>
      <c r="P244" s="246"/>
      <c r="Q244" s="246"/>
      <c r="R244" s="246"/>
      <c r="S244" s="246"/>
      <c r="T244" s="24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8" t="s">
        <v>193</v>
      </c>
      <c r="AU244" s="248" t="s">
        <v>83</v>
      </c>
      <c r="AV244" s="13" t="s">
        <v>83</v>
      </c>
      <c r="AW244" s="13" t="s">
        <v>31</v>
      </c>
      <c r="AX244" s="13" t="s">
        <v>73</v>
      </c>
      <c r="AY244" s="248" t="s">
        <v>139</v>
      </c>
    </row>
    <row r="245" spans="1:51" s="14" customFormat="1" ht="12">
      <c r="A245" s="14"/>
      <c r="B245" s="249"/>
      <c r="C245" s="250"/>
      <c r="D245" s="239" t="s">
        <v>193</v>
      </c>
      <c r="E245" s="251" t="s">
        <v>1</v>
      </c>
      <c r="F245" s="252" t="s">
        <v>195</v>
      </c>
      <c r="G245" s="250"/>
      <c r="H245" s="253">
        <v>24.98</v>
      </c>
      <c r="I245" s="254"/>
      <c r="J245" s="250"/>
      <c r="K245" s="250"/>
      <c r="L245" s="255"/>
      <c r="M245" s="256"/>
      <c r="N245" s="257"/>
      <c r="O245" s="257"/>
      <c r="P245" s="257"/>
      <c r="Q245" s="257"/>
      <c r="R245" s="257"/>
      <c r="S245" s="257"/>
      <c r="T245" s="25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9" t="s">
        <v>193</v>
      </c>
      <c r="AU245" s="259" t="s">
        <v>83</v>
      </c>
      <c r="AV245" s="14" t="s">
        <v>146</v>
      </c>
      <c r="AW245" s="14" t="s">
        <v>31</v>
      </c>
      <c r="AX245" s="14" t="s">
        <v>81</v>
      </c>
      <c r="AY245" s="259" t="s">
        <v>139</v>
      </c>
    </row>
    <row r="246" spans="1:65" s="2" customFormat="1" ht="21.75" customHeight="1">
      <c r="A246" s="37"/>
      <c r="B246" s="38"/>
      <c r="C246" s="218" t="s">
        <v>319</v>
      </c>
      <c r="D246" s="218" t="s">
        <v>142</v>
      </c>
      <c r="E246" s="219" t="s">
        <v>291</v>
      </c>
      <c r="F246" s="220" t="s">
        <v>292</v>
      </c>
      <c r="G246" s="221" t="s">
        <v>201</v>
      </c>
      <c r="H246" s="222">
        <v>34.4</v>
      </c>
      <c r="I246" s="223"/>
      <c r="J246" s="224">
        <f>ROUND(I246*H246,2)</f>
        <v>0</v>
      </c>
      <c r="K246" s="225"/>
      <c r="L246" s="43"/>
      <c r="M246" s="226" t="s">
        <v>1</v>
      </c>
      <c r="N246" s="227" t="s">
        <v>38</v>
      </c>
      <c r="O246" s="90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0" t="s">
        <v>146</v>
      </c>
      <c r="AT246" s="230" t="s">
        <v>142</v>
      </c>
      <c r="AU246" s="230" t="s">
        <v>83</v>
      </c>
      <c r="AY246" s="16" t="s">
        <v>139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6" t="s">
        <v>81</v>
      </c>
      <c r="BK246" s="231">
        <f>ROUND(I246*H246,2)</f>
        <v>0</v>
      </c>
      <c r="BL246" s="16" t="s">
        <v>146</v>
      </c>
      <c r="BM246" s="230" t="s">
        <v>322</v>
      </c>
    </row>
    <row r="247" spans="1:51" s="13" customFormat="1" ht="12">
      <c r="A247" s="13"/>
      <c r="B247" s="237"/>
      <c r="C247" s="238"/>
      <c r="D247" s="239" t="s">
        <v>193</v>
      </c>
      <c r="E247" s="240" t="s">
        <v>1</v>
      </c>
      <c r="F247" s="241" t="s">
        <v>1044</v>
      </c>
      <c r="G247" s="238"/>
      <c r="H247" s="242">
        <v>21.6</v>
      </c>
      <c r="I247" s="243"/>
      <c r="J247" s="238"/>
      <c r="K247" s="238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193</v>
      </c>
      <c r="AU247" s="248" t="s">
        <v>83</v>
      </c>
      <c r="AV247" s="13" t="s">
        <v>83</v>
      </c>
      <c r="AW247" s="13" t="s">
        <v>31</v>
      </c>
      <c r="AX247" s="13" t="s">
        <v>73</v>
      </c>
      <c r="AY247" s="248" t="s">
        <v>139</v>
      </c>
    </row>
    <row r="248" spans="1:51" s="13" customFormat="1" ht="12">
      <c r="A248" s="13"/>
      <c r="B248" s="237"/>
      <c r="C248" s="238"/>
      <c r="D248" s="239" t="s">
        <v>193</v>
      </c>
      <c r="E248" s="240" t="s">
        <v>1</v>
      </c>
      <c r="F248" s="241" t="s">
        <v>1045</v>
      </c>
      <c r="G248" s="238"/>
      <c r="H248" s="242">
        <v>11.2</v>
      </c>
      <c r="I248" s="243"/>
      <c r="J248" s="238"/>
      <c r="K248" s="238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193</v>
      </c>
      <c r="AU248" s="248" t="s">
        <v>83</v>
      </c>
      <c r="AV248" s="13" t="s">
        <v>83</v>
      </c>
      <c r="AW248" s="13" t="s">
        <v>31</v>
      </c>
      <c r="AX248" s="13" t="s">
        <v>73</v>
      </c>
      <c r="AY248" s="248" t="s">
        <v>139</v>
      </c>
    </row>
    <row r="249" spans="1:51" s="13" customFormat="1" ht="12">
      <c r="A249" s="13"/>
      <c r="B249" s="237"/>
      <c r="C249" s="238"/>
      <c r="D249" s="239" t="s">
        <v>193</v>
      </c>
      <c r="E249" s="240" t="s">
        <v>1</v>
      </c>
      <c r="F249" s="241" t="s">
        <v>872</v>
      </c>
      <c r="G249" s="238"/>
      <c r="H249" s="242">
        <v>1.6</v>
      </c>
      <c r="I249" s="243"/>
      <c r="J249" s="238"/>
      <c r="K249" s="238"/>
      <c r="L249" s="244"/>
      <c r="M249" s="245"/>
      <c r="N249" s="246"/>
      <c r="O249" s="246"/>
      <c r="P249" s="246"/>
      <c r="Q249" s="246"/>
      <c r="R249" s="246"/>
      <c r="S249" s="246"/>
      <c r="T249" s="24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8" t="s">
        <v>193</v>
      </c>
      <c r="AU249" s="248" t="s">
        <v>83</v>
      </c>
      <c r="AV249" s="13" t="s">
        <v>83</v>
      </c>
      <c r="AW249" s="13" t="s">
        <v>31</v>
      </c>
      <c r="AX249" s="13" t="s">
        <v>73</v>
      </c>
      <c r="AY249" s="248" t="s">
        <v>139</v>
      </c>
    </row>
    <row r="250" spans="1:51" s="14" customFormat="1" ht="12">
      <c r="A250" s="14"/>
      <c r="B250" s="249"/>
      <c r="C250" s="250"/>
      <c r="D250" s="239" t="s">
        <v>193</v>
      </c>
      <c r="E250" s="251" t="s">
        <v>1</v>
      </c>
      <c r="F250" s="252" t="s">
        <v>195</v>
      </c>
      <c r="G250" s="250"/>
      <c r="H250" s="253">
        <v>34.4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9" t="s">
        <v>193</v>
      </c>
      <c r="AU250" s="259" t="s">
        <v>83</v>
      </c>
      <c r="AV250" s="14" t="s">
        <v>146</v>
      </c>
      <c r="AW250" s="14" t="s">
        <v>31</v>
      </c>
      <c r="AX250" s="14" t="s">
        <v>81</v>
      </c>
      <c r="AY250" s="259" t="s">
        <v>139</v>
      </c>
    </row>
    <row r="251" spans="1:65" s="2" customFormat="1" ht="24.15" customHeight="1">
      <c r="A251" s="37"/>
      <c r="B251" s="38"/>
      <c r="C251" s="218" t="s">
        <v>261</v>
      </c>
      <c r="D251" s="218" t="s">
        <v>142</v>
      </c>
      <c r="E251" s="219" t="s">
        <v>771</v>
      </c>
      <c r="F251" s="220" t="s">
        <v>772</v>
      </c>
      <c r="G251" s="221" t="s">
        <v>201</v>
      </c>
      <c r="H251" s="222">
        <v>1.91</v>
      </c>
      <c r="I251" s="223"/>
      <c r="J251" s="224">
        <f>ROUND(I251*H251,2)</f>
        <v>0</v>
      </c>
      <c r="K251" s="225"/>
      <c r="L251" s="43"/>
      <c r="M251" s="226" t="s">
        <v>1</v>
      </c>
      <c r="N251" s="227" t="s">
        <v>38</v>
      </c>
      <c r="O251" s="90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146</v>
      </c>
      <c r="AT251" s="230" t="s">
        <v>142</v>
      </c>
      <c r="AU251" s="230" t="s">
        <v>83</v>
      </c>
      <c r="AY251" s="16" t="s">
        <v>139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81</v>
      </c>
      <c r="BK251" s="231">
        <f>ROUND(I251*H251,2)</f>
        <v>0</v>
      </c>
      <c r="BL251" s="16" t="s">
        <v>146</v>
      </c>
      <c r="BM251" s="230" t="s">
        <v>329</v>
      </c>
    </row>
    <row r="252" spans="1:51" s="13" customFormat="1" ht="12">
      <c r="A252" s="13"/>
      <c r="B252" s="237"/>
      <c r="C252" s="238"/>
      <c r="D252" s="239" t="s">
        <v>193</v>
      </c>
      <c r="E252" s="240" t="s">
        <v>1</v>
      </c>
      <c r="F252" s="241" t="s">
        <v>1046</v>
      </c>
      <c r="G252" s="238"/>
      <c r="H252" s="242">
        <v>1.91</v>
      </c>
      <c r="I252" s="243"/>
      <c r="J252" s="238"/>
      <c r="K252" s="238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193</v>
      </c>
      <c r="AU252" s="248" t="s">
        <v>83</v>
      </c>
      <c r="AV252" s="13" t="s">
        <v>83</v>
      </c>
      <c r="AW252" s="13" t="s">
        <v>31</v>
      </c>
      <c r="AX252" s="13" t="s">
        <v>73</v>
      </c>
      <c r="AY252" s="248" t="s">
        <v>139</v>
      </c>
    </row>
    <row r="253" spans="1:51" s="14" customFormat="1" ht="12">
      <c r="A253" s="14"/>
      <c r="B253" s="249"/>
      <c r="C253" s="250"/>
      <c r="D253" s="239" t="s">
        <v>193</v>
      </c>
      <c r="E253" s="251" t="s">
        <v>1</v>
      </c>
      <c r="F253" s="252" t="s">
        <v>195</v>
      </c>
      <c r="G253" s="250"/>
      <c r="H253" s="253">
        <v>1.91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9" t="s">
        <v>193</v>
      </c>
      <c r="AU253" s="259" t="s">
        <v>83</v>
      </c>
      <c r="AV253" s="14" t="s">
        <v>146</v>
      </c>
      <c r="AW253" s="14" t="s">
        <v>31</v>
      </c>
      <c r="AX253" s="14" t="s">
        <v>81</v>
      </c>
      <c r="AY253" s="259" t="s">
        <v>139</v>
      </c>
    </row>
    <row r="254" spans="1:65" s="2" customFormat="1" ht="24.15" customHeight="1">
      <c r="A254" s="37"/>
      <c r="B254" s="38"/>
      <c r="C254" s="218" t="s">
        <v>331</v>
      </c>
      <c r="D254" s="218" t="s">
        <v>142</v>
      </c>
      <c r="E254" s="219" t="s">
        <v>777</v>
      </c>
      <c r="F254" s="220" t="s">
        <v>778</v>
      </c>
      <c r="G254" s="221" t="s">
        <v>356</v>
      </c>
      <c r="H254" s="222">
        <v>13.2</v>
      </c>
      <c r="I254" s="223"/>
      <c r="J254" s="224">
        <f>ROUND(I254*H254,2)</f>
        <v>0</v>
      </c>
      <c r="K254" s="225"/>
      <c r="L254" s="43"/>
      <c r="M254" s="226" t="s">
        <v>1</v>
      </c>
      <c r="N254" s="227" t="s">
        <v>38</v>
      </c>
      <c r="O254" s="90"/>
      <c r="P254" s="228">
        <f>O254*H254</f>
        <v>0</v>
      </c>
      <c r="Q254" s="228">
        <v>7.74E-05</v>
      </c>
      <c r="R254" s="228">
        <f>Q254*H254</f>
        <v>0.0010216799999999999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146</v>
      </c>
      <c r="AT254" s="230" t="s">
        <v>142</v>
      </c>
      <c r="AU254" s="230" t="s">
        <v>83</v>
      </c>
      <c r="AY254" s="16" t="s">
        <v>139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81</v>
      </c>
      <c r="BK254" s="231">
        <f>ROUND(I254*H254,2)</f>
        <v>0</v>
      </c>
      <c r="BL254" s="16" t="s">
        <v>146</v>
      </c>
      <c r="BM254" s="230" t="s">
        <v>102</v>
      </c>
    </row>
    <row r="255" spans="1:51" s="13" customFormat="1" ht="12">
      <c r="A255" s="13"/>
      <c r="B255" s="237"/>
      <c r="C255" s="238"/>
      <c r="D255" s="239" t="s">
        <v>193</v>
      </c>
      <c r="E255" s="240" t="s">
        <v>1</v>
      </c>
      <c r="F255" s="241" t="s">
        <v>1047</v>
      </c>
      <c r="G255" s="238"/>
      <c r="H255" s="242">
        <v>13.2</v>
      </c>
      <c r="I255" s="243"/>
      <c r="J255" s="238"/>
      <c r="K255" s="238"/>
      <c r="L255" s="244"/>
      <c r="M255" s="245"/>
      <c r="N255" s="246"/>
      <c r="O255" s="246"/>
      <c r="P255" s="246"/>
      <c r="Q255" s="246"/>
      <c r="R255" s="246"/>
      <c r="S255" s="246"/>
      <c r="T255" s="24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8" t="s">
        <v>193</v>
      </c>
      <c r="AU255" s="248" t="s">
        <v>83</v>
      </c>
      <c r="AV255" s="13" t="s">
        <v>83</v>
      </c>
      <c r="AW255" s="13" t="s">
        <v>31</v>
      </c>
      <c r="AX255" s="13" t="s">
        <v>73</v>
      </c>
      <c r="AY255" s="248" t="s">
        <v>139</v>
      </c>
    </row>
    <row r="256" spans="1:51" s="14" customFormat="1" ht="12">
      <c r="A256" s="14"/>
      <c r="B256" s="249"/>
      <c r="C256" s="250"/>
      <c r="D256" s="239" t="s">
        <v>193</v>
      </c>
      <c r="E256" s="251" t="s">
        <v>1</v>
      </c>
      <c r="F256" s="252" t="s">
        <v>195</v>
      </c>
      <c r="G256" s="250"/>
      <c r="H256" s="253">
        <v>13.2</v>
      </c>
      <c r="I256" s="254"/>
      <c r="J256" s="250"/>
      <c r="K256" s="250"/>
      <c r="L256" s="255"/>
      <c r="M256" s="256"/>
      <c r="N256" s="257"/>
      <c r="O256" s="257"/>
      <c r="P256" s="257"/>
      <c r="Q256" s="257"/>
      <c r="R256" s="257"/>
      <c r="S256" s="257"/>
      <c r="T256" s="25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9" t="s">
        <v>193</v>
      </c>
      <c r="AU256" s="259" t="s">
        <v>83</v>
      </c>
      <c r="AV256" s="14" t="s">
        <v>146</v>
      </c>
      <c r="AW256" s="14" t="s">
        <v>31</v>
      </c>
      <c r="AX256" s="14" t="s">
        <v>81</v>
      </c>
      <c r="AY256" s="259" t="s">
        <v>139</v>
      </c>
    </row>
    <row r="257" spans="1:63" s="12" customFormat="1" ht="22.8" customHeight="1">
      <c r="A257" s="12"/>
      <c r="B257" s="202"/>
      <c r="C257" s="203"/>
      <c r="D257" s="204" t="s">
        <v>72</v>
      </c>
      <c r="E257" s="216" t="s">
        <v>300</v>
      </c>
      <c r="F257" s="216" t="s">
        <v>301</v>
      </c>
      <c r="G257" s="203"/>
      <c r="H257" s="203"/>
      <c r="I257" s="206"/>
      <c r="J257" s="217">
        <f>BK257</f>
        <v>0</v>
      </c>
      <c r="K257" s="203"/>
      <c r="L257" s="208"/>
      <c r="M257" s="209"/>
      <c r="N257" s="210"/>
      <c r="O257" s="210"/>
      <c r="P257" s="211">
        <f>SUM(P258:P263)</f>
        <v>0</v>
      </c>
      <c r="Q257" s="210"/>
      <c r="R257" s="211">
        <f>SUM(R258:R263)</f>
        <v>0</v>
      </c>
      <c r="S257" s="210"/>
      <c r="T257" s="212">
        <f>SUM(T258:T263)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3" t="s">
        <v>81</v>
      </c>
      <c r="AT257" s="214" t="s">
        <v>72</v>
      </c>
      <c r="AU257" s="214" t="s">
        <v>81</v>
      </c>
      <c r="AY257" s="213" t="s">
        <v>139</v>
      </c>
      <c r="BK257" s="215">
        <f>SUM(BK258:BK263)</f>
        <v>0</v>
      </c>
    </row>
    <row r="258" spans="1:65" s="2" customFormat="1" ht="24.15" customHeight="1">
      <c r="A258" s="37"/>
      <c r="B258" s="38"/>
      <c r="C258" s="218" t="s">
        <v>264</v>
      </c>
      <c r="D258" s="218" t="s">
        <v>142</v>
      </c>
      <c r="E258" s="219" t="s">
        <v>1048</v>
      </c>
      <c r="F258" s="220" t="s">
        <v>1049</v>
      </c>
      <c r="G258" s="221" t="s">
        <v>305</v>
      </c>
      <c r="H258" s="222">
        <v>5.401</v>
      </c>
      <c r="I258" s="223"/>
      <c r="J258" s="224">
        <f>ROUND(I258*H258,2)</f>
        <v>0</v>
      </c>
      <c r="K258" s="225"/>
      <c r="L258" s="43"/>
      <c r="M258" s="226" t="s">
        <v>1</v>
      </c>
      <c r="N258" s="227" t="s">
        <v>38</v>
      </c>
      <c r="O258" s="90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0" t="s">
        <v>146</v>
      </c>
      <c r="AT258" s="230" t="s">
        <v>142</v>
      </c>
      <c r="AU258" s="230" t="s">
        <v>83</v>
      </c>
      <c r="AY258" s="16" t="s">
        <v>139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6" t="s">
        <v>81</v>
      </c>
      <c r="BK258" s="231">
        <f>ROUND(I258*H258,2)</f>
        <v>0</v>
      </c>
      <c r="BL258" s="16" t="s">
        <v>146</v>
      </c>
      <c r="BM258" s="230" t="s">
        <v>338</v>
      </c>
    </row>
    <row r="259" spans="1:65" s="2" customFormat="1" ht="24.15" customHeight="1">
      <c r="A259" s="37"/>
      <c r="B259" s="38"/>
      <c r="C259" s="218" t="s">
        <v>341</v>
      </c>
      <c r="D259" s="218" t="s">
        <v>142</v>
      </c>
      <c r="E259" s="219" t="s">
        <v>307</v>
      </c>
      <c r="F259" s="220" t="s">
        <v>308</v>
      </c>
      <c r="G259" s="221" t="s">
        <v>305</v>
      </c>
      <c r="H259" s="222">
        <v>5.401</v>
      </c>
      <c r="I259" s="223"/>
      <c r="J259" s="224">
        <f>ROUND(I259*H259,2)</f>
        <v>0</v>
      </c>
      <c r="K259" s="225"/>
      <c r="L259" s="43"/>
      <c r="M259" s="226" t="s">
        <v>1</v>
      </c>
      <c r="N259" s="227" t="s">
        <v>38</v>
      </c>
      <c r="O259" s="90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146</v>
      </c>
      <c r="AT259" s="230" t="s">
        <v>142</v>
      </c>
      <c r="AU259" s="230" t="s">
        <v>83</v>
      </c>
      <c r="AY259" s="16" t="s">
        <v>139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81</v>
      </c>
      <c r="BK259" s="231">
        <f>ROUND(I259*H259,2)</f>
        <v>0</v>
      </c>
      <c r="BL259" s="16" t="s">
        <v>146</v>
      </c>
      <c r="BM259" s="230" t="s">
        <v>344</v>
      </c>
    </row>
    <row r="260" spans="1:65" s="2" customFormat="1" ht="24.15" customHeight="1">
      <c r="A260" s="37"/>
      <c r="B260" s="38"/>
      <c r="C260" s="218" t="s">
        <v>93</v>
      </c>
      <c r="D260" s="218" t="s">
        <v>142</v>
      </c>
      <c r="E260" s="219" t="s">
        <v>310</v>
      </c>
      <c r="F260" s="220" t="s">
        <v>311</v>
      </c>
      <c r="G260" s="221" t="s">
        <v>305</v>
      </c>
      <c r="H260" s="222">
        <v>48.609</v>
      </c>
      <c r="I260" s="223"/>
      <c r="J260" s="224">
        <f>ROUND(I260*H260,2)</f>
        <v>0</v>
      </c>
      <c r="K260" s="225"/>
      <c r="L260" s="43"/>
      <c r="M260" s="226" t="s">
        <v>1</v>
      </c>
      <c r="N260" s="227" t="s">
        <v>38</v>
      </c>
      <c r="O260" s="90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146</v>
      </c>
      <c r="AT260" s="230" t="s">
        <v>142</v>
      </c>
      <c r="AU260" s="230" t="s">
        <v>83</v>
      </c>
      <c r="AY260" s="16" t="s">
        <v>139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81</v>
      </c>
      <c r="BK260" s="231">
        <f>ROUND(I260*H260,2)</f>
        <v>0</v>
      </c>
      <c r="BL260" s="16" t="s">
        <v>146</v>
      </c>
      <c r="BM260" s="230" t="s">
        <v>349</v>
      </c>
    </row>
    <row r="261" spans="1:51" s="13" customFormat="1" ht="12">
      <c r="A261" s="13"/>
      <c r="B261" s="237"/>
      <c r="C261" s="238"/>
      <c r="D261" s="239" t="s">
        <v>193</v>
      </c>
      <c r="E261" s="240" t="s">
        <v>1</v>
      </c>
      <c r="F261" s="241" t="s">
        <v>1050</v>
      </c>
      <c r="G261" s="238"/>
      <c r="H261" s="242">
        <v>48.609</v>
      </c>
      <c r="I261" s="243"/>
      <c r="J261" s="238"/>
      <c r="K261" s="238"/>
      <c r="L261" s="244"/>
      <c r="M261" s="245"/>
      <c r="N261" s="246"/>
      <c r="O261" s="246"/>
      <c r="P261" s="246"/>
      <c r="Q261" s="246"/>
      <c r="R261" s="246"/>
      <c r="S261" s="246"/>
      <c r="T261" s="24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8" t="s">
        <v>193</v>
      </c>
      <c r="AU261" s="248" t="s">
        <v>83</v>
      </c>
      <c r="AV261" s="13" t="s">
        <v>83</v>
      </c>
      <c r="AW261" s="13" t="s">
        <v>31</v>
      </c>
      <c r="AX261" s="13" t="s">
        <v>73</v>
      </c>
      <c r="AY261" s="248" t="s">
        <v>139</v>
      </c>
    </row>
    <row r="262" spans="1:51" s="14" customFormat="1" ht="12">
      <c r="A262" s="14"/>
      <c r="B262" s="249"/>
      <c r="C262" s="250"/>
      <c r="D262" s="239" t="s">
        <v>193</v>
      </c>
      <c r="E262" s="251" t="s">
        <v>1</v>
      </c>
      <c r="F262" s="252" t="s">
        <v>195</v>
      </c>
      <c r="G262" s="250"/>
      <c r="H262" s="253">
        <v>48.609</v>
      </c>
      <c r="I262" s="254"/>
      <c r="J262" s="250"/>
      <c r="K262" s="250"/>
      <c r="L262" s="255"/>
      <c r="M262" s="256"/>
      <c r="N262" s="257"/>
      <c r="O262" s="257"/>
      <c r="P262" s="257"/>
      <c r="Q262" s="257"/>
      <c r="R262" s="257"/>
      <c r="S262" s="257"/>
      <c r="T262" s="25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9" t="s">
        <v>193</v>
      </c>
      <c r="AU262" s="259" t="s">
        <v>83</v>
      </c>
      <c r="AV262" s="14" t="s">
        <v>146</v>
      </c>
      <c r="AW262" s="14" t="s">
        <v>31</v>
      </c>
      <c r="AX262" s="14" t="s">
        <v>81</v>
      </c>
      <c r="AY262" s="259" t="s">
        <v>139</v>
      </c>
    </row>
    <row r="263" spans="1:65" s="2" customFormat="1" ht="33" customHeight="1">
      <c r="A263" s="37"/>
      <c r="B263" s="38"/>
      <c r="C263" s="218" t="s">
        <v>350</v>
      </c>
      <c r="D263" s="218" t="s">
        <v>142</v>
      </c>
      <c r="E263" s="219" t="s">
        <v>314</v>
      </c>
      <c r="F263" s="220" t="s">
        <v>315</v>
      </c>
      <c r="G263" s="221" t="s">
        <v>305</v>
      </c>
      <c r="H263" s="222">
        <v>5.401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38</v>
      </c>
      <c r="O263" s="90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146</v>
      </c>
      <c r="AT263" s="230" t="s">
        <v>142</v>
      </c>
      <c r="AU263" s="230" t="s">
        <v>83</v>
      </c>
      <c r="AY263" s="16" t="s">
        <v>139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81</v>
      </c>
      <c r="BK263" s="231">
        <f>ROUND(I263*H263,2)</f>
        <v>0</v>
      </c>
      <c r="BL263" s="16" t="s">
        <v>146</v>
      </c>
      <c r="BM263" s="230" t="s">
        <v>353</v>
      </c>
    </row>
    <row r="264" spans="1:63" s="12" customFormat="1" ht="22.8" customHeight="1">
      <c r="A264" s="12"/>
      <c r="B264" s="202"/>
      <c r="C264" s="203"/>
      <c r="D264" s="204" t="s">
        <v>72</v>
      </c>
      <c r="E264" s="216" t="s">
        <v>317</v>
      </c>
      <c r="F264" s="216" t="s">
        <v>318</v>
      </c>
      <c r="G264" s="203"/>
      <c r="H264" s="203"/>
      <c r="I264" s="206"/>
      <c r="J264" s="217">
        <f>BK264</f>
        <v>0</v>
      </c>
      <c r="K264" s="203"/>
      <c r="L264" s="208"/>
      <c r="M264" s="209"/>
      <c r="N264" s="210"/>
      <c r="O264" s="210"/>
      <c r="P264" s="211">
        <f>P265</f>
        <v>0</v>
      </c>
      <c r="Q264" s="210"/>
      <c r="R264" s="211">
        <f>R265</f>
        <v>0</v>
      </c>
      <c r="S264" s="210"/>
      <c r="T264" s="212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3" t="s">
        <v>81</v>
      </c>
      <c r="AT264" s="214" t="s">
        <v>72</v>
      </c>
      <c r="AU264" s="214" t="s">
        <v>81</v>
      </c>
      <c r="AY264" s="213" t="s">
        <v>139</v>
      </c>
      <c r="BK264" s="215">
        <f>BK265</f>
        <v>0</v>
      </c>
    </row>
    <row r="265" spans="1:65" s="2" customFormat="1" ht="21.75" customHeight="1">
      <c r="A265" s="37"/>
      <c r="B265" s="38"/>
      <c r="C265" s="218" t="s">
        <v>271</v>
      </c>
      <c r="D265" s="218" t="s">
        <v>142</v>
      </c>
      <c r="E265" s="219" t="s">
        <v>783</v>
      </c>
      <c r="F265" s="220" t="s">
        <v>784</v>
      </c>
      <c r="G265" s="221" t="s">
        <v>305</v>
      </c>
      <c r="H265" s="222">
        <v>5.701</v>
      </c>
      <c r="I265" s="223"/>
      <c r="J265" s="224">
        <f>ROUND(I265*H265,2)</f>
        <v>0</v>
      </c>
      <c r="K265" s="225"/>
      <c r="L265" s="43"/>
      <c r="M265" s="226" t="s">
        <v>1</v>
      </c>
      <c r="N265" s="227" t="s">
        <v>38</v>
      </c>
      <c r="O265" s="90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146</v>
      </c>
      <c r="AT265" s="230" t="s">
        <v>142</v>
      </c>
      <c r="AU265" s="230" t="s">
        <v>83</v>
      </c>
      <c r="AY265" s="16" t="s">
        <v>139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81</v>
      </c>
      <c r="BK265" s="231">
        <f>ROUND(I265*H265,2)</f>
        <v>0</v>
      </c>
      <c r="BL265" s="16" t="s">
        <v>146</v>
      </c>
      <c r="BM265" s="230" t="s">
        <v>105</v>
      </c>
    </row>
    <row r="266" spans="1:63" s="12" customFormat="1" ht="25.9" customHeight="1">
      <c r="A266" s="12"/>
      <c r="B266" s="202"/>
      <c r="C266" s="203"/>
      <c r="D266" s="204" t="s">
        <v>72</v>
      </c>
      <c r="E266" s="205" t="s">
        <v>323</v>
      </c>
      <c r="F266" s="205" t="s">
        <v>324</v>
      </c>
      <c r="G266" s="203"/>
      <c r="H266" s="203"/>
      <c r="I266" s="206"/>
      <c r="J266" s="207">
        <f>BK266</f>
        <v>0</v>
      </c>
      <c r="K266" s="203"/>
      <c r="L266" s="208"/>
      <c r="M266" s="209"/>
      <c r="N266" s="210"/>
      <c r="O266" s="210"/>
      <c r="P266" s="211">
        <f>P267+P281+P290+P300+P312+P319+P334+P350+P357+P368+P396+P417+P433</f>
        <v>0</v>
      </c>
      <c r="Q266" s="210"/>
      <c r="R266" s="211">
        <f>R267+R281+R290+R300+R312+R319+R334+R350+R357+R368+R396+R417+R433</f>
        <v>8.815071031932</v>
      </c>
      <c r="S266" s="210"/>
      <c r="T266" s="212">
        <f>T267+T281+T290+T300+T312+T319+T334+T350+T357+T368+T396+T417+T433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3" t="s">
        <v>83</v>
      </c>
      <c r="AT266" s="214" t="s">
        <v>72</v>
      </c>
      <c r="AU266" s="214" t="s">
        <v>73</v>
      </c>
      <c r="AY266" s="213" t="s">
        <v>139</v>
      </c>
      <c r="BK266" s="215">
        <f>BK267+BK281+BK290+BK300+BK312+BK319+BK334+BK350+BK357+BK368+BK396+BK417+BK433</f>
        <v>0</v>
      </c>
    </row>
    <row r="267" spans="1:63" s="12" customFormat="1" ht="22.8" customHeight="1">
      <c r="A267" s="12"/>
      <c r="B267" s="202"/>
      <c r="C267" s="203"/>
      <c r="D267" s="204" t="s">
        <v>72</v>
      </c>
      <c r="E267" s="216" t="s">
        <v>1051</v>
      </c>
      <c r="F267" s="216" t="s">
        <v>1052</v>
      </c>
      <c r="G267" s="203"/>
      <c r="H267" s="203"/>
      <c r="I267" s="206"/>
      <c r="J267" s="217">
        <f>BK267</f>
        <v>0</v>
      </c>
      <c r="K267" s="203"/>
      <c r="L267" s="208"/>
      <c r="M267" s="209"/>
      <c r="N267" s="210"/>
      <c r="O267" s="210"/>
      <c r="P267" s="211">
        <f>SUM(P268:P280)</f>
        <v>0</v>
      </c>
      <c r="Q267" s="210"/>
      <c r="R267" s="211">
        <f>SUM(R268:R280)</f>
        <v>0.30632000000000004</v>
      </c>
      <c r="S267" s="210"/>
      <c r="T267" s="212">
        <f>SUM(T268:T280)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3" t="s">
        <v>83</v>
      </c>
      <c r="AT267" s="214" t="s">
        <v>72</v>
      </c>
      <c r="AU267" s="214" t="s">
        <v>81</v>
      </c>
      <c r="AY267" s="213" t="s">
        <v>139</v>
      </c>
      <c r="BK267" s="215">
        <f>SUM(BK268:BK280)</f>
        <v>0</v>
      </c>
    </row>
    <row r="268" spans="1:65" s="2" customFormat="1" ht="37.8" customHeight="1">
      <c r="A268" s="37"/>
      <c r="B268" s="38"/>
      <c r="C268" s="218" t="s">
        <v>357</v>
      </c>
      <c r="D268" s="218" t="s">
        <v>142</v>
      </c>
      <c r="E268" s="219" t="s">
        <v>1053</v>
      </c>
      <c r="F268" s="220" t="s">
        <v>1054</v>
      </c>
      <c r="G268" s="221" t="s">
        <v>201</v>
      </c>
      <c r="H268" s="222">
        <v>24.98</v>
      </c>
      <c r="I268" s="223"/>
      <c r="J268" s="224">
        <f>ROUND(I268*H268,2)</f>
        <v>0</v>
      </c>
      <c r="K268" s="225"/>
      <c r="L268" s="43"/>
      <c r="M268" s="226" t="s">
        <v>1</v>
      </c>
      <c r="N268" s="227" t="s">
        <v>38</v>
      </c>
      <c r="O268" s="90"/>
      <c r="P268" s="228">
        <f>O268*H268</f>
        <v>0</v>
      </c>
      <c r="Q268" s="228">
        <v>0.004</v>
      </c>
      <c r="R268" s="228">
        <f>Q268*H268</f>
        <v>0.09992000000000001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167</v>
      </c>
      <c r="AT268" s="230" t="s">
        <v>142</v>
      </c>
      <c r="AU268" s="230" t="s">
        <v>83</v>
      </c>
      <c r="AY268" s="16" t="s">
        <v>139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81</v>
      </c>
      <c r="BK268" s="231">
        <f>ROUND(I268*H268,2)</f>
        <v>0</v>
      </c>
      <c r="BL268" s="16" t="s">
        <v>167</v>
      </c>
      <c r="BM268" s="230" t="s">
        <v>360</v>
      </c>
    </row>
    <row r="269" spans="1:51" s="13" customFormat="1" ht="12">
      <c r="A269" s="13"/>
      <c r="B269" s="237"/>
      <c r="C269" s="238"/>
      <c r="D269" s="239" t="s">
        <v>193</v>
      </c>
      <c r="E269" s="240" t="s">
        <v>1</v>
      </c>
      <c r="F269" s="241" t="s">
        <v>1043</v>
      </c>
      <c r="G269" s="238"/>
      <c r="H269" s="242">
        <v>24.98</v>
      </c>
      <c r="I269" s="243"/>
      <c r="J269" s="238"/>
      <c r="K269" s="238"/>
      <c r="L269" s="244"/>
      <c r="M269" s="245"/>
      <c r="N269" s="246"/>
      <c r="O269" s="246"/>
      <c r="P269" s="246"/>
      <c r="Q269" s="246"/>
      <c r="R269" s="246"/>
      <c r="S269" s="246"/>
      <c r="T269" s="24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8" t="s">
        <v>193</v>
      </c>
      <c r="AU269" s="248" t="s">
        <v>83</v>
      </c>
      <c r="AV269" s="13" t="s">
        <v>83</v>
      </c>
      <c r="AW269" s="13" t="s">
        <v>31</v>
      </c>
      <c r="AX269" s="13" t="s">
        <v>73</v>
      </c>
      <c r="AY269" s="248" t="s">
        <v>139</v>
      </c>
    </row>
    <row r="270" spans="1:51" s="14" customFormat="1" ht="12">
      <c r="A270" s="14"/>
      <c r="B270" s="249"/>
      <c r="C270" s="250"/>
      <c r="D270" s="239" t="s">
        <v>193</v>
      </c>
      <c r="E270" s="251" t="s">
        <v>1</v>
      </c>
      <c r="F270" s="252" t="s">
        <v>195</v>
      </c>
      <c r="G270" s="250"/>
      <c r="H270" s="253">
        <v>24.98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9" t="s">
        <v>193</v>
      </c>
      <c r="AU270" s="259" t="s">
        <v>83</v>
      </c>
      <c r="AV270" s="14" t="s">
        <v>146</v>
      </c>
      <c r="AW270" s="14" t="s">
        <v>31</v>
      </c>
      <c r="AX270" s="14" t="s">
        <v>81</v>
      </c>
      <c r="AY270" s="259" t="s">
        <v>139</v>
      </c>
    </row>
    <row r="271" spans="1:65" s="2" customFormat="1" ht="37.8" customHeight="1">
      <c r="A271" s="37"/>
      <c r="B271" s="38"/>
      <c r="C271" s="218" t="s">
        <v>274</v>
      </c>
      <c r="D271" s="218" t="s">
        <v>142</v>
      </c>
      <c r="E271" s="219" t="s">
        <v>1055</v>
      </c>
      <c r="F271" s="220" t="s">
        <v>1056</v>
      </c>
      <c r="G271" s="221" t="s">
        <v>201</v>
      </c>
      <c r="H271" s="222">
        <v>51.6</v>
      </c>
      <c r="I271" s="223"/>
      <c r="J271" s="224">
        <f>ROUND(I271*H271,2)</f>
        <v>0</v>
      </c>
      <c r="K271" s="225"/>
      <c r="L271" s="43"/>
      <c r="M271" s="226" t="s">
        <v>1</v>
      </c>
      <c r="N271" s="227" t="s">
        <v>38</v>
      </c>
      <c r="O271" s="90"/>
      <c r="P271" s="228">
        <f>O271*H271</f>
        <v>0</v>
      </c>
      <c r="Q271" s="228">
        <v>0.004</v>
      </c>
      <c r="R271" s="228">
        <f>Q271*H271</f>
        <v>0.2064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167</v>
      </c>
      <c r="AT271" s="230" t="s">
        <v>142</v>
      </c>
      <c r="AU271" s="230" t="s">
        <v>83</v>
      </c>
      <c r="AY271" s="16" t="s">
        <v>139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81</v>
      </c>
      <c r="BK271" s="231">
        <f>ROUND(I271*H271,2)</f>
        <v>0</v>
      </c>
      <c r="BL271" s="16" t="s">
        <v>167</v>
      </c>
      <c r="BM271" s="230" t="s">
        <v>365</v>
      </c>
    </row>
    <row r="272" spans="1:51" s="13" customFormat="1" ht="12">
      <c r="A272" s="13"/>
      <c r="B272" s="237"/>
      <c r="C272" s="238"/>
      <c r="D272" s="239" t="s">
        <v>193</v>
      </c>
      <c r="E272" s="240" t="s">
        <v>1</v>
      </c>
      <c r="F272" s="241" t="s">
        <v>1057</v>
      </c>
      <c r="G272" s="238"/>
      <c r="H272" s="242">
        <v>19.68</v>
      </c>
      <c r="I272" s="243"/>
      <c r="J272" s="238"/>
      <c r="K272" s="238"/>
      <c r="L272" s="244"/>
      <c r="M272" s="245"/>
      <c r="N272" s="246"/>
      <c r="O272" s="246"/>
      <c r="P272" s="246"/>
      <c r="Q272" s="246"/>
      <c r="R272" s="246"/>
      <c r="S272" s="246"/>
      <c r="T272" s="24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8" t="s">
        <v>193</v>
      </c>
      <c r="AU272" s="248" t="s">
        <v>83</v>
      </c>
      <c r="AV272" s="13" t="s">
        <v>83</v>
      </c>
      <c r="AW272" s="13" t="s">
        <v>31</v>
      </c>
      <c r="AX272" s="13" t="s">
        <v>73</v>
      </c>
      <c r="AY272" s="248" t="s">
        <v>139</v>
      </c>
    </row>
    <row r="273" spans="1:51" s="13" customFormat="1" ht="12">
      <c r="A273" s="13"/>
      <c r="B273" s="237"/>
      <c r="C273" s="238"/>
      <c r="D273" s="239" t="s">
        <v>193</v>
      </c>
      <c r="E273" s="240" t="s">
        <v>1</v>
      </c>
      <c r="F273" s="241" t="s">
        <v>1058</v>
      </c>
      <c r="G273" s="238"/>
      <c r="H273" s="242">
        <v>-1.68</v>
      </c>
      <c r="I273" s="243"/>
      <c r="J273" s="238"/>
      <c r="K273" s="238"/>
      <c r="L273" s="244"/>
      <c r="M273" s="245"/>
      <c r="N273" s="246"/>
      <c r="O273" s="246"/>
      <c r="P273" s="246"/>
      <c r="Q273" s="246"/>
      <c r="R273" s="246"/>
      <c r="S273" s="246"/>
      <c r="T273" s="24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8" t="s">
        <v>193</v>
      </c>
      <c r="AU273" s="248" t="s">
        <v>83</v>
      </c>
      <c r="AV273" s="13" t="s">
        <v>83</v>
      </c>
      <c r="AW273" s="13" t="s">
        <v>31</v>
      </c>
      <c r="AX273" s="13" t="s">
        <v>73</v>
      </c>
      <c r="AY273" s="248" t="s">
        <v>139</v>
      </c>
    </row>
    <row r="274" spans="1:51" s="13" customFormat="1" ht="12">
      <c r="A274" s="13"/>
      <c r="B274" s="237"/>
      <c r="C274" s="238"/>
      <c r="D274" s="239" t="s">
        <v>193</v>
      </c>
      <c r="E274" s="240" t="s">
        <v>1</v>
      </c>
      <c r="F274" s="241" t="s">
        <v>1059</v>
      </c>
      <c r="G274" s="238"/>
      <c r="H274" s="242">
        <v>33.6</v>
      </c>
      <c r="I274" s="243"/>
      <c r="J274" s="238"/>
      <c r="K274" s="238"/>
      <c r="L274" s="244"/>
      <c r="M274" s="245"/>
      <c r="N274" s="246"/>
      <c r="O274" s="246"/>
      <c r="P274" s="246"/>
      <c r="Q274" s="246"/>
      <c r="R274" s="246"/>
      <c r="S274" s="246"/>
      <c r="T274" s="24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8" t="s">
        <v>193</v>
      </c>
      <c r="AU274" s="248" t="s">
        <v>83</v>
      </c>
      <c r="AV274" s="13" t="s">
        <v>83</v>
      </c>
      <c r="AW274" s="13" t="s">
        <v>31</v>
      </c>
      <c r="AX274" s="13" t="s">
        <v>73</v>
      </c>
      <c r="AY274" s="248" t="s">
        <v>139</v>
      </c>
    </row>
    <row r="275" spans="1:51" s="14" customFormat="1" ht="12">
      <c r="A275" s="14"/>
      <c r="B275" s="249"/>
      <c r="C275" s="250"/>
      <c r="D275" s="239" t="s">
        <v>193</v>
      </c>
      <c r="E275" s="251" t="s">
        <v>1</v>
      </c>
      <c r="F275" s="252" t="s">
        <v>195</v>
      </c>
      <c r="G275" s="250"/>
      <c r="H275" s="253">
        <v>51.6</v>
      </c>
      <c r="I275" s="254"/>
      <c r="J275" s="250"/>
      <c r="K275" s="250"/>
      <c r="L275" s="255"/>
      <c r="M275" s="256"/>
      <c r="N275" s="257"/>
      <c r="O275" s="257"/>
      <c r="P275" s="257"/>
      <c r="Q275" s="257"/>
      <c r="R275" s="257"/>
      <c r="S275" s="257"/>
      <c r="T275" s="25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9" t="s">
        <v>193</v>
      </c>
      <c r="AU275" s="259" t="s">
        <v>83</v>
      </c>
      <c r="AV275" s="14" t="s">
        <v>146</v>
      </c>
      <c r="AW275" s="14" t="s">
        <v>31</v>
      </c>
      <c r="AX275" s="14" t="s">
        <v>81</v>
      </c>
      <c r="AY275" s="259" t="s">
        <v>139</v>
      </c>
    </row>
    <row r="276" spans="1:65" s="2" customFormat="1" ht="16.5" customHeight="1">
      <c r="A276" s="37"/>
      <c r="B276" s="38"/>
      <c r="C276" s="218" t="s">
        <v>367</v>
      </c>
      <c r="D276" s="218" t="s">
        <v>142</v>
      </c>
      <c r="E276" s="219" t="s">
        <v>1060</v>
      </c>
      <c r="F276" s="220" t="s">
        <v>1061</v>
      </c>
      <c r="G276" s="221" t="s">
        <v>356</v>
      </c>
      <c r="H276" s="222">
        <v>89.6</v>
      </c>
      <c r="I276" s="223"/>
      <c r="J276" s="224">
        <f>ROUND(I276*H276,2)</f>
        <v>0</v>
      </c>
      <c r="K276" s="225"/>
      <c r="L276" s="43"/>
      <c r="M276" s="226" t="s">
        <v>1</v>
      </c>
      <c r="N276" s="227" t="s">
        <v>38</v>
      </c>
      <c r="O276" s="90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0" t="s">
        <v>167</v>
      </c>
      <c r="AT276" s="230" t="s">
        <v>142</v>
      </c>
      <c r="AU276" s="230" t="s">
        <v>83</v>
      </c>
      <c r="AY276" s="16" t="s">
        <v>139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6" t="s">
        <v>81</v>
      </c>
      <c r="BK276" s="231">
        <f>ROUND(I276*H276,2)</f>
        <v>0</v>
      </c>
      <c r="BL276" s="16" t="s">
        <v>167</v>
      </c>
      <c r="BM276" s="230" t="s">
        <v>370</v>
      </c>
    </row>
    <row r="277" spans="1:51" s="13" customFormat="1" ht="12">
      <c r="A277" s="13"/>
      <c r="B277" s="237"/>
      <c r="C277" s="238"/>
      <c r="D277" s="239" t="s">
        <v>193</v>
      </c>
      <c r="E277" s="240" t="s">
        <v>1</v>
      </c>
      <c r="F277" s="241" t="s">
        <v>1062</v>
      </c>
      <c r="G277" s="238"/>
      <c r="H277" s="242">
        <v>65.6</v>
      </c>
      <c r="I277" s="243"/>
      <c r="J277" s="238"/>
      <c r="K277" s="238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193</v>
      </c>
      <c r="AU277" s="248" t="s">
        <v>83</v>
      </c>
      <c r="AV277" s="13" t="s">
        <v>83</v>
      </c>
      <c r="AW277" s="13" t="s">
        <v>31</v>
      </c>
      <c r="AX277" s="13" t="s">
        <v>73</v>
      </c>
      <c r="AY277" s="248" t="s">
        <v>139</v>
      </c>
    </row>
    <row r="278" spans="1:51" s="13" customFormat="1" ht="12">
      <c r="A278" s="13"/>
      <c r="B278" s="237"/>
      <c r="C278" s="238"/>
      <c r="D278" s="239" t="s">
        <v>193</v>
      </c>
      <c r="E278" s="240" t="s">
        <v>1</v>
      </c>
      <c r="F278" s="241" t="s">
        <v>1063</v>
      </c>
      <c r="G278" s="238"/>
      <c r="H278" s="242">
        <v>24</v>
      </c>
      <c r="I278" s="243"/>
      <c r="J278" s="238"/>
      <c r="K278" s="238"/>
      <c r="L278" s="244"/>
      <c r="M278" s="245"/>
      <c r="N278" s="246"/>
      <c r="O278" s="246"/>
      <c r="P278" s="246"/>
      <c r="Q278" s="246"/>
      <c r="R278" s="246"/>
      <c r="S278" s="246"/>
      <c r="T278" s="24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8" t="s">
        <v>193</v>
      </c>
      <c r="AU278" s="248" t="s">
        <v>83</v>
      </c>
      <c r="AV278" s="13" t="s">
        <v>83</v>
      </c>
      <c r="AW278" s="13" t="s">
        <v>31</v>
      </c>
      <c r="AX278" s="13" t="s">
        <v>73</v>
      </c>
      <c r="AY278" s="248" t="s">
        <v>139</v>
      </c>
    </row>
    <row r="279" spans="1:51" s="14" customFormat="1" ht="12">
      <c r="A279" s="14"/>
      <c r="B279" s="249"/>
      <c r="C279" s="250"/>
      <c r="D279" s="239" t="s">
        <v>193</v>
      </c>
      <c r="E279" s="251" t="s">
        <v>1</v>
      </c>
      <c r="F279" s="252" t="s">
        <v>195</v>
      </c>
      <c r="G279" s="250"/>
      <c r="H279" s="253">
        <v>89.6</v>
      </c>
      <c r="I279" s="254"/>
      <c r="J279" s="250"/>
      <c r="K279" s="250"/>
      <c r="L279" s="255"/>
      <c r="M279" s="256"/>
      <c r="N279" s="257"/>
      <c r="O279" s="257"/>
      <c r="P279" s="257"/>
      <c r="Q279" s="257"/>
      <c r="R279" s="257"/>
      <c r="S279" s="257"/>
      <c r="T279" s="25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9" t="s">
        <v>193</v>
      </c>
      <c r="AU279" s="259" t="s">
        <v>83</v>
      </c>
      <c r="AV279" s="14" t="s">
        <v>146</v>
      </c>
      <c r="AW279" s="14" t="s">
        <v>31</v>
      </c>
      <c r="AX279" s="14" t="s">
        <v>81</v>
      </c>
      <c r="AY279" s="259" t="s">
        <v>139</v>
      </c>
    </row>
    <row r="280" spans="1:65" s="2" customFormat="1" ht="33" customHeight="1">
      <c r="A280" s="37"/>
      <c r="B280" s="38"/>
      <c r="C280" s="218" t="s">
        <v>278</v>
      </c>
      <c r="D280" s="218" t="s">
        <v>142</v>
      </c>
      <c r="E280" s="219" t="s">
        <v>1064</v>
      </c>
      <c r="F280" s="220" t="s">
        <v>1065</v>
      </c>
      <c r="G280" s="221" t="s">
        <v>337</v>
      </c>
      <c r="H280" s="271"/>
      <c r="I280" s="223"/>
      <c r="J280" s="224">
        <f>ROUND(I280*H280,2)</f>
        <v>0</v>
      </c>
      <c r="K280" s="225"/>
      <c r="L280" s="43"/>
      <c r="M280" s="226" t="s">
        <v>1</v>
      </c>
      <c r="N280" s="227" t="s">
        <v>38</v>
      </c>
      <c r="O280" s="90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167</v>
      </c>
      <c r="AT280" s="230" t="s">
        <v>142</v>
      </c>
      <c r="AU280" s="230" t="s">
        <v>83</v>
      </c>
      <c r="AY280" s="16" t="s">
        <v>139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81</v>
      </c>
      <c r="BK280" s="231">
        <f>ROUND(I280*H280,2)</f>
        <v>0</v>
      </c>
      <c r="BL280" s="16" t="s">
        <v>167</v>
      </c>
      <c r="BM280" s="230" t="s">
        <v>373</v>
      </c>
    </row>
    <row r="281" spans="1:63" s="12" customFormat="1" ht="22.8" customHeight="1">
      <c r="A281" s="12"/>
      <c r="B281" s="202"/>
      <c r="C281" s="203"/>
      <c r="D281" s="204" t="s">
        <v>72</v>
      </c>
      <c r="E281" s="216" t="s">
        <v>785</v>
      </c>
      <c r="F281" s="216" t="s">
        <v>786</v>
      </c>
      <c r="G281" s="203"/>
      <c r="H281" s="203"/>
      <c r="I281" s="206"/>
      <c r="J281" s="217">
        <f>BK281</f>
        <v>0</v>
      </c>
      <c r="K281" s="203"/>
      <c r="L281" s="208"/>
      <c r="M281" s="209"/>
      <c r="N281" s="210"/>
      <c r="O281" s="210"/>
      <c r="P281" s="211">
        <f>SUM(P282:P289)</f>
        <v>0</v>
      </c>
      <c r="Q281" s="210"/>
      <c r="R281" s="211">
        <f>SUM(R282:R289)</f>
        <v>0.059185600000000005</v>
      </c>
      <c r="S281" s="210"/>
      <c r="T281" s="212">
        <f>SUM(T282:T289)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3" t="s">
        <v>83</v>
      </c>
      <c r="AT281" s="214" t="s">
        <v>72</v>
      </c>
      <c r="AU281" s="214" t="s">
        <v>81</v>
      </c>
      <c r="AY281" s="213" t="s">
        <v>139</v>
      </c>
      <c r="BK281" s="215">
        <f>SUM(BK282:BK289)</f>
        <v>0</v>
      </c>
    </row>
    <row r="282" spans="1:65" s="2" customFormat="1" ht="16.5" customHeight="1">
      <c r="A282" s="37"/>
      <c r="B282" s="38"/>
      <c r="C282" s="218" t="s">
        <v>375</v>
      </c>
      <c r="D282" s="218" t="s">
        <v>142</v>
      </c>
      <c r="E282" s="219" t="s">
        <v>789</v>
      </c>
      <c r="F282" s="220" t="s">
        <v>790</v>
      </c>
      <c r="G282" s="221" t="s">
        <v>198</v>
      </c>
      <c r="H282" s="222">
        <v>8</v>
      </c>
      <c r="I282" s="223"/>
      <c r="J282" s="224">
        <f>ROUND(I282*H282,2)</f>
        <v>0</v>
      </c>
      <c r="K282" s="225"/>
      <c r="L282" s="43"/>
      <c r="M282" s="226" t="s">
        <v>1</v>
      </c>
      <c r="N282" s="227" t="s">
        <v>38</v>
      </c>
      <c r="O282" s="90"/>
      <c r="P282" s="228">
        <f>O282*H282</f>
        <v>0</v>
      </c>
      <c r="Q282" s="228">
        <v>0.0017906</v>
      </c>
      <c r="R282" s="228">
        <f>Q282*H282</f>
        <v>0.0143248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167</v>
      </c>
      <c r="AT282" s="230" t="s">
        <v>142</v>
      </c>
      <c r="AU282" s="230" t="s">
        <v>83</v>
      </c>
      <c r="AY282" s="16" t="s">
        <v>139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81</v>
      </c>
      <c r="BK282" s="231">
        <f>ROUND(I282*H282,2)</f>
        <v>0</v>
      </c>
      <c r="BL282" s="16" t="s">
        <v>167</v>
      </c>
      <c r="BM282" s="230" t="s">
        <v>108</v>
      </c>
    </row>
    <row r="283" spans="1:65" s="2" customFormat="1" ht="16.5" customHeight="1">
      <c r="A283" s="37"/>
      <c r="B283" s="38"/>
      <c r="C283" s="218" t="s">
        <v>281</v>
      </c>
      <c r="D283" s="218" t="s">
        <v>142</v>
      </c>
      <c r="E283" s="219" t="s">
        <v>793</v>
      </c>
      <c r="F283" s="220" t="s">
        <v>794</v>
      </c>
      <c r="G283" s="221" t="s">
        <v>356</v>
      </c>
      <c r="H283" s="222">
        <v>16</v>
      </c>
      <c r="I283" s="223"/>
      <c r="J283" s="224">
        <f>ROUND(I283*H283,2)</f>
        <v>0</v>
      </c>
      <c r="K283" s="225"/>
      <c r="L283" s="43"/>
      <c r="M283" s="226" t="s">
        <v>1</v>
      </c>
      <c r="N283" s="227" t="s">
        <v>38</v>
      </c>
      <c r="O283" s="90"/>
      <c r="P283" s="228">
        <f>O283*H283</f>
        <v>0</v>
      </c>
      <c r="Q283" s="228">
        <v>0.0004119</v>
      </c>
      <c r="R283" s="228">
        <f>Q283*H283</f>
        <v>0.0065904</v>
      </c>
      <c r="S283" s="228">
        <v>0</v>
      </c>
      <c r="T283" s="22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167</v>
      </c>
      <c r="AT283" s="230" t="s">
        <v>142</v>
      </c>
      <c r="AU283" s="230" t="s">
        <v>83</v>
      </c>
      <c r="AY283" s="16" t="s">
        <v>139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81</v>
      </c>
      <c r="BK283" s="231">
        <f>ROUND(I283*H283,2)</f>
        <v>0</v>
      </c>
      <c r="BL283" s="16" t="s">
        <v>167</v>
      </c>
      <c r="BM283" s="230" t="s">
        <v>380</v>
      </c>
    </row>
    <row r="284" spans="1:65" s="2" customFormat="1" ht="16.5" customHeight="1">
      <c r="A284" s="37"/>
      <c r="B284" s="38"/>
      <c r="C284" s="218" t="s">
        <v>382</v>
      </c>
      <c r="D284" s="218" t="s">
        <v>142</v>
      </c>
      <c r="E284" s="219" t="s">
        <v>795</v>
      </c>
      <c r="F284" s="220" t="s">
        <v>796</v>
      </c>
      <c r="G284" s="221" t="s">
        <v>356</v>
      </c>
      <c r="H284" s="222">
        <v>24</v>
      </c>
      <c r="I284" s="223"/>
      <c r="J284" s="224">
        <f>ROUND(I284*H284,2)</f>
        <v>0</v>
      </c>
      <c r="K284" s="225"/>
      <c r="L284" s="43"/>
      <c r="M284" s="226" t="s">
        <v>1</v>
      </c>
      <c r="N284" s="227" t="s">
        <v>38</v>
      </c>
      <c r="O284" s="90"/>
      <c r="P284" s="228">
        <f>O284*H284</f>
        <v>0</v>
      </c>
      <c r="Q284" s="228">
        <v>0.0004765</v>
      </c>
      <c r="R284" s="228">
        <f>Q284*H284</f>
        <v>0.011436</v>
      </c>
      <c r="S284" s="228">
        <v>0</v>
      </c>
      <c r="T284" s="22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0" t="s">
        <v>167</v>
      </c>
      <c r="AT284" s="230" t="s">
        <v>142</v>
      </c>
      <c r="AU284" s="230" t="s">
        <v>83</v>
      </c>
      <c r="AY284" s="16" t="s">
        <v>139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6" t="s">
        <v>81</v>
      </c>
      <c r="BK284" s="231">
        <f>ROUND(I284*H284,2)</f>
        <v>0</v>
      </c>
      <c r="BL284" s="16" t="s">
        <v>167</v>
      </c>
      <c r="BM284" s="230" t="s">
        <v>385</v>
      </c>
    </row>
    <row r="285" spans="1:65" s="2" customFormat="1" ht="16.5" customHeight="1">
      <c r="A285" s="37"/>
      <c r="B285" s="38"/>
      <c r="C285" s="218" t="s">
        <v>96</v>
      </c>
      <c r="D285" s="218" t="s">
        <v>142</v>
      </c>
      <c r="E285" s="219" t="s">
        <v>797</v>
      </c>
      <c r="F285" s="220" t="s">
        <v>798</v>
      </c>
      <c r="G285" s="221" t="s">
        <v>356</v>
      </c>
      <c r="H285" s="222">
        <v>12</v>
      </c>
      <c r="I285" s="223"/>
      <c r="J285" s="224">
        <f>ROUND(I285*H285,2)</f>
        <v>0</v>
      </c>
      <c r="K285" s="225"/>
      <c r="L285" s="43"/>
      <c r="M285" s="226" t="s">
        <v>1</v>
      </c>
      <c r="N285" s="227" t="s">
        <v>38</v>
      </c>
      <c r="O285" s="90"/>
      <c r="P285" s="228">
        <f>O285*H285</f>
        <v>0</v>
      </c>
      <c r="Q285" s="228">
        <v>0.0022362</v>
      </c>
      <c r="R285" s="228">
        <f>Q285*H285</f>
        <v>0.026834399999999998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167</v>
      </c>
      <c r="AT285" s="230" t="s">
        <v>142</v>
      </c>
      <c r="AU285" s="230" t="s">
        <v>83</v>
      </c>
      <c r="AY285" s="16" t="s">
        <v>139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81</v>
      </c>
      <c r="BK285" s="231">
        <f>ROUND(I285*H285,2)</f>
        <v>0</v>
      </c>
      <c r="BL285" s="16" t="s">
        <v>167</v>
      </c>
      <c r="BM285" s="230" t="s">
        <v>390</v>
      </c>
    </row>
    <row r="286" spans="1:65" s="2" customFormat="1" ht="16.5" customHeight="1">
      <c r="A286" s="37"/>
      <c r="B286" s="38"/>
      <c r="C286" s="218" t="s">
        <v>392</v>
      </c>
      <c r="D286" s="218" t="s">
        <v>142</v>
      </c>
      <c r="E286" s="219" t="s">
        <v>799</v>
      </c>
      <c r="F286" s="220" t="s">
        <v>800</v>
      </c>
      <c r="G286" s="221" t="s">
        <v>198</v>
      </c>
      <c r="H286" s="222">
        <v>8</v>
      </c>
      <c r="I286" s="223"/>
      <c r="J286" s="224">
        <f>ROUND(I286*H286,2)</f>
        <v>0</v>
      </c>
      <c r="K286" s="225"/>
      <c r="L286" s="43"/>
      <c r="M286" s="226" t="s">
        <v>1</v>
      </c>
      <c r="N286" s="227" t="s">
        <v>38</v>
      </c>
      <c r="O286" s="90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167</v>
      </c>
      <c r="AT286" s="230" t="s">
        <v>142</v>
      </c>
      <c r="AU286" s="230" t="s">
        <v>83</v>
      </c>
      <c r="AY286" s="16" t="s">
        <v>139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81</v>
      </c>
      <c r="BK286" s="231">
        <f>ROUND(I286*H286,2)</f>
        <v>0</v>
      </c>
      <c r="BL286" s="16" t="s">
        <v>167</v>
      </c>
      <c r="BM286" s="230" t="s">
        <v>395</v>
      </c>
    </row>
    <row r="287" spans="1:65" s="2" customFormat="1" ht="16.5" customHeight="1">
      <c r="A287" s="37"/>
      <c r="B287" s="38"/>
      <c r="C287" s="218" t="s">
        <v>289</v>
      </c>
      <c r="D287" s="218" t="s">
        <v>142</v>
      </c>
      <c r="E287" s="219" t="s">
        <v>1066</v>
      </c>
      <c r="F287" s="220" t="s">
        <v>1067</v>
      </c>
      <c r="G287" s="221" t="s">
        <v>198</v>
      </c>
      <c r="H287" s="222">
        <v>16</v>
      </c>
      <c r="I287" s="223"/>
      <c r="J287" s="224">
        <f>ROUND(I287*H287,2)</f>
        <v>0</v>
      </c>
      <c r="K287" s="225"/>
      <c r="L287" s="43"/>
      <c r="M287" s="226" t="s">
        <v>1</v>
      </c>
      <c r="N287" s="227" t="s">
        <v>38</v>
      </c>
      <c r="O287" s="90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167</v>
      </c>
      <c r="AT287" s="230" t="s">
        <v>142</v>
      </c>
      <c r="AU287" s="230" t="s">
        <v>83</v>
      </c>
      <c r="AY287" s="16" t="s">
        <v>139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81</v>
      </c>
      <c r="BK287" s="231">
        <f>ROUND(I287*H287,2)</f>
        <v>0</v>
      </c>
      <c r="BL287" s="16" t="s">
        <v>167</v>
      </c>
      <c r="BM287" s="230" t="s">
        <v>398</v>
      </c>
    </row>
    <row r="288" spans="1:65" s="2" customFormat="1" ht="21.75" customHeight="1">
      <c r="A288" s="37"/>
      <c r="B288" s="38"/>
      <c r="C288" s="218" t="s">
        <v>399</v>
      </c>
      <c r="D288" s="218" t="s">
        <v>142</v>
      </c>
      <c r="E288" s="219" t="s">
        <v>801</v>
      </c>
      <c r="F288" s="220" t="s">
        <v>802</v>
      </c>
      <c r="G288" s="221" t="s">
        <v>198</v>
      </c>
      <c r="H288" s="222">
        <v>8</v>
      </c>
      <c r="I288" s="223"/>
      <c r="J288" s="224">
        <f>ROUND(I288*H288,2)</f>
        <v>0</v>
      </c>
      <c r="K288" s="225"/>
      <c r="L288" s="43"/>
      <c r="M288" s="226" t="s">
        <v>1</v>
      </c>
      <c r="N288" s="227" t="s">
        <v>38</v>
      </c>
      <c r="O288" s="90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0" t="s">
        <v>167</v>
      </c>
      <c r="AT288" s="230" t="s">
        <v>142</v>
      </c>
      <c r="AU288" s="230" t="s">
        <v>83</v>
      </c>
      <c r="AY288" s="16" t="s">
        <v>139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6" t="s">
        <v>81</v>
      </c>
      <c r="BK288" s="231">
        <f>ROUND(I288*H288,2)</f>
        <v>0</v>
      </c>
      <c r="BL288" s="16" t="s">
        <v>167</v>
      </c>
      <c r="BM288" s="230" t="s">
        <v>402</v>
      </c>
    </row>
    <row r="289" spans="1:65" s="2" customFormat="1" ht="24.15" customHeight="1">
      <c r="A289" s="37"/>
      <c r="B289" s="38"/>
      <c r="C289" s="218" t="s">
        <v>293</v>
      </c>
      <c r="D289" s="218" t="s">
        <v>142</v>
      </c>
      <c r="E289" s="219" t="s">
        <v>805</v>
      </c>
      <c r="F289" s="220" t="s">
        <v>806</v>
      </c>
      <c r="G289" s="221" t="s">
        <v>337</v>
      </c>
      <c r="H289" s="271"/>
      <c r="I289" s="223"/>
      <c r="J289" s="224">
        <f>ROUND(I289*H289,2)</f>
        <v>0</v>
      </c>
      <c r="K289" s="225"/>
      <c r="L289" s="43"/>
      <c r="M289" s="226" t="s">
        <v>1</v>
      </c>
      <c r="N289" s="227" t="s">
        <v>38</v>
      </c>
      <c r="O289" s="90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167</v>
      </c>
      <c r="AT289" s="230" t="s">
        <v>142</v>
      </c>
      <c r="AU289" s="230" t="s">
        <v>83</v>
      </c>
      <c r="AY289" s="16" t="s">
        <v>139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81</v>
      </c>
      <c r="BK289" s="231">
        <f>ROUND(I289*H289,2)</f>
        <v>0</v>
      </c>
      <c r="BL289" s="16" t="s">
        <v>167</v>
      </c>
      <c r="BM289" s="230" t="s">
        <v>407</v>
      </c>
    </row>
    <row r="290" spans="1:63" s="12" customFormat="1" ht="22.8" customHeight="1">
      <c r="A290" s="12"/>
      <c r="B290" s="202"/>
      <c r="C290" s="203"/>
      <c r="D290" s="204" t="s">
        <v>72</v>
      </c>
      <c r="E290" s="216" t="s">
        <v>807</v>
      </c>
      <c r="F290" s="216" t="s">
        <v>808</v>
      </c>
      <c r="G290" s="203"/>
      <c r="H290" s="203"/>
      <c r="I290" s="206"/>
      <c r="J290" s="217">
        <f>BK290</f>
        <v>0</v>
      </c>
      <c r="K290" s="203"/>
      <c r="L290" s="208"/>
      <c r="M290" s="209"/>
      <c r="N290" s="210"/>
      <c r="O290" s="210"/>
      <c r="P290" s="211">
        <f>SUM(P291:P299)</f>
        <v>0</v>
      </c>
      <c r="Q290" s="210"/>
      <c r="R290" s="211">
        <f>SUM(R291:R299)</f>
        <v>0.16590602</v>
      </c>
      <c r="S290" s="210"/>
      <c r="T290" s="212">
        <f>SUM(T291:T299)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3" t="s">
        <v>83</v>
      </c>
      <c r="AT290" s="214" t="s">
        <v>72</v>
      </c>
      <c r="AU290" s="214" t="s">
        <v>81</v>
      </c>
      <c r="AY290" s="213" t="s">
        <v>139</v>
      </c>
      <c r="BK290" s="215">
        <f>SUM(BK291:BK299)</f>
        <v>0</v>
      </c>
    </row>
    <row r="291" spans="1:65" s="2" customFormat="1" ht="16.5" customHeight="1">
      <c r="A291" s="37"/>
      <c r="B291" s="38"/>
      <c r="C291" s="218" t="s">
        <v>408</v>
      </c>
      <c r="D291" s="218" t="s">
        <v>142</v>
      </c>
      <c r="E291" s="219" t="s">
        <v>811</v>
      </c>
      <c r="F291" s="220" t="s">
        <v>812</v>
      </c>
      <c r="G291" s="221" t="s">
        <v>149</v>
      </c>
      <c r="H291" s="222">
        <v>8</v>
      </c>
      <c r="I291" s="223"/>
      <c r="J291" s="224">
        <f>ROUND(I291*H291,2)</f>
        <v>0</v>
      </c>
      <c r="K291" s="225"/>
      <c r="L291" s="43"/>
      <c r="M291" s="226" t="s">
        <v>1</v>
      </c>
      <c r="N291" s="227" t="s">
        <v>38</v>
      </c>
      <c r="O291" s="90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167</v>
      </c>
      <c r="AT291" s="230" t="s">
        <v>142</v>
      </c>
      <c r="AU291" s="230" t="s">
        <v>83</v>
      </c>
      <c r="AY291" s="16" t="s">
        <v>139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81</v>
      </c>
      <c r="BK291" s="231">
        <f>ROUND(I291*H291,2)</f>
        <v>0</v>
      </c>
      <c r="BL291" s="16" t="s">
        <v>167</v>
      </c>
      <c r="BM291" s="230" t="s">
        <v>411</v>
      </c>
    </row>
    <row r="292" spans="1:65" s="2" customFormat="1" ht="16.5" customHeight="1">
      <c r="A292" s="37"/>
      <c r="B292" s="38"/>
      <c r="C292" s="218" t="s">
        <v>297</v>
      </c>
      <c r="D292" s="218" t="s">
        <v>142</v>
      </c>
      <c r="E292" s="219" t="s">
        <v>809</v>
      </c>
      <c r="F292" s="220" t="s">
        <v>810</v>
      </c>
      <c r="G292" s="221" t="s">
        <v>198</v>
      </c>
      <c r="H292" s="222">
        <v>16</v>
      </c>
      <c r="I292" s="223"/>
      <c r="J292" s="224">
        <f>ROUND(I292*H292,2)</f>
        <v>0</v>
      </c>
      <c r="K292" s="225"/>
      <c r="L292" s="43"/>
      <c r="M292" s="226" t="s">
        <v>1</v>
      </c>
      <c r="N292" s="227" t="s">
        <v>38</v>
      </c>
      <c r="O292" s="90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167</v>
      </c>
      <c r="AT292" s="230" t="s">
        <v>142</v>
      </c>
      <c r="AU292" s="230" t="s">
        <v>83</v>
      </c>
      <c r="AY292" s="16" t="s">
        <v>139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81</v>
      </c>
      <c r="BK292" s="231">
        <f>ROUND(I292*H292,2)</f>
        <v>0</v>
      </c>
      <c r="BL292" s="16" t="s">
        <v>167</v>
      </c>
      <c r="BM292" s="230" t="s">
        <v>414</v>
      </c>
    </row>
    <row r="293" spans="1:65" s="2" customFormat="1" ht="24.15" customHeight="1">
      <c r="A293" s="37"/>
      <c r="B293" s="38"/>
      <c r="C293" s="218" t="s">
        <v>415</v>
      </c>
      <c r="D293" s="218" t="s">
        <v>142</v>
      </c>
      <c r="E293" s="219" t="s">
        <v>818</v>
      </c>
      <c r="F293" s="220" t="s">
        <v>819</v>
      </c>
      <c r="G293" s="221" t="s">
        <v>356</v>
      </c>
      <c r="H293" s="222">
        <v>120</v>
      </c>
      <c r="I293" s="223"/>
      <c r="J293" s="224">
        <f>ROUND(I293*H293,2)</f>
        <v>0</v>
      </c>
      <c r="K293" s="225"/>
      <c r="L293" s="43"/>
      <c r="M293" s="226" t="s">
        <v>1</v>
      </c>
      <c r="N293" s="227" t="s">
        <v>38</v>
      </c>
      <c r="O293" s="90"/>
      <c r="P293" s="228">
        <f>O293*H293</f>
        <v>0</v>
      </c>
      <c r="Q293" s="228">
        <v>0.0008423</v>
      </c>
      <c r="R293" s="228">
        <f>Q293*H293</f>
        <v>0.101076</v>
      </c>
      <c r="S293" s="228">
        <v>0</v>
      </c>
      <c r="T293" s="229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0" t="s">
        <v>167</v>
      </c>
      <c r="AT293" s="230" t="s">
        <v>142</v>
      </c>
      <c r="AU293" s="230" t="s">
        <v>83</v>
      </c>
      <c r="AY293" s="16" t="s">
        <v>139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6" t="s">
        <v>81</v>
      </c>
      <c r="BK293" s="231">
        <f>ROUND(I293*H293,2)</f>
        <v>0</v>
      </c>
      <c r="BL293" s="16" t="s">
        <v>167</v>
      </c>
      <c r="BM293" s="230" t="s">
        <v>418</v>
      </c>
    </row>
    <row r="294" spans="1:65" s="2" customFormat="1" ht="37.8" customHeight="1">
      <c r="A294" s="37"/>
      <c r="B294" s="38"/>
      <c r="C294" s="218" t="s">
        <v>306</v>
      </c>
      <c r="D294" s="218" t="s">
        <v>142</v>
      </c>
      <c r="E294" s="219" t="s">
        <v>820</v>
      </c>
      <c r="F294" s="220" t="s">
        <v>821</v>
      </c>
      <c r="G294" s="221" t="s">
        <v>356</v>
      </c>
      <c r="H294" s="222">
        <v>120</v>
      </c>
      <c r="I294" s="223"/>
      <c r="J294" s="224">
        <f>ROUND(I294*H294,2)</f>
        <v>0</v>
      </c>
      <c r="K294" s="225"/>
      <c r="L294" s="43"/>
      <c r="M294" s="226" t="s">
        <v>1</v>
      </c>
      <c r="N294" s="227" t="s">
        <v>38</v>
      </c>
      <c r="O294" s="90"/>
      <c r="P294" s="228">
        <f>O294*H294</f>
        <v>0</v>
      </c>
      <c r="Q294" s="228">
        <v>7.386E-05</v>
      </c>
      <c r="R294" s="228">
        <f>Q294*H294</f>
        <v>0.0088632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167</v>
      </c>
      <c r="AT294" s="230" t="s">
        <v>142</v>
      </c>
      <c r="AU294" s="230" t="s">
        <v>83</v>
      </c>
      <c r="AY294" s="16" t="s">
        <v>139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81</v>
      </c>
      <c r="BK294" s="231">
        <f>ROUND(I294*H294,2)</f>
        <v>0</v>
      </c>
      <c r="BL294" s="16" t="s">
        <v>167</v>
      </c>
      <c r="BM294" s="230" t="s">
        <v>421</v>
      </c>
    </row>
    <row r="295" spans="1:65" s="2" customFormat="1" ht="16.5" customHeight="1">
      <c r="A295" s="37"/>
      <c r="B295" s="38"/>
      <c r="C295" s="218" t="s">
        <v>422</v>
      </c>
      <c r="D295" s="218" t="s">
        <v>142</v>
      </c>
      <c r="E295" s="219" t="s">
        <v>822</v>
      </c>
      <c r="F295" s="220" t="s">
        <v>823</v>
      </c>
      <c r="G295" s="221" t="s">
        <v>198</v>
      </c>
      <c r="H295" s="222">
        <v>56</v>
      </c>
      <c r="I295" s="223"/>
      <c r="J295" s="224">
        <f>ROUND(I295*H295,2)</f>
        <v>0</v>
      </c>
      <c r="K295" s="225"/>
      <c r="L295" s="43"/>
      <c r="M295" s="226" t="s">
        <v>1</v>
      </c>
      <c r="N295" s="227" t="s">
        <v>38</v>
      </c>
      <c r="O295" s="90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30" t="s">
        <v>167</v>
      </c>
      <c r="AT295" s="230" t="s">
        <v>142</v>
      </c>
      <c r="AU295" s="230" t="s">
        <v>83</v>
      </c>
      <c r="AY295" s="16" t="s">
        <v>139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6" t="s">
        <v>81</v>
      </c>
      <c r="BK295" s="231">
        <f>ROUND(I295*H295,2)</f>
        <v>0</v>
      </c>
      <c r="BL295" s="16" t="s">
        <v>167</v>
      </c>
      <c r="BM295" s="230" t="s">
        <v>425</v>
      </c>
    </row>
    <row r="296" spans="1:65" s="2" customFormat="1" ht="16.5" customHeight="1">
      <c r="A296" s="37"/>
      <c r="B296" s="38"/>
      <c r="C296" s="218" t="s">
        <v>99</v>
      </c>
      <c r="D296" s="218" t="s">
        <v>142</v>
      </c>
      <c r="E296" s="219" t="s">
        <v>1068</v>
      </c>
      <c r="F296" s="220" t="s">
        <v>1069</v>
      </c>
      <c r="G296" s="221" t="s">
        <v>817</v>
      </c>
      <c r="H296" s="222">
        <v>16</v>
      </c>
      <c r="I296" s="223"/>
      <c r="J296" s="224">
        <f>ROUND(I296*H296,2)</f>
        <v>0</v>
      </c>
      <c r="K296" s="225"/>
      <c r="L296" s="43"/>
      <c r="M296" s="226" t="s">
        <v>1</v>
      </c>
      <c r="N296" s="227" t="s">
        <v>38</v>
      </c>
      <c r="O296" s="90"/>
      <c r="P296" s="228">
        <f>O296*H296</f>
        <v>0</v>
      </c>
      <c r="Q296" s="228">
        <v>0.002</v>
      </c>
      <c r="R296" s="228">
        <f>Q296*H296</f>
        <v>0.032</v>
      </c>
      <c r="S296" s="228">
        <v>0</v>
      </c>
      <c r="T296" s="229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167</v>
      </c>
      <c r="AT296" s="230" t="s">
        <v>142</v>
      </c>
      <c r="AU296" s="230" t="s">
        <v>83</v>
      </c>
      <c r="AY296" s="16" t="s">
        <v>139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81</v>
      </c>
      <c r="BK296" s="231">
        <f>ROUND(I296*H296,2)</f>
        <v>0</v>
      </c>
      <c r="BL296" s="16" t="s">
        <v>167</v>
      </c>
      <c r="BM296" s="230" t="s">
        <v>428</v>
      </c>
    </row>
    <row r="297" spans="1:65" s="2" customFormat="1" ht="24.15" customHeight="1">
      <c r="A297" s="37"/>
      <c r="B297" s="38"/>
      <c r="C297" s="218" t="s">
        <v>429</v>
      </c>
      <c r="D297" s="218" t="s">
        <v>142</v>
      </c>
      <c r="E297" s="219" t="s">
        <v>830</v>
      </c>
      <c r="F297" s="220" t="s">
        <v>831</v>
      </c>
      <c r="G297" s="221" t="s">
        <v>356</v>
      </c>
      <c r="H297" s="222">
        <v>120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38</v>
      </c>
      <c r="O297" s="90"/>
      <c r="P297" s="228">
        <f>O297*H297</f>
        <v>0</v>
      </c>
      <c r="Q297" s="228">
        <v>0.0001897235</v>
      </c>
      <c r="R297" s="228">
        <f>Q297*H297</f>
        <v>0.02276682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167</v>
      </c>
      <c r="AT297" s="230" t="s">
        <v>142</v>
      </c>
      <c r="AU297" s="230" t="s">
        <v>83</v>
      </c>
      <c r="AY297" s="16" t="s">
        <v>139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81</v>
      </c>
      <c r="BK297" s="231">
        <f>ROUND(I297*H297,2)</f>
        <v>0</v>
      </c>
      <c r="BL297" s="16" t="s">
        <v>167</v>
      </c>
      <c r="BM297" s="230" t="s">
        <v>432</v>
      </c>
    </row>
    <row r="298" spans="1:65" s="2" customFormat="1" ht="21.75" customHeight="1">
      <c r="A298" s="37"/>
      <c r="B298" s="38"/>
      <c r="C298" s="218" t="s">
        <v>312</v>
      </c>
      <c r="D298" s="218" t="s">
        <v>142</v>
      </c>
      <c r="E298" s="219" t="s">
        <v>832</v>
      </c>
      <c r="F298" s="220" t="s">
        <v>833</v>
      </c>
      <c r="G298" s="221" t="s">
        <v>356</v>
      </c>
      <c r="H298" s="222">
        <v>120</v>
      </c>
      <c r="I298" s="223"/>
      <c r="J298" s="224">
        <f>ROUND(I298*H298,2)</f>
        <v>0</v>
      </c>
      <c r="K298" s="225"/>
      <c r="L298" s="43"/>
      <c r="M298" s="226" t="s">
        <v>1</v>
      </c>
      <c r="N298" s="227" t="s">
        <v>38</v>
      </c>
      <c r="O298" s="90"/>
      <c r="P298" s="228">
        <f>O298*H298</f>
        <v>0</v>
      </c>
      <c r="Q298" s="228">
        <v>1E-05</v>
      </c>
      <c r="R298" s="228">
        <f>Q298*H298</f>
        <v>0.0012000000000000001</v>
      </c>
      <c r="S298" s="228">
        <v>0</v>
      </c>
      <c r="T298" s="229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0" t="s">
        <v>167</v>
      </c>
      <c r="AT298" s="230" t="s">
        <v>142</v>
      </c>
      <c r="AU298" s="230" t="s">
        <v>83</v>
      </c>
      <c r="AY298" s="16" t="s">
        <v>139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6" t="s">
        <v>81</v>
      </c>
      <c r="BK298" s="231">
        <f>ROUND(I298*H298,2)</f>
        <v>0</v>
      </c>
      <c r="BL298" s="16" t="s">
        <v>167</v>
      </c>
      <c r="BM298" s="230" t="s">
        <v>435</v>
      </c>
    </row>
    <row r="299" spans="1:65" s="2" customFormat="1" ht="24.15" customHeight="1">
      <c r="A299" s="37"/>
      <c r="B299" s="38"/>
      <c r="C299" s="218" t="s">
        <v>436</v>
      </c>
      <c r="D299" s="218" t="s">
        <v>142</v>
      </c>
      <c r="E299" s="219" t="s">
        <v>834</v>
      </c>
      <c r="F299" s="220" t="s">
        <v>835</v>
      </c>
      <c r="G299" s="221" t="s">
        <v>337</v>
      </c>
      <c r="H299" s="271"/>
      <c r="I299" s="223"/>
      <c r="J299" s="224">
        <f>ROUND(I299*H299,2)</f>
        <v>0</v>
      </c>
      <c r="K299" s="225"/>
      <c r="L299" s="43"/>
      <c r="M299" s="226" t="s">
        <v>1</v>
      </c>
      <c r="N299" s="227" t="s">
        <v>38</v>
      </c>
      <c r="O299" s="90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167</v>
      </c>
      <c r="AT299" s="230" t="s">
        <v>142</v>
      </c>
      <c r="AU299" s="230" t="s">
        <v>83</v>
      </c>
      <c r="AY299" s="16" t="s">
        <v>139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81</v>
      </c>
      <c r="BK299" s="231">
        <f>ROUND(I299*H299,2)</f>
        <v>0</v>
      </c>
      <c r="BL299" s="16" t="s">
        <v>167</v>
      </c>
      <c r="BM299" s="230" t="s">
        <v>439</v>
      </c>
    </row>
    <row r="300" spans="1:63" s="12" customFormat="1" ht="22.8" customHeight="1">
      <c r="A300" s="12"/>
      <c r="B300" s="202"/>
      <c r="C300" s="203"/>
      <c r="D300" s="204" t="s">
        <v>72</v>
      </c>
      <c r="E300" s="216" t="s">
        <v>339</v>
      </c>
      <c r="F300" s="216" t="s">
        <v>340</v>
      </c>
      <c r="G300" s="203"/>
      <c r="H300" s="203"/>
      <c r="I300" s="206"/>
      <c r="J300" s="217">
        <f>BK300</f>
        <v>0</v>
      </c>
      <c r="K300" s="203"/>
      <c r="L300" s="208"/>
      <c r="M300" s="209"/>
      <c r="N300" s="210"/>
      <c r="O300" s="210"/>
      <c r="P300" s="211">
        <f>SUM(P301:P311)</f>
        <v>0</v>
      </c>
      <c r="Q300" s="210"/>
      <c r="R300" s="211">
        <f>SUM(R301:R311)</f>
        <v>1.0450898231999999</v>
      </c>
      <c r="S300" s="210"/>
      <c r="T300" s="212">
        <f>SUM(T301:T311)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3" t="s">
        <v>83</v>
      </c>
      <c r="AT300" s="214" t="s">
        <v>72</v>
      </c>
      <c r="AU300" s="214" t="s">
        <v>81</v>
      </c>
      <c r="AY300" s="213" t="s">
        <v>139</v>
      </c>
      <c r="BK300" s="215">
        <f>SUM(BK301:BK311)</f>
        <v>0</v>
      </c>
    </row>
    <row r="301" spans="1:65" s="2" customFormat="1" ht="24.15" customHeight="1">
      <c r="A301" s="37"/>
      <c r="B301" s="38"/>
      <c r="C301" s="218" t="s">
        <v>316</v>
      </c>
      <c r="D301" s="218" t="s">
        <v>142</v>
      </c>
      <c r="E301" s="219" t="s">
        <v>342</v>
      </c>
      <c r="F301" s="220" t="s">
        <v>836</v>
      </c>
      <c r="G301" s="221" t="s">
        <v>149</v>
      </c>
      <c r="H301" s="222">
        <v>1</v>
      </c>
      <c r="I301" s="223"/>
      <c r="J301" s="224">
        <f>ROUND(I301*H301,2)</f>
        <v>0</v>
      </c>
      <c r="K301" s="225"/>
      <c r="L301" s="43"/>
      <c r="M301" s="226" t="s">
        <v>1</v>
      </c>
      <c r="N301" s="227" t="s">
        <v>38</v>
      </c>
      <c r="O301" s="90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167</v>
      </c>
      <c r="AT301" s="230" t="s">
        <v>142</v>
      </c>
      <c r="AU301" s="230" t="s">
        <v>83</v>
      </c>
      <c r="AY301" s="16" t="s">
        <v>139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81</v>
      </c>
      <c r="BK301" s="231">
        <f>ROUND(I301*H301,2)</f>
        <v>0</v>
      </c>
      <c r="BL301" s="16" t="s">
        <v>167</v>
      </c>
      <c r="BM301" s="230" t="s">
        <v>442</v>
      </c>
    </row>
    <row r="302" spans="1:65" s="2" customFormat="1" ht="24.15" customHeight="1">
      <c r="A302" s="37"/>
      <c r="B302" s="38"/>
      <c r="C302" s="218" t="s">
        <v>443</v>
      </c>
      <c r="D302" s="218" t="s">
        <v>142</v>
      </c>
      <c r="E302" s="219" t="s">
        <v>837</v>
      </c>
      <c r="F302" s="220" t="s">
        <v>838</v>
      </c>
      <c r="G302" s="221" t="s">
        <v>817</v>
      </c>
      <c r="H302" s="222">
        <v>8</v>
      </c>
      <c r="I302" s="223"/>
      <c r="J302" s="224">
        <f>ROUND(I302*H302,2)</f>
        <v>0</v>
      </c>
      <c r="K302" s="225"/>
      <c r="L302" s="43"/>
      <c r="M302" s="226" t="s">
        <v>1</v>
      </c>
      <c r="N302" s="227" t="s">
        <v>38</v>
      </c>
      <c r="O302" s="90"/>
      <c r="P302" s="228">
        <f>O302*H302</f>
        <v>0</v>
      </c>
      <c r="Q302" s="228">
        <v>0.0399074633</v>
      </c>
      <c r="R302" s="228">
        <f>Q302*H302</f>
        <v>0.3192597064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167</v>
      </c>
      <c r="AT302" s="230" t="s">
        <v>142</v>
      </c>
      <c r="AU302" s="230" t="s">
        <v>83</v>
      </c>
      <c r="AY302" s="16" t="s">
        <v>139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81</v>
      </c>
      <c r="BK302" s="231">
        <f>ROUND(I302*H302,2)</f>
        <v>0</v>
      </c>
      <c r="BL302" s="16" t="s">
        <v>167</v>
      </c>
      <c r="BM302" s="230" t="s">
        <v>446</v>
      </c>
    </row>
    <row r="303" spans="1:65" s="2" customFormat="1" ht="24.15" customHeight="1">
      <c r="A303" s="37"/>
      <c r="B303" s="38"/>
      <c r="C303" s="218" t="s">
        <v>322</v>
      </c>
      <c r="D303" s="218" t="s">
        <v>142</v>
      </c>
      <c r="E303" s="219" t="s">
        <v>839</v>
      </c>
      <c r="F303" s="220" t="s">
        <v>840</v>
      </c>
      <c r="G303" s="221" t="s">
        <v>817</v>
      </c>
      <c r="H303" s="222">
        <v>8</v>
      </c>
      <c r="I303" s="223"/>
      <c r="J303" s="224">
        <f>ROUND(I303*H303,2)</f>
        <v>0</v>
      </c>
      <c r="K303" s="225"/>
      <c r="L303" s="43"/>
      <c r="M303" s="226" t="s">
        <v>1</v>
      </c>
      <c r="N303" s="227" t="s">
        <v>38</v>
      </c>
      <c r="O303" s="90"/>
      <c r="P303" s="228">
        <f>O303*H303</f>
        <v>0</v>
      </c>
      <c r="Q303" s="228">
        <v>0.0149692765</v>
      </c>
      <c r="R303" s="228">
        <f>Q303*H303</f>
        <v>0.119754212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167</v>
      </c>
      <c r="AT303" s="230" t="s">
        <v>142</v>
      </c>
      <c r="AU303" s="230" t="s">
        <v>83</v>
      </c>
      <c r="AY303" s="16" t="s">
        <v>139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81</v>
      </c>
      <c r="BK303" s="231">
        <f>ROUND(I303*H303,2)</f>
        <v>0</v>
      </c>
      <c r="BL303" s="16" t="s">
        <v>167</v>
      </c>
      <c r="BM303" s="230" t="s">
        <v>449</v>
      </c>
    </row>
    <row r="304" spans="1:65" s="2" customFormat="1" ht="24.15" customHeight="1">
      <c r="A304" s="37"/>
      <c r="B304" s="38"/>
      <c r="C304" s="218" t="s">
        <v>450</v>
      </c>
      <c r="D304" s="218" t="s">
        <v>142</v>
      </c>
      <c r="E304" s="219" t="s">
        <v>1070</v>
      </c>
      <c r="F304" s="220" t="s">
        <v>1071</v>
      </c>
      <c r="G304" s="221" t="s">
        <v>817</v>
      </c>
      <c r="H304" s="222">
        <v>8</v>
      </c>
      <c r="I304" s="223"/>
      <c r="J304" s="224">
        <f>ROUND(I304*H304,2)</f>
        <v>0</v>
      </c>
      <c r="K304" s="225"/>
      <c r="L304" s="43"/>
      <c r="M304" s="226" t="s">
        <v>1</v>
      </c>
      <c r="N304" s="227" t="s">
        <v>38</v>
      </c>
      <c r="O304" s="90"/>
      <c r="P304" s="228">
        <f>O304*H304</f>
        <v>0</v>
      </c>
      <c r="Q304" s="228">
        <v>0.021802736</v>
      </c>
      <c r="R304" s="228">
        <f>Q304*H304</f>
        <v>0.174421888</v>
      </c>
      <c r="S304" s="228">
        <v>0</v>
      </c>
      <c r="T304" s="229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0" t="s">
        <v>167</v>
      </c>
      <c r="AT304" s="230" t="s">
        <v>142</v>
      </c>
      <c r="AU304" s="230" t="s">
        <v>83</v>
      </c>
      <c r="AY304" s="16" t="s">
        <v>139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6" t="s">
        <v>81</v>
      </c>
      <c r="BK304" s="231">
        <f>ROUND(I304*H304,2)</f>
        <v>0</v>
      </c>
      <c r="BL304" s="16" t="s">
        <v>167</v>
      </c>
      <c r="BM304" s="230" t="s">
        <v>453</v>
      </c>
    </row>
    <row r="305" spans="1:65" s="2" customFormat="1" ht="33" customHeight="1">
      <c r="A305" s="37"/>
      <c r="B305" s="38"/>
      <c r="C305" s="218" t="s">
        <v>329</v>
      </c>
      <c r="D305" s="218" t="s">
        <v>142</v>
      </c>
      <c r="E305" s="219" t="s">
        <v>1072</v>
      </c>
      <c r="F305" s="220" t="s">
        <v>1073</v>
      </c>
      <c r="G305" s="221" t="s">
        <v>817</v>
      </c>
      <c r="H305" s="222">
        <v>8</v>
      </c>
      <c r="I305" s="223"/>
      <c r="J305" s="224">
        <f>ROUND(I305*H305,2)</f>
        <v>0</v>
      </c>
      <c r="K305" s="225"/>
      <c r="L305" s="43"/>
      <c r="M305" s="226" t="s">
        <v>1</v>
      </c>
      <c r="N305" s="227" t="s">
        <v>38</v>
      </c>
      <c r="O305" s="90"/>
      <c r="P305" s="228">
        <f>O305*H305</f>
        <v>0</v>
      </c>
      <c r="Q305" s="228">
        <v>0.0423872</v>
      </c>
      <c r="R305" s="228">
        <f>Q305*H305</f>
        <v>0.3390976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167</v>
      </c>
      <c r="AT305" s="230" t="s">
        <v>142</v>
      </c>
      <c r="AU305" s="230" t="s">
        <v>83</v>
      </c>
      <c r="AY305" s="16" t="s">
        <v>139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81</v>
      </c>
      <c r="BK305" s="231">
        <f>ROUND(I305*H305,2)</f>
        <v>0</v>
      </c>
      <c r="BL305" s="16" t="s">
        <v>167</v>
      </c>
      <c r="BM305" s="230" t="s">
        <v>456</v>
      </c>
    </row>
    <row r="306" spans="1:65" s="2" customFormat="1" ht="33" customHeight="1">
      <c r="A306" s="37"/>
      <c r="B306" s="38"/>
      <c r="C306" s="218" t="s">
        <v>459</v>
      </c>
      <c r="D306" s="218" t="s">
        <v>142</v>
      </c>
      <c r="E306" s="219" t="s">
        <v>1074</v>
      </c>
      <c r="F306" s="220" t="s">
        <v>1075</v>
      </c>
      <c r="G306" s="221" t="s">
        <v>817</v>
      </c>
      <c r="H306" s="222">
        <v>8</v>
      </c>
      <c r="I306" s="223"/>
      <c r="J306" s="224">
        <f>ROUND(I306*H306,2)</f>
        <v>0</v>
      </c>
      <c r="K306" s="225"/>
      <c r="L306" s="43"/>
      <c r="M306" s="226" t="s">
        <v>1</v>
      </c>
      <c r="N306" s="227" t="s">
        <v>38</v>
      </c>
      <c r="O306" s="90"/>
      <c r="P306" s="228">
        <f>O306*H306</f>
        <v>0</v>
      </c>
      <c r="Q306" s="228">
        <v>0.0049347121</v>
      </c>
      <c r="R306" s="228">
        <f>Q306*H306</f>
        <v>0.0394776968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167</v>
      </c>
      <c r="AT306" s="230" t="s">
        <v>142</v>
      </c>
      <c r="AU306" s="230" t="s">
        <v>83</v>
      </c>
      <c r="AY306" s="16" t="s">
        <v>139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81</v>
      </c>
      <c r="BK306" s="231">
        <f>ROUND(I306*H306,2)</f>
        <v>0</v>
      </c>
      <c r="BL306" s="16" t="s">
        <v>167</v>
      </c>
      <c r="BM306" s="230" t="s">
        <v>462</v>
      </c>
    </row>
    <row r="307" spans="1:65" s="2" customFormat="1" ht="24.15" customHeight="1">
      <c r="A307" s="37"/>
      <c r="B307" s="38"/>
      <c r="C307" s="218" t="s">
        <v>102</v>
      </c>
      <c r="D307" s="218" t="s">
        <v>142</v>
      </c>
      <c r="E307" s="219" t="s">
        <v>850</v>
      </c>
      <c r="F307" s="220" t="s">
        <v>851</v>
      </c>
      <c r="G307" s="221" t="s">
        <v>817</v>
      </c>
      <c r="H307" s="222">
        <v>40</v>
      </c>
      <c r="I307" s="223"/>
      <c r="J307" s="224">
        <f>ROUND(I307*H307,2)</f>
        <v>0</v>
      </c>
      <c r="K307" s="225"/>
      <c r="L307" s="43"/>
      <c r="M307" s="226" t="s">
        <v>1</v>
      </c>
      <c r="N307" s="227" t="s">
        <v>38</v>
      </c>
      <c r="O307" s="90"/>
      <c r="P307" s="228">
        <f>O307*H307</f>
        <v>0</v>
      </c>
      <c r="Q307" s="228">
        <v>0.00023914</v>
      </c>
      <c r="R307" s="228">
        <f>Q307*H307</f>
        <v>0.0095656</v>
      </c>
      <c r="S307" s="228">
        <v>0</v>
      </c>
      <c r="T307" s="229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0" t="s">
        <v>167</v>
      </c>
      <c r="AT307" s="230" t="s">
        <v>142</v>
      </c>
      <c r="AU307" s="230" t="s">
        <v>83</v>
      </c>
      <c r="AY307" s="16" t="s">
        <v>139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6" t="s">
        <v>81</v>
      </c>
      <c r="BK307" s="231">
        <f>ROUND(I307*H307,2)</f>
        <v>0</v>
      </c>
      <c r="BL307" s="16" t="s">
        <v>167</v>
      </c>
      <c r="BM307" s="230" t="s">
        <v>465</v>
      </c>
    </row>
    <row r="308" spans="1:65" s="2" customFormat="1" ht="24.15" customHeight="1">
      <c r="A308" s="37"/>
      <c r="B308" s="38"/>
      <c r="C308" s="218" t="s">
        <v>466</v>
      </c>
      <c r="D308" s="218" t="s">
        <v>142</v>
      </c>
      <c r="E308" s="219" t="s">
        <v>1076</v>
      </c>
      <c r="F308" s="220" t="s">
        <v>1077</v>
      </c>
      <c r="G308" s="221" t="s">
        <v>817</v>
      </c>
      <c r="H308" s="222">
        <v>8</v>
      </c>
      <c r="I308" s="223"/>
      <c r="J308" s="224">
        <f>ROUND(I308*H308,2)</f>
        <v>0</v>
      </c>
      <c r="K308" s="225"/>
      <c r="L308" s="43"/>
      <c r="M308" s="226" t="s">
        <v>1</v>
      </c>
      <c r="N308" s="227" t="s">
        <v>38</v>
      </c>
      <c r="O308" s="90"/>
      <c r="P308" s="228">
        <f>O308*H308</f>
        <v>0</v>
      </c>
      <c r="Q308" s="228">
        <v>0.0018</v>
      </c>
      <c r="R308" s="228">
        <f>Q308*H308</f>
        <v>0.0144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167</v>
      </c>
      <c r="AT308" s="230" t="s">
        <v>142</v>
      </c>
      <c r="AU308" s="230" t="s">
        <v>83</v>
      </c>
      <c r="AY308" s="16" t="s">
        <v>139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81</v>
      </c>
      <c r="BK308" s="231">
        <f>ROUND(I308*H308,2)</f>
        <v>0</v>
      </c>
      <c r="BL308" s="16" t="s">
        <v>167</v>
      </c>
      <c r="BM308" s="230" t="s">
        <v>469</v>
      </c>
    </row>
    <row r="309" spans="1:65" s="2" customFormat="1" ht="21.75" customHeight="1">
      <c r="A309" s="37"/>
      <c r="B309" s="38"/>
      <c r="C309" s="218" t="s">
        <v>338</v>
      </c>
      <c r="D309" s="218" t="s">
        <v>142</v>
      </c>
      <c r="E309" s="219" t="s">
        <v>856</v>
      </c>
      <c r="F309" s="220" t="s">
        <v>857</v>
      </c>
      <c r="G309" s="221" t="s">
        <v>817</v>
      </c>
      <c r="H309" s="222">
        <v>8</v>
      </c>
      <c r="I309" s="223"/>
      <c r="J309" s="224">
        <f>ROUND(I309*H309,2)</f>
        <v>0</v>
      </c>
      <c r="K309" s="225"/>
      <c r="L309" s="43"/>
      <c r="M309" s="226" t="s">
        <v>1</v>
      </c>
      <c r="N309" s="227" t="s">
        <v>38</v>
      </c>
      <c r="O309" s="90"/>
      <c r="P309" s="228">
        <f>O309*H309</f>
        <v>0</v>
      </c>
      <c r="Q309" s="228">
        <v>0.0018</v>
      </c>
      <c r="R309" s="228">
        <f>Q309*H309</f>
        <v>0.0144</v>
      </c>
      <c r="S309" s="228">
        <v>0</v>
      </c>
      <c r="T309" s="229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0" t="s">
        <v>167</v>
      </c>
      <c r="AT309" s="230" t="s">
        <v>142</v>
      </c>
      <c r="AU309" s="230" t="s">
        <v>83</v>
      </c>
      <c r="AY309" s="16" t="s">
        <v>139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6" t="s">
        <v>81</v>
      </c>
      <c r="BK309" s="231">
        <f>ROUND(I309*H309,2)</f>
        <v>0</v>
      </c>
      <c r="BL309" s="16" t="s">
        <v>167</v>
      </c>
      <c r="BM309" s="230" t="s">
        <v>474</v>
      </c>
    </row>
    <row r="310" spans="1:65" s="2" customFormat="1" ht="16.5" customHeight="1">
      <c r="A310" s="37"/>
      <c r="B310" s="38"/>
      <c r="C310" s="218" t="s">
        <v>475</v>
      </c>
      <c r="D310" s="218" t="s">
        <v>142</v>
      </c>
      <c r="E310" s="219" t="s">
        <v>858</v>
      </c>
      <c r="F310" s="220" t="s">
        <v>859</v>
      </c>
      <c r="G310" s="221" t="s">
        <v>817</v>
      </c>
      <c r="H310" s="222">
        <v>8</v>
      </c>
      <c r="I310" s="223"/>
      <c r="J310" s="224">
        <f>ROUND(I310*H310,2)</f>
        <v>0</v>
      </c>
      <c r="K310" s="225"/>
      <c r="L310" s="43"/>
      <c r="M310" s="226" t="s">
        <v>1</v>
      </c>
      <c r="N310" s="227" t="s">
        <v>38</v>
      </c>
      <c r="O310" s="90"/>
      <c r="P310" s="228">
        <f>O310*H310</f>
        <v>0</v>
      </c>
      <c r="Q310" s="228">
        <v>0.00183914</v>
      </c>
      <c r="R310" s="228">
        <f>Q310*H310</f>
        <v>0.01471312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167</v>
      </c>
      <c r="AT310" s="230" t="s">
        <v>142</v>
      </c>
      <c r="AU310" s="230" t="s">
        <v>83</v>
      </c>
      <c r="AY310" s="16" t="s">
        <v>139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81</v>
      </c>
      <c r="BK310" s="231">
        <f>ROUND(I310*H310,2)</f>
        <v>0</v>
      </c>
      <c r="BL310" s="16" t="s">
        <v>167</v>
      </c>
      <c r="BM310" s="230" t="s">
        <v>478</v>
      </c>
    </row>
    <row r="311" spans="1:65" s="2" customFormat="1" ht="24.15" customHeight="1">
      <c r="A311" s="37"/>
      <c r="B311" s="38"/>
      <c r="C311" s="218" t="s">
        <v>344</v>
      </c>
      <c r="D311" s="218" t="s">
        <v>142</v>
      </c>
      <c r="E311" s="219" t="s">
        <v>860</v>
      </c>
      <c r="F311" s="220" t="s">
        <v>861</v>
      </c>
      <c r="G311" s="221" t="s">
        <v>337</v>
      </c>
      <c r="H311" s="271"/>
      <c r="I311" s="223"/>
      <c r="J311" s="224">
        <f>ROUND(I311*H311,2)</f>
        <v>0</v>
      </c>
      <c r="K311" s="225"/>
      <c r="L311" s="43"/>
      <c r="M311" s="226" t="s">
        <v>1</v>
      </c>
      <c r="N311" s="227" t="s">
        <v>38</v>
      </c>
      <c r="O311" s="90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30" t="s">
        <v>167</v>
      </c>
      <c r="AT311" s="230" t="s">
        <v>142</v>
      </c>
      <c r="AU311" s="230" t="s">
        <v>83</v>
      </c>
      <c r="AY311" s="16" t="s">
        <v>139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6" t="s">
        <v>81</v>
      </c>
      <c r="BK311" s="231">
        <f>ROUND(I311*H311,2)</f>
        <v>0</v>
      </c>
      <c r="BL311" s="16" t="s">
        <v>167</v>
      </c>
      <c r="BM311" s="230" t="s">
        <v>481</v>
      </c>
    </row>
    <row r="312" spans="1:63" s="12" customFormat="1" ht="22.8" customHeight="1">
      <c r="A312" s="12"/>
      <c r="B312" s="202"/>
      <c r="C312" s="203"/>
      <c r="D312" s="204" t="s">
        <v>72</v>
      </c>
      <c r="E312" s="216" t="s">
        <v>345</v>
      </c>
      <c r="F312" s="216" t="s">
        <v>346</v>
      </c>
      <c r="G312" s="203"/>
      <c r="H312" s="203"/>
      <c r="I312" s="206"/>
      <c r="J312" s="217">
        <f>BK312</f>
        <v>0</v>
      </c>
      <c r="K312" s="203"/>
      <c r="L312" s="208"/>
      <c r="M312" s="209"/>
      <c r="N312" s="210"/>
      <c r="O312" s="210"/>
      <c r="P312" s="211">
        <f>SUM(P313:P318)</f>
        <v>0</v>
      </c>
      <c r="Q312" s="210"/>
      <c r="R312" s="211">
        <f>SUM(R313:R318)</f>
        <v>0</v>
      </c>
      <c r="S312" s="210"/>
      <c r="T312" s="212">
        <f>SUM(T313:T318)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3" t="s">
        <v>83</v>
      </c>
      <c r="AT312" s="214" t="s">
        <v>72</v>
      </c>
      <c r="AU312" s="214" t="s">
        <v>81</v>
      </c>
      <c r="AY312" s="213" t="s">
        <v>139</v>
      </c>
      <c r="BK312" s="215">
        <f>SUM(BK313:BK318)</f>
        <v>0</v>
      </c>
    </row>
    <row r="313" spans="1:65" s="2" customFormat="1" ht="24.15" customHeight="1">
      <c r="A313" s="37"/>
      <c r="B313" s="38"/>
      <c r="C313" s="218" t="s">
        <v>482</v>
      </c>
      <c r="D313" s="218" t="s">
        <v>142</v>
      </c>
      <c r="E313" s="219" t="s">
        <v>1078</v>
      </c>
      <c r="F313" s="220" t="s">
        <v>1079</v>
      </c>
      <c r="G313" s="221" t="s">
        <v>198</v>
      </c>
      <c r="H313" s="222">
        <v>8</v>
      </c>
      <c r="I313" s="223"/>
      <c r="J313" s="224">
        <f>ROUND(I313*H313,2)</f>
        <v>0</v>
      </c>
      <c r="K313" s="225"/>
      <c r="L313" s="43"/>
      <c r="M313" s="226" t="s">
        <v>1</v>
      </c>
      <c r="N313" s="227" t="s">
        <v>38</v>
      </c>
      <c r="O313" s="90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0" t="s">
        <v>167</v>
      </c>
      <c r="AT313" s="230" t="s">
        <v>142</v>
      </c>
      <c r="AU313" s="230" t="s">
        <v>83</v>
      </c>
      <c r="AY313" s="16" t="s">
        <v>139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6" t="s">
        <v>81</v>
      </c>
      <c r="BK313" s="231">
        <f>ROUND(I313*H313,2)</f>
        <v>0</v>
      </c>
      <c r="BL313" s="16" t="s">
        <v>167</v>
      </c>
      <c r="BM313" s="230" t="s">
        <v>485</v>
      </c>
    </row>
    <row r="314" spans="1:65" s="2" customFormat="1" ht="24.15" customHeight="1">
      <c r="A314" s="37"/>
      <c r="B314" s="38"/>
      <c r="C314" s="260" t="s">
        <v>349</v>
      </c>
      <c r="D314" s="260" t="s">
        <v>230</v>
      </c>
      <c r="E314" s="261" t="s">
        <v>1080</v>
      </c>
      <c r="F314" s="262" t="s">
        <v>1081</v>
      </c>
      <c r="G314" s="263" t="s">
        <v>198</v>
      </c>
      <c r="H314" s="264">
        <v>8</v>
      </c>
      <c r="I314" s="265"/>
      <c r="J314" s="266">
        <f>ROUND(I314*H314,2)</f>
        <v>0</v>
      </c>
      <c r="K314" s="267"/>
      <c r="L314" s="268"/>
      <c r="M314" s="269" t="s">
        <v>1</v>
      </c>
      <c r="N314" s="270" t="s">
        <v>38</v>
      </c>
      <c r="O314" s="90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254</v>
      </c>
      <c r="AT314" s="230" t="s">
        <v>230</v>
      </c>
      <c r="AU314" s="230" t="s">
        <v>83</v>
      </c>
      <c r="AY314" s="16" t="s">
        <v>139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81</v>
      </c>
      <c r="BK314" s="231">
        <f>ROUND(I314*H314,2)</f>
        <v>0</v>
      </c>
      <c r="BL314" s="16" t="s">
        <v>167</v>
      </c>
      <c r="BM314" s="230" t="s">
        <v>488</v>
      </c>
    </row>
    <row r="315" spans="1:65" s="2" customFormat="1" ht="16.5" customHeight="1">
      <c r="A315" s="37"/>
      <c r="B315" s="38"/>
      <c r="C315" s="218" t="s">
        <v>489</v>
      </c>
      <c r="D315" s="218" t="s">
        <v>142</v>
      </c>
      <c r="E315" s="219" t="s">
        <v>347</v>
      </c>
      <c r="F315" s="220" t="s">
        <v>348</v>
      </c>
      <c r="G315" s="221" t="s">
        <v>198</v>
      </c>
      <c r="H315" s="222">
        <v>16</v>
      </c>
      <c r="I315" s="223"/>
      <c r="J315" s="224">
        <f>ROUND(I315*H315,2)</f>
        <v>0</v>
      </c>
      <c r="K315" s="225"/>
      <c r="L315" s="43"/>
      <c r="M315" s="226" t="s">
        <v>1</v>
      </c>
      <c r="N315" s="227" t="s">
        <v>38</v>
      </c>
      <c r="O315" s="90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167</v>
      </c>
      <c r="AT315" s="230" t="s">
        <v>142</v>
      </c>
      <c r="AU315" s="230" t="s">
        <v>83</v>
      </c>
      <c r="AY315" s="16" t="s">
        <v>139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81</v>
      </c>
      <c r="BK315" s="231">
        <f>ROUND(I315*H315,2)</f>
        <v>0</v>
      </c>
      <c r="BL315" s="16" t="s">
        <v>167</v>
      </c>
      <c r="BM315" s="230" t="s">
        <v>492</v>
      </c>
    </row>
    <row r="316" spans="1:65" s="2" customFormat="1" ht="21.75" customHeight="1">
      <c r="A316" s="37"/>
      <c r="B316" s="38"/>
      <c r="C316" s="260" t="s">
        <v>353</v>
      </c>
      <c r="D316" s="260" t="s">
        <v>230</v>
      </c>
      <c r="E316" s="261" t="s">
        <v>351</v>
      </c>
      <c r="F316" s="262" t="s">
        <v>352</v>
      </c>
      <c r="G316" s="263" t="s">
        <v>198</v>
      </c>
      <c r="H316" s="264">
        <v>16</v>
      </c>
      <c r="I316" s="265"/>
      <c r="J316" s="266">
        <f>ROUND(I316*H316,2)</f>
        <v>0</v>
      </c>
      <c r="K316" s="267"/>
      <c r="L316" s="268"/>
      <c r="M316" s="269" t="s">
        <v>1</v>
      </c>
      <c r="N316" s="270" t="s">
        <v>38</v>
      </c>
      <c r="O316" s="90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254</v>
      </c>
      <c r="AT316" s="230" t="s">
        <v>230</v>
      </c>
      <c r="AU316" s="230" t="s">
        <v>83</v>
      </c>
      <c r="AY316" s="16" t="s">
        <v>139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81</v>
      </c>
      <c r="BK316" s="231">
        <f>ROUND(I316*H316,2)</f>
        <v>0</v>
      </c>
      <c r="BL316" s="16" t="s">
        <v>167</v>
      </c>
      <c r="BM316" s="230" t="s">
        <v>497</v>
      </c>
    </row>
    <row r="317" spans="1:65" s="2" customFormat="1" ht="37.8" customHeight="1">
      <c r="A317" s="37"/>
      <c r="B317" s="38"/>
      <c r="C317" s="218" t="s">
        <v>498</v>
      </c>
      <c r="D317" s="218" t="s">
        <v>142</v>
      </c>
      <c r="E317" s="219" t="s">
        <v>354</v>
      </c>
      <c r="F317" s="220" t="s">
        <v>355</v>
      </c>
      <c r="G317" s="221" t="s">
        <v>356</v>
      </c>
      <c r="H317" s="222">
        <v>3.2</v>
      </c>
      <c r="I317" s="223"/>
      <c r="J317" s="224">
        <f>ROUND(I317*H317,2)</f>
        <v>0</v>
      </c>
      <c r="K317" s="225"/>
      <c r="L317" s="43"/>
      <c r="M317" s="226" t="s">
        <v>1</v>
      </c>
      <c r="N317" s="227" t="s">
        <v>38</v>
      </c>
      <c r="O317" s="90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0" t="s">
        <v>167</v>
      </c>
      <c r="AT317" s="230" t="s">
        <v>142</v>
      </c>
      <c r="AU317" s="230" t="s">
        <v>83</v>
      </c>
      <c r="AY317" s="16" t="s">
        <v>139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6" t="s">
        <v>81</v>
      </c>
      <c r="BK317" s="231">
        <f>ROUND(I317*H317,2)</f>
        <v>0</v>
      </c>
      <c r="BL317" s="16" t="s">
        <v>167</v>
      </c>
      <c r="BM317" s="230" t="s">
        <v>721</v>
      </c>
    </row>
    <row r="318" spans="1:65" s="2" customFormat="1" ht="44.25" customHeight="1">
      <c r="A318" s="37"/>
      <c r="B318" s="38"/>
      <c r="C318" s="218" t="s">
        <v>105</v>
      </c>
      <c r="D318" s="218" t="s">
        <v>142</v>
      </c>
      <c r="E318" s="219" t="s">
        <v>358</v>
      </c>
      <c r="F318" s="220" t="s">
        <v>359</v>
      </c>
      <c r="G318" s="221" t="s">
        <v>198</v>
      </c>
      <c r="H318" s="222">
        <v>1</v>
      </c>
      <c r="I318" s="223"/>
      <c r="J318" s="224">
        <f>ROUND(I318*H318,2)</f>
        <v>0</v>
      </c>
      <c r="K318" s="225"/>
      <c r="L318" s="43"/>
      <c r="M318" s="226" t="s">
        <v>1</v>
      </c>
      <c r="N318" s="227" t="s">
        <v>38</v>
      </c>
      <c r="O318" s="90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167</v>
      </c>
      <c r="AT318" s="230" t="s">
        <v>142</v>
      </c>
      <c r="AU318" s="230" t="s">
        <v>83</v>
      </c>
      <c r="AY318" s="16" t="s">
        <v>139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81</v>
      </c>
      <c r="BK318" s="231">
        <f>ROUND(I318*H318,2)</f>
        <v>0</v>
      </c>
      <c r="BL318" s="16" t="s">
        <v>167</v>
      </c>
      <c r="BM318" s="230" t="s">
        <v>722</v>
      </c>
    </row>
    <row r="319" spans="1:63" s="12" customFormat="1" ht="22.8" customHeight="1">
      <c r="A319" s="12"/>
      <c r="B319" s="202"/>
      <c r="C319" s="203"/>
      <c r="D319" s="204" t="s">
        <v>72</v>
      </c>
      <c r="E319" s="216" t="s">
        <v>361</v>
      </c>
      <c r="F319" s="216" t="s">
        <v>362</v>
      </c>
      <c r="G319" s="203"/>
      <c r="H319" s="203"/>
      <c r="I319" s="206"/>
      <c r="J319" s="217">
        <f>BK319</f>
        <v>0</v>
      </c>
      <c r="K319" s="203"/>
      <c r="L319" s="208"/>
      <c r="M319" s="209"/>
      <c r="N319" s="210"/>
      <c r="O319" s="210"/>
      <c r="P319" s="211">
        <f>SUM(P320:P333)</f>
        <v>0</v>
      </c>
      <c r="Q319" s="210"/>
      <c r="R319" s="211">
        <f>SUM(R320:R333)</f>
        <v>0.0432993792</v>
      </c>
      <c r="S319" s="210"/>
      <c r="T319" s="212">
        <f>SUM(T320:T333)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3" t="s">
        <v>83</v>
      </c>
      <c r="AT319" s="214" t="s">
        <v>72</v>
      </c>
      <c r="AU319" s="214" t="s">
        <v>81</v>
      </c>
      <c r="AY319" s="213" t="s">
        <v>139</v>
      </c>
      <c r="BK319" s="215">
        <f>SUM(BK320:BK333)</f>
        <v>0</v>
      </c>
    </row>
    <row r="320" spans="1:65" s="2" customFormat="1" ht="24.15" customHeight="1">
      <c r="A320" s="37"/>
      <c r="B320" s="38"/>
      <c r="C320" s="218" t="s">
        <v>508</v>
      </c>
      <c r="D320" s="218" t="s">
        <v>142</v>
      </c>
      <c r="E320" s="219" t="s">
        <v>363</v>
      </c>
      <c r="F320" s="220" t="s">
        <v>364</v>
      </c>
      <c r="G320" s="221" t="s">
        <v>201</v>
      </c>
      <c r="H320" s="222">
        <v>2.56</v>
      </c>
      <c r="I320" s="223"/>
      <c r="J320" s="224">
        <f>ROUND(I320*H320,2)</f>
        <v>0</v>
      </c>
      <c r="K320" s="225"/>
      <c r="L320" s="43"/>
      <c r="M320" s="226" t="s">
        <v>1</v>
      </c>
      <c r="N320" s="227" t="s">
        <v>38</v>
      </c>
      <c r="O320" s="90"/>
      <c r="P320" s="228">
        <f>O320*H320</f>
        <v>0</v>
      </c>
      <c r="Q320" s="228">
        <v>0.01691382</v>
      </c>
      <c r="R320" s="228">
        <f>Q320*H320</f>
        <v>0.0432993792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167</v>
      </c>
      <c r="AT320" s="230" t="s">
        <v>142</v>
      </c>
      <c r="AU320" s="230" t="s">
        <v>83</v>
      </c>
      <c r="AY320" s="16" t="s">
        <v>139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81</v>
      </c>
      <c r="BK320" s="231">
        <f>ROUND(I320*H320,2)</f>
        <v>0</v>
      </c>
      <c r="BL320" s="16" t="s">
        <v>167</v>
      </c>
      <c r="BM320" s="230" t="s">
        <v>511</v>
      </c>
    </row>
    <row r="321" spans="1:51" s="13" customFormat="1" ht="12">
      <c r="A321" s="13"/>
      <c r="B321" s="237"/>
      <c r="C321" s="238"/>
      <c r="D321" s="239" t="s">
        <v>193</v>
      </c>
      <c r="E321" s="240" t="s">
        <v>1</v>
      </c>
      <c r="F321" s="241" t="s">
        <v>366</v>
      </c>
      <c r="G321" s="238"/>
      <c r="H321" s="242">
        <v>2.56</v>
      </c>
      <c r="I321" s="243"/>
      <c r="J321" s="238"/>
      <c r="K321" s="238"/>
      <c r="L321" s="244"/>
      <c r="M321" s="245"/>
      <c r="N321" s="246"/>
      <c r="O321" s="246"/>
      <c r="P321" s="246"/>
      <c r="Q321" s="246"/>
      <c r="R321" s="246"/>
      <c r="S321" s="246"/>
      <c r="T321" s="24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8" t="s">
        <v>193</v>
      </c>
      <c r="AU321" s="248" t="s">
        <v>83</v>
      </c>
      <c r="AV321" s="13" t="s">
        <v>83</v>
      </c>
      <c r="AW321" s="13" t="s">
        <v>31</v>
      </c>
      <c r="AX321" s="13" t="s">
        <v>73</v>
      </c>
      <c r="AY321" s="248" t="s">
        <v>139</v>
      </c>
    </row>
    <row r="322" spans="1:51" s="14" customFormat="1" ht="12">
      <c r="A322" s="14"/>
      <c r="B322" s="249"/>
      <c r="C322" s="250"/>
      <c r="D322" s="239" t="s">
        <v>193</v>
      </c>
      <c r="E322" s="251" t="s">
        <v>1</v>
      </c>
      <c r="F322" s="252" t="s">
        <v>195</v>
      </c>
      <c r="G322" s="250"/>
      <c r="H322" s="253">
        <v>2.56</v>
      </c>
      <c r="I322" s="254"/>
      <c r="J322" s="250"/>
      <c r="K322" s="250"/>
      <c r="L322" s="255"/>
      <c r="M322" s="256"/>
      <c r="N322" s="257"/>
      <c r="O322" s="257"/>
      <c r="P322" s="257"/>
      <c r="Q322" s="257"/>
      <c r="R322" s="257"/>
      <c r="S322" s="257"/>
      <c r="T322" s="25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9" t="s">
        <v>193</v>
      </c>
      <c r="AU322" s="259" t="s">
        <v>83</v>
      </c>
      <c r="AV322" s="14" t="s">
        <v>146</v>
      </c>
      <c r="AW322" s="14" t="s">
        <v>31</v>
      </c>
      <c r="AX322" s="14" t="s">
        <v>81</v>
      </c>
      <c r="AY322" s="259" t="s">
        <v>139</v>
      </c>
    </row>
    <row r="323" spans="1:65" s="2" customFormat="1" ht="16.5" customHeight="1">
      <c r="A323" s="37"/>
      <c r="B323" s="38"/>
      <c r="C323" s="218" t="s">
        <v>360</v>
      </c>
      <c r="D323" s="218" t="s">
        <v>142</v>
      </c>
      <c r="E323" s="219" t="s">
        <v>368</v>
      </c>
      <c r="F323" s="220" t="s">
        <v>369</v>
      </c>
      <c r="G323" s="221" t="s">
        <v>201</v>
      </c>
      <c r="H323" s="222">
        <v>2.56</v>
      </c>
      <c r="I323" s="223"/>
      <c r="J323" s="224">
        <f>ROUND(I323*H323,2)</f>
        <v>0</v>
      </c>
      <c r="K323" s="225"/>
      <c r="L323" s="43"/>
      <c r="M323" s="226" t="s">
        <v>1</v>
      </c>
      <c r="N323" s="227" t="s">
        <v>38</v>
      </c>
      <c r="O323" s="90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0" t="s">
        <v>167</v>
      </c>
      <c r="AT323" s="230" t="s">
        <v>142</v>
      </c>
      <c r="AU323" s="230" t="s">
        <v>83</v>
      </c>
      <c r="AY323" s="16" t="s">
        <v>139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6" t="s">
        <v>81</v>
      </c>
      <c r="BK323" s="231">
        <f>ROUND(I323*H323,2)</f>
        <v>0</v>
      </c>
      <c r="BL323" s="16" t="s">
        <v>167</v>
      </c>
      <c r="BM323" s="230" t="s">
        <v>514</v>
      </c>
    </row>
    <row r="324" spans="1:65" s="2" customFormat="1" ht="24.15" customHeight="1">
      <c r="A324" s="37"/>
      <c r="B324" s="38"/>
      <c r="C324" s="260" t="s">
        <v>516</v>
      </c>
      <c r="D324" s="260" t="s">
        <v>230</v>
      </c>
      <c r="E324" s="261" t="s">
        <v>371</v>
      </c>
      <c r="F324" s="262" t="s">
        <v>372</v>
      </c>
      <c r="G324" s="263" t="s">
        <v>201</v>
      </c>
      <c r="H324" s="264">
        <v>2.816</v>
      </c>
      <c r="I324" s="265"/>
      <c r="J324" s="266">
        <f>ROUND(I324*H324,2)</f>
        <v>0</v>
      </c>
      <c r="K324" s="267"/>
      <c r="L324" s="268"/>
      <c r="M324" s="269" t="s">
        <v>1</v>
      </c>
      <c r="N324" s="270" t="s">
        <v>38</v>
      </c>
      <c r="O324" s="90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254</v>
      </c>
      <c r="AT324" s="230" t="s">
        <v>230</v>
      </c>
      <c r="AU324" s="230" t="s">
        <v>83</v>
      </c>
      <c r="AY324" s="16" t="s">
        <v>139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81</v>
      </c>
      <c r="BK324" s="231">
        <f>ROUND(I324*H324,2)</f>
        <v>0</v>
      </c>
      <c r="BL324" s="16" t="s">
        <v>167</v>
      </c>
      <c r="BM324" s="230" t="s">
        <v>519</v>
      </c>
    </row>
    <row r="325" spans="1:51" s="13" customFormat="1" ht="12">
      <c r="A325" s="13"/>
      <c r="B325" s="237"/>
      <c r="C325" s="238"/>
      <c r="D325" s="239" t="s">
        <v>193</v>
      </c>
      <c r="E325" s="240" t="s">
        <v>1</v>
      </c>
      <c r="F325" s="241" t="s">
        <v>374</v>
      </c>
      <c r="G325" s="238"/>
      <c r="H325" s="242">
        <v>2.816</v>
      </c>
      <c r="I325" s="243"/>
      <c r="J325" s="238"/>
      <c r="K325" s="238"/>
      <c r="L325" s="244"/>
      <c r="M325" s="245"/>
      <c r="N325" s="246"/>
      <c r="O325" s="246"/>
      <c r="P325" s="246"/>
      <c r="Q325" s="246"/>
      <c r="R325" s="246"/>
      <c r="S325" s="246"/>
      <c r="T325" s="24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8" t="s">
        <v>193</v>
      </c>
      <c r="AU325" s="248" t="s">
        <v>83</v>
      </c>
      <c r="AV325" s="13" t="s">
        <v>83</v>
      </c>
      <c r="AW325" s="13" t="s">
        <v>31</v>
      </c>
      <c r="AX325" s="13" t="s">
        <v>73</v>
      </c>
      <c r="AY325" s="248" t="s">
        <v>139</v>
      </c>
    </row>
    <row r="326" spans="1:51" s="14" customFormat="1" ht="12">
      <c r="A326" s="14"/>
      <c r="B326" s="249"/>
      <c r="C326" s="250"/>
      <c r="D326" s="239" t="s">
        <v>193</v>
      </c>
      <c r="E326" s="251" t="s">
        <v>1</v>
      </c>
      <c r="F326" s="252" t="s">
        <v>195</v>
      </c>
      <c r="G326" s="250"/>
      <c r="H326" s="253">
        <v>2.816</v>
      </c>
      <c r="I326" s="254"/>
      <c r="J326" s="250"/>
      <c r="K326" s="250"/>
      <c r="L326" s="255"/>
      <c r="M326" s="256"/>
      <c r="N326" s="257"/>
      <c r="O326" s="257"/>
      <c r="P326" s="257"/>
      <c r="Q326" s="257"/>
      <c r="R326" s="257"/>
      <c r="S326" s="257"/>
      <c r="T326" s="25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9" t="s">
        <v>193</v>
      </c>
      <c r="AU326" s="259" t="s">
        <v>83</v>
      </c>
      <c r="AV326" s="14" t="s">
        <v>146</v>
      </c>
      <c r="AW326" s="14" t="s">
        <v>31</v>
      </c>
      <c r="AX326" s="14" t="s">
        <v>81</v>
      </c>
      <c r="AY326" s="259" t="s">
        <v>139</v>
      </c>
    </row>
    <row r="327" spans="1:65" s="2" customFormat="1" ht="21.75" customHeight="1">
      <c r="A327" s="37"/>
      <c r="B327" s="38"/>
      <c r="C327" s="218" t="s">
        <v>365</v>
      </c>
      <c r="D327" s="218" t="s">
        <v>142</v>
      </c>
      <c r="E327" s="219" t="s">
        <v>376</v>
      </c>
      <c r="F327" s="220" t="s">
        <v>377</v>
      </c>
      <c r="G327" s="221" t="s">
        <v>201</v>
      </c>
      <c r="H327" s="222">
        <v>2.56</v>
      </c>
      <c r="I327" s="223"/>
      <c r="J327" s="224">
        <f>ROUND(I327*H327,2)</f>
        <v>0</v>
      </c>
      <c r="K327" s="225"/>
      <c r="L327" s="43"/>
      <c r="M327" s="226" t="s">
        <v>1</v>
      </c>
      <c r="N327" s="227" t="s">
        <v>38</v>
      </c>
      <c r="O327" s="90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167</v>
      </c>
      <c r="AT327" s="230" t="s">
        <v>142</v>
      </c>
      <c r="AU327" s="230" t="s">
        <v>83</v>
      </c>
      <c r="AY327" s="16" t="s">
        <v>139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81</v>
      </c>
      <c r="BK327" s="231">
        <f>ROUND(I327*H327,2)</f>
        <v>0</v>
      </c>
      <c r="BL327" s="16" t="s">
        <v>167</v>
      </c>
      <c r="BM327" s="230" t="s">
        <v>524</v>
      </c>
    </row>
    <row r="328" spans="1:65" s="2" customFormat="1" ht="24.15" customHeight="1">
      <c r="A328" s="37"/>
      <c r="B328" s="38"/>
      <c r="C328" s="260" t="s">
        <v>527</v>
      </c>
      <c r="D328" s="260" t="s">
        <v>230</v>
      </c>
      <c r="E328" s="261" t="s">
        <v>378</v>
      </c>
      <c r="F328" s="262" t="s">
        <v>379</v>
      </c>
      <c r="G328" s="263" t="s">
        <v>201</v>
      </c>
      <c r="H328" s="264">
        <v>2.611</v>
      </c>
      <c r="I328" s="265"/>
      <c r="J328" s="266">
        <f>ROUND(I328*H328,2)</f>
        <v>0</v>
      </c>
      <c r="K328" s="267"/>
      <c r="L328" s="268"/>
      <c r="M328" s="269" t="s">
        <v>1</v>
      </c>
      <c r="N328" s="270" t="s">
        <v>38</v>
      </c>
      <c r="O328" s="90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254</v>
      </c>
      <c r="AT328" s="230" t="s">
        <v>230</v>
      </c>
      <c r="AU328" s="230" t="s">
        <v>83</v>
      </c>
      <c r="AY328" s="16" t="s">
        <v>139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81</v>
      </c>
      <c r="BK328" s="231">
        <f>ROUND(I328*H328,2)</f>
        <v>0</v>
      </c>
      <c r="BL328" s="16" t="s">
        <v>167</v>
      </c>
      <c r="BM328" s="230" t="s">
        <v>530</v>
      </c>
    </row>
    <row r="329" spans="1:51" s="13" customFormat="1" ht="12">
      <c r="A329" s="13"/>
      <c r="B329" s="237"/>
      <c r="C329" s="238"/>
      <c r="D329" s="239" t="s">
        <v>193</v>
      </c>
      <c r="E329" s="240" t="s">
        <v>1</v>
      </c>
      <c r="F329" s="241" t="s">
        <v>381</v>
      </c>
      <c r="G329" s="238"/>
      <c r="H329" s="242">
        <v>2.6112</v>
      </c>
      <c r="I329" s="243"/>
      <c r="J329" s="238"/>
      <c r="K329" s="238"/>
      <c r="L329" s="244"/>
      <c r="M329" s="245"/>
      <c r="N329" s="246"/>
      <c r="O329" s="246"/>
      <c r="P329" s="246"/>
      <c r="Q329" s="246"/>
      <c r="R329" s="246"/>
      <c r="S329" s="246"/>
      <c r="T329" s="24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8" t="s">
        <v>193</v>
      </c>
      <c r="AU329" s="248" t="s">
        <v>83</v>
      </c>
      <c r="AV329" s="13" t="s">
        <v>83</v>
      </c>
      <c r="AW329" s="13" t="s">
        <v>31</v>
      </c>
      <c r="AX329" s="13" t="s">
        <v>73</v>
      </c>
      <c r="AY329" s="248" t="s">
        <v>139</v>
      </c>
    </row>
    <row r="330" spans="1:51" s="14" customFormat="1" ht="12">
      <c r="A330" s="14"/>
      <c r="B330" s="249"/>
      <c r="C330" s="250"/>
      <c r="D330" s="239" t="s">
        <v>193</v>
      </c>
      <c r="E330" s="251" t="s">
        <v>1</v>
      </c>
      <c r="F330" s="252" t="s">
        <v>195</v>
      </c>
      <c r="G330" s="250"/>
      <c r="H330" s="253">
        <v>2.6112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9" t="s">
        <v>193</v>
      </c>
      <c r="AU330" s="259" t="s">
        <v>83</v>
      </c>
      <c r="AV330" s="14" t="s">
        <v>146</v>
      </c>
      <c r="AW330" s="14" t="s">
        <v>31</v>
      </c>
      <c r="AX330" s="14" t="s">
        <v>81</v>
      </c>
      <c r="AY330" s="259" t="s">
        <v>139</v>
      </c>
    </row>
    <row r="331" spans="1:65" s="2" customFormat="1" ht="21.75" customHeight="1">
      <c r="A331" s="37"/>
      <c r="B331" s="38"/>
      <c r="C331" s="218" t="s">
        <v>370</v>
      </c>
      <c r="D331" s="218" t="s">
        <v>142</v>
      </c>
      <c r="E331" s="219" t="s">
        <v>393</v>
      </c>
      <c r="F331" s="220" t="s">
        <v>394</v>
      </c>
      <c r="G331" s="221" t="s">
        <v>198</v>
      </c>
      <c r="H331" s="222">
        <v>8</v>
      </c>
      <c r="I331" s="223"/>
      <c r="J331" s="224">
        <f>ROUND(I331*H331,2)</f>
        <v>0</v>
      </c>
      <c r="K331" s="225"/>
      <c r="L331" s="43"/>
      <c r="M331" s="226" t="s">
        <v>1</v>
      </c>
      <c r="N331" s="227" t="s">
        <v>38</v>
      </c>
      <c r="O331" s="90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167</v>
      </c>
      <c r="AT331" s="230" t="s">
        <v>142</v>
      </c>
      <c r="AU331" s="230" t="s">
        <v>83</v>
      </c>
      <c r="AY331" s="16" t="s">
        <v>139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81</v>
      </c>
      <c r="BK331" s="231">
        <f>ROUND(I331*H331,2)</f>
        <v>0</v>
      </c>
      <c r="BL331" s="16" t="s">
        <v>167</v>
      </c>
      <c r="BM331" s="230" t="s">
        <v>537</v>
      </c>
    </row>
    <row r="332" spans="1:65" s="2" customFormat="1" ht="24.15" customHeight="1">
      <c r="A332" s="37"/>
      <c r="B332" s="38"/>
      <c r="C332" s="260" t="s">
        <v>538</v>
      </c>
      <c r="D332" s="260" t="s">
        <v>230</v>
      </c>
      <c r="E332" s="261" t="s">
        <v>396</v>
      </c>
      <c r="F332" s="262" t="s">
        <v>397</v>
      </c>
      <c r="G332" s="263" t="s">
        <v>198</v>
      </c>
      <c r="H332" s="264">
        <v>8</v>
      </c>
      <c r="I332" s="265"/>
      <c r="J332" s="266">
        <f>ROUND(I332*H332,2)</f>
        <v>0</v>
      </c>
      <c r="K332" s="267"/>
      <c r="L332" s="268"/>
      <c r="M332" s="269" t="s">
        <v>1</v>
      </c>
      <c r="N332" s="270" t="s">
        <v>38</v>
      </c>
      <c r="O332" s="90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254</v>
      </c>
      <c r="AT332" s="230" t="s">
        <v>230</v>
      </c>
      <c r="AU332" s="230" t="s">
        <v>83</v>
      </c>
      <c r="AY332" s="16" t="s">
        <v>139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81</v>
      </c>
      <c r="BK332" s="231">
        <f>ROUND(I332*H332,2)</f>
        <v>0</v>
      </c>
      <c r="BL332" s="16" t="s">
        <v>167</v>
      </c>
      <c r="BM332" s="230" t="s">
        <v>541</v>
      </c>
    </row>
    <row r="333" spans="1:65" s="2" customFormat="1" ht="24.15" customHeight="1">
      <c r="A333" s="37"/>
      <c r="B333" s="38"/>
      <c r="C333" s="218" t="s">
        <v>373</v>
      </c>
      <c r="D333" s="218" t="s">
        <v>142</v>
      </c>
      <c r="E333" s="219" t="s">
        <v>862</v>
      </c>
      <c r="F333" s="220" t="s">
        <v>863</v>
      </c>
      <c r="G333" s="221" t="s">
        <v>337</v>
      </c>
      <c r="H333" s="271"/>
      <c r="I333" s="223"/>
      <c r="J333" s="224">
        <f>ROUND(I333*H333,2)</f>
        <v>0</v>
      </c>
      <c r="K333" s="225"/>
      <c r="L333" s="43"/>
      <c r="M333" s="226" t="s">
        <v>1</v>
      </c>
      <c r="N333" s="227" t="s">
        <v>38</v>
      </c>
      <c r="O333" s="90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0" t="s">
        <v>167</v>
      </c>
      <c r="AT333" s="230" t="s">
        <v>142</v>
      </c>
      <c r="AU333" s="230" t="s">
        <v>83</v>
      </c>
      <c r="AY333" s="16" t="s">
        <v>139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6" t="s">
        <v>81</v>
      </c>
      <c r="BK333" s="231">
        <f>ROUND(I333*H333,2)</f>
        <v>0</v>
      </c>
      <c r="BL333" s="16" t="s">
        <v>167</v>
      </c>
      <c r="BM333" s="230" t="s">
        <v>544</v>
      </c>
    </row>
    <row r="334" spans="1:63" s="12" customFormat="1" ht="22.8" customHeight="1">
      <c r="A334" s="12"/>
      <c r="B334" s="202"/>
      <c r="C334" s="203"/>
      <c r="D334" s="204" t="s">
        <v>72</v>
      </c>
      <c r="E334" s="216" t="s">
        <v>403</v>
      </c>
      <c r="F334" s="216" t="s">
        <v>404</v>
      </c>
      <c r="G334" s="203"/>
      <c r="H334" s="203"/>
      <c r="I334" s="206"/>
      <c r="J334" s="217">
        <f>BK334</f>
        <v>0</v>
      </c>
      <c r="K334" s="203"/>
      <c r="L334" s="208"/>
      <c r="M334" s="209"/>
      <c r="N334" s="210"/>
      <c r="O334" s="210"/>
      <c r="P334" s="211">
        <f>SUM(P335:P349)</f>
        <v>0</v>
      </c>
      <c r="Q334" s="210"/>
      <c r="R334" s="211">
        <f>SUM(R335:R349)</f>
        <v>0.0252</v>
      </c>
      <c r="S334" s="210"/>
      <c r="T334" s="212">
        <f>SUM(T335:T349)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3" t="s">
        <v>83</v>
      </c>
      <c r="AT334" s="214" t="s">
        <v>72</v>
      </c>
      <c r="AU334" s="214" t="s">
        <v>81</v>
      </c>
      <c r="AY334" s="213" t="s">
        <v>139</v>
      </c>
      <c r="BK334" s="215">
        <f>SUM(BK335:BK349)</f>
        <v>0</v>
      </c>
    </row>
    <row r="335" spans="1:65" s="2" customFormat="1" ht="24.15" customHeight="1">
      <c r="A335" s="37"/>
      <c r="B335" s="38"/>
      <c r="C335" s="218" t="s">
        <v>546</v>
      </c>
      <c r="D335" s="218" t="s">
        <v>142</v>
      </c>
      <c r="E335" s="219" t="s">
        <v>1082</v>
      </c>
      <c r="F335" s="220" t="s">
        <v>1083</v>
      </c>
      <c r="G335" s="221" t="s">
        <v>198</v>
      </c>
      <c r="H335" s="222">
        <v>9</v>
      </c>
      <c r="I335" s="223"/>
      <c r="J335" s="224">
        <f>ROUND(I335*H335,2)</f>
        <v>0</v>
      </c>
      <c r="K335" s="225"/>
      <c r="L335" s="43"/>
      <c r="M335" s="226" t="s">
        <v>1</v>
      </c>
      <c r="N335" s="227" t="s">
        <v>38</v>
      </c>
      <c r="O335" s="90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167</v>
      </c>
      <c r="AT335" s="230" t="s">
        <v>142</v>
      </c>
      <c r="AU335" s="230" t="s">
        <v>83</v>
      </c>
      <c r="AY335" s="16" t="s">
        <v>139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81</v>
      </c>
      <c r="BK335" s="231">
        <f>ROUND(I335*H335,2)</f>
        <v>0</v>
      </c>
      <c r="BL335" s="16" t="s">
        <v>167</v>
      </c>
      <c r="BM335" s="230" t="s">
        <v>549</v>
      </c>
    </row>
    <row r="336" spans="1:65" s="2" customFormat="1" ht="24.15" customHeight="1">
      <c r="A336" s="37"/>
      <c r="B336" s="38"/>
      <c r="C336" s="260" t="s">
        <v>108</v>
      </c>
      <c r="D336" s="260" t="s">
        <v>230</v>
      </c>
      <c r="E336" s="261" t="s">
        <v>1084</v>
      </c>
      <c r="F336" s="262" t="s">
        <v>1085</v>
      </c>
      <c r="G336" s="263" t="s">
        <v>198</v>
      </c>
      <c r="H336" s="264">
        <v>8</v>
      </c>
      <c r="I336" s="265"/>
      <c r="J336" s="266">
        <f>ROUND(I336*H336,2)</f>
        <v>0</v>
      </c>
      <c r="K336" s="267"/>
      <c r="L336" s="268"/>
      <c r="M336" s="269" t="s">
        <v>1</v>
      </c>
      <c r="N336" s="270" t="s">
        <v>38</v>
      </c>
      <c r="O336" s="90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254</v>
      </c>
      <c r="AT336" s="230" t="s">
        <v>230</v>
      </c>
      <c r="AU336" s="230" t="s">
        <v>83</v>
      </c>
      <c r="AY336" s="16" t="s">
        <v>139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81</v>
      </c>
      <c r="BK336" s="231">
        <f>ROUND(I336*H336,2)</f>
        <v>0</v>
      </c>
      <c r="BL336" s="16" t="s">
        <v>167</v>
      </c>
      <c r="BM336" s="230" t="s">
        <v>554</v>
      </c>
    </row>
    <row r="337" spans="1:65" s="2" customFormat="1" ht="24.15" customHeight="1">
      <c r="A337" s="37"/>
      <c r="B337" s="38"/>
      <c r="C337" s="260" t="s">
        <v>557</v>
      </c>
      <c r="D337" s="260" t="s">
        <v>230</v>
      </c>
      <c r="E337" s="261" t="s">
        <v>1086</v>
      </c>
      <c r="F337" s="262" t="s">
        <v>1087</v>
      </c>
      <c r="G337" s="263" t="s">
        <v>198</v>
      </c>
      <c r="H337" s="264">
        <v>1</v>
      </c>
      <c r="I337" s="265"/>
      <c r="J337" s="266">
        <f>ROUND(I337*H337,2)</f>
        <v>0</v>
      </c>
      <c r="K337" s="267"/>
      <c r="L337" s="268"/>
      <c r="M337" s="269" t="s">
        <v>1</v>
      </c>
      <c r="N337" s="270" t="s">
        <v>38</v>
      </c>
      <c r="O337" s="90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0" t="s">
        <v>254</v>
      </c>
      <c r="AT337" s="230" t="s">
        <v>230</v>
      </c>
      <c r="AU337" s="230" t="s">
        <v>83</v>
      </c>
      <c r="AY337" s="16" t="s">
        <v>139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6" t="s">
        <v>81</v>
      </c>
      <c r="BK337" s="231">
        <f>ROUND(I337*H337,2)</f>
        <v>0</v>
      </c>
      <c r="BL337" s="16" t="s">
        <v>167</v>
      </c>
      <c r="BM337" s="230" t="s">
        <v>742</v>
      </c>
    </row>
    <row r="338" spans="1:65" s="2" customFormat="1" ht="24.15" customHeight="1">
      <c r="A338" s="37"/>
      <c r="B338" s="38"/>
      <c r="C338" s="218" t="s">
        <v>380</v>
      </c>
      <c r="D338" s="218" t="s">
        <v>142</v>
      </c>
      <c r="E338" s="219" t="s">
        <v>412</v>
      </c>
      <c r="F338" s="220" t="s">
        <v>413</v>
      </c>
      <c r="G338" s="221" t="s">
        <v>198</v>
      </c>
      <c r="H338" s="222">
        <v>12</v>
      </c>
      <c r="I338" s="223"/>
      <c r="J338" s="224">
        <f>ROUND(I338*H338,2)</f>
        <v>0</v>
      </c>
      <c r="K338" s="225"/>
      <c r="L338" s="43"/>
      <c r="M338" s="226" t="s">
        <v>1</v>
      </c>
      <c r="N338" s="227" t="s">
        <v>38</v>
      </c>
      <c r="O338" s="90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167</v>
      </c>
      <c r="AT338" s="230" t="s">
        <v>142</v>
      </c>
      <c r="AU338" s="230" t="s">
        <v>83</v>
      </c>
      <c r="AY338" s="16" t="s">
        <v>139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81</v>
      </c>
      <c r="BK338" s="231">
        <f>ROUND(I338*H338,2)</f>
        <v>0</v>
      </c>
      <c r="BL338" s="16" t="s">
        <v>167</v>
      </c>
      <c r="BM338" s="230" t="s">
        <v>560</v>
      </c>
    </row>
    <row r="339" spans="1:65" s="2" customFormat="1" ht="33" customHeight="1">
      <c r="A339" s="37"/>
      <c r="B339" s="38"/>
      <c r="C339" s="260" t="s">
        <v>566</v>
      </c>
      <c r="D339" s="260" t="s">
        <v>230</v>
      </c>
      <c r="E339" s="261" t="s">
        <v>416</v>
      </c>
      <c r="F339" s="262" t="s">
        <v>417</v>
      </c>
      <c r="G339" s="263" t="s">
        <v>198</v>
      </c>
      <c r="H339" s="264">
        <v>12</v>
      </c>
      <c r="I339" s="265"/>
      <c r="J339" s="266">
        <f>ROUND(I339*H339,2)</f>
        <v>0</v>
      </c>
      <c r="K339" s="267"/>
      <c r="L339" s="268"/>
      <c r="M339" s="269" t="s">
        <v>1</v>
      </c>
      <c r="N339" s="270" t="s">
        <v>38</v>
      </c>
      <c r="O339" s="90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0" t="s">
        <v>254</v>
      </c>
      <c r="AT339" s="230" t="s">
        <v>230</v>
      </c>
      <c r="AU339" s="230" t="s">
        <v>83</v>
      </c>
      <c r="AY339" s="16" t="s">
        <v>139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6" t="s">
        <v>81</v>
      </c>
      <c r="BK339" s="231">
        <f>ROUND(I339*H339,2)</f>
        <v>0</v>
      </c>
      <c r="BL339" s="16" t="s">
        <v>167</v>
      </c>
      <c r="BM339" s="230" t="s">
        <v>565</v>
      </c>
    </row>
    <row r="340" spans="1:65" s="2" customFormat="1" ht="24.15" customHeight="1">
      <c r="A340" s="37"/>
      <c r="B340" s="38"/>
      <c r="C340" s="218" t="s">
        <v>385</v>
      </c>
      <c r="D340" s="218" t="s">
        <v>142</v>
      </c>
      <c r="E340" s="219" t="s">
        <v>426</v>
      </c>
      <c r="F340" s="220" t="s">
        <v>427</v>
      </c>
      <c r="G340" s="221" t="s">
        <v>198</v>
      </c>
      <c r="H340" s="222">
        <v>12</v>
      </c>
      <c r="I340" s="223"/>
      <c r="J340" s="224">
        <f>ROUND(I340*H340,2)</f>
        <v>0</v>
      </c>
      <c r="K340" s="225"/>
      <c r="L340" s="43"/>
      <c r="M340" s="226" t="s">
        <v>1</v>
      </c>
      <c r="N340" s="227" t="s">
        <v>38</v>
      </c>
      <c r="O340" s="90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0" t="s">
        <v>167</v>
      </c>
      <c r="AT340" s="230" t="s">
        <v>142</v>
      </c>
      <c r="AU340" s="230" t="s">
        <v>83</v>
      </c>
      <c r="AY340" s="16" t="s">
        <v>139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6" t="s">
        <v>81</v>
      </c>
      <c r="BK340" s="231">
        <f>ROUND(I340*H340,2)</f>
        <v>0</v>
      </c>
      <c r="BL340" s="16" t="s">
        <v>167</v>
      </c>
      <c r="BM340" s="230" t="s">
        <v>569</v>
      </c>
    </row>
    <row r="341" spans="1:65" s="2" customFormat="1" ht="16.5" customHeight="1">
      <c r="A341" s="37"/>
      <c r="B341" s="38"/>
      <c r="C341" s="260" t="s">
        <v>574</v>
      </c>
      <c r="D341" s="260" t="s">
        <v>230</v>
      </c>
      <c r="E341" s="261" t="s">
        <v>430</v>
      </c>
      <c r="F341" s="262" t="s">
        <v>431</v>
      </c>
      <c r="G341" s="263" t="s">
        <v>198</v>
      </c>
      <c r="H341" s="264">
        <v>12</v>
      </c>
      <c r="I341" s="265"/>
      <c r="J341" s="266">
        <f>ROUND(I341*H341,2)</f>
        <v>0</v>
      </c>
      <c r="K341" s="267"/>
      <c r="L341" s="268"/>
      <c r="M341" s="269" t="s">
        <v>1</v>
      </c>
      <c r="N341" s="270" t="s">
        <v>38</v>
      </c>
      <c r="O341" s="90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0" t="s">
        <v>254</v>
      </c>
      <c r="AT341" s="230" t="s">
        <v>230</v>
      </c>
      <c r="AU341" s="230" t="s">
        <v>83</v>
      </c>
      <c r="AY341" s="16" t="s">
        <v>139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6" t="s">
        <v>81</v>
      </c>
      <c r="BK341" s="231">
        <f>ROUND(I341*H341,2)</f>
        <v>0</v>
      </c>
      <c r="BL341" s="16" t="s">
        <v>167</v>
      </c>
      <c r="BM341" s="230" t="s">
        <v>572</v>
      </c>
    </row>
    <row r="342" spans="1:65" s="2" customFormat="1" ht="21.75" customHeight="1">
      <c r="A342" s="37"/>
      <c r="B342" s="38"/>
      <c r="C342" s="218" t="s">
        <v>390</v>
      </c>
      <c r="D342" s="218" t="s">
        <v>142</v>
      </c>
      <c r="E342" s="219" t="s">
        <v>433</v>
      </c>
      <c r="F342" s="220" t="s">
        <v>434</v>
      </c>
      <c r="G342" s="221" t="s">
        <v>198</v>
      </c>
      <c r="H342" s="222">
        <v>21</v>
      </c>
      <c r="I342" s="223"/>
      <c r="J342" s="224">
        <f>ROUND(I342*H342,2)</f>
        <v>0</v>
      </c>
      <c r="K342" s="225"/>
      <c r="L342" s="43"/>
      <c r="M342" s="226" t="s">
        <v>1</v>
      </c>
      <c r="N342" s="227" t="s">
        <v>38</v>
      </c>
      <c r="O342" s="90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0" t="s">
        <v>167</v>
      </c>
      <c r="AT342" s="230" t="s">
        <v>142</v>
      </c>
      <c r="AU342" s="230" t="s">
        <v>83</v>
      </c>
      <c r="AY342" s="16" t="s">
        <v>139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6" t="s">
        <v>81</v>
      </c>
      <c r="BK342" s="231">
        <f>ROUND(I342*H342,2)</f>
        <v>0</v>
      </c>
      <c r="BL342" s="16" t="s">
        <v>167</v>
      </c>
      <c r="BM342" s="230" t="s">
        <v>577</v>
      </c>
    </row>
    <row r="343" spans="1:65" s="2" customFormat="1" ht="24.15" customHeight="1">
      <c r="A343" s="37"/>
      <c r="B343" s="38"/>
      <c r="C343" s="260" t="s">
        <v>587</v>
      </c>
      <c r="D343" s="260" t="s">
        <v>230</v>
      </c>
      <c r="E343" s="261" t="s">
        <v>437</v>
      </c>
      <c r="F343" s="262" t="s">
        <v>438</v>
      </c>
      <c r="G343" s="263" t="s">
        <v>198</v>
      </c>
      <c r="H343" s="264">
        <v>9</v>
      </c>
      <c r="I343" s="265"/>
      <c r="J343" s="266">
        <f>ROUND(I343*H343,2)</f>
        <v>0</v>
      </c>
      <c r="K343" s="267"/>
      <c r="L343" s="268"/>
      <c r="M343" s="269" t="s">
        <v>1</v>
      </c>
      <c r="N343" s="270" t="s">
        <v>38</v>
      </c>
      <c r="O343" s="90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0" t="s">
        <v>254</v>
      </c>
      <c r="AT343" s="230" t="s">
        <v>230</v>
      </c>
      <c r="AU343" s="230" t="s">
        <v>83</v>
      </c>
      <c r="AY343" s="16" t="s">
        <v>139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6" t="s">
        <v>81</v>
      </c>
      <c r="BK343" s="231">
        <f>ROUND(I343*H343,2)</f>
        <v>0</v>
      </c>
      <c r="BL343" s="16" t="s">
        <v>167</v>
      </c>
      <c r="BM343" s="230" t="s">
        <v>585</v>
      </c>
    </row>
    <row r="344" spans="1:65" s="2" customFormat="1" ht="16.5" customHeight="1">
      <c r="A344" s="37"/>
      <c r="B344" s="38"/>
      <c r="C344" s="260" t="s">
        <v>395</v>
      </c>
      <c r="D344" s="260" t="s">
        <v>230</v>
      </c>
      <c r="E344" s="261" t="s">
        <v>440</v>
      </c>
      <c r="F344" s="262" t="s">
        <v>441</v>
      </c>
      <c r="G344" s="263" t="s">
        <v>198</v>
      </c>
      <c r="H344" s="264">
        <v>12</v>
      </c>
      <c r="I344" s="265"/>
      <c r="J344" s="266">
        <f>ROUND(I344*H344,2)</f>
        <v>0</v>
      </c>
      <c r="K344" s="267"/>
      <c r="L344" s="268"/>
      <c r="M344" s="269" t="s">
        <v>1</v>
      </c>
      <c r="N344" s="270" t="s">
        <v>38</v>
      </c>
      <c r="O344" s="90"/>
      <c r="P344" s="228">
        <f>O344*H344</f>
        <v>0</v>
      </c>
      <c r="Q344" s="228">
        <v>0</v>
      </c>
      <c r="R344" s="228">
        <f>Q344*H344</f>
        <v>0</v>
      </c>
      <c r="S344" s="228">
        <v>0</v>
      </c>
      <c r="T344" s="22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0" t="s">
        <v>254</v>
      </c>
      <c r="AT344" s="230" t="s">
        <v>230</v>
      </c>
      <c r="AU344" s="230" t="s">
        <v>83</v>
      </c>
      <c r="AY344" s="16" t="s">
        <v>139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6" t="s">
        <v>81</v>
      </c>
      <c r="BK344" s="231">
        <f>ROUND(I344*H344,2)</f>
        <v>0</v>
      </c>
      <c r="BL344" s="16" t="s">
        <v>167</v>
      </c>
      <c r="BM344" s="230" t="s">
        <v>590</v>
      </c>
    </row>
    <row r="345" spans="1:65" s="2" customFormat="1" ht="21.75" customHeight="1">
      <c r="A345" s="37"/>
      <c r="B345" s="38"/>
      <c r="C345" s="260" t="s">
        <v>596</v>
      </c>
      <c r="D345" s="260" t="s">
        <v>230</v>
      </c>
      <c r="E345" s="261" t="s">
        <v>1088</v>
      </c>
      <c r="F345" s="262" t="s">
        <v>1089</v>
      </c>
      <c r="G345" s="263" t="s">
        <v>198</v>
      </c>
      <c r="H345" s="264">
        <v>12</v>
      </c>
      <c r="I345" s="265"/>
      <c r="J345" s="266">
        <f>ROUND(I345*H345,2)</f>
        <v>0</v>
      </c>
      <c r="K345" s="267"/>
      <c r="L345" s="268"/>
      <c r="M345" s="269" t="s">
        <v>1</v>
      </c>
      <c r="N345" s="270" t="s">
        <v>38</v>
      </c>
      <c r="O345" s="90"/>
      <c r="P345" s="228">
        <f>O345*H345</f>
        <v>0</v>
      </c>
      <c r="Q345" s="228">
        <v>0.0021</v>
      </c>
      <c r="R345" s="228">
        <f>Q345*H345</f>
        <v>0.0252</v>
      </c>
      <c r="S345" s="228">
        <v>0</v>
      </c>
      <c r="T345" s="229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30" t="s">
        <v>254</v>
      </c>
      <c r="AT345" s="230" t="s">
        <v>230</v>
      </c>
      <c r="AU345" s="230" t="s">
        <v>83</v>
      </c>
      <c r="AY345" s="16" t="s">
        <v>139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6" t="s">
        <v>81</v>
      </c>
      <c r="BK345" s="231">
        <f>ROUND(I345*H345,2)</f>
        <v>0</v>
      </c>
      <c r="BL345" s="16" t="s">
        <v>167</v>
      </c>
      <c r="BM345" s="230" t="s">
        <v>1090</v>
      </c>
    </row>
    <row r="346" spans="1:65" s="2" customFormat="1" ht="33" customHeight="1">
      <c r="A346" s="37"/>
      <c r="B346" s="38"/>
      <c r="C346" s="218" t="s">
        <v>398</v>
      </c>
      <c r="D346" s="218" t="s">
        <v>142</v>
      </c>
      <c r="E346" s="219" t="s">
        <v>1091</v>
      </c>
      <c r="F346" s="220" t="s">
        <v>1092</v>
      </c>
      <c r="G346" s="221" t="s">
        <v>198</v>
      </c>
      <c r="H346" s="222">
        <v>8</v>
      </c>
      <c r="I346" s="223"/>
      <c r="J346" s="224">
        <f>ROUND(I346*H346,2)</f>
        <v>0</v>
      </c>
      <c r="K346" s="225"/>
      <c r="L346" s="43"/>
      <c r="M346" s="226" t="s">
        <v>1</v>
      </c>
      <c r="N346" s="227" t="s">
        <v>38</v>
      </c>
      <c r="O346" s="90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0" t="s">
        <v>167</v>
      </c>
      <c r="AT346" s="230" t="s">
        <v>142</v>
      </c>
      <c r="AU346" s="230" t="s">
        <v>83</v>
      </c>
      <c r="AY346" s="16" t="s">
        <v>139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6" t="s">
        <v>81</v>
      </c>
      <c r="BK346" s="231">
        <f>ROUND(I346*H346,2)</f>
        <v>0</v>
      </c>
      <c r="BL346" s="16" t="s">
        <v>167</v>
      </c>
      <c r="BM346" s="230" t="s">
        <v>594</v>
      </c>
    </row>
    <row r="347" spans="1:65" s="2" customFormat="1" ht="16.5" customHeight="1">
      <c r="A347" s="37"/>
      <c r="B347" s="38"/>
      <c r="C347" s="218" t="s">
        <v>603</v>
      </c>
      <c r="D347" s="218" t="s">
        <v>142</v>
      </c>
      <c r="E347" s="219" t="s">
        <v>1093</v>
      </c>
      <c r="F347" s="220" t="s">
        <v>1094</v>
      </c>
      <c r="G347" s="221" t="s">
        <v>198</v>
      </c>
      <c r="H347" s="222">
        <v>8</v>
      </c>
      <c r="I347" s="223"/>
      <c r="J347" s="224">
        <f>ROUND(I347*H347,2)</f>
        <v>0</v>
      </c>
      <c r="K347" s="225"/>
      <c r="L347" s="43"/>
      <c r="M347" s="226" t="s">
        <v>1</v>
      </c>
      <c r="N347" s="227" t="s">
        <v>38</v>
      </c>
      <c r="O347" s="90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30" t="s">
        <v>167</v>
      </c>
      <c r="AT347" s="230" t="s">
        <v>142</v>
      </c>
      <c r="AU347" s="230" t="s">
        <v>83</v>
      </c>
      <c r="AY347" s="16" t="s">
        <v>139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6" t="s">
        <v>81</v>
      </c>
      <c r="BK347" s="231">
        <f>ROUND(I347*H347,2)</f>
        <v>0</v>
      </c>
      <c r="BL347" s="16" t="s">
        <v>167</v>
      </c>
      <c r="BM347" s="230" t="s">
        <v>606</v>
      </c>
    </row>
    <row r="348" spans="1:65" s="2" customFormat="1" ht="16.5" customHeight="1">
      <c r="A348" s="37"/>
      <c r="B348" s="38"/>
      <c r="C348" s="218" t="s">
        <v>402</v>
      </c>
      <c r="D348" s="218" t="s">
        <v>142</v>
      </c>
      <c r="E348" s="219" t="s">
        <v>1095</v>
      </c>
      <c r="F348" s="220" t="s">
        <v>1096</v>
      </c>
      <c r="G348" s="221" t="s">
        <v>198</v>
      </c>
      <c r="H348" s="222">
        <v>8</v>
      </c>
      <c r="I348" s="223"/>
      <c r="J348" s="224">
        <f>ROUND(I348*H348,2)</f>
        <v>0</v>
      </c>
      <c r="K348" s="225"/>
      <c r="L348" s="43"/>
      <c r="M348" s="226" t="s">
        <v>1</v>
      </c>
      <c r="N348" s="227" t="s">
        <v>38</v>
      </c>
      <c r="O348" s="90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30" t="s">
        <v>167</v>
      </c>
      <c r="AT348" s="230" t="s">
        <v>142</v>
      </c>
      <c r="AU348" s="230" t="s">
        <v>83</v>
      </c>
      <c r="AY348" s="16" t="s">
        <v>139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6" t="s">
        <v>81</v>
      </c>
      <c r="BK348" s="231">
        <f>ROUND(I348*H348,2)</f>
        <v>0</v>
      </c>
      <c r="BL348" s="16" t="s">
        <v>167</v>
      </c>
      <c r="BM348" s="230" t="s">
        <v>612</v>
      </c>
    </row>
    <row r="349" spans="1:65" s="2" customFormat="1" ht="24.15" customHeight="1">
      <c r="A349" s="37"/>
      <c r="B349" s="38"/>
      <c r="C349" s="218" t="s">
        <v>876</v>
      </c>
      <c r="D349" s="218" t="s">
        <v>142</v>
      </c>
      <c r="E349" s="219" t="s">
        <v>880</v>
      </c>
      <c r="F349" s="220" t="s">
        <v>881</v>
      </c>
      <c r="G349" s="221" t="s">
        <v>337</v>
      </c>
      <c r="H349" s="271"/>
      <c r="I349" s="223"/>
      <c r="J349" s="224">
        <f>ROUND(I349*H349,2)</f>
        <v>0</v>
      </c>
      <c r="K349" s="225"/>
      <c r="L349" s="43"/>
      <c r="M349" s="226" t="s">
        <v>1</v>
      </c>
      <c r="N349" s="227" t="s">
        <v>38</v>
      </c>
      <c r="O349" s="90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0" t="s">
        <v>167</v>
      </c>
      <c r="AT349" s="230" t="s">
        <v>142</v>
      </c>
      <c r="AU349" s="230" t="s">
        <v>83</v>
      </c>
      <c r="AY349" s="16" t="s">
        <v>139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6" t="s">
        <v>81</v>
      </c>
      <c r="BK349" s="231">
        <f>ROUND(I349*H349,2)</f>
        <v>0</v>
      </c>
      <c r="BL349" s="16" t="s">
        <v>167</v>
      </c>
      <c r="BM349" s="230" t="s">
        <v>875</v>
      </c>
    </row>
    <row r="350" spans="1:63" s="12" customFormat="1" ht="22.8" customHeight="1">
      <c r="A350" s="12"/>
      <c r="B350" s="202"/>
      <c r="C350" s="203"/>
      <c r="D350" s="204" t="s">
        <v>72</v>
      </c>
      <c r="E350" s="216" t="s">
        <v>457</v>
      </c>
      <c r="F350" s="216" t="s">
        <v>458</v>
      </c>
      <c r="G350" s="203"/>
      <c r="H350" s="203"/>
      <c r="I350" s="206"/>
      <c r="J350" s="217">
        <f>BK350</f>
        <v>0</v>
      </c>
      <c r="K350" s="203"/>
      <c r="L350" s="208"/>
      <c r="M350" s="209"/>
      <c r="N350" s="210"/>
      <c r="O350" s="210"/>
      <c r="P350" s="211">
        <f>SUM(P351:P356)</f>
        <v>0</v>
      </c>
      <c r="Q350" s="210"/>
      <c r="R350" s="211">
        <f>SUM(R351:R356)</f>
        <v>0.00342056</v>
      </c>
      <c r="S350" s="210"/>
      <c r="T350" s="212">
        <f>SUM(T351:T356)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3" t="s">
        <v>83</v>
      </c>
      <c r="AT350" s="214" t="s">
        <v>72</v>
      </c>
      <c r="AU350" s="214" t="s">
        <v>81</v>
      </c>
      <c r="AY350" s="213" t="s">
        <v>139</v>
      </c>
      <c r="BK350" s="215">
        <f>SUM(BK351:BK356)</f>
        <v>0</v>
      </c>
    </row>
    <row r="351" spans="1:65" s="2" customFormat="1" ht="16.5" customHeight="1">
      <c r="A351" s="37"/>
      <c r="B351" s="38"/>
      <c r="C351" s="218" t="s">
        <v>407</v>
      </c>
      <c r="D351" s="218" t="s">
        <v>142</v>
      </c>
      <c r="E351" s="219" t="s">
        <v>1097</v>
      </c>
      <c r="F351" s="220" t="s">
        <v>1098</v>
      </c>
      <c r="G351" s="221" t="s">
        <v>201</v>
      </c>
      <c r="H351" s="222">
        <v>62.192</v>
      </c>
      <c r="I351" s="223"/>
      <c r="J351" s="224">
        <f>ROUND(I351*H351,2)</f>
        <v>0</v>
      </c>
      <c r="K351" s="225"/>
      <c r="L351" s="43"/>
      <c r="M351" s="226" t="s">
        <v>1</v>
      </c>
      <c r="N351" s="227" t="s">
        <v>38</v>
      </c>
      <c r="O351" s="90"/>
      <c r="P351" s="228">
        <f>O351*H351</f>
        <v>0</v>
      </c>
      <c r="Q351" s="228">
        <v>5.5E-05</v>
      </c>
      <c r="R351" s="228">
        <f>Q351*H351</f>
        <v>0.00342056</v>
      </c>
      <c r="S351" s="228">
        <v>0</v>
      </c>
      <c r="T351" s="229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30" t="s">
        <v>167</v>
      </c>
      <c r="AT351" s="230" t="s">
        <v>142</v>
      </c>
      <c r="AU351" s="230" t="s">
        <v>83</v>
      </c>
      <c r="AY351" s="16" t="s">
        <v>139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6" t="s">
        <v>81</v>
      </c>
      <c r="BK351" s="231">
        <f>ROUND(I351*H351,2)</f>
        <v>0</v>
      </c>
      <c r="BL351" s="16" t="s">
        <v>167</v>
      </c>
      <c r="BM351" s="230" t="s">
        <v>879</v>
      </c>
    </row>
    <row r="352" spans="1:51" s="13" customFormat="1" ht="12">
      <c r="A352" s="13"/>
      <c r="B352" s="237"/>
      <c r="C352" s="238"/>
      <c r="D352" s="239" t="s">
        <v>193</v>
      </c>
      <c r="E352" s="240" t="s">
        <v>1</v>
      </c>
      <c r="F352" s="241" t="s">
        <v>1099</v>
      </c>
      <c r="G352" s="238"/>
      <c r="H352" s="242">
        <v>62.192</v>
      </c>
      <c r="I352" s="243"/>
      <c r="J352" s="238"/>
      <c r="K352" s="238"/>
      <c r="L352" s="244"/>
      <c r="M352" s="245"/>
      <c r="N352" s="246"/>
      <c r="O352" s="246"/>
      <c r="P352" s="246"/>
      <c r="Q352" s="246"/>
      <c r="R352" s="246"/>
      <c r="S352" s="246"/>
      <c r="T352" s="24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8" t="s">
        <v>193</v>
      </c>
      <c r="AU352" s="248" t="s">
        <v>83</v>
      </c>
      <c r="AV352" s="13" t="s">
        <v>83</v>
      </c>
      <c r="AW352" s="13" t="s">
        <v>31</v>
      </c>
      <c r="AX352" s="13" t="s">
        <v>73</v>
      </c>
      <c r="AY352" s="248" t="s">
        <v>139</v>
      </c>
    </row>
    <row r="353" spans="1:51" s="14" customFormat="1" ht="12">
      <c r="A353" s="14"/>
      <c r="B353" s="249"/>
      <c r="C353" s="250"/>
      <c r="D353" s="239" t="s">
        <v>193</v>
      </c>
      <c r="E353" s="251" t="s">
        <v>1</v>
      </c>
      <c r="F353" s="252" t="s">
        <v>195</v>
      </c>
      <c r="G353" s="250"/>
      <c r="H353" s="253">
        <v>62.192</v>
      </c>
      <c r="I353" s="254"/>
      <c r="J353" s="250"/>
      <c r="K353" s="250"/>
      <c r="L353" s="255"/>
      <c r="M353" s="256"/>
      <c r="N353" s="257"/>
      <c r="O353" s="257"/>
      <c r="P353" s="257"/>
      <c r="Q353" s="257"/>
      <c r="R353" s="257"/>
      <c r="S353" s="257"/>
      <c r="T353" s="25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9" t="s">
        <v>193</v>
      </c>
      <c r="AU353" s="259" t="s">
        <v>83</v>
      </c>
      <c r="AV353" s="14" t="s">
        <v>146</v>
      </c>
      <c r="AW353" s="14" t="s">
        <v>31</v>
      </c>
      <c r="AX353" s="14" t="s">
        <v>81</v>
      </c>
      <c r="AY353" s="259" t="s">
        <v>139</v>
      </c>
    </row>
    <row r="354" spans="1:65" s="2" customFormat="1" ht="21.75" customHeight="1">
      <c r="A354" s="37"/>
      <c r="B354" s="38"/>
      <c r="C354" s="260" t="s">
        <v>883</v>
      </c>
      <c r="D354" s="260" t="s">
        <v>230</v>
      </c>
      <c r="E354" s="261" t="s">
        <v>1100</v>
      </c>
      <c r="F354" s="262" t="s">
        <v>1101</v>
      </c>
      <c r="G354" s="263" t="s">
        <v>201</v>
      </c>
      <c r="H354" s="264">
        <v>62.192</v>
      </c>
      <c r="I354" s="265"/>
      <c r="J354" s="266">
        <f>ROUND(I354*H354,2)</f>
        <v>0</v>
      </c>
      <c r="K354" s="267"/>
      <c r="L354" s="268"/>
      <c r="M354" s="269" t="s">
        <v>1</v>
      </c>
      <c r="N354" s="270" t="s">
        <v>38</v>
      </c>
      <c r="O354" s="90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30" t="s">
        <v>254</v>
      </c>
      <c r="AT354" s="230" t="s">
        <v>230</v>
      </c>
      <c r="AU354" s="230" t="s">
        <v>83</v>
      </c>
      <c r="AY354" s="16" t="s">
        <v>139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6" t="s">
        <v>81</v>
      </c>
      <c r="BK354" s="231">
        <f>ROUND(I354*H354,2)</f>
        <v>0</v>
      </c>
      <c r="BL354" s="16" t="s">
        <v>167</v>
      </c>
      <c r="BM354" s="230" t="s">
        <v>882</v>
      </c>
    </row>
    <row r="355" spans="1:65" s="2" customFormat="1" ht="16.5" customHeight="1">
      <c r="A355" s="37"/>
      <c r="B355" s="38"/>
      <c r="C355" s="218" t="s">
        <v>411</v>
      </c>
      <c r="D355" s="218" t="s">
        <v>142</v>
      </c>
      <c r="E355" s="219" t="s">
        <v>1102</v>
      </c>
      <c r="F355" s="220" t="s">
        <v>1103</v>
      </c>
      <c r="G355" s="221" t="s">
        <v>198</v>
      </c>
      <c r="H355" s="222">
        <v>2</v>
      </c>
      <c r="I355" s="223"/>
      <c r="J355" s="224">
        <f>ROUND(I355*H355,2)</f>
        <v>0</v>
      </c>
      <c r="K355" s="225"/>
      <c r="L355" s="43"/>
      <c r="M355" s="226" t="s">
        <v>1</v>
      </c>
      <c r="N355" s="227" t="s">
        <v>38</v>
      </c>
      <c r="O355" s="90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0" t="s">
        <v>167</v>
      </c>
      <c r="AT355" s="230" t="s">
        <v>142</v>
      </c>
      <c r="AU355" s="230" t="s">
        <v>83</v>
      </c>
      <c r="AY355" s="16" t="s">
        <v>139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6" t="s">
        <v>81</v>
      </c>
      <c r="BK355" s="231">
        <f>ROUND(I355*H355,2)</f>
        <v>0</v>
      </c>
      <c r="BL355" s="16" t="s">
        <v>167</v>
      </c>
      <c r="BM355" s="230" t="s">
        <v>886</v>
      </c>
    </row>
    <row r="356" spans="1:65" s="2" customFormat="1" ht="24.15" customHeight="1">
      <c r="A356" s="37"/>
      <c r="B356" s="38"/>
      <c r="C356" s="218" t="s">
        <v>888</v>
      </c>
      <c r="D356" s="218" t="s">
        <v>142</v>
      </c>
      <c r="E356" s="219" t="s">
        <v>884</v>
      </c>
      <c r="F356" s="220" t="s">
        <v>885</v>
      </c>
      <c r="G356" s="221" t="s">
        <v>337</v>
      </c>
      <c r="H356" s="271"/>
      <c r="I356" s="223"/>
      <c r="J356" s="224">
        <f>ROUND(I356*H356,2)</f>
        <v>0</v>
      </c>
      <c r="K356" s="225"/>
      <c r="L356" s="43"/>
      <c r="M356" s="226" t="s">
        <v>1</v>
      </c>
      <c r="N356" s="227" t="s">
        <v>38</v>
      </c>
      <c r="O356" s="90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30" t="s">
        <v>167</v>
      </c>
      <c r="AT356" s="230" t="s">
        <v>142</v>
      </c>
      <c r="AU356" s="230" t="s">
        <v>83</v>
      </c>
      <c r="AY356" s="16" t="s">
        <v>139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6" t="s">
        <v>81</v>
      </c>
      <c r="BK356" s="231">
        <f>ROUND(I356*H356,2)</f>
        <v>0</v>
      </c>
      <c r="BL356" s="16" t="s">
        <v>167</v>
      </c>
      <c r="BM356" s="230" t="s">
        <v>887</v>
      </c>
    </row>
    <row r="357" spans="1:63" s="12" customFormat="1" ht="22.8" customHeight="1">
      <c r="A357" s="12"/>
      <c r="B357" s="202"/>
      <c r="C357" s="203"/>
      <c r="D357" s="204" t="s">
        <v>72</v>
      </c>
      <c r="E357" s="216" t="s">
        <v>470</v>
      </c>
      <c r="F357" s="216" t="s">
        <v>471</v>
      </c>
      <c r="G357" s="203"/>
      <c r="H357" s="203"/>
      <c r="I357" s="206"/>
      <c r="J357" s="217">
        <f>BK357</f>
        <v>0</v>
      </c>
      <c r="K357" s="203"/>
      <c r="L357" s="208"/>
      <c r="M357" s="209"/>
      <c r="N357" s="210"/>
      <c r="O357" s="210"/>
      <c r="P357" s="211">
        <f>SUM(P358:P367)</f>
        <v>0</v>
      </c>
      <c r="Q357" s="210"/>
      <c r="R357" s="211">
        <f>SUM(R358:R367)</f>
        <v>0.32973600000000003</v>
      </c>
      <c r="S357" s="210"/>
      <c r="T357" s="212">
        <f>SUM(T358:T367)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3" t="s">
        <v>83</v>
      </c>
      <c r="AT357" s="214" t="s">
        <v>72</v>
      </c>
      <c r="AU357" s="214" t="s">
        <v>81</v>
      </c>
      <c r="AY357" s="213" t="s">
        <v>139</v>
      </c>
      <c r="BK357" s="215">
        <f>SUM(BK358:BK367)</f>
        <v>0</v>
      </c>
    </row>
    <row r="358" spans="1:65" s="2" customFormat="1" ht="16.5" customHeight="1">
      <c r="A358" s="37"/>
      <c r="B358" s="38"/>
      <c r="C358" s="218" t="s">
        <v>414</v>
      </c>
      <c r="D358" s="218" t="s">
        <v>142</v>
      </c>
      <c r="E358" s="219" t="s">
        <v>472</v>
      </c>
      <c r="F358" s="220" t="s">
        <v>473</v>
      </c>
      <c r="G358" s="221" t="s">
        <v>201</v>
      </c>
      <c r="H358" s="222">
        <v>24.98</v>
      </c>
      <c r="I358" s="223"/>
      <c r="J358" s="224">
        <f>ROUND(I358*H358,2)</f>
        <v>0</v>
      </c>
      <c r="K358" s="225"/>
      <c r="L358" s="43"/>
      <c r="M358" s="226" t="s">
        <v>1</v>
      </c>
      <c r="N358" s="227" t="s">
        <v>38</v>
      </c>
      <c r="O358" s="90"/>
      <c r="P358" s="228">
        <f>O358*H358</f>
        <v>0</v>
      </c>
      <c r="Q358" s="228">
        <v>0.0003</v>
      </c>
      <c r="R358" s="228">
        <f>Q358*H358</f>
        <v>0.007494</v>
      </c>
      <c r="S358" s="228">
        <v>0</v>
      </c>
      <c r="T358" s="229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0" t="s">
        <v>167</v>
      </c>
      <c r="AT358" s="230" t="s">
        <v>142</v>
      </c>
      <c r="AU358" s="230" t="s">
        <v>83</v>
      </c>
      <c r="AY358" s="16" t="s">
        <v>139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6" t="s">
        <v>81</v>
      </c>
      <c r="BK358" s="231">
        <f>ROUND(I358*H358,2)</f>
        <v>0</v>
      </c>
      <c r="BL358" s="16" t="s">
        <v>167</v>
      </c>
      <c r="BM358" s="230" t="s">
        <v>889</v>
      </c>
    </row>
    <row r="359" spans="1:51" s="13" customFormat="1" ht="12">
      <c r="A359" s="13"/>
      <c r="B359" s="237"/>
      <c r="C359" s="238"/>
      <c r="D359" s="239" t="s">
        <v>193</v>
      </c>
      <c r="E359" s="240" t="s">
        <v>1</v>
      </c>
      <c r="F359" s="241" t="s">
        <v>1043</v>
      </c>
      <c r="G359" s="238"/>
      <c r="H359" s="242">
        <v>24.98</v>
      </c>
      <c r="I359" s="243"/>
      <c r="J359" s="238"/>
      <c r="K359" s="238"/>
      <c r="L359" s="244"/>
      <c r="M359" s="245"/>
      <c r="N359" s="246"/>
      <c r="O359" s="246"/>
      <c r="P359" s="246"/>
      <c r="Q359" s="246"/>
      <c r="R359" s="246"/>
      <c r="S359" s="246"/>
      <c r="T359" s="24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8" t="s">
        <v>193</v>
      </c>
      <c r="AU359" s="248" t="s">
        <v>83</v>
      </c>
      <c r="AV359" s="13" t="s">
        <v>83</v>
      </c>
      <c r="AW359" s="13" t="s">
        <v>31</v>
      </c>
      <c r="AX359" s="13" t="s">
        <v>73</v>
      </c>
      <c r="AY359" s="248" t="s">
        <v>139</v>
      </c>
    </row>
    <row r="360" spans="1:51" s="14" customFormat="1" ht="12">
      <c r="A360" s="14"/>
      <c r="B360" s="249"/>
      <c r="C360" s="250"/>
      <c r="D360" s="239" t="s">
        <v>193</v>
      </c>
      <c r="E360" s="251" t="s">
        <v>1</v>
      </c>
      <c r="F360" s="252" t="s">
        <v>195</v>
      </c>
      <c r="G360" s="250"/>
      <c r="H360" s="253">
        <v>24.98</v>
      </c>
      <c r="I360" s="254"/>
      <c r="J360" s="250"/>
      <c r="K360" s="250"/>
      <c r="L360" s="255"/>
      <c r="M360" s="256"/>
      <c r="N360" s="257"/>
      <c r="O360" s="257"/>
      <c r="P360" s="257"/>
      <c r="Q360" s="257"/>
      <c r="R360" s="257"/>
      <c r="S360" s="257"/>
      <c r="T360" s="258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9" t="s">
        <v>193</v>
      </c>
      <c r="AU360" s="259" t="s">
        <v>83</v>
      </c>
      <c r="AV360" s="14" t="s">
        <v>146</v>
      </c>
      <c r="AW360" s="14" t="s">
        <v>31</v>
      </c>
      <c r="AX360" s="14" t="s">
        <v>81</v>
      </c>
      <c r="AY360" s="259" t="s">
        <v>139</v>
      </c>
    </row>
    <row r="361" spans="1:65" s="2" customFormat="1" ht="24.15" customHeight="1">
      <c r="A361" s="37"/>
      <c r="B361" s="38"/>
      <c r="C361" s="218" t="s">
        <v>891</v>
      </c>
      <c r="D361" s="218" t="s">
        <v>142</v>
      </c>
      <c r="E361" s="219" t="s">
        <v>476</v>
      </c>
      <c r="F361" s="220" t="s">
        <v>477</v>
      </c>
      <c r="G361" s="221" t="s">
        <v>201</v>
      </c>
      <c r="H361" s="222">
        <v>24.98</v>
      </c>
      <c r="I361" s="223"/>
      <c r="J361" s="224">
        <f>ROUND(I361*H361,2)</f>
        <v>0</v>
      </c>
      <c r="K361" s="225"/>
      <c r="L361" s="43"/>
      <c r="M361" s="226" t="s">
        <v>1</v>
      </c>
      <c r="N361" s="227" t="s">
        <v>38</v>
      </c>
      <c r="O361" s="90"/>
      <c r="P361" s="228">
        <f>O361*H361</f>
        <v>0</v>
      </c>
      <c r="Q361" s="228">
        <v>0.0075</v>
      </c>
      <c r="R361" s="228">
        <f>Q361*H361</f>
        <v>0.18735</v>
      </c>
      <c r="S361" s="228">
        <v>0</v>
      </c>
      <c r="T361" s="229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0" t="s">
        <v>167</v>
      </c>
      <c r="AT361" s="230" t="s">
        <v>142</v>
      </c>
      <c r="AU361" s="230" t="s">
        <v>83</v>
      </c>
      <c r="AY361" s="16" t="s">
        <v>139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6" t="s">
        <v>81</v>
      </c>
      <c r="BK361" s="231">
        <f>ROUND(I361*H361,2)</f>
        <v>0</v>
      </c>
      <c r="BL361" s="16" t="s">
        <v>167</v>
      </c>
      <c r="BM361" s="230" t="s">
        <v>890</v>
      </c>
    </row>
    <row r="362" spans="1:65" s="2" customFormat="1" ht="24.15" customHeight="1">
      <c r="A362" s="37"/>
      <c r="B362" s="38"/>
      <c r="C362" s="218" t="s">
        <v>418</v>
      </c>
      <c r="D362" s="218" t="s">
        <v>142</v>
      </c>
      <c r="E362" s="219" t="s">
        <v>479</v>
      </c>
      <c r="F362" s="220" t="s">
        <v>480</v>
      </c>
      <c r="G362" s="221" t="s">
        <v>201</v>
      </c>
      <c r="H362" s="222">
        <v>24.98</v>
      </c>
      <c r="I362" s="223"/>
      <c r="J362" s="224">
        <f>ROUND(I362*H362,2)</f>
        <v>0</v>
      </c>
      <c r="K362" s="225"/>
      <c r="L362" s="43"/>
      <c r="M362" s="226" t="s">
        <v>1</v>
      </c>
      <c r="N362" s="227" t="s">
        <v>38</v>
      </c>
      <c r="O362" s="90"/>
      <c r="P362" s="228">
        <f>O362*H362</f>
        <v>0</v>
      </c>
      <c r="Q362" s="228">
        <v>0.0054</v>
      </c>
      <c r="R362" s="228">
        <f>Q362*H362</f>
        <v>0.134892</v>
      </c>
      <c r="S362" s="228">
        <v>0</v>
      </c>
      <c r="T362" s="229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0" t="s">
        <v>167</v>
      </c>
      <c r="AT362" s="230" t="s">
        <v>142</v>
      </c>
      <c r="AU362" s="230" t="s">
        <v>83</v>
      </c>
      <c r="AY362" s="16" t="s">
        <v>139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6" t="s">
        <v>81</v>
      </c>
      <c r="BK362" s="231">
        <f>ROUND(I362*H362,2)</f>
        <v>0</v>
      </c>
      <c r="BL362" s="16" t="s">
        <v>167</v>
      </c>
      <c r="BM362" s="230" t="s">
        <v>892</v>
      </c>
    </row>
    <row r="363" spans="1:65" s="2" customFormat="1" ht="33" customHeight="1">
      <c r="A363" s="37"/>
      <c r="B363" s="38"/>
      <c r="C363" s="260" t="s">
        <v>895</v>
      </c>
      <c r="D363" s="260" t="s">
        <v>230</v>
      </c>
      <c r="E363" s="261" t="s">
        <v>483</v>
      </c>
      <c r="F363" s="262" t="s">
        <v>484</v>
      </c>
      <c r="G363" s="263" t="s">
        <v>201</v>
      </c>
      <c r="H363" s="264">
        <v>27.478</v>
      </c>
      <c r="I363" s="265"/>
      <c r="J363" s="266">
        <f>ROUND(I363*H363,2)</f>
        <v>0</v>
      </c>
      <c r="K363" s="267"/>
      <c r="L363" s="268"/>
      <c r="M363" s="269" t="s">
        <v>1</v>
      </c>
      <c r="N363" s="270" t="s">
        <v>38</v>
      </c>
      <c r="O363" s="90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30" t="s">
        <v>254</v>
      </c>
      <c r="AT363" s="230" t="s">
        <v>230</v>
      </c>
      <c r="AU363" s="230" t="s">
        <v>83</v>
      </c>
      <c r="AY363" s="16" t="s">
        <v>139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6" t="s">
        <v>81</v>
      </c>
      <c r="BK363" s="231">
        <f>ROUND(I363*H363,2)</f>
        <v>0</v>
      </c>
      <c r="BL363" s="16" t="s">
        <v>167</v>
      </c>
      <c r="BM363" s="230" t="s">
        <v>894</v>
      </c>
    </row>
    <row r="364" spans="1:51" s="13" customFormat="1" ht="12">
      <c r="A364" s="13"/>
      <c r="B364" s="237"/>
      <c r="C364" s="238"/>
      <c r="D364" s="239" t="s">
        <v>193</v>
      </c>
      <c r="E364" s="240" t="s">
        <v>1</v>
      </c>
      <c r="F364" s="241" t="s">
        <v>1104</v>
      </c>
      <c r="G364" s="238"/>
      <c r="H364" s="242">
        <v>27.478</v>
      </c>
      <c r="I364" s="243"/>
      <c r="J364" s="238"/>
      <c r="K364" s="238"/>
      <c r="L364" s="244"/>
      <c r="M364" s="245"/>
      <c r="N364" s="246"/>
      <c r="O364" s="246"/>
      <c r="P364" s="246"/>
      <c r="Q364" s="246"/>
      <c r="R364" s="246"/>
      <c r="S364" s="246"/>
      <c r="T364" s="24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8" t="s">
        <v>193</v>
      </c>
      <c r="AU364" s="248" t="s">
        <v>83</v>
      </c>
      <c r="AV364" s="13" t="s">
        <v>83</v>
      </c>
      <c r="AW364" s="13" t="s">
        <v>31</v>
      </c>
      <c r="AX364" s="13" t="s">
        <v>73</v>
      </c>
      <c r="AY364" s="248" t="s">
        <v>139</v>
      </c>
    </row>
    <row r="365" spans="1:51" s="14" customFormat="1" ht="12">
      <c r="A365" s="14"/>
      <c r="B365" s="249"/>
      <c r="C365" s="250"/>
      <c r="D365" s="239" t="s">
        <v>193</v>
      </c>
      <c r="E365" s="251" t="s">
        <v>1</v>
      </c>
      <c r="F365" s="252" t="s">
        <v>195</v>
      </c>
      <c r="G365" s="250"/>
      <c r="H365" s="253">
        <v>27.478</v>
      </c>
      <c r="I365" s="254"/>
      <c r="J365" s="250"/>
      <c r="K365" s="250"/>
      <c r="L365" s="255"/>
      <c r="M365" s="256"/>
      <c r="N365" s="257"/>
      <c r="O365" s="257"/>
      <c r="P365" s="257"/>
      <c r="Q365" s="257"/>
      <c r="R365" s="257"/>
      <c r="S365" s="257"/>
      <c r="T365" s="258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9" t="s">
        <v>193</v>
      </c>
      <c r="AU365" s="259" t="s">
        <v>83</v>
      </c>
      <c r="AV365" s="14" t="s">
        <v>146</v>
      </c>
      <c r="AW365" s="14" t="s">
        <v>31</v>
      </c>
      <c r="AX365" s="14" t="s">
        <v>81</v>
      </c>
      <c r="AY365" s="259" t="s">
        <v>139</v>
      </c>
    </row>
    <row r="366" spans="1:65" s="2" customFormat="1" ht="24.15" customHeight="1">
      <c r="A366" s="37"/>
      <c r="B366" s="38"/>
      <c r="C366" s="218" t="s">
        <v>421</v>
      </c>
      <c r="D366" s="218" t="s">
        <v>142</v>
      </c>
      <c r="E366" s="219" t="s">
        <v>486</v>
      </c>
      <c r="F366" s="220" t="s">
        <v>487</v>
      </c>
      <c r="G366" s="221" t="s">
        <v>201</v>
      </c>
      <c r="H366" s="222">
        <v>24.98</v>
      </c>
      <c r="I366" s="223"/>
      <c r="J366" s="224">
        <f>ROUND(I366*H366,2)</f>
        <v>0</v>
      </c>
      <c r="K366" s="225"/>
      <c r="L366" s="43"/>
      <c r="M366" s="226" t="s">
        <v>1</v>
      </c>
      <c r="N366" s="227" t="s">
        <v>38</v>
      </c>
      <c r="O366" s="90"/>
      <c r="P366" s="228">
        <f>O366*H366</f>
        <v>0</v>
      </c>
      <c r="Q366" s="228">
        <v>0</v>
      </c>
      <c r="R366" s="228">
        <f>Q366*H366</f>
        <v>0</v>
      </c>
      <c r="S366" s="228">
        <v>0</v>
      </c>
      <c r="T366" s="229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30" t="s">
        <v>167</v>
      </c>
      <c r="AT366" s="230" t="s">
        <v>142</v>
      </c>
      <c r="AU366" s="230" t="s">
        <v>83</v>
      </c>
      <c r="AY366" s="16" t="s">
        <v>139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6" t="s">
        <v>81</v>
      </c>
      <c r="BK366" s="231">
        <f>ROUND(I366*H366,2)</f>
        <v>0</v>
      </c>
      <c r="BL366" s="16" t="s">
        <v>167</v>
      </c>
      <c r="BM366" s="230" t="s">
        <v>898</v>
      </c>
    </row>
    <row r="367" spans="1:65" s="2" customFormat="1" ht="24.15" customHeight="1">
      <c r="A367" s="37"/>
      <c r="B367" s="38"/>
      <c r="C367" s="218" t="s">
        <v>900</v>
      </c>
      <c r="D367" s="218" t="s">
        <v>142</v>
      </c>
      <c r="E367" s="219" t="s">
        <v>896</v>
      </c>
      <c r="F367" s="220" t="s">
        <v>897</v>
      </c>
      <c r="G367" s="221" t="s">
        <v>337</v>
      </c>
      <c r="H367" s="271"/>
      <c r="I367" s="223"/>
      <c r="J367" s="224">
        <f>ROUND(I367*H367,2)</f>
        <v>0</v>
      </c>
      <c r="K367" s="225"/>
      <c r="L367" s="43"/>
      <c r="M367" s="226" t="s">
        <v>1</v>
      </c>
      <c r="N367" s="227" t="s">
        <v>38</v>
      </c>
      <c r="O367" s="90"/>
      <c r="P367" s="228">
        <f>O367*H367</f>
        <v>0</v>
      </c>
      <c r="Q367" s="228">
        <v>0</v>
      </c>
      <c r="R367" s="228">
        <f>Q367*H367</f>
        <v>0</v>
      </c>
      <c r="S367" s="228">
        <v>0</v>
      </c>
      <c r="T367" s="229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30" t="s">
        <v>167</v>
      </c>
      <c r="AT367" s="230" t="s">
        <v>142</v>
      </c>
      <c r="AU367" s="230" t="s">
        <v>83</v>
      </c>
      <c r="AY367" s="16" t="s">
        <v>139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6" t="s">
        <v>81</v>
      </c>
      <c r="BK367" s="231">
        <f>ROUND(I367*H367,2)</f>
        <v>0</v>
      </c>
      <c r="BL367" s="16" t="s">
        <v>167</v>
      </c>
      <c r="BM367" s="230" t="s">
        <v>899</v>
      </c>
    </row>
    <row r="368" spans="1:63" s="12" customFormat="1" ht="22.8" customHeight="1">
      <c r="A368" s="12"/>
      <c r="B368" s="202"/>
      <c r="C368" s="203"/>
      <c r="D368" s="204" t="s">
        <v>72</v>
      </c>
      <c r="E368" s="216" t="s">
        <v>676</v>
      </c>
      <c r="F368" s="216" t="s">
        <v>677</v>
      </c>
      <c r="G368" s="203"/>
      <c r="H368" s="203"/>
      <c r="I368" s="206"/>
      <c r="J368" s="217">
        <f>BK368</f>
        <v>0</v>
      </c>
      <c r="K368" s="203"/>
      <c r="L368" s="208"/>
      <c r="M368" s="209"/>
      <c r="N368" s="210"/>
      <c r="O368" s="210"/>
      <c r="P368" s="211">
        <f>SUM(P369:P395)</f>
        <v>0</v>
      </c>
      <c r="Q368" s="210"/>
      <c r="R368" s="211">
        <f>SUM(R369:R395)</f>
        <v>2.5039106563319997</v>
      </c>
      <c r="S368" s="210"/>
      <c r="T368" s="212">
        <f>SUM(T369:T395)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13" t="s">
        <v>83</v>
      </c>
      <c r="AT368" s="214" t="s">
        <v>72</v>
      </c>
      <c r="AU368" s="214" t="s">
        <v>81</v>
      </c>
      <c r="AY368" s="213" t="s">
        <v>139</v>
      </c>
      <c r="BK368" s="215">
        <f>SUM(BK369:BK395)</f>
        <v>0</v>
      </c>
    </row>
    <row r="369" spans="1:65" s="2" customFormat="1" ht="24.15" customHeight="1">
      <c r="A369" s="37"/>
      <c r="B369" s="38"/>
      <c r="C369" s="218" t="s">
        <v>425</v>
      </c>
      <c r="D369" s="218" t="s">
        <v>142</v>
      </c>
      <c r="E369" s="219" t="s">
        <v>678</v>
      </c>
      <c r="F369" s="220" t="s">
        <v>679</v>
      </c>
      <c r="G369" s="221" t="s">
        <v>201</v>
      </c>
      <c r="H369" s="222">
        <v>315.81</v>
      </c>
      <c r="I369" s="223"/>
      <c r="J369" s="224">
        <f>ROUND(I369*H369,2)</f>
        <v>0</v>
      </c>
      <c r="K369" s="225"/>
      <c r="L369" s="43"/>
      <c r="M369" s="226" t="s">
        <v>1</v>
      </c>
      <c r="N369" s="227" t="s">
        <v>38</v>
      </c>
      <c r="O369" s="90"/>
      <c r="P369" s="228">
        <f>O369*H369</f>
        <v>0</v>
      </c>
      <c r="Q369" s="228">
        <v>7.68E-07</v>
      </c>
      <c r="R369" s="228">
        <f>Q369*H369</f>
        <v>0.00024254208</v>
      </c>
      <c r="S369" s="228">
        <v>0</v>
      </c>
      <c r="T369" s="229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30" t="s">
        <v>167</v>
      </c>
      <c r="AT369" s="230" t="s">
        <v>142</v>
      </c>
      <c r="AU369" s="230" t="s">
        <v>83</v>
      </c>
      <c r="AY369" s="16" t="s">
        <v>139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6" t="s">
        <v>81</v>
      </c>
      <c r="BK369" s="231">
        <f>ROUND(I369*H369,2)</f>
        <v>0</v>
      </c>
      <c r="BL369" s="16" t="s">
        <v>167</v>
      </c>
      <c r="BM369" s="230" t="s">
        <v>901</v>
      </c>
    </row>
    <row r="370" spans="1:65" s="2" customFormat="1" ht="16.5" customHeight="1">
      <c r="A370" s="37"/>
      <c r="B370" s="38"/>
      <c r="C370" s="218" t="s">
        <v>903</v>
      </c>
      <c r="D370" s="218" t="s">
        <v>142</v>
      </c>
      <c r="E370" s="219" t="s">
        <v>680</v>
      </c>
      <c r="F370" s="220" t="s">
        <v>681</v>
      </c>
      <c r="G370" s="221" t="s">
        <v>201</v>
      </c>
      <c r="H370" s="222">
        <v>315.81</v>
      </c>
      <c r="I370" s="223"/>
      <c r="J370" s="224">
        <f>ROUND(I370*H370,2)</f>
        <v>0</v>
      </c>
      <c r="K370" s="225"/>
      <c r="L370" s="43"/>
      <c r="M370" s="226" t="s">
        <v>1</v>
      </c>
      <c r="N370" s="227" t="s">
        <v>38</v>
      </c>
      <c r="O370" s="90"/>
      <c r="P370" s="228">
        <f>O370*H370</f>
        <v>0</v>
      </c>
      <c r="Q370" s="228">
        <v>0</v>
      </c>
      <c r="R370" s="228">
        <f>Q370*H370</f>
        <v>0</v>
      </c>
      <c r="S370" s="228">
        <v>0</v>
      </c>
      <c r="T370" s="229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30" t="s">
        <v>167</v>
      </c>
      <c r="AT370" s="230" t="s">
        <v>142</v>
      </c>
      <c r="AU370" s="230" t="s">
        <v>83</v>
      </c>
      <c r="AY370" s="16" t="s">
        <v>139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6" t="s">
        <v>81</v>
      </c>
      <c r="BK370" s="231">
        <f>ROUND(I370*H370,2)</f>
        <v>0</v>
      </c>
      <c r="BL370" s="16" t="s">
        <v>167</v>
      </c>
      <c r="BM370" s="230" t="s">
        <v>902</v>
      </c>
    </row>
    <row r="371" spans="1:65" s="2" customFormat="1" ht="24.15" customHeight="1">
      <c r="A371" s="37"/>
      <c r="B371" s="38"/>
      <c r="C371" s="218" t="s">
        <v>428</v>
      </c>
      <c r="D371" s="218" t="s">
        <v>142</v>
      </c>
      <c r="E371" s="219" t="s">
        <v>682</v>
      </c>
      <c r="F371" s="220" t="s">
        <v>683</v>
      </c>
      <c r="G371" s="221" t="s">
        <v>201</v>
      </c>
      <c r="H371" s="222">
        <v>315.81</v>
      </c>
      <c r="I371" s="223"/>
      <c r="J371" s="224">
        <f>ROUND(I371*H371,2)</f>
        <v>0</v>
      </c>
      <c r="K371" s="225"/>
      <c r="L371" s="43"/>
      <c r="M371" s="226" t="s">
        <v>1</v>
      </c>
      <c r="N371" s="227" t="s">
        <v>38</v>
      </c>
      <c r="O371" s="90"/>
      <c r="P371" s="228">
        <f>O371*H371</f>
        <v>0</v>
      </c>
      <c r="Q371" s="228">
        <v>3.3E-05</v>
      </c>
      <c r="R371" s="228">
        <f>Q371*H371</f>
        <v>0.01042173</v>
      </c>
      <c r="S371" s="228">
        <v>0</v>
      </c>
      <c r="T371" s="229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30" t="s">
        <v>167</v>
      </c>
      <c r="AT371" s="230" t="s">
        <v>142</v>
      </c>
      <c r="AU371" s="230" t="s">
        <v>83</v>
      </c>
      <c r="AY371" s="16" t="s">
        <v>139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6" t="s">
        <v>81</v>
      </c>
      <c r="BK371" s="231">
        <f>ROUND(I371*H371,2)</f>
        <v>0</v>
      </c>
      <c r="BL371" s="16" t="s">
        <v>167</v>
      </c>
      <c r="BM371" s="230" t="s">
        <v>904</v>
      </c>
    </row>
    <row r="372" spans="1:65" s="2" customFormat="1" ht="24.15" customHeight="1">
      <c r="A372" s="37"/>
      <c r="B372" s="38"/>
      <c r="C372" s="218" t="s">
        <v>907</v>
      </c>
      <c r="D372" s="218" t="s">
        <v>142</v>
      </c>
      <c r="E372" s="219" t="s">
        <v>684</v>
      </c>
      <c r="F372" s="220" t="s">
        <v>685</v>
      </c>
      <c r="G372" s="221" t="s">
        <v>201</v>
      </c>
      <c r="H372" s="222">
        <v>315.81</v>
      </c>
      <c r="I372" s="223"/>
      <c r="J372" s="224">
        <f>ROUND(I372*H372,2)</f>
        <v>0</v>
      </c>
      <c r="K372" s="225"/>
      <c r="L372" s="43"/>
      <c r="M372" s="226" t="s">
        <v>1</v>
      </c>
      <c r="N372" s="227" t="s">
        <v>38</v>
      </c>
      <c r="O372" s="90"/>
      <c r="P372" s="228">
        <f>O372*H372</f>
        <v>0</v>
      </c>
      <c r="Q372" s="228">
        <v>0.007582</v>
      </c>
      <c r="R372" s="228">
        <f>Q372*H372</f>
        <v>2.39447142</v>
      </c>
      <c r="S372" s="228">
        <v>0</v>
      </c>
      <c r="T372" s="229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30" t="s">
        <v>167</v>
      </c>
      <c r="AT372" s="230" t="s">
        <v>142</v>
      </c>
      <c r="AU372" s="230" t="s">
        <v>83</v>
      </c>
      <c r="AY372" s="16" t="s">
        <v>139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6" t="s">
        <v>81</v>
      </c>
      <c r="BK372" s="231">
        <f>ROUND(I372*H372,2)</f>
        <v>0</v>
      </c>
      <c r="BL372" s="16" t="s">
        <v>167</v>
      </c>
      <c r="BM372" s="230" t="s">
        <v>905</v>
      </c>
    </row>
    <row r="373" spans="1:65" s="2" customFormat="1" ht="24.15" customHeight="1">
      <c r="A373" s="37"/>
      <c r="B373" s="38"/>
      <c r="C373" s="218" t="s">
        <v>432</v>
      </c>
      <c r="D373" s="218" t="s">
        <v>142</v>
      </c>
      <c r="E373" s="219" t="s">
        <v>686</v>
      </c>
      <c r="F373" s="220" t="s">
        <v>687</v>
      </c>
      <c r="G373" s="221" t="s">
        <v>201</v>
      </c>
      <c r="H373" s="222">
        <v>315.81</v>
      </c>
      <c r="I373" s="223"/>
      <c r="J373" s="224">
        <f>ROUND(I373*H373,2)</f>
        <v>0</v>
      </c>
      <c r="K373" s="225"/>
      <c r="L373" s="43"/>
      <c r="M373" s="226" t="s">
        <v>1</v>
      </c>
      <c r="N373" s="227" t="s">
        <v>38</v>
      </c>
      <c r="O373" s="90"/>
      <c r="P373" s="228">
        <f>O373*H373</f>
        <v>0</v>
      </c>
      <c r="Q373" s="228">
        <v>0</v>
      </c>
      <c r="R373" s="228">
        <f>Q373*H373</f>
        <v>0</v>
      </c>
      <c r="S373" s="228">
        <v>0</v>
      </c>
      <c r="T373" s="229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30" t="s">
        <v>167</v>
      </c>
      <c r="AT373" s="230" t="s">
        <v>142</v>
      </c>
      <c r="AU373" s="230" t="s">
        <v>83</v>
      </c>
      <c r="AY373" s="16" t="s">
        <v>139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6" t="s">
        <v>81</v>
      </c>
      <c r="BK373" s="231">
        <f>ROUND(I373*H373,2)</f>
        <v>0</v>
      </c>
      <c r="BL373" s="16" t="s">
        <v>167</v>
      </c>
      <c r="BM373" s="230" t="s">
        <v>908</v>
      </c>
    </row>
    <row r="374" spans="1:51" s="13" customFormat="1" ht="12">
      <c r="A374" s="13"/>
      <c r="B374" s="237"/>
      <c r="C374" s="238"/>
      <c r="D374" s="239" t="s">
        <v>193</v>
      </c>
      <c r="E374" s="240" t="s">
        <v>1</v>
      </c>
      <c r="F374" s="241" t="s">
        <v>1105</v>
      </c>
      <c r="G374" s="238"/>
      <c r="H374" s="242">
        <v>315.81</v>
      </c>
      <c r="I374" s="243"/>
      <c r="J374" s="238"/>
      <c r="K374" s="238"/>
      <c r="L374" s="244"/>
      <c r="M374" s="245"/>
      <c r="N374" s="246"/>
      <c r="O374" s="246"/>
      <c r="P374" s="246"/>
      <c r="Q374" s="246"/>
      <c r="R374" s="246"/>
      <c r="S374" s="246"/>
      <c r="T374" s="24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8" t="s">
        <v>193</v>
      </c>
      <c r="AU374" s="248" t="s">
        <v>83</v>
      </c>
      <c r="AV374" s="13" t="s">
        <v>83</v>
      </c>
      <c r="AW374" s="13" t="s">
        <v>31</v>
      </c>
      <c r="AX374" s="13" t="s">
        <v>73</v>
      </c>
      <c r="AY374" s="248" t="s">
        <v>139</v>
      </c>
    </row>
    <row r="375" spans="1:51" s="14" customFormat="1" ht="12">
      <c r="A375" s="14"/>
      <c r="B375" s="249"/>
      <c r="C375" s="250"/>
      <c r="D375" s="239" t="s">
        <v>193</v>
      </c>
      <c r="E375" s="251" t="s">
        <v>1</v>
      </c>
      <c r="F375" s="252" t="s">
        <v>195</v>
      </c>
      <c r="G375" s="250"/>
      <c r="H375" s="253">
        <v>315.81</v>
      </c>
      <c r="I375" s="254"/>
      <c r="J375" s="250"/>
      <c r="K375" s="250"/>
      <c r="L375" s="255"/>
      <c r="M375" s="256"/>
      <c r="N375" s="257"/>
      <c r="O375" s="257"/>
      <c r="P375" s="257"/>
      <c r="Q375" s="257"/>
      <c r="R375" s="257"/>
      <c r="S375" s="257"/>
      <c r="T375" s="258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9" t="s">
        <v>193</v>
      </c>
      <c r="AU375" s="259" t="s">
        <v>83</v>
      </c>
      <c r="AV375" s="14" t="s">
        <v>146</v>
      </c>
      <c r="AW375" s="14" t="s">
        <v>31</v>
      </c>
      <c r="AX375" s="14" t="s">
        <v>81</v>
      </c>
      <c r="AY375" s="259" t="s">
        <v>139</v>
      </c>
    </row>
    <row r="376" spans="1:65" s="2" customFormat="1" ht="16.5" customHeight="1">
      <c r="A376" s="37"/>
      <c r="B376" s="38"/>
      <c r="C376" s="218" t="s">
        <v>911</v>
      </c>
      <c r="D376" s="218" t="s">
        <v>142</v>
      </c>
      <c r="E376" s="219" t="s">
        <v>689</v>
      </c>
      <c r="F376" s="220" t="s">
        <v>690</v>
      </c>
      <c r="G376" s="221" t="s">
        <v>201</v>
      </c>
      <c r="H376" s="222">
        <v>315.81</v>
      </c>
      <c r="I376" s="223"/>
      <c r="J376" s="224">
        <f>ROUND(I376*H376,2)</f>
        <v>0</v>
      </c>
      <c r="K376" s="225"/>
      <c r="L376" s="43"/>
      <c r="M376" s="226" t="s">
        <v>1</v>
      </c>
      <c r="N376" s="227" t="s">
        <v>38</v>
      </c>
      <c r="O376" s="90"/>
      <c r="P376" s="228">
        <f>O376*H376</f>
        <v>0</v>
      </c>
      <c r="Q376" s="228">
        <v>0.0003</v>
      </c>
      <c r="R376" s="228">
        <f>Q376*H376</f>
        <v>0.094743</v>
      </c>
      <c r="S376" s="228">
        <v>0</v>
      </c>
      <c r="T376" s="229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30" t="s">
        <v>167</v>
      </c>
      <c r="AT376" s="230" t="s">
        <v>142</v>
      </c>
      <c r="AU376" s="230" t="s">
        <v>83</v>
      </c>
      <c r="AY376" s="16" t="s">
        <v>139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6" t="s">
        <v>81</v>
      </c>
      <c r="BK376" s="231">
        <f>ROUND(I376*H376,2)</f>
        <v>0</v>
      </c>
      <c r="BL376" s="16" t="s">
        <v>167</v>
      </c>
      <c r="BM376" s="230" t="s">
        <v>909</v>
      </c>
    </row>
    <row r="377" spans="1:65" s="2" customFormat="1" ht="55.5" customHeight="1">
      <c r="A377" s="37"/>
      <c r="B377" s="38"/>
      <c r="C377" s="260" t="s">
        <v>435</v>
      </c>
      <c r="D377" s="260" t="s">
        <v>230</v>
      </c>
      <c r="E377" s="261" t="s">
        <v>691</v>
      </c>
      <c r="F377" s="262" t="s">
        <v>692</v>
      </c>
      <c r="G377" s="263" t="s">
        <v>201</v>
      </c>
      <c r="H377" s="264">
        <v>347.391</v>
      </c>
      <c r="I377" s="265"/>
      <c r="J377" s="266">
        <f>ROUND(I377*H377,2)</f>
        <v>0</v>
      </c>
      <c r="K377" s="267"/>
      <c r="L377" s="268"/>
      <c r="M377" s="269" t="s">
        <v>1</v>
      </c>
      <c r="N377" s="270" t="s">
        <v>38</v>
      </c>
      <c r="O377" s="90"/>
      <c r="P377" s="228">
        <f>O377*H377</f>
        <v>0</v>
      </c>
      <c r="Q377" s="228">
        <v>0</v>
      </c>
      <c r="R377" s="228">
        <f>Q377*H377</f>
        <v>0</v>
      </c>
      <c r="S377" s="228">
        <v>0</v>
      </c>
      <c r="T377" s="229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30" t="s">
        <v>254</v>
      </c>
      <c r="AT377" s="230" t="s">
        <v>230</v>
      </c>
      <c r="AU377" s="230" t="s">
        <v>83</v>
      </c>
      <c r="AY377" s="16" t="s">
        <v>139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6" t="s">
        <v>81</v>
      </c>
      <c r="BK377" s="231">
        <f>ROUND(I377*H377,2)</f>
        <v>0</v>
      </c>
      <c r="BL377" s="16" t="s">
        <v>167</v>
      </c>
      <c r="BM377" s="230" t="s">
        <v>912</v>
      </c>
    </row>
    <row r="378" spans="1:51" s="13" customFormat="1" ht="12">
      <c r="A378" s="13"/>
      <c r="B378" s="237"/>
      <c r="C378" s="238"/>
      <c r="D378" s="239" t="s">
        <v>193</v>
      </c>
      <c r="E378" s="240" t="s">
        <v>1</v>
      </c>
      <c r="F378" s="241" t="s">
        <v>1106</v>
      </c>
      <c r="G378" s="238"/>
      <c r="H378" s="242">
        <v>347.391</v>
      </c>
      <c r="I378" s="243"/>
      <c r="J378" s="238"/>
      <c r="K378" s="238"/>
      <c r="L378" s="244"/>
      <c r="M378" s="245"/>
      <c r="N378" s="246"/>
      <c r="O378" s="246"/>
      <c r="P378" s="246"/>
      <c r="Q378" s="246"/>
      <c r="R378" s="246"/>
      <c r="S378" s="246"/>
      <c r="T378" s="24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8" t="s">
        <v>193</v>
      </c>
      <c r="AU378" s="248" t="s">
        <v>83</v>
      </c>
      <c r="AV378" s="13" t="s">
        <v>83</v>
      </c>
      <c r="AW378" s="13" t="s">
        <v>31</v>
      </c>
      <c r="AX378" s="13" t="s">
        <v>73</v>
      </c>
      <c r="AY378" s="248" t="s">
        <v>139</v>
      </c>
    </row>
    <row r="379" spans="1:51" s="14" customFormat="1" ht="12">
      <c r="A379" s="14"/>
      <c r="B379" s="249"/>
      <c r="C379" s="250"/>
      <c r="D379" s="239" t="s">
        <v>193</v>
      </c>
      <c r="E379" s="251" t="s">
        <v>1</v>
      </c>
      <c r="F379" s="252" t="s">
        <v>195</v>
      </c>
      <c r="G379" s="250"/>
      <c r="H379" s="253">
        <v>347.391</v>
      </c>
      <c r="I379" s="254"/>
      <c r="J379" s="250"/>
      <c r="K379" s="250"/>
      <c r="L379" s="255"/>
      <c r="M379" s="256"/>
      <c r="N379" s="257"/>
      <c r="O379" s="257"/>
      <c r="P379" s="257"/>
      <c r="Q379" s="257"/>
      <c r="R379" s="257"/>
      <c r="S379" s="257"/>
      <c r="T379" s="25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9" t="s">
        <v>193</v>
      </c>
      <c r="AU379" s="259" t="s">
        <v>83</v>
      </c>
      <c r="AV379" s="14" t="s">
        <v>146</v>
      </c>
      <c r="AW379" s="14" t="s">
        <v>31</v>
      </c>
      <c r="AX379" s="14" t="s">
        <v>81</v>
      </c>
      <c r="AY379" s="259" t="s">
        <v>139</v>
      </c>
    </row>
    <row r="380" spans="1:65" s="2" customFormat="1" ht="16.5" customHeight="1">
      <c r="A380" s="37"/>
      <c r="B380" s="38"/>
      <c r="C380" s="218" t="s">
        <v>917</v>
      </c>
      <c r="D380" s="218" t="s">
        <v>142</v>
      </c>
      <c r="E380" s="219" t="s">
        <v>694</v>
      </c>
      <c r="F380" s="220" t="s">
        <v>695</v>
      </c>
      <c r="G380" s="221" t="s">
        <v>356</v>
      </c>
      <c r="H380" s="222">
        <v>317.48</v>
      </c>
      <c r="I380" s="223"/>
      <c r="J380" s="224">
        <f>ROUND(I380*H380,2)</f>
        <v>0</v>
      </c>
      <c r="K380" s="225"/>
      <c r="L380" s="43"/>
      <c r="M380" s="226" t="s">
        <v>1</v>
      </c>
      <c r="N380" s="227" t="s">
        <v>38</v>
      </c>
      <c r="O380" s="90"/>
      <c r="P380" s="228">
        <f>O380*H380</f>
        <v>0</v>
      </c>
      <c r="Q380" s="228">
        <v>1.26999E-05</v>
      </c>
      <c r="R380" s="228">
        <f>Q380*H380</f>
        <v>0.004031964252000001</v>
      </c>
      <c r="S380" s="228">
        <v>0</v>
      </c>
      <c r="T380" s="229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30" t="s">
        <v>167</v>
      </c>
      <c r="AT380" s="230" t="s">
        <v>142</v>
      </c>
      <c r="AU380" s="230" t="s">
        <v>83</v>
      </c>
      <c r="AY380" s="16" t="s">
        <v>139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6" t="s">
        <v>81</v>
      </c>
      <c r="BK380" s="231">
        <f>ROUND(I380*H380,2)</f>
        <v>0</v>
      </c>
      <c r="BL380" s="16" t="s">
        <v>167</v>
      </c>
      <c r="BM380" s="230" t="s">
        <v>915</v>
      </c>
    </row>
    <row r="381" spans="1:51" s="13" customFormat="1" ht="12">
      <c r="A381" s="13"/>
      <c r="B381" s="237"/>
      <c r="C381" s="238"/>
      <c r="D381" s="239" t="s">
        <v>193</v>
      </c>
      <c r="E381" s="240" t="s">
        <v>1</v>
      </c>
      <c r="F381" s="241" t="s">
        <v>1107</v>
      </c>
      <c r="G381" s="238"/>
      <c r="H381" s="242">
        <v>348.28</v>
      </c>
      <c r="I381" s="243"/>
      <c r="J381" s="238"/>
      <c r="K381" s="238"/>
      <c r="L381" s="244"/>
      <c r="M381" s="245"/>
      <c r="N381" s="246"/>
      <c r="O381" s="246"/>
      <c r="P381" s="246"/>
      <c r="Q381" s="246"/>
      <c r="R381" s="246"/>
      <c r="S381" s="246"/>
      <c r="T381" s="24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8" t="s">
        <v>193</v>
      </c>
      <c r="AU381" s="248" t="s">
        <v>83</v>
      </c>
      <c r="AV381" s="13" t="s">
        <v>83</v>
      </c>
      <c r="AW381" s="13" t="s">
        <v>31</v>
      </c>
      <c r="AX381" s="13" t="s">
        <v>73</v>
      </c>
      <c r="AY381" s="248" t="s">
        <v>139</v>
      </c>
    </row>
    <row r="382" spans="1:51" s="13" customFormat="1" ht="12">
      <c r="A382" s="13"/>
      <c r="B382" s="237"/>
      <c r="C382" s="238"/>
      <c r="D382" s="239" t="s">
        <v>193</v>
      </c>
      <c r="E382" s="240" t="s">
        <v>1</v>
      </c>
      <c r="F382" s="241" t="s">
        <v>1108</v>
      </c>
      <c r="G382" s="238"/>
      <c r="H382" s="242">
        <v>-27.9</v>
      </c>
      <c r="I382" s="243"/>
      <c r="J382" s="238"/>
      <c r="K382" s="238"/>
      <c r="L382" s="244"/>
      <c r="M382" s="245"/>
      <c r="N382" s="246"/>
      <c r="O382" s="246"/>
      <c r="P382" s="246"/>
      <c r="Q382" s="246"/>
      <c r="R382" s="246"/>
      <c r="S382" s="246"/>
      <c r="T382" s="24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8" t="s">
        <v>193</v>
      </c>
      <c r="AU382" s="248" t="s">
        <v>83</v>
      </c>
      <c r="AV382" s="13" t="s">
        <v>83</v>
      </c>
      <c r="AW382" s="13" t="s">
        <v>31</v>
      </c>
      <c r="AX382" s="13" t="s">
        <v>73</v>
      </c>
      <c r="AY382" s="248" t="s">
        <v>139</v>
      </c>
    </row>
    <row r="383" spans="1:51" s="13" customFormat="1" ht="12">
      <c r="A383" s="13"/>
      <c r="B383" s="237"/>
      <c r="C383" s="238"/>
      <c r="D383" s="239" t="s">
        <v>193</v>
      </c>
      <c r="E383" s="240" t="s">
        <v>1</v>
      </c>
      <c r="F383" s="241" t="s">
        <v>699</v>
      </c>
      <c r="G383" s="238"/>
      <c r="H383" s="242">
        <v>-2.9</v>
      </c>
      <c r="I383" s="243"/>
      <c r="J383" s="238"/>
      <c r="K383" s="238"/>
      <c r="L383" s="244"/>
      <c r="M383" s="245"/>
      <c r="N383" s="246"/>
      <c r="O383" s="246"/>
      <c r="P383" s="246"/>
      <c r="Q383" s="246"/>
      <c r="R383" s="246"/>
      <c r="S383" s="246"/>
      <c r="T383" s="24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8" t="s">
        <v>193</v>
      </c>
      <c r="AU383" s="248" t="s">
        <v>83</v>
      </c>
      <c r="AV383" s="13" t="s">
        <v>83</v>
      </c>
      <c r="AW383" s="13" t="s">
        <v>31</v>
      </c>
      <c r="AX383" s="13" t="s">
        <v>73</v>
      </c>
      <c r="AY383" s="248" t="s">
        <v>139</v>
      </c>
    </row>
    <row r="384" spans="1:51" s="14" customFormat="1" ht="12">
      <c r="A384" s="14"/>
      <c r="B384" s="249"/>
      <c r="C384" s="250"/>
      <c r="D384" s="239" t="s">
        <v>193</v>
      </c>
      <c r="E384" s="251" t="s">
        <v>1</v>
      </c>
      <c r="F384" s="252" t="s">
        <v>195</v>
      </c>
      <c r="G384" s="250"/>
      <c r="H384" s="253">
        <v>317.48</v>
      </c>
      <c r="I384" s="254"/>
      <c r="J384" s="250"/>
      <c r="K384" s="250"/>
      <c r="L384" s="255"/>
      <c r="M384" s="256"/>
      <c r="N384" s="257"/>
      <c r="O384" s="257"/>
      <c r="P384" s="257"/>
      <c r="Q384" s="257"/>
      <c r="R384" s="257"/>
      <c r="S384" s="257"/>
      <c r="T384" s="258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9" t="s">
        <v>193</v>
      </c>
      <c r="AU384" s="259" t="s">
        <v>83</v>
      </c>
      <c r="AV384" s="14" t="s">
        <v>146</v>
      </c>
      <c r="AW384" s="14" t="s">
        <v>31</v>
      </c>
      <c r="AX384" s="14" t="s">
        <v>81</v>
      </c>
      <c r="AY384" s="259" t="s">
        <v>139</v>
      </c>
    </row>
    <row r="385" spans="1:65" s="2" customFormat="1" ht="16.5" customHeight="1">
      <c r="A385" s="37"/>
      <c r="B385" s="38"/>
      <c r="C385" s="260" t="s">
        <v>439</v>
      </c>
      <c r="D385" s="260" t="s">
        <v>230</v>
      </c>
      <c r="E385" s="261" t="s">
        <v>700</v>
      </c>
      <c r="F385" s="262" t="s">
        <v>701</v>
      </c>
      <c r="G385" s="263" t="s">
        <v>356</v>
      </c>
      <c r="H385" s="264">
        <v>323.83</v>
      </c>
      <c r="I385" s="265"/>
      <c r="J385" s="266">
        <f>ROUND(I385*H385,2)</f>
        <v>0</v>
      </c>
      <c r="K385" s="267"/>
      <c r="L385" s="268"/>
      <c r="M385" s="269" t="s">
        <v>1</v>
      </c>
      <c r="N385" s="270" t="s">
        <v>38</v>
      </c>
      <c r="O385" s="90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30" t="s">
        <v>254</v>
      </c>
      <c r="AT385" s="230" t="s">
        <v>230</v>
      </c>
      <c r="AU385" s="230" t="s">
        <v>83</v>
      </c>
      <c r="AY385" s="16" t="s">
        <v>139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6" t="s">
        <v>81</v>
      </c>
      <c r="BK385" s="231">
        <f>ROUND(I385*H385,2)</f>
        <v>0</v>
      </c>
      <c r="BL385" s="16" t="s">
        <v>167</v>
      </c>
      <c r="BM385" s="230" t="s">
        <v>918</v>
      </c>
    </row>
    <row r="386" spans="1:51" s="13" customFormat="1" ht="12">
      <c r="A386" s="13"/>
      <c r="B386" s="237"/>
      <c r="C386" s="238"/>
      <c r="D386" s="239" t="s">
        <v>193</v>
      </c>
      <c r="E386" s="240" t="s">
        <v>1</v>
      </c>
      <c r="F386" s="241" t="s">
        <v>1109</v>
      </c>
      <c r="G386" s="238"/>
      <c r="H386" s="242">
        <v>323.8296</v>
      </c>
      <c r="I386" s="243"/>
      <c r="J386" s="238"/>
      <c r="K386" s="238"/>
      <c r="L386" s="244"/>
      <c r="M386" s="245"/>
      <c r="N386" s="246"/>
      <c r="O386" s="246"/>
      <c r="P386" s="246"/>
      <c r="Q386" s="246"/>
      <c r="R386" s="246"/>
      <c r="S386" s="246"/>
      <c r="T386" s="24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8" t="s">
        <v>193</v>
      </c>
      <c r="AU386" s="248" t="s">
        <v>83</v>
      </c>
      <c r="AV386" s="13" t="s">
        <v>83</v>
      </c>
      <c r="AW386" s="13" t="s">
        <v>31</v>
      </c>
      <c r="AX386" s="13" t="s">
        <v>73</v>
      </c>
      <c r="AY386" s="248" t="s">
        <v>139</v>
      </c>
    </row>
    <row r="387" spans="1:51" s="14" customFormat="1" ht="12">
      <c r="A387" s="14"/>
      <c r="B387" s="249"/>
      <c r="C387" s="250"/>
      <c r="D387" s="239" t="s">
        <v>193</v>
      </c>
      <c r="E387" s="251" t="s">
        <v>1</v>
      </c>
      <c r="F387" s="252" t="s">
        <v>195</v>
      </c>
      <c r="G387" s="250"/>
      <c r="H387" s="253">
        <v>323.8296</v>
      </c>
      <c r="I387" s="254"/>
      <c r="J387" s="250"/>
      <c r="K387" s="250"/>
      <c r="L387" s="255"/>
      <c r="M387" s="256"/>
      <c r="N387" s="257"/>
      <c r="O387" s="257"/>
      <c r="P387" s="257"/>
      <c r="Q387" s="257"/>
      <c r="R387" s="257"/>
      <c r="S387" s="257"/>
      <c r="T387" s="25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9" t="s">
        <v>193</v>
      </c>
      <c r="AU387" s="259" t="s">
        <v>83</v>
      </c>
      <c r="AV387" s="14" t="s">
        <v>146</v>
      </c>
      <c r="AW387" s="14" t="s">
        <v>31</v>
      </c>
      <c r="AX387" s="14" t="s">
        <v>81</v>
      </c>
      <c r="AY387" s="259" t="s">
        <v>139</v>
      </c>
    </row>
    <row r="388" spans="1:65" s="2" customFormat="1" ht="16.5" customHeight="1">
      <c r="A388" s="37"/>
      <c r="B388" s="38"/>
      <c r="C388" s="218" t="s">
        <v>923</v>
      </c>
      <c r="D388" s="218" t="s">
        <v>142</v>
      </c>
      <c r="E388" s="219" t="s">
        <v>703</v>
      </c>
      <c r="F388" s="220" t="s">
        <v>704</v>
      </c>
      <c r="G388" s="221" t="s">
        <v>356</v>
      </c>
      <c r="H388" s="222">
        <v>26.65</v>
      </c>
      <c r="I388" s="223"/>
      <c r="J388" s="224">
        <f>ROUND(I388*H388,2)</f>
        <v>0</v>
      </c>
      <c r="K388" s="225"/>
      <c r="L388" s="43"/>
      <c r="M388" s="226" t="s">
        <v>1</v>
      </c>
      <c r="N388" s="227" t="s">
        <v>38</v>
      </c>
      <c r="O388" s="90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30" t="s">
        <v>167</v>
      </c>
      <c r="AT388" s="230" t="s">
        <v>142</v>
      </c>
      <c r="AU388" s="230" t="s">
        <v>83</v>
      </c>
      <c r="AY388" s="16" t="s">
        <v>139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6" t="s">
        <v>81</v>
      </c>
      <c r="BK388" s="231">
        <f>ROUND(I388*H388,2)</f>
        <v>0</v>
      </c>
      <c r="BL388" s="16" t="s">
        <v>167</v>
      </c>
      <c r="BM388" s="230" t="s">
        <v>921</v>
      </c>
    </row>
    <row r="389" spans="1:51" s="13" customFormat="1" ht="12">
      <c r="A389" s="13"/>
      <c r="B389" s="237"/>
      <c r="C389" s="238"/>
      <c r="D389" s="239" t="s">
        <v>193</v>
      </c>
      <c r="E389" s="240" t="s">
        <v>1</v>
      </c>
      <c r="F389" s="241" t="s">
        <v>1110</v>
      </c>
      <c r="G389" s="238"/>
      <c r="H389" s="242">
        <v>25.2</v>
      </c>
      <c r="I389" s="243"/>
      <c r="J389" s="238"/>
      <c r="K389" s="238"/>
      <c r="L389" s="244"/>
      <c r="M389" s="245"/>
      <c r="N389" s="246"/>
      <c r="O389" s="246"/>
      <c r="P389" s="246"/>
      <c r="Q389" s="246"/>
      <c r="R389" s="246"/>
      <c r="S389" s="246"/>
      <c r="T389" s="24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8" t="s">
        <v>193</v>
      </c>
      <c r="AU389" s="248" t="s">
        <v>83</v>
      </c>
      <c r="AV389" s="13" t="s">
        <v>83</v>
      </c>
      <c r="AW389" s="13" t="s">
        <v>31</v>
      </c>
      <c r="AX389" s="13" t="s">
        <v>73</v>
      </c>
      <c r="AY389" s="248" t="s">
        <v>139</v>
      </c>
    </row>
    <row r="390" spans="1:51" s="13" customFormat="1" ht="12">
      <c r="A390" s="13"/>
      <c r="B390" s="237"/>
      <c r="C390" s="238"/>
      <c r="D390" s="239" t="s">
        <v>193</v>
      </c>
      <c r="E390" s="240" t="s">
        <v>1</v>
      </c>
      <c r="F390" s="241" t="s">
        <v>707</v>
      </c>
      <c r="G390" s="238"/>
      <c r="H390" s="242">
        <v>1.45</v>
      </c>
      <c r="I390" s="243"/>
      <c r="J390" s="238"/>
      <c r="K390" s="238"/>
      <c r="L390" s="244"/>
      <c r="M390" s="245"/>
      <c r="N390" s="246"/>
      <c r="O390" s="246"/>
      <c r="P390" s="246"/>
      <c r="Q390" s="246"/>
      <c r="R390" s="246"/>
      <c r="S390" s="246"/>
      <c r="T390" s="24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8" t="s">
        <v>193</v>
      </c>
      <c r="AU390" s="248" t="s">
        <v>83</v>
      </c>
      <c r="AV390" s="13" t="s">
        <v>83</v>
      </c>
      <c r="AW390" s="13" t="s">
        <v>31</v>
      </c>
      <c r="AX390" s="13" t="s">
        <v>73</v>
      </c>
      <c r="AY390" s="248" t="s">
        <v>139</v>
      </c>
    </row>
    <row r="391" spans="1:51" s="14" customFormat="1" ht="12">
      <c r="A391" s="14"/>
      <c r="B391" s="249"/>
      <c r="C391" s="250"/>
      <c r="D391" s="239" t="s">
        <v>193</v>
      </c>
      <c r="E391" s="251" t="s">
        <v>1</v>
      </c>
      <c r="F391" s="252" t="s">
        <v>195</v>
      </c>
      <c r="G391" s="250"/>
      <c r="H391" s="253">
        <v>26.65</v>
      </c>
      <c r="I391" s="254"/>
      <c r="J391" s="250"/>
      <c r="K391" s="250"/>
      <c r="L391" s="255"/>
      <c r="M391" s="256"/>
      <c r="N391" s="257"/>
      <c r="O391" s="257"/>
      <c r="P391" s="257"/>
      <c r="Q391" s="257"/>
      <c r="R391" s="257"/>
      <c r="S391" s="257"/>
      <c r="T391" s="25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9" t="s">
        <v>193</v>
      </c>
      <c r="AU391" s="259" t="s">
        <v>83</v>
      </c>
      <c r="AV391" s="14" t="s">
        <v>146</v>
      </c>
      <c r="AW391" s="14" t="s">
        <v>31</v>
      </c>
      <c r="AX391" s="14" t="s">
        <v>81</v>
      </c>
      <c r="AY391" s="259" t="s">
        <v>139</v>
      </c>
    </row>
    <row r="392" spans="1:65" s="2" customFormat="1" ht="16.5" customHeight="1">
      <c r="A392" s="37"/>
      <c r="B392" s="38"/>
      <c r="C392" s="260" t="s">
        <v>442</v>
      </c>
      <c r="D392" s="260" t="s">
        <v>230</v>
      </c>
      <c r="E392" s="261" t="s">
        <v>708</v>
      </c>
      <c r="F392" s="262" t="s">
        <v>709</v>
      </c>
      <c r="G392" s="263" t="s">
        <v>356</v>
      </c>
      <c r="H392" s="264">
        <v>27.183</v>
      </c>
      <c r="I392" s="265"/>
      <c r="J392" s="266">
        <f>ROUND(I392*H392,2)</f>
        <v>0</v>
      </c>
      <c r="K392" s="267"/>
      <c r="L392" s="268"/>
      <c r="M392" s="269" t="s">
        <v>1</v>
      </c>
      <c r="N392" s="270" t="s">
        <v>38</v>
      </c>
      <c r="O392" s="90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30" t="s">
        <v>254</v>
      </c>
      <c r="AT392" s="230" t="s">
        <v>230</v>
      </c>
      <c r="AU392" s="230" t="s">
        <v>83</v>
      </c>
      <c r="AY392" s="16" t="s">
        <v>139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6" t="s">
        <v>81</v>
      </c>
      <c r="BK392" s="231">
        <f>ROUND(I392*H392,2)</f>
        <v>0</v>
      </c>
      <c r="BL392" s="16" t="s">
        <v>167</v>
      </c>
      <c r="BM392" s="230" t="s">
        <v>926</v>
      </c>
    </row>
    <row r="393" spans="1:51" s="13" customFormat="1" ht="12">
      <c r="A393" s="13"/>
      <c r="B393" s="237"/>
      <c r="C393" s="238"/>
      <c r="D393" s="239" t="s">
        <v>193</v>
      </c>
      <c r="E393" s="240" t="s">
        <v>1</v>
      </c>
      <c r="F393" s="241" t="s">
        <v>1111</v>
      </c>
      <c r="G393" s="238"/>
      <c r="H393" s="242">
        <v>27.183</v>
      </c>
      <c r="I393" s="243"/>
      <c r="J393" s="238"/>
      <c r="K393" s="238"/>
      <c r="L393" s="244"/>
      <c r="M393" s="245"/>
      <c r="N393" s="246"/>
      <c r="O393" s="246"/>
      <c r="P393" s="246"/>
      <c r="Q393" s="246"/>
      <c r="R393" s="246"/>
      <c r="S393" s="246"/>
      <c r="T393" s="24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8" t="s">
        <v>193</v>
      </c>
      <c r="AU393" s="248" t="s">
        <v>83</v>
      </c>
      <c r="AV393" s="13" t="s">
        <v>83</v>
      </c>
      <c r="AW393" s="13" t="s">
        <v>31</v>
      </c>
      <c r="AX393" s="13" t="s">
        <v>73</v>
      </c>
      <c r="AY393" s="248" t="s">
        <v>139</v>
      </c>
    </row>
    <row r="394" spans="1:51" s="14" customFormat="1" ht="12">
      <c r="A394" s="14"/>
      <c r="B394" s="249"/>
      <c r="C394" s="250"/>
      <c r="D394" s="239" t="s">
        <v>193</v>
      </c>
      <c r="E394" s="251" t="s">
        <v>1</v>
      </c>
      <c r="F394" s="252" t="s">
        <v>195</v>
      </c>
      <c r="G394" s="250"/>
      <c r="H394" s="253">
        <v>27.183</v>
      </c>
      <c r="I394" s="254"/>
      <c r="J394" s="250"/>
      <c r="K394" s="250"/>
      <c r="L394" s="255"/>
      <c r="M394" s="256"/>
      <c r="N394" s="257"/>
      <c r="O394" s="257"/>
      <c r="P394" s="257"/>
      <c r="Q394" s="257"/>
      <c r="R394" s="257"/>
      <c r="S394" s="257"/>
      <c r="T394" s="258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9" t="s">
        <v>193</v>
      </c>
      <c r="AU394" s="259" t="s">
        <v>83</v>
      </c>
      <c r="AV394" s="14" t="s">
        <v>146</v>
      </c>
      <c r="AW394" s="14" t="s">
        <v>31</v>
      </c>
      <c r="AX394" s="14" t="s">
        <v>81</v>
      </c>
      <c r="AY394" s="259" t="s">
        <v>139</v>
      </c>
    </row>
    <row r="395" spans="1:65" s="2" customFormat="1" ht="24.15" customHeight="1">
      <c r="A395" s="37"/>
      <c r="B395" s="38"/>
      <c r="C395" s="218" t="s">
        <v>937</v>
      </c>
      <c r="D395" s="218" t="s">
        <v>142</v>
      </c>
      <c r="E395" s="219" t="s">
        <v>924</v>
      </c>
      <c r="F395" s="220" t="s">
        <v>925</v>
      </c>
      <c r="G395" s="221" t="s">
        <v>337</v>
      </c>
      <c r="H395" s="271"/>
      <c r="I395" s="223"/>
      <c r="J395" s="224">
        <f>ROUND(I395*H395,2)</f>
        <v>0</v>
      </c>
      <c r="K395" s="225"/>
      <c r="L395" s="43"/>
      <c r="M395" s="226" t="s">
        <v>1</v>
      </c>
      <c r="N395" s="227" t="s">
        <v>38</v>
      </c>
      <c r="O395" s="90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30" t="s">
        <v>167</v>
      </c>
      <c r="AT395" s="230" t="s">
        <v>142</v>
      </c>
      <c r="AU395" s="230" t="s">
        <v>83</v>
      </c>
      <c r="AY395" s="16" t="s">
        <v>139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6" t="s">
        <v>81</v>
      </c>
      <c r="BK395" s="231">
        <f>ROUND(I395*H395,2)</f>
        <v>0</v>
      </c>
      <c r="BL395" s="16" t="s">
        <v>167</v>
      </c>
      <c r="BM395" s="230" t="s">
        <v>927</v>
      </c>
    </row>
    <row r="396" spans="1:63" s="12" customFormat="1" ht="22.8" customHeight="1">
      <c r="A396" s="12"/>
      <c r="B396" s="202"/>
      <c r="C396" s="203"/>
      <c r="D396" s="204" t="s">
        <v>72</v>
      </c>
      <c r="E396" s="216" t="s">
        <v>493</v>
      </c>
      <c r="F396" s="216" t="s">
        <v>494</v>
      </c>
      <c r="G396" s="203"/>
      <c r="H396" s="203"/>
      <c r="I396" s="206"/>
      <c r="J396" s="217">
        <f>BK396</f>
        <v>0</v>
      </c>
      <c r="K396" s="203"/>
      <c r="L396" s="208"/>
      <c r="M396" s="209"/>
      <c r="N396" s="210"/>
      <c r="O396" s="210"/>
      <c r="P396" s="211">
        <f>SUM(P397:P416)</f>
        <v>0</v>
      </c>
      <c r="Q396" s="210"/>
      <c r="R396" s="211">
        <f>SUM(R397:R416)</f>
        <v>3.5234144</v>
      </c>
      <c r="S396" s="210"/>
      <c r="T396" s="212">
        <f>SUM(T397:T416)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13" t="s">
        <v>83</v>
      </c>
      <c r="AT396" s="214" t="s">
        <v>72</v>
      </c>
      <c r="AU396" s="214" t="s">
        <v>81</v>
      </c>
      <c r="AY396" s="213" t="s">
        <v>139</v>
      </c>
      <c r="BK396" s="215">
        <f>SUM(BK397:BK416)</f>
        <v>0</v>
      </c>
    </row>
    <row r="397" spans="1:65" s="2" customFormat="1" ht="16.5" customHeight="1">
      <c r="A397" s="37"/>
      <c r="B397" s="38"/>
      <c r="C397" s="218" t="s">
        <v>446</v>
      </c>
      <c r="D397" s="218" t="s">
        <v>142</v>
      </c>
      <c r="E397" s="219" t="s">
        <v>495</v>
      </c>
      <c r="F397" s="220" t="s">
        <v>496</v>
      </c>
      <c r="G397" s="221" t="s">
        <v>201</v>
      </c>
      <c r="H397" s="222">
        <v>180.08</v>
      </c>
      <c r="I397" s="223"/>
      <c r="J397" s="224">
        <f>ROUND(I397*H397,2)</f>
        <v>0</v>
      </c>
      <c r="K397" s="225"/>
      <c r="L397" s="43"/>
      <c r="M397" s="226" t="s">
        <v>1</v>
      </c>
      <c r="N397" s="227" t="s">
        <v>38</v>
      </c>
      <c r="O397" s="90"/>
      <c r="P397" s="228">
        <f>O397*H397</f>
        <v>0</v>
      </c>
      <c r="Q397" s="228">
        <v>0.0003</v>
      </c>
      <c r="R397" s="228">
        <f>Q397*H397</f>
        <v>0.054023999999999996</v>
      </c>
      <c r="S397" s="228">
        <v>0</v>
      </c>
      <c r="T397" s="229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30" t="s">
        <v>167</v>
      </c>
      <c r="AT397" s="230" t="s">
        <v>142</v>
      </c>
      <c r="AU397" s="230" t="s">
        <v>83</v>
      </c>
      <c r="AY397" s="16" t="s">
        <v>139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6" t="s">
        <v>81</v>
      </c>
      <c r="BK397" s="231">
        <f>ROUND(I397*H397,2)</f>
        <v>0</v>
      </c>
      <c r="BL397" s="16" t="s">
        <v>167</v>
      </c>
      <c r="BM397" s="230" t="s">
        <v>1112</v>
      </c>
    </row>
    <row r="398" spans="1:51" s="13" customFormat="1" ht="12">
      <c r="A398" s="13"/>
      <c r="B398" s="237"/>
      <c r="C398" s="238"/>
      <c r="D398" s="239" t="s">
        <v>193</v>
      </c>
      <c r="E398" s="240" t="s">
        <v>1</v>
      </c>
      <c r="F398" s="241" t="s">
        <v>1113</v>
      </c>
      <c r="G398" s="238"/>
      <c r="H398" s="242">
        <v>170.56</v>
      </c>
      <c r="I398" s="243"/>
      <c r="J398" s="238"/>
      <c r="K398" s="238"/>
      <c r="L398" s="244"/>
      <c r="M398" s="245"/>
      <c r="N398" s="246"/>
      <c r="O398" s="246"/>
      <c r="P398" s="246"/>
      <c r="Q398" s="246"/>
      <c r="R398" s="246"/>
      <c r="S398" s="246"/>
      <c r="T398" s="24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8" t="s">
        <v>193</v>
      </c>
      <c r="AU398" s="248" t="s">
        <v>83</v>
      </c>
      <c r="AV398" s="13" t="s">
        <v>83</v>
      </c>
      <c r="AW398" s="13" t="s">
        <v>31</v>
      </c>
      <c r="AX398" s="13" t="s">
        <v>73</v>
      </c>
      <c r="AY398" s="248" t="s">
        <v>139</v>
      </c>
    </row>
    <row r="399" spans="1:51" s="13" customFormat="1" ht="12">
      <c r="A399" s="13"/>
      <c r="B399" s="237"/>
      <c r="C399" s="238"/>
      <c r="D399" s="239" t="s">
        <v>193</v>
      </c>
      <c r="E399" s="240" t="s">
        <v>1</v>
      </c>
      <c r="F399" s="241" t="s">
        <v>1114</v>
      </c>
      <c r="G399" s="238"/>
      <c r="H399" s="242">
        <v>-11.2</v>
      </c>
      <c r="I399" s="243"/>
      <c r="J399" s="238"/>
      <c r="K399" s="238"/>
      <c r="L399" s="244"/>
      <c r="M399" s="245"/>
      <c r="N399" s="246"/>
      <c r="O399" s="246"/>
      <c r="P399" s="246"/>
      <c r="Q399" s="246"/>
      <c r="R399" s="246"/>
      <c r="S399" s="246"/>
      <c r="T399" s="24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8" t="s">
        <v>193</v>
      </c>
      <c r="AU399" s="248" t="s">
        <v>83</v>
      </c>
      <c r="AV399" s="13" t="s">
        <v>83</v>
      </c>
      <c r="AW399" s="13" t="s">
        <v>31</v>
      </c>
      <c r="AX399" s="13" t="s">
        <v>73</v>
      </c>
      <c r="AY399" s="248" t="s">
        <v>139</v>
      </c>
    </row>
    <row r="400" spans="1:51" s="13" customFormat="1" ht="12">
      <c r="A400" s="13"/>
      <c r="B400" s="237"/>
      <c r="C400" s="238"/>
      <c r="D400" s="239" t="s">
        <v>193</v>
      </c>
      <c r="E400" s="240" t="s">
        <v>1</v>
      </c>
      <c r="F400" s="241" t="s">
        <v>753</v>
      </c>
      <c r="G400" s="238"/>
      <c r="H400" s="242">
        <v>-5.12</v>
      </c>
      <c r="I400" s="243"/>
      <c r="J400" s="238"/>
      <c r="K400" s="238"/>
      <c r="L400" s="244"/>
      <c r="M400" s="245"/>
      <c r="N400" s="246"/>
      <c r="O400" s="246"/>
      <c r="P400" s="246"/>
      <c r="Q400" s="246"/>
      <c r="R400" s="246"/>
      <c r="S400" s="246"/>
      <c r="T400" s="24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8" t="s">
        <v>193</v>
      </c>
      <c r="AU400" s="248" t="s">
        <v>83</v>
      </c>
      <c r="AV400" s="13" t="s">
        <v>83</v>
      </c>
      <c r="AW400" s="13" t="s">
        <v>31</v>
      </c>
      <c r="AX400" s="13" t="s">
        <v>73</v>
      </c>
      <c r="AY400" s="248" t="s">
        <v>139</v>
      </c>
    </row>
    <row r="401" spans="1:51" s="13" customFormat="1" ht="12">
      <c r="A401" s="13"/>
      <c r="B401" s="237"/>
      <c r="C401" s="238"/>
      <c r="D401" s="239" t="s">
        <v>193</v>
      </c>
      <c r="E401" s="240" t="s">
        <v>1</v>
      </c>
      <c r="F401" s="241" t="s">
        <v>1115</v>
      </c>
      <c r="G401" s="238"/>
      <c r="H401" s="242">
        <v>25.84</v>
      </c>
      <c r="I401" s="243"/>
      <c r="J401" s="238"/>
      <c r="K401" s="238"/>
      <c r="L401" s="244"/>
      <c r="M401" s="245"/>
      <c r="N401" s="246"/>
      <c r="O401" s="246"/>
      <c r="P401" s="246"/>
      <c r="Q401" s="246"/>
      <c r="R401" s="246"/>
      <c r="S401" s="246"/>
      <c r="T401" s="24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8" t="s">
        <v>193</v>
      </c>
      <c r="AU401" s="248" t="s">
        <v>83</v>
      </c>
      <c r="AV401" s="13" t="s">
        <v>83</v>
      </c>
      <c r="AW401" s="13" t="s">
        <v>31</v>
      </c>
      <c r="AX401" s="13" t="s">
        <v>73</v>
      </c>
      <c r="AY401" s="248" t="s">
        <v>139</v>
      </c>
    </row>
    <row r="402" spans="1:51" s="14" customFormat="1" ht="12">
      <c r="A402" s="14"/>
      <c r="B402" s="249"/>
      <c r="C402" s="250"/>
      <c r="D402" s="239" t="s">
        <v>193</v>
      </c>
      <c r="E402" s="251" t="s">
        <v>1</v>
      </c>
      <c r="F402" s="252" t="s">
        <v>195</v>
      </c>
      <c r="G402" s="250"/>
      <c r="H402" s="253">
        <v>180.08</v>
      </c>
      <c r="I402" s="254"/>
      <c r="J402" s="250"/>
      <c r="K402" s="250"/>
      <c r="L402" s="255"/>
      <c r="M402" s="256"/>
      <c r="N402" s="257"/>
      <c r="O402" s="257"/>
      <c r="P402" s="257"/>
      <c r="Q402" s="257"/>
      <c r="R402" s="257"/>
      <c r="S402" s="257"/>
      <c r="T402" s="25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9" t="s">
        <v>193</v>
      </c>
      <c r="AU402" s="259" t="s">
        <v>83</v>
      </c>
      <c r="AV402" s="14" t="s">
        <v>146</v>
      </c>
      <c r="AW402" s="14" t="s">
        <v>31</v>
      </c>
      <c r="AX402" s="14" t="s">
        <v>81</v>
      </c>
      <c r="AY402" s="259" t="s">
        <v>139</v>
      </c>
    </row>
    <row r="403" spans="1:65" s="2" customFormat="1" ht="33" customHeight="1">
      <c r="A403" s="37"/>
      <c r="B403" s="38"/>
      <c r="C403" s="218" t="s">
        <v>943</v>
      </c>
      <c r="D403" s="218" t="s">
        <v>142</v>
      </c>
      <c r="E403" s="219" t="s">
        <v>499</v>
      </c>
      <c r="F403" s="220" t="s">
        <v>500</v>
      </c>
      <c r="G403" s="221" t="s">
        <v>201</v>
      </c>
      <c r="H403" s="222">
        <v>180.08</v>
      </c>
      <c r="I403" s="223"/>
      <c r="J403" s="224">
        <f>ROUND(I403*H403,2)</f>
        <v>0</v>
      </c>
      <c r="K403" s="225"/>
      <c r="L403" s="43"/>
      <c r="M403" s="226" t="s">
        <v>1</v>
      </c>
      <c r="N403" s="227" t="s">
        <v>38</v>
      </c>
      <c r="O403" s="90"/>
      <c r="P403" s="228">
        <f>O403*H403</f>
        <v>0</v>
      </c>
      <c r="Q403" s="228">
        <v>0.006</v>
      </c>
      <c r="R403" s="228">
        <f>Q403*H403</f>
        <v>1.08048</v>
      </c>
      <c r="S403" s="228">
        <v>0</v>
      </c>
      <c r="T403" s="229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30" t="s">
        <v>167</v>
      </c>
      <c r="AT403" s="230" t="s">
        <v>142</v>
      </c>
      <c r="AU403" s="230" t="s">
        <v>83</v>
      </c>
      <c r="AY403" s="16" t="s">
        <v>139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6" t="s">
        <v>81</v>
      </c>
      <c r="BK403" s="231">
        <f>ROUND(I403*H403,2)</f>
        <v>0</v>
      </c>
      <c r="BL403" s="16" t="s">
        <v>167</v>
      </c>
      <c r="BM403" s="230" t="s">
        <v>1116</v>
      </c>
    </row>
    <row r="404" spans="1:65" s="2" customFormat="1" ht="16.5" customHeight="1">
      <c r="A404" s="37"/>
      <c r="B404" s="38"/>
      <c r="C404" s="260" t="s">
        <v>449</v>
      </c>
      <c r="D404" s="260" t="s">
        <v>230</v>
      </c>
      <c r="E404" s="261" t="s">
        <v>503</v>
      </c>
      <c r="F404" s="262" t="s">
        <v>504</v>
      </c>
      <c r="G404" s="263" t="s">
        <v>201</v>
      </c>
      <c r="H404" s="264">
        <v>198.088</v>
      </c>
      <c r="I404" s="265"/>
      <c r="J404" s="266">
        <f>ROUND(I404*H404,2)</f>
        <v>0</v>
      </c>
      <c r="K404" s="267"/>
      <c r="L404" s="268"/>
      <c r="M404" s="269" t="s">
        <v>1</v>
      </c>
      <c r="N404" s="270" t="s">
        <v>38</v>
      </c>
      <c r="O404" s="90"/>
      <c r="P404" s="228">
        <f>O404*H404</f>
        <v>0</v>
      </c>
      <c r="Q404" s="228">
        <v>0.0118</v>
      </c>
      <c r="R404" s="228">
        <f>Q404*H404</f>
        <v>2.3374384</v>
      </c>
      <c r="S404" s="228">
        <v>0</v>
      </c>
      <c r="T404" s="229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30" t="s">
        <v>254</v>
      </c>
      <c r="AT404" s="230" t="s">
        <v>230</v>
      </c>
      <c r="AU404" s="230" t="s">
        <v>83</v>
      </c>
      <c r="AY404" s="16" t="s">
        <v>139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6" t="s">
        <v>81</v>
      </c>
      <c r="BK404" s="231">
        <f>ROUND(I404*H404,2)</f>
        <v>0</v>
      </c>
      <c r="BL404" s="16" t="s">
        <v>167</v>
      </c>
      <c r="BM404" s="230" t="s">
        <v>1117</v>
      </c>
    </row>
    <row r="405" spans="1:51" s="13" customFormat="1" ht="12">
      <c r="A405" s="13"/>
      <c r="B405" s="237"/>
      <c r="C405" s="238"/>
      <c r="D405" s="239" t="s">
        <v>193</v>
      </c>
      <c r="E405" s="240" t="s">
        <v>1</v>
      </c>
      <c r="F405" s="241" t="s">
        <v>1118</v>
      </c>
      <c r="G405" s="238"/>
      <c r="H405" s="242">
        <v>180.08</v>
      </c>
      <c r="I405" s="243"/>
      <c r="J405" s="238"/>
      <c r="K405" s="238"/>
      <c r="L405" s="244"/>
      <c r="M405" s="245"/>
      <c r="N405" s="246"/>
      <c r="O405" s="246"/>
      <c r="P405" s="246"/>
      <c r="Q405" s="246"/>
      <c r="R405" s="246"/>
      <c r="S405" s="246"/>
      <c r="T405" s="24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8" t="s">
        <v>193</v>
      </c>
      <c r="AU405" s="248" t="s">
        <v>83</v>
      </c>
      <c r="AV405" s="13" t="s">
        <v>83</v>
      </c>
      <c r="AW405" s="13" t="s">
        <v>31</v>
      </c>
      <c r="AX405" s="13" t="s">
        <v>73</v>
      </c>
      <c r="AY405" s="248" t="s">
        <v>139</v>
      </c>
    </row>
    <row r="406" spans="1:51" s="14" customFormat="1" ht="12">
      <c r="A406" s="14"/>
      <c r="B406" s="249"/>
      <c r="C406" s="250"/>
      <c r="D406" s="239" t="s">
        <v>193</v>
      </c>
      <c r="E406" s="251" t="s">
        <v>1</v>
      </c>
      <c r="F406" s="252" t="s">
        <v>195</v>
      </c>
      <c r="G406" s="250"/>
      <c r="H406" s="253">
        <v>180.08</v>
      </c>
      <c r="I406" s="254"/>
      <c r="J406" s="250"/>
      <c r="K406" s="250"/>
      <c r="L406" s="255"/>
      <c r="M406" s="256"/>
      <c r="N406" s="257"/>
      <c r="O406" s="257"/>
      <c r="P406" s="257"/>
      <c r="Q406" s="257"/>
      <c r="R406" s="257"/>
      <c r="S406" s="257"/>
      <c r="T406" s="25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9" t="s">
        <v>193</v>
      </c>
      <c r="AU406" s="259" t="s">
        <v>83</v>
      </c>
      <c r="AV406" s="14" t="s">
        <v>146</v>
      </c>
      <c r="AW406" s="14" t="s">
        <v>31</v>
      </c>
      <c r="AX406" s="14" t="s">
        <v>81</v>
      </c>
      <c r="AY406" s="259" t="s">
        <v>139</v>
      </c>
    </row>
    <row r="407" spans="1:51" s="13" customFormat="1" ht="12">
      <c r="A407" s="13"/>
      <c r="B407" s="237"/>
      <c r="C407" s="238"/>
      <c r="D407" s="239" t="s">
        <v>193</v>
      </c>
      <c r="E407" s="238"/>
      <c r="F407" s="241" t="s">
        <v>1119</v>
      </c>
      <c r="G407" s="238"/>
      <c r="H407" s="242">
        <v>198.088</v>
      </c>
      <c r="I407" s="243"/>
      <c r="J407" s="238"/>
      <c r="K407" s="238"/>
      <c r="L407" s="244"/>
      <c r="M407" s="245"/>
      <c r="N407" s="246"/>
      <c r="O407" s="246"/>
      <c r="P407" s="246"/>
      <c r="Q407" s="246"/>
      <c r="R407" s="246"/>
      <c r="S407" s="246"/>
      <c r="T407" s="24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8" t="s">
        <v>193</v>
      </c>
      <c r="AU407" s="248" t="s">
        <v>83</v>
      </c>
      <c r="AV407" s="13" t="s">
        <v>83</v>
      </c>
      <c r="AW407" s="13" t="s">
        <v>4</v>
      </c>
      <c r="AX407" s="13" t="s">
        <v>81</v>
      </c>
      <c r="AY407" s="248" t="s">
        <v>139</v>
      </c>
    </row>
    <row r="408" spans="1:65" s="2" customFormat="1" ht="24.15" customHeight="1">
      <c r="A408" s="37"/>
      <c r="B408" s="38"/>
      <c r="C408" s="218" t="s">
        <v>947</v>
      </c>
      <c r="D408" s="218" t="s">
        <v>142</v>
      </c>
      <c r="E408" s="219" t="s">
        <v>509</v>
      </c>
      <c r="F408" s="220" t="s">
        <v>510</v>
      </c>
      <c r="G408" s="221" t="s">
        <v>201</v>
      </c>
      <c r="H408" s="222">
        <v>180.08</v>
      </c>
      <c r="I408" s="223"/>
      <c r="J408" s="224">
        <f>ROUND(I408*H408,2)</f>
        <v>0</v>
      </c>
      <c r="K408" s="225"/>
      <c r="L408" s="43"/>
      <c r="M408" s="226" t="s">
        <v>1</v>
      </c>
      <c r="N408" s="227" t="s">
        <v>38</v>
      </c>
      <c r="O408" s="90"/>
      <c r="P408" s="228">
        <f>O408*H408</f>
        <v>0</v>
      </c>
      <c r="Q408" s="228">
        <v>0</v>
      </c>
      <c r="R408" s="228">
        <f>Q408*H408</f>
        <v>0</v>
      </c>
      <c r="S408" s="228">
        <v>0</v>
      </c>
      <c r="T408" s="229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30" t="s">
        <v>167</v>
      </c>
      <c r="AT408" s="230" t="s">
        <v>142</v>
      </c>
      <c r="AU408" s="230" t="s">
        <v>83</v>
      </c>
      <c r="AY408" s="16" t="s">
        <v>139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6" t="s">
        <v>81</v>
      </c>
      <c r="BK408" s="231">
        <f>ROUND(I408*H408,2)</f>
        <v>0</v>
      </c>
      <c r="BL408" s="16" t="s">
        <v>167</v>
      </c>
      <c r="BM408" s="230" t="s">
        <v>945</v>
      </c>
    </row>
    <row r="409" spans="1:65" s="2" customFormat="1" ht="21.75" customHeight="1">
      <c r="A409" s="37"/>
      <c r="B409" s="38"/>
      <c r="C409" s="218" t="s">
        <v>453</v>
      </c>
      <c r="D409" s="218" t="s">
        <v>142</v>
      </c>
      <c r="E409" s="219" t="s">
        <v>512</v>
      </c>
      <c r="F409" s="220" t="s">
        <v>513</v>
      </c>
      <c r="G409" s="221" t="s">
        <v>356</v>
      </c>
      <c r="H409" s="222">
        <v>83.2</v>
      </c>
      <c r="I409" s="223"/>
      <c r="J409" s="224">
        <f>ROUND(I409*H409,2)</f>
        <v>0</v>
      </c>
      <c r="K409" s="225"/>
      <c r="L409" s="43"/>
      <c r="M409" s="226" t="s">
        <v>1</v>
      </c>
      <c r="N409" s="227" t="s">
        <v>38</v>
      </c>
      <c r="O409" s="90"/>
      <c r="P409" s="228">
        <f>O409*H409</f>
        <v>0</v>
      </c>
      <c r="Q409" s="228">
        <v>0.00055</v>
      </c>
      <c r="R409" s="228">
        <f>Q409*H409</f>
        <v>0.04576</v>
      </c>
      <c r="S409" s="228">
        <v>0</v>
      </c>
      <c r="T409" s="229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30" t="s">
        <v>167</v>
      </c>
      <c r="AT409" s="230" t="s">
        <v>142</v>
      </c>
      <c r="AU409" s="230" t="s">
        <v>83</v>
      </c>
      <c r="AY409" s="16" t="s">
        <v>139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6" t="s">
        <v>81</v>
      </c>
      <c r="BK409" s="231">
        <f>ROUND(I409*H409,2)</f>
        <v>0</v>
      </c>
      <c r="BL409" s="16" t="s">
        <v>167</v>
      </c>
      <c r="BM409" s="230" t="s">
        <v>948</v>
      </c>
    </row>
    <row r="410" spans="1:51" s="13" customFormat="1" ht="12">
      <c r="A410" s="13"/>
      <c r="B410" s="237"/>
      <c r="C410" s="238"/>
      <c r="D410" s="239" t="s">
        <v>193</v>
      </c>
      <c r="E410" s="240" t="s">
        <v>1</v>
      </c>
      <c r="F410" s="241" t="s">
        <v>1120</v>
      </c>
      <c r="G410" s="238"/>
      <c r="H410" s="242">
        <v>83.2</v>
      </c>
      <c r="I410" s="243"/>
      <c r="J410" s="238"/>
      <c r="K410" s="238"/>
      <c r="L410" s="244"/>
      <c r="M410" s="245"/>
      <c r="N410" s="246"/>
      <c r="O410" s="246"/>
      <c r="P410" s="246"/>
      <c r="Q410" s="246"/>
      <c r="R410" s="246"/>
      <c r="S410" s="246"/>
      <c r="T410" s="24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8" t="s">
        <v>193</v>
      </c>
      <c r="AU410" s="248" t="s">
        <v>83</v>
      </c>
      <c r="AV410" s="13" t="s">
        <v>83</v>
      </c>
      <c r="AW410" s="13" t="s">
        <v>31</v>
      </c>
      <c r="AX410" s="13" t="s">
        <v>73</v>
      </c>
      <c r="AY410" s="248" t="s">
        <v>139</v>
      </c>
    </row>
    <row r="411" spans="1:51" s="14" customFormat="1" ht="12">
      <c r="A411" s="14"/>
      <c r="B411" s="249"/>
      <c r="C411" s="250"/>
      <c r="D411" s="239" t="s">
        <v>193</v>
      </c>
      <c r="E411" s="251" t="s">
        <v>1</v>
      </c>
      <c r="F411" s="252" t="s">
        <v>195</v>
      </c>
      <c r="G411" s="250"/>
      <c r="H411" s="253">
        <v>83.2</v>
      </c>
      <c r="I411" s="254"/>
      <c r="J411" s="250"/>
      <c r="K411" s="250"/>
      <c r="L411" s="255"/>
      <c r="M411" s="256"/>
      <c r="N411" s="257"/>
      <c r="O411" s="257"/>
      <c r="P411" s="257"/>
      <c r="Q411" s="257"/>
      <c r="R411" s="257"/>
      <c r="S411" s="257"/>
      <c r="T411" s="258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9" t="s">
        <v>193</v>
      </c>
      <c r="AU411" s="259" t="s">
        <v>83</v>
      </c>
      <c r="AV411" s="14" t="s">
        <v>146</v>
      </c>
      <c r="AW411" s="14" t="s">
        <v>31</v>
      </c>
      <c r="AX411" s="14" t="s">
        <v>81</v>
      </c>
      <c r="AY411" s="259" t="s">
        <v>139</v>
      </c>
    </row>
    <row r="412" spans="1:65" s="2" customFormat="1" ht="16.5" customHeight="1">
      <c r="A412" s="37"/>
      <c r="B412" s="38"/>
      <c r="C412" s="218" t="s">
        <v>957</v>
      </c>
      <c r="D412" s="218" t="s">
        <v>142</v>
      </c>
      <c r="E412" s="219" t="s">
        <v>517</v>
      </c>
      <c r="F412" s="220" t="s">
        <v>518</v>
      </c>
      <c r="G412" s="221" t="s">
        <v>356</v>
      </c>
      <c r="H412" s="222">
        <v>190.4</v>
      </c>
      <c r="I412" s="223"/>
      <c r="J412" s="224">
        <f>ROUND(I412*H412,2)</f>
        <v>0</v>
      </c>
      <c r="K412" s="225"/>
      <c r="L412" s="43"/>
      <c r="M412" s="226" t="s">
        <v>1</v>
      </c>
      <c r="N412" s="227" t="s">
        <v>38</v>
      </c>
      <c r="O412" s="90"/>
      <c r="P412" s="228">
        <f>O412*H412</f>
        <v>0</v>
      </c>
      <c r="Q412" s="228">
        <v>3E-05</v>
      </c>
      <c r="R412" s="228">
        <f>Q412*H412</f>
        <v>0.005712</v>
      </c>
      <c r="S412" s="228">
        <v>0</v>
      </c>
      <c r="T412" s="229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30" t="s">
        <v>167</v>
      </c>
      <c r="AT412" s="230" t="s">
        <v>142</v>
      </c>
      <c r="AU412" s="230" t="s">
        <v>83</v>
      </c>
      <c r="AY412" s="16" t="s">
        <v>139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6" t="s">
        <v>81</v>
      </c>
      <c r="BK412" s="231">
        <f>ROUND(I412*H412,2)</f>
        <v>0</v>
      </c>
      <c r="BL412" s="16" t="s">
        <v>167</v>
      </c>
      <c r="BM412" s="230" t="s">
        <v>956</v>
      </c>
    </row>
    <row r="413" spans="1:51" s="13" customFormat="1" ht="12">
      <c r="A413" s="13"/>
      <c r="B413" s="237"/>
      <c r="C413" s="238"/>
      <c r="D413" s="239" t="s">
        <v>193</v>
      </c>
      <c r="E413" s="240" t="s">
        <v>1</v>
      </c>
      <c r="F413" s="241" t="s">
        <v>1121</v>
      </c>
      <c r="G413" s="238"/>
      <c r="H413" s="242">
        <v>124.8</v>
      </c>
      <c r="I413" s="243"/>
      <c r="J413" s="238"/>
      <c r="K413" s="238"/>
      <c r="L413" s="244"/>
      <c r="M413" s="245"/>
      <c r="N413" s="246"/>
      <c r="O413" s="246"/>
      <c r="P413" s="246"/>
      <c r="Q413" s="246"/>
      <c r="R413" s="246"/>
      <c r="S413" s="246"/>
      <c r="T413" s="24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8" t="s">
        <v>193</v>
      </c>
      <c r="AU413" s="248" t="s">
        <v>83</v>
      </c>
      <c r="AV413" s="13" t="s">
        <v>83</v>
      </c>
      <c r="AW413" s="13" t="s">
        <v>31</v>
      </c>
      <c r="AX413" s="13" t="s">
        <v>73</v>
      </c>
      <c r="AY413" s="248" t="s">
        <v>139</v>
      </c>
    </row>
    <row r="414" spans="1:51" s="13" customFormat="1" ht="12">
      <c r="A414" s="13"/>
      <c r="B414" s="237"/>
      <c r="C414" s="238"/>
      <c r="D414" s="239" t="s">
        <v>193</v>
      </c>
      <c r="E414" s="240" t="s">
        <v>1</v>
      </c>
      <c r="F414" s="241" t="s">
        <v>1122</v>
      </c>
      <c r="G414" s="238"/>
      <c r="H414" s="242">
        <v>65.6</v>
      </c>
      <c r="I414" s="243"/>
      <c r="J414" s="238"/>
      <c r="K414" s="238"/>
      <c r="L414" s="244"/>
      <c r="M414" s="245"/>
      <c r="N414" s="246"/>
      <c r="O414" s="246"/>
      <c r="P414" s="246"/>
      <c r="Q414" s="246"/>
      <c r="R414" s="246"/>
      <c r="S414" s="246"/>
      <c r="T414" s="24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8" t="s">
        <v>193</v>
      </c>
      <c r="AU414" s="248" t="s">
        <v>83</v>
      </c>
      <c r="AV414" s="13" t="s">
        <v>83</v>
      </c>
      <c r="AW414" s="13" t="s">
        <v>31</v>
      </c>
      <c r="AX414" s="13" t="s">
        <v>73</v>
      </c>
      <c r="AY414" s="248" t="s">
        <v>139</v>
      </c>
    </row>
    <row r="415" spans="1:51" s="14" customFormat="1" ht="12">
      <c r="A415" s="14"/>
      <c r="B415" s="249"/>
      <c r="C415" s="250"/>
      <c r="D415" s="239" t="s">
        <v>193</v>
      </c>
      <c r="E415" s="251" t="s">
        <v>1</v>
      </c>
      <c r="F415" s="252" t="s">
        <v>195</v>
      </c>
      <c r="G415" s="250"/>
      <c r="H415" s="253">
        <v>190.4</v>
      </c>
      <c r="I415" s="254"/>
      <c r="J415" s="250"/>
      <c r="K415" s="250"/>
      <c r="L415" s="255"/>
      <c r="M415" s="256"/>
      <c r="N415" s="257"/>
      <c r="O415" s="257"/>
      <c r="P415" s="257"/>
      <c r="Q415" s="257"/>
      <c r="R415" s="257"/>
      <c r="S415" s="257"/>
      <c r="T415" s="258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9" t="s">
        <v>193</v>
      </c>
      <c r="AU415" s="259" t="s">
        <v>83</v>
      </c>
      <c r="AV415" s="14" t="s">
        <v>146</v>
      </c>
      <c r="AW415" s="14" t="s">
        <v>31</v>
      </c>
      <c r="AX415" s="14" t="s">
        <v>81</v>
      </c>
      <c r="AY415" s="259" t="s">
        <v>139</v>
      </c>
    </row>
    <row r="416" spans="1:65" s="2" customFormat="1" ht="24.15" customHeight="1">
      <c r="A416" s="37"/>
      <c r="B416" s="38"/>
      <c r="C416" s="218" t="s">
        <v>456</v>
      </c>
      <c r="D416" s="218" t="s">
        <v>142</v>
      </c>
      <c r="E416" s="219" t="s">
        <v>954</v>
      </c>
      <c r="F416" s="220" t="s">
        <v>955</v>
      </c>
      <c r="G416" s="221" t="s">
        <v>337</v>
      </c>
      <c r="H416" s="271"/>
      <c r="I416" s="223"/>
      <c r="J416" s="224">
        <f>ROUND(I416*H416,2)</f>
        <v>0</v>
      </c>
      <c r="K416" s="225"/>
      <c r="L416" s="43"/>
      <c r="M416" s="226" t="s">
        <v>1</v>
      </c>
      <c r="N416" s="227" t="s">
        <v>38</v>
      </c>
      <c r="O416" s="90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30" t="s">
        <v>167</v>
      </c>
      <c r="AT416" s="230" t="s">
        <v>142</v>
      </c>
      <c r="AU416" s="230" t="s">
        <v>83</v>
      </c>
      <c r="AY416" s="16" t="s">
        <v>139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6" t="s">
        <v>81</v>
      </c>
      <c r="BK416" s="231">
        <f>ROUND(I416*H416,2)</f>
        <v>0</v>
      </c>
      <c r="BL416" s="16" t="s">
        <v>167</v>
      </c>
      <c r="BM416" s="230" t="s">
        <v>958</v>
      </c>
    </row>
    <row r="417" spans="1:63" s="12" customFormat="1" ht="22.8" customHeight="1">
      <c r="A417" s="12"/>
      <c r="B417" s="202"/>
      <c r="C417" s="203"/>
      <c r="D417" s="204" t="s">
        <v>72</v>
      </c>
      <c r="E417" s="216" t="s">
        <v>525</v>
      </c>
      <c r="F417" s="216" t="s">
        <v>526</v>
      </c>
      <c r="G417" s="203"/>
      <c r="H417" s="203"/>
      <c r="I417" s="206"/>
      <c r="J417" s="217">
        <f>BK417</f>
        <v>0</v>
      </c>
      <c r="K417" s="203"/>
      <c r="L417" s="208"/>
      <c r="M417" s="209"/>
      <c r="N417" s="210"/>
      <c r="O417" s="210"/>
      <c r="P417" s="211">
        <f>SUM(P418:P432)</f>
        <v>0</v>
      </c>
      <c r="Q417" s="210"/>
      <c r="R417" s="211">
        <f>SUM(R418:R432)</f>
        <v>0.043014523199999995</v>
      </c>
      <c r="S417" s="210"/>
      <c r="T417" s="212">
        <f>SUM(T418:T432)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13" t="s">
        <v>83</v>
      </c>
      <c r="AT417" s="214" t="s">
        <v>72</v>
      </c>
      <c r="AU417" s="214" t="s">
        <v>81</v>
      </c>
      <c r="AY417" s="213" t="s">
        <v>139</v>
      </c>
      <c r="BK417" s="215">
        <f>SUM(BK418:BK432)</f>
        <v>0</v>
      </c>
    </row>
    <row r="418" spans="1:65" s="2" customFormat="1" ht="24.15" customHeight="1">
      <c r="A418" s="37"/>
      <c r="B418" s="38"/>
      <c r="C418" s="218" t="s">
        <v>961</v>
      </c>
      <c r="D418" s="218" t="s">
        <v>142</v>
      </c>
      <c r="E418" s="219" t="s">
        <v>528</v>
      </c>
      <c r="F418" s="220" t="s">
        <v>529</v>
      </c>
      <c r="G418" s="221" t="s">
        <v>201</v>
      </c>
      <c r="H418" s="222">
        <v>30.36</v>
      </c>
      <c r="I418" s="223"/>
      <c r="J418" s="224">
        <f>ROUND(I418*H418,2)</f>
        <v>0</v>
      </c>
      <c r="K418" s="225"/>
      <c r="L418" s="43"/>
      <c r="M418" s="226" t="s">
        <v>1</v>
      </c>
      <c r="N418" s="227" t="s">
        <v>38</v>
      </c>
      <c r="O418" s="90"/>
      <c r="P418" s="228">
        <f>O418*H418</f>
        <v>0</v>
      </c>
      <c r="Q418" s="228">
        <v>8E-05</v>
      </c>
      <c r="R418" s="228">
        <f>Q418*H418</f>
        <v>0.0024288</v>
      </c>
      <c r="S418" s="228">
        <v>0</v>
      </c>
      <c r="T418" s="229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30" t="s">
        <v>167</v>
      </c>
      <c r="AT418" s="230" t="s">
        <v>142</v>
      </c>
      <c r="AU418" s="230" t="s">
        <v>83</v>
      </c>
      <c r="AY418" s="16" t="s">
        <v>139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6" t="s">
        <v>81</v>
      </c>
      <c r="BK418" s="231">
        <f>ROUND(I418*H418,2)</f>
        <v>0</v>
      </c>
      <c r="BL418" s="16" t="s">
        <v>167</v>
      </c>
      <c r="BM418" s="230" t="s">
        <v>960</v>
      </c>
    </row>
    <row r="419" spans="1:51" s="13" customFormat="1" ht="12">
      <c r="A419" s="13"/>
      <c r="B419" s="237"/>
      <c r="C419" s="238"/>
      <c r="D419" s="239" t="s">
        <v>193</v>
      </c>
      <c r="E419" s="240" t="s">
        <v>1</v>
      </c>
      <c r="F419" s="241" t="s">
        <v>1123</v>
      </c>
      <c r="G419" s="238"/>
      <c r="H419" s="242">
        <v>17.64</v>
      </c>
      <c r="I419" s="243"/>
      <c r="J419" s="238"/>
      <c r="K419" s="238"/>
      <c r="L419" s="244"/>
      <c r="M419" s="245"/>
      <c r="N419" s="246"/>
      <c r="O419" s="246"/>
      <c r="P419" s="246"/>
      <c r="Q419" s="246"/>
      <c r="R419" s="246"/>
      <c r="S419" s="246"/>
      <c r="T419" s="24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8" t="s">
        <v>193</v>
      </c>
      <c r="AU419" s="248" t="s">
        <v>83</v>
      </c>
      <c r="AV419" s="13" t="s">
        <v>83</v>
      </c>
      <c r="AW419" s="13" t="s">
        <v>31</v>
      </c>
      <c r="AX419" s="13" t="s">
        <v>73</v>
      </c>
      <c r="AY419" s="248" t="s">
        <v>139</v>
      </c>
    </row>
    <row r="420" spans="1:51" s="13" customFormat="1" ht="12">
      <c r="A420" s="13"/>
      <c r="B420" s="237"/>
      <c r="C420" s="238"/>
      <c r="D420" s="239" t="s">
        <v>193</v>
      </c>
      <c r="E420" s="240" t="s">
        <v>1</v>
      </c>
      <c r="F420" s="241" t="s">
        <v>1124</v>
      </c>
      <c r="G420" s="238"/>
      <c r="H420" s="242">
        <v>11.28</v>
      </c>
      <c r="I420" s="243"/>
      <c r="J420" s="238"/>
      <c r="K420" s="238"/>
      <c r="L420" s="244"/>
      <c r="M420" s="245"/>
      <c r="N420" s="246"/>
      <c r="O420" s="246"/>
      <c r="P420" s="246"/>
      <c r="Q420" s="246"/>
      <c r="R420" s="246"/>
      <c r="S420" s="246"/>
      <c r="T420" s="24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8" t="s">
        <v>193</v>
      </c>
      <c r="AU420" s="248" t="s">
        <v>83</v>
      </c>
      <c r="AV420" s="13" t="s">
        <v>83</v>
      </c>
      <c r="AW420" s="13" t="s">
        <v>31</v>
      </c>
      <c r="AX420" s="13" t="s">
        <v>73</v>
      </c>
      <c r="AY420" s="248" t="s">
        <v>139</v>
      </c>
    </row>
    <row r="421" spans="1:51" s="13" customFormat="1" ht="12">
      <c r="A421" s="13"/>
      <c r="B421" s="237"/>
      <c r="C421" s="238"/>
      <c r="D421" s="239" t="s">
        <v>193</v>
      </c>
      <c r="E421" s="240" t="s">
        <v>1</v>
      </c>
      <c r="F421" s="241" t="s">
        <v>532</v>
      </c>
      <c r="G421" s="238"/>
      <c r="H421" s="242">
        <v>1.44</v>
      </c>
      <c r="I421" s="243"/>
      <c r="J421" s="238"/>
      <c r="K421" s="238"/>
      <c r="L421" s="244"/>
      <c r="M421" s="245"/>
      <c r="N421" s="246"/>
      <c r="O421" s="246"/>
      <c r="P421" s="246"/>
      <c r="Q421" s="246"/>
      <c r="R421" s="246"/>
      <c r="S421" s="246"/>
      <c r="T421" s="24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8" t="s">
        <v>193</v>
      </c>
      <c r="AU421" s="248" t="s">
        <v>83</v>
      </c>
      <c r="AV421" s="13" t="s">
        <v>83</v>
      </c>
      <c r="AW421" s="13" t="s">
        <v>31</v>
      </c>
      <c r="AX421" s="13" t="s">
        <v>73</v>
      </c>
      <c r="AY421" s="248" t="s">
        <v>139</v>
      </c>
    </row>
    <row r="422" spans="1:51" s="14" customFormat="1" ht="12">
      <c r="A422" s="14"/>
      <c r="B422" s="249"/>
      <c r="C422" s="250"/>
      <c r="D422" s="239" t="s">
        <v>193</v>
      </c>
      <c r="E422" s="251" t="s">
        <v>1</v>
      </c>
      <c r="F422" s="252" t="s">
        <v>195</v>
      </c>
      <c r="G422" s="250"/>
      <c r="H422" s="253">
        <v>30.36</v>
      </c>
      <c r="I422" s="254"/>
      <c r="J422" s="250"/>
      <c r="K422" s="250"/>
      <c r="L422" s="255"/>
      <c r="M422" s="256"/>
      <c r="N422" s="257"/>
      <c r="O422" s="257"/>
      <c r="P422" s="257"/>
      <c r="Q422" s="257"/>
      <c r="R422" s="257"/>
      <c r="S422" s="257"/>
      <c r="T422" s="25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9" t="s">
        <v>193</v>
      </c>
      <c r="AU422" s="259" t="s">
        <v>83</v>
      </c>
      <c r="AV422" s="14" t="s">
        <v>146</v>
      </c>
      <c r="AW422" s="14" t="s">
        <v>31</v>
      </c>
      <c r="AX422" s="14" t="s">
        <v>81</v>
      </c>
      <c r="AY422" s="259" t="s">
        <v>139</v>
      </c>
    </row>
    <row r="423" spans="1:65" s="2" customFormat="1" ht="24.15" customHeight="1">
      <c r="A423" s="37"/>
      <c r="B423" s="38"/>
      <c r="C423" s="218" t="s">
        <v>462</v>
      </c>
      <c r="D423" s="218" t="s">
        <v>142</v>
      </c>
      <c r="E423" s="219" t="s">
        <v>535</v>
      </c>
      <c r="F423" s="220" t="s">
        <v>536</v>
      </c>
      <c r="G423" s="221" t="s">
        <v>201</v>
      </c>
      <c r="H423" s="222">
        <v>30.36</v>
      </c>
      <c r="I423" s="223"/>
      <c r="J423" s="224">
        <f>ROUND(I423*H423,2)</f>
        <v>0</v>
      </c>
      <c r="K423" s="225"/>
      <c r="L423" s="43"/>
      <c r="M423" s="226" t="s">
        <v>1</v>
      </c>
      <c r="N423" s="227" t="s">
        <v>38</v>
      </c>
      <c r="O423" s="90"/>
      <c r="P423" s="228">
        <f>O423*H423</f>
        <v>0</v>
      </c>
      <c r="Q423" s="228">
        <v>0.000167</v>
      </c>
      <c r="R423" s="228">
        <f>Q423*H423</f>
        <v>0.00507012</v>
      </c>
      <c r="S423" s="228">
        <v>0</v>
      </c>
      <c r="T423" s="229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30" t="s">
        <v>167</v>
      </c>
      <c r="AT423" s="230" t="s">
        <v>142</v>
      </c>
      <c r="AU423" s="230" t="s">
        <v>83</v>
      </c>
      <c r="AY423" s="16" t="s">
        <v>139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6" t="s">
        <v>81</v>
      </c>
      <c r="BK423" s="231">
        <f>ROUND(I423*H423,2)</f>
        <v>0</v>
      </c>
      <c r="BL423" s="16" t="s">
        <v>167</v>
      </c>
      <c r="BM423" s="230" t="s">
        <v>962</v>
      </c>
    </row>
    <row r="424" spans="1:65" s="2" customFormat="1" ht="24.15" customHeight="1">
      <c r="A424" s="37"/>
      <c r="B424" s="38"/>
      <c r="C424" s="218" t="s">
        <v>965</v>
      </c>
      <c r="D424" s="218" t="s">
        <v>142</v>
      </c>
      <c r="E424" s="219" t="s">
        <v>539</v>
      </c>
      <c r="F424" s="220" t="s">
        <v>540</v>
      </c>
      <c r="G424" s="221" t="s">
        <v>201</v>
      </c>
      <c r="H424" s="222">
        <v>30.36</v>
      </c>
      <c r="I424" s="223"/>
      <c r="J424" s="224">
        <f>ROUND(I424*H424,2)</f>
        <v>0</v>
      </c>
      <c r="K424" s="225"/>
      <c r="L424" s="43"/>
      <c r="M424" s="226" t="s">
        <v>1</v>
      </c>
      <c r="N424" s="227" t="s">
        <v>38</v>
      </c>
      <c r="O424" s="90"/>
      <c r="P424" s="228">
        <f>O424*H424</f>
        <v>0</v>
      </c>
      <c r="Q424" s="228">
        <v>0.000167</v>
      </c>
      <c r="R424" s="228">
        <f>Q424*H424</f>
        <v>0.00507012</v>
      </c>
      <c r="S424" s="228">
        <v>0</v>
      </c>
      <c r="T424" s="229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30" t="s">
        <v>167</v>
      </c>
      <c r="AT424" s="230" t="s">
        <v>142</v>
      </c>
      <c r="AU424" s="230" t="s">
        <v>83</v>
      </c>
      <c r="AY424" s="16" t="s">
        <v>139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6" t="s">
        <v>81</v>
      </c>
      <c r="BK424" s="231">
        <f>ROUND(I424*H424,2)</f>
        <v>0</v>
      </c>
      <c r="BL424" s="16" t="s">
        <v>167</v>
      </c>
      <c r="BM424" s="230" t="s">
        <v>963</v>
      </c>
    </row>
    <row r="425" spans="1:65" s="2" customFormat="1" ht="24.15" customHeight="1">
      <c r="A425" s="37"/>
      <c r="B425" s="38"/>
      <c r="C425" s="218" t="s">
        <v>465</v>
      </c>
      <c r="D425" s="218" t="s">
        <v>142</v>
      </c>
      <c r="E425" s="219" t="s">
        <v>542</v>
      </c>
      <c r="F425" s="220" t="s">
        <v>543</v>
      </c>
      <c r="G425" s="221" t="s">
        <v>201</v>
      </c>
      <c r="H425" s="222">
        <v>60.72</v>
      </c>
      <c r="I425" s="223"/>
      <c r="J425" s="224">
        <f>ROUND(I425*H425,2)</f>
        <v>0</v>
      </c>
      <c r="K425" s="225"/>
      <c r="L425" s="43"/>
      <c r="M425" s="226" t="s">
        <v>1</v>
      </c>
      <c r="N425" s="227" t="s">
        <v>38</v>
      </c>
      <c r="O425" s="90"/>
      <c r="P425" s="228">
        <f>O425*H425</f>
        <v>0</v>
      </c>
      <c r="Q425" s="228">
        <v>0.000167</v>
      </c>
      <c r="R425" s="228">
        <f>Q425*H425</f>
        <v>0.01014024</v>
      </c>
      <c r="S425" s="228">
        <v>0</v>
      </c>
      <c r="T425" s="229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0" t="s">
        <v>167</v>
      </c>
      <c r="AT425" s="230" t="s">
        <v>142</v>
      </c>
      <c r="AU425" s="230" t="s">
        <v>83</v>
      </c>
      <c r="AY425" s="16" t="s">
        <v>139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6" t="s">
        <v>81</v>
      </c>
      <c r="BK425" s="231">
        <f>ROUND(I425*H425,2)</f>
        <v>0</v>
      </c>
      <c r="BL425" s="16" t="s">
        <v>167</v>
      </c>
      <c r="BM425" s="230" t="s">
        <v>966</v>
      </c>
    </row>
    <row r="426" spans="1:51" s="13" customFormat="1" ht="12">
      <c r="A426" s="13"/>
      <c r="B426" s="237"/>
      <c r="C426" s="238"/>
      <c r="D426" s="239" t="s">
        <v>193</v>
      </c>
      <c r="E426" s="240" t="s">
        <v>1</v>
      </c>
      <c r="F426" s="241" t="s">
        <v>1125</v>
      </c>
      <c r="G426" s="238"/>
      <c r="H426" s="242">
        <v>60.72</v>
      </c>
      <c r="I426" s="243"/>
      <c r="J426" s="238"/>
      <c r="K426" s="238"/>
      <c r="L426" s="244"/>
      <c r="M426" s="245"/>
      <c r="N426" s="246"/>
      <c r="O426" s="246"/>
      <c r="P426" s="246"/>
      <c r="Q426" s="246"/>
      <c r="R426" s="246"/>
      <c r="S426" s="246"/>
      <c r="T426" s="24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8" t="s">
        <v>193</v>
      </c>
      <c r="AU426" s="248" t="s">
        <v>83</v>
      </c>
      <c r="AV426" s="13" t="s">
        <v>83</v>
      </c>
      <c r="AW426" s="13" t="s">
        <v>31</v>
      </c>
      <c r="AX426" s="13" t="s">
        <v>73</v>
      </c>
      <c r="AY426" s="248" t="s">
        <v>139</v>
      </c>
    </row>
    <row r="427" spans="1:51" s="14" customFormat="1" ht="12">
      <c r="A427" s="14"/>
      <c r="B427" s="249"/>
      <c r="C427" s="250"/>
      <c r="D427" s="239" t="s">
        <v>193</v>
      </c>
      <c r="E427" s="251" t="s">
        <v>1</v>
      </c>
      <c r="F427" s="252" t="s">
        <v>195</v>
      </c>
      <c r="G427" s="250"/>
      <c r="H427" s="253">
        <v>60.72</v>
      </c>
      <c r="I427" s="254"/>
      <c r="J427" s="250"/>
      <c r="K427" s="250"/>
      <c r="L427" s="255"/>
      <c r="M427" s="256"/>
      <c r="N427" s="257"/>
      <c r="O427" s="257"/>
      <c r="P427" s="257"/>
      <c r="Q427" s="257"/>
      <c r="R427" s="257"/>
      <c r="S427" s="257"/>
      <c r="T427" s="25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9" t="s">
        <v>193</v>
      </c>
      <c r="AU427" s="259" t="s">
        <v>83</v>
      </c>
      <c r="AV427" s="14" t="s">
        <v>146</v>
      </c>
      <c r="AW427" s="14" t="s">
        <v>31</v>
      </c>
      <c r="AX427" s="14" t="s">
        <v>81</v>
      </c>
      <c r="AY427" s="259" t="s">
        <v>139</v>
      </c>
    </row>
    <row r="428" spans="1:65" s="2" customFormat="1" ht="16.5" customHeight="1">
      <c r="A428" s="37"/>
      <c r="B428" s="38"/>
      <c r="C428" s="218" t="s">
        <v>970</v>
      </c>
      <c r="D428" s="218" t="s">
        <v>142</v>
      </c>
      <c r="E428" s="219" t="s">
        <v>547</v>
      </c>
      <c r="F428" s="220" t="s">
        <v>548</v>
      </c>
      <c r="G428" s="221" t="s">
        <v>201</v>
      </c>
      <c r="H428" s="222">
        <v>198.915</v>
      </c>
      <c r="I428" s="223"/>
      <c r="J428" s="224">
        <f>ROUND(I428*H428,2)</f>
        <v>0</v>
      </c>
      <c r="K428" s="225"/>
      <c r="L428" s="43"/>
      <c r="M428" s="226" t="s">
        <v>1</v>
      </c>
      <c r="N428" s="227" t="s">
        <v>38</v>
      </c>
      <c r="O428" s="90"/>
      <c r="P428" s="228">
        <f>O428*H428</f>
        <v>0</v>
      </c>
      <c r="Q428" s="228">
        <v>2.08E-06</v>
      </c>
      <c r="R428" s="228">
        <f>Q428*H428</f>
        <v>0.00041374319999999996</v>
      </c>
      <c r="S428" s="228">
        <v>0</v>
      </c>
      <c r="T428" s="229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30" t="s">
        <v>167</v>
      </c>
      <c r="AT428" s="230" t="s">
        <v>142</v>
      </c>
      <c r="AU428" s="230" t="s">
        <v>83</v>
      </c>
      <c r="AY428" s="16" t="s">
        <v>139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6" t="s">
        <v>81</v>
      </c>
      <c r="BK428" s="231">
        <f>ROUND(I428*H428,2)</f>
        <v>0</v>
      </c>
      <c r="BL428" s="16" t="s">
        <v>167</v>
      </c>
      <c r="BM428" s="230" t="s">
        <v>969</v>
      </c>
    </row>
    <row r="429" spans="1:51" s="13" customFormat="1" ht="12">
      <c r="A429" s="13"/>
      <c r="B429" s="237"/>
      <c r="C429" s="238"/>
      <c r="D429" s="239" t="s">
        <v>193</v>
      </c>
      <c r="E429" s="240" t="s">
        <v>1</v>
      </c>
      <c r="F429" s="241" t="s">
        <v>1126</v>
      </c>
      <c r="G429" s="238"/>
      <c r="H429" s="242">
        <v>214.815</v>
      </c>
      <c r="I429" s="243"/>
      <c r="J429" s="238"/>
      <c r="K429" s="238"/>
      <c r="L429" s="244"/>
      <c r="M429" s="245"/>
      <c r="N429" s="246"/>
      <c r="O429" s="246"/>
      <c r="P429" s="246"/>
      <c r="Q429" s="246"/>
      <c r="R429" s="246"/>
      <c r="S429" s="246"/>
      <c r="T429" s="24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8" t="s">
        <v>193</v>
      </c>
      <c r="AU429" s="248" t="s">
        <v>83</v>
      </c>
      <c r="AV429" s="13" t="s">
        <v>83</v>
      </c>
      <c r="AW429" s="13" t="s">
        <v>31</v>
      </c>
      <c r="AX429" s="13" t="s">
        <v>73</v>
      </c>
      <c r="AY429" s="248" t="s">
        <v>139</v>
      </c>
    </row>
    <row r="430" spans="1:51" s="13" customFormat="1" ht="12">
      <c r="A430" s="13"/>
      <c r="B430" s="237"/>
      <c r="C430" s="238"/>
      <c r="D430" s="239" t="s">
        <v>193</v>
      </c>
      <c r="E430" s="240" t="s">
        <v>1</v>
      </c>
      <c r="F430" s="241" t="s">
        <v>1127</v>
      </c>
      <c r="G430" s="238"/>
      <c r="H430" s="242">
        <v>-15.9</v>
      </c>
      <c r="I430" s="243"/>
      <c r="J430" s="238"/>
      <c r="K430" s="238"/>
      <c r="L430" s="244"/>
      <c r="M430" s="245"/>
      <c r="N430" s="246"/>
      <c r="O430" s="246"/>
      <c r="P430" s="246"/>
      <c r="Q430" s="246"/>
      <c r="R430" s="246"/>
      <c r="S430" s="246"/>
      <c r="T430" s="24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8" t="s">
        <v>193</v>
      </c>
      <c r="AU430" s="248" t="s">
        <v>83</v>
      </c>
      <c r="AV430" s="13" t="s">
        <v>83</v>
      </c>
      <c r="AW430" s="13" t="s">
        <v>31</v>
      </c>
      <c r="AX430" s="13" t="s">
        <v>73</v>
      </c>
      <c r="AY430" s="248" t="s">
        <v>139</v>
      </c>
    </row>
    <row r="431" spans="1:51" s="14" customFormat="1" ht="12">
      <c r="A431" s="14"/>
      <c r="B431" s="249"/>
      <c r="C431" s="250"/>
      <c r="D431" s="239" t="s">
        <v>193</v>
      </c>
      <c r="E431" s="251" t="s">
        <v>1</v>
      </c>
      <c r="F431" s="252" t="s">
        <v>195</v>
      </c>
      <c r="G431" s="250"/>
      <c r="H431" s="253">
        <v>198.915</v>
      </c>
      <c r="I431" s="254"/>
      <c r="J431" s="250"/>
      <c r="K431" s="250"/>
      <c r="L431" s="255"/>
      <c r="M431" s="256"/>
      <c r="N431" s="257"/>
      <c r="O431" s="257"/>
      <c r="P431" s="257"/>
      <c r="Q431" s="257"/>
      <c r="R431" s="257"/>
      <c r="S431" s="257"/>
      <c r="T431" s="25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9" t="s">
        <v>193</v>
      </c>
      <c r="AU431" s="259" t="s">
        <v>83</v>
      </c>
      <c r="AV431" s="14" t="s">
        <v>146</v>
      </c>
      <c r="AW431" s="14" t="s">
        <v>31</v>
      </c>
      <c r="AX431" s="14" t="s">
        <v>81</v>
      </c>
      <c r="AY431" s="259" t="s">
        <v>139</v>
      </c>
    </row>
    <row r="432" spans="1:65" s="2" customFormat="1" ht="24.15" customHeight="1">
      <c r="A432" s="37"/>
      <c r="B432" s="38"/>
      <c r="C432" s="218" t="s">
        <v>469</v>
      </c>
      <c r="D432" s="218" t="s">
        <v>142</v>
      </c>
      <c r="E432" s="219" t="s">
        <v>552</v>
      </c>
      <c r="F432" s="220" t="s">
        <v>553</v>
      </c>
      <c r="G432" s="221" t="s">
        <v>201</v>
      </c>
      <c r="H432" s="222">
        <v>198.915</v>
      </c>
      <c r="I432" s="223"/>
      <c r="J432" s="224">
        <f>ROUND(I432*H432,2)</f>
        <v>0</v>
      </c>
      <c r="K432" s="225"/>
      <c r="L432" s="43"/>
      <c r="M432" s="226" t="s">
        <v>1</v>
      </c>
      <c r="N432" s="227" t="s">
        <v>38</v>
      </c>
      <c r="O432" s="90"/>
      <c r="P432" s="228">
        <f>O432*H432</f>
        <v>0</v>
      </c>
      <c r="Q432" s="228">
        <v>0.0001</v>
      </c>
      <c r="R432" s="228">
        <f>Q432*H432</f>
        <v>0.0198915</v>
      </c>
      <c r="S432" s="228">
        <v>0</v>
      </c>
      <c r="T432" s="229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30" t="s">
        <v>167</v>
      </c>
      <c r="AT432" s="230" t="s">
        <v>142</v>
      </c>
      <c r="AU432" s="230" t="s">
        <v>83</v>
      </c>
      <c r="AY432" s="16" t="s">
        <v>139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6" t="s">
        <v>81</v>
      </c>
      <c r="BK432" s="231">
        <f>ROUND(I432*H432,2)</f>
        <v>0</v>
      </c>
      <c r="BL432" s="16" t="s">
        <v>167</v>
      </c>
      <c r="BM432" s="230" t="s">
        <v>1128</v>
      </c>
    </row>
    <row r="433" spans="1:63" s="12" customFormat="1" ht="22.8" customHeight="1">
      <c r="A433" s="12"/>
      <c r="B433" s="202"/>
      <c r="C433" s="203"/>
      <c r="D433" s="204" t="s">
        <v>72</v>
      </c>
      <c r="E433" s="216" t="s">
        <v>555</v>
      </c>
      <c r="F433" s="216" t="s">
        <v>556</v>
      </c>
      <c r="G433" s="203"/>
      <c r="H433" s="203"/>
      <c r="I433" s="206"/>
      <c r="J433" s="217">
        <f>BK433</f>
        <v>0</v>
      </c>
      <c r="K433" s="203"/>
      <c r="L433" s="208"/>
      <c r="M433" s="209"/>
      <c r="N433" s="210"/>
      <c r="O433" s="210"/>
      <c r="P433" s="211">
        <f>SUM(P434:P475)</f>
        <v>0</v>
      </c>
      <c r="Q433" s="210"/>
      <c r="R433" s="211">
        <f>SUM(R434:R475)</f>
        <v>0.7665740700000001</v>
      </c>
      <c r="S433" s="210"/>
      <c r="T433" s="212">
        <f>SUM(T434:T475)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13" t="s">
        <v>83</v>
      </c>
      <c r="AT433" s="214" t="s">
        <v>72</v>
      </c>
      <c r="AU433" s="214" t="s">
        <v>81</v>
      </c>
      <c r="AY433" s="213" t="s">
        <v>139</v>
      </c>
      <c r="BK433" s="215">
        <f>SUM(BK434:BK475)</f>
        <v>0</v>
      </c>
    </row>
    <row r="434" spans="1:65" s="2" customFormat="1" ht="24.15" customHeight="1">
      <c r="A434" s="37"/>
      <c r="B434" s="38"/>
      <c r="C434" s="218" t="s">
        <v>976</v>
      </c>
      <c r="D434" s="218" t="s">
        <v>142</v>
      </c>
      <c r="E434" s="219" t="s">
        <v>558</v>
      </c>
      <c r="F434" s="220" t="s">
        <v>559</v>
      </c>
      <c r="G434" s="221" t="s">
        <v>201</v>
      </c>
      <c r="H434" s="222">
        <v>1432.375</v>
      </c>
      <c r="I434" s="223"/>
      <c r="J434" s="224">
        <f>ROUND(I434*H434,2)</f>
        <v>0</v>
      </c>
      <c r="K434" s="225"/>
      <c r="L434" s="43"/>
      <c r="M434" s="226" t="s">
        <v>1</v>
      </c>
      <c r="N434" s="227" t="s">
        <v>38</v>
      </c>
      <c r="O434" s="90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30" t="s">
        <v>167</v>
      </c>
      <c r="AT434" s="230" t="s">
        <v>142</v>
      </c>
      <c r="AU434" s="230" t="s">
        <v>83</v>
      </c>
      <c r="AY434" s="16" t="s">
        <v>139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6" t="s">
        <v>81</v>
      </c>
      <c r="BK434" s="231">
        <f>ROUND(I434*H434,2)</f>
        <v>0</v>
      </c>
      <c r="BL434" s="16" t="s">
        <v>167</v>
      </c>
      <c r="BM434" s="230" t="s">
        <v>975</v>
      </c>
    </row>
    <row r="435" spans="1:51" s="13" customFormat="1" ht="12">
      <c r="A435" s="13"/>
      <c r="B435" s="237"/>
      <c r="C435" s="238"/>
      <c r="D435" s="239" t="s">
        <v>193</v>
      </c>
      <c r="E435" s="240" t="s">
        <v>1</v>
      </c>
      <c r="F435" s="241" t="s">
        <v>972</v>
      </c>
      <c r="G435" s="238"/>
      <c r="H435" s="242">
        <v>426</v>
      </c>
      <c r="I435" s="243"/>
      <c r="J435" s="238"/>
      <c r="K435" s="238"/>
      <c r="L435" s="244"/>
      <c r="M435" s="245"/>
      <c r="N435" s="246"/>
      <c r="O435" s="246"/>
      <c r="P435" s="246"/>
      <c r="Q435" s="246"/>
      <c r="R435" s="246"/>
      <c r="S435" s="246"/>
      <c r="T435" s="247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8" t="s">
        <v>193</v>
      </c>
      <c r="AU435" s="248" t="s">
        <v>83</v>
      </c>
      <c r="AV435" s="13" t="s">
        <v>83</v>
      </c>
      <c r="AW435" s="13" t="s">
        <v>31</v>
      </c>
      <c r="AX435" s="13" t="s">
        <v>73</v>
      </c>
      <c r="AY435" s="248" t="s">
        <v>139</v>
      </c>
    </row>
    <row r="436" spans="1:51" s="13" customFormat="1" ht="12">
      <c r="A436" s="13"/>
      <c r="B436" s="237"/>
      <c r="C436" s="238"/>
      <c r="D436" s="239" t="s">
        <v>193</v>
      </c>
      <c r="E436" s="240" t="s">
        <v>1</v>
      </c>
      <c r="F436" s="241" t="s">
        <v>1129</v>
      </c>
      <c r="G436" s="238"/>
      <c r="H436" s="242">
        <v>885.144</v>
      </c>
      <c r="I436" s="243"/>
      <c r="J436" s="238"/>
      <c r="K436" s="238"/>
      <c r="L436" s="244"/>
      <c r="M436" s="245"/>
      <c r="N436" s="246"/>
      <c r="O436" s="246"/>
      <c r="P436" s="246"/>
      <c r="Q436" s="246"/>
      <c r="R436" s="246"/>
      <c r="S436" s="246"/>
      <c r="T436" s="24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8" t="s">
        <v>193</v>
      </c>
      <c r="AU436" s="248" t="s">
        <v>83</v>
      </c>
      <c r="AV436" s="13" t="s">
        <v>83</v>
      </c>
      <c r="AW436" s="13" t="s">
        <v>31</v>
      </c>
      <c r="AX436" s="13" t="s">
        <v>73</v>
      </c>
      <c r="AY436" s="248" t="s">
        <v>139</v>
      </c>
    </row>
    <row r="437" spans="1:51" s="13" customFormat="1" ht="12">
      <c r="A437" s="13"/>
      <c r="B437" s="237"/>
      <c r="C437" s="238"/>
      <c r="D437" s="239" t="s">
        <v>193</v>
      </c>
      <c r="E437" s="240" t="s">
        <v>1</v>
      </c>
      <c r="F437" s="241" t="s">
        <v>1130</v>
      </c>
      <c r="G437" s="238"/>
      <c r="H437" s="242">
        <v>121.231</v>
      </c>
      <c r="I437" s="243"/>
      <c r="J437" s="238"/>
      <c r="K437" s="238"/>
      <c r="L437" s="244"/>
      <c r="M437" s="245"/>
      <c r="N437" s="246"/>
      <c r="O437" s="246"/>
      <c r="P437" s="246"/>
      <c r="Q437" s="246"/>
      <c r="R437" s="246"/>
      <c r="S437" s="246"/>
      <c r="T437" s="24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8" t="s">
        <v>193</v>
      </c>
      <c r="AU437" s="248" t="s">
        <v>83</v>
      </c>
      <c r="AV437" s="13" t="s">
        <v>83</v>
      </c>
      <c r="AW437" s="13" t="s">
        <v>31</v>
      </c>
      <c r="AX437" s="13" t="s">
        <v>73</v>
      </c>
      <c r="AY437" s="248" t="s">
        <v>139</v>
      </c>
    </row>
    <row r="438" spans="1:51" s="14" customFormat="1" ht="12">
      <c r="A438" s="14"/>
      <c r="B438" s="249"/>
      <c r="C438" s="250"/>
      <c r="D438" s="239" t="s">
        <v>193</v>
      </c>
      <c r="E438" s="251" t="s">
        <v>1</v>
      </c>
      <c r="F438" s="252" t="s">
        <v>195</v>
      </c>
      <c r="G438" s="250"/>
      <c r="H438" s="253">
        <v>1432.375</v>
      </c>
      <c r="I438" s="254"/>
      <c r="J438" s="250"/>
      <c r="K438" s="250"/>
      <c r="L438" s="255"/>
      <c r="M438" s="256"/>
      <c r="N438" s="257"/>
      <c r="O438" s="257"/>
      <c r="P438" s="257"/>
      <c r="Q438" s="257"/>
      <c r="R438" s="257"/>
      <c r="S438" s="257"/>
      <c r="T438" s="258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9" t="s">
        <v>193</v>
      </c>
      <c r="AU438" s="259" t="s">
        <v>83</v>
      </c>
      <c r="AV438" s="14" t="s">
        <v>146</v>
      </c>
      <c r="AW438" s="14" t="s">
        <v>31</v>
      </c>
      <c r="AX438" s="14" t="s">
        <v>81</v>
      </c>
      <c r="AY438" s="259" t="s">
        <v>139</v>
      </c>
    </row>
    <row r="439" spans="1:65" s="2" customFormat="1" ht="16.5" customHeight="1">
      <c r="A439" s="37"/>
      <c r="B439" s="38"/>
      <c r="C439" s="218" t="s">
        <v>474</v>
      </c>
      <c r="D439" s="218" t="s">
        <v>142</v>
      </c>
      <c r="E439" s="219" t="s">
        <v>567</v>
      </c>
      <c r="F439" s="220" t="s">
        <v>568</v>
      </c>
      <c r="G439" s="221" t="s">
        <v>201</v>
      </c>
      <c r="H439" s="222">
        <v>426</v>
      </c>
      <c r="I439" s="223"/>
      <c r="J439" s="224">
        <f>ROUND(I439*H439,2)</f>
        <v>0</v>
      </c>
      <c r="K439" s="225"/>
      <c r="L439" s="43"/>
      <c r="M439" s="226" t="s">
        <v>1</v>
      </c>
      <c r="N439" s="227" t="s">
        <v>38</v>
      </c>
      <c r="O439" s="90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30" t="s">
        <v>167</v>
      </c>
      <c r="AT439" s="230" t="s">
        <v>142</v>
      </c>
      <c r="AU439" s="230" t="s">
        <v>83</v>
      </c>
      <c r="AY439" s="16" t="s">
        <v>139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6" t="s">
        <v>81</v>
      </c>
      <c r="BK439" s="231">
        <f>ROUND(I439*H439,2)</f>
        <v>0</v>
      </c>
      <c r="BL439" s="16" t="s">
        <v>167</v>
      </c>
      <c r="BM439" s="230" t="s">
        <v>977</v>
      </c>
    </row>
    <row r="440" spans="1:51" s="13" customFormat="1" ht="12">
      <c r="A440" s="13"/>
      <c r="B440" s="237"/>
      <c r="C440" s="238"/>
      <c r="D440" s="239" t="s">
        <v>193</v>
      </c>
      <c r="E440" s="240" t="s">
        <v>1</v>
      </c>
      <c r="F440" s="241" t="s">
        <v>972</v>
      </c>
      <c r="G440" s="238"/>
      <c r="H440" s="242">
        <v>426</v>
      </c>
      <c r="I440" s="243"/>
      <c r="J440" s="238"/>
      <c r="K440" s="238"/>
      <c r="L440" s="244"/>
      <c r="M440" s="245"/>
      <c r="N440" s="246"/>
      <c r="O440" s="246"/>
      <c r="P440" s="246"/>
      <c r="Q440" s="246"/>
      <c r="R440" s="246"/>
      <c r="S440" s="246"/>
      <c r="T440" s="24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8" t="s">
        <v>193</v>
      </c>
      <c r="AU440" s="248" t="s">
        <v>83</v>
      </c>
      <c r="AV440" s="13" t="s">
        <v>83</v>
      </c>
      <c r="AW440" s="13" t="s">
        <v>31</v>
      </c>
      <c r="AX440" s="13" t="s">
        <v>73</v>
      </c>
      <c r="AY440" s="248" t="s">
        <v>139</v>
      </c>
    </row>
    <row r="441" spans="1:51" s="14" customFormat="1" ht="12">
      <c r="A441" s="14"/>
      <c r="B441" s="249"/>
      <c r="C441" s="250"/>
      <c r="D441" s="239" t="s">
        <v>193</v>
      </c>
      <c r="E441" s="251" t="s">
        <v>1</v>
      </c>
      <c r="F441" s="252" t="s">
        <v>195</v>
      </c>
      <c r="G441" s="250"/>
      <c r="H441" s="253">
        <v>426</v>
      </c>
      <c r="I441" s="254"/>
      <c r="J441" s="250"/>
      <c r="K441" s="250"/>
      <c r="L441" s="255"/>
      <c r="M441" s="256"/>
      <c r="N441" s="257"/>
      <c r="O441" s="257"/>
      <c r="P441" s="257"/>
      <c r="Q441" s="257"/>
      <c r="R441" s="257"/>
      <c r="S441" s="257"/>
      <c r="T441" s="258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9" t="s">
        <v>193</v>
      </c>
      <c r="AU441" s="259" t="s">
        <v>83</v>
      </c>
      <c r="AV441" s="14" t="s">
        <v>146</v>
      </c>
      <c r="AW441" s="14" t="s">
        <v>31</v>
      </c>
      <c r="AX441" s="14" t="s">
        <v>81</v>
      </c>
      <c r="AY441" s="259" t="s">
        <v>139</v>
      </c>
    </row>
    <row r="442" spans="1:65" s="2" customFormat="1" ht="16.5" customHeight="1">
      <c r="A442" s="37"/>
      <c r="B442" s="38"/>
      <c r="C442" s="260" t="s">
        <v>982</v>
      </c>
      <c r="D442" s="260" t="s">
        <v>230</v>
      </c>
      <c r="E442" s="261" t="s">
        <v>570</v>
      </c>
      <c r="F442" s="262" t="s">
        <v>571</v>
      </c>
      <c r="G442" s="263" t="s">
        <v>201</v>
      </c>
      <c r="H442" s="264">
        <v>447.3</v>
      </c>
      <c r="I442" s="265"/>
      <c r="J442" s="266">
        <f>ROUND(I442*H442,2)</f>
        <v>0</v>
      </c>
      <c r="K442" s="267"/>
      <c r="L442" s="268"/>
      <c r="M442" s="269" t="s">
        <v>1</v>
      </c>
      <c r="N442" s="270" t="s">
        <v>38</v>
      </c>
      <c r="O442" s="90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30" t="s">
        <v>254</v>
      </c>
      <c r="AT442" s="230" t="s">
        <v>230</v>
      </c>
      <c r="AU442" s="230" t="s">
        <v>83</v>
      </c>
      <c r="AY442" s="16" t="s">
        <v>139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6" t="s">
        <v>81</v>
      </c>
      <c r="BK442" s="231">
        <f>ROUND(I442*H442,2)</f>
        <v>0</v>
      </c>
      <c r="BL442" s="16" t="s">
        <v>167</v>
      </c>
      <c r="BM442" s="230" t="s">
        <v>979</v>
      </c>
    </row>
    <row r="443" spans="1:51" s="13" customFormat="1" ht="12">
      <c r="A443" s="13"/>
      <c r="B443" s="237"/>
      <c r="C443" s="238"/>
      <c r="D443" s="239" t="s">
        <v>193</v>
      </c>
      <c r="E443" s="240" t="s">
        <v>1</v>
      </c>
      <c r="F443" s="241" t="s">
        <v>978</v>
      </c>
      <c r="G443" s="238"/>
      <c r="H443" s="242">
        <v>447.3</v>
      </c>
      <c r="I443" s="243"/>
      <c r="J443" s="238"/>
      <c r="K443" s="238"/>
      <c r="L443" s="244"/>
      <c r="M443" s="245"/>
      <c r="N443" s="246"/>
      <c r="O443" s="246"/>
      <c r="P443" s="246"/>
      <c r="Q443" s="246"/>
      <c r="R443" s="246"/>
      <c r="S443" s="246"/>
      <c r="T443" s="24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8" t="s">
        <v>193</v>
      </c>
      <c r="AU443" s="248" t="s">
        <v>83</v>
      </c>
      <c r="AV443" s="13" t="s">
        <v>83</v>
      </c>
      <c r="AW443" s="13" t="s">
        <v>31</v>
      </c>
      <c r="AX443" s="13" t="s">
        <v>73</v>
      </c>
      <c r="AY443" s="248" t="s">
        <v>139</v>
      </c>
    </row>
    <row r="444" spans="1:51" s="14" customFormat="1" ht="12">
      <c r="A444" s="14"/>
      <c r="B444" s="249"/>
      <c r="C444" s="250"/>
      <c r="D444" s="239" t="s">
        <v>193</v>
      </c>
      <c r="E444" s="251" t="s">
        <v>1</v>
      </c>
      <c r="F444" s="252" t="s">
        <v>195</v>
      </c>
      <c r="G444" s="250"/>
      <c r="H444" s="253">
        <v>447.3</v>
      </c>
      <c r="I444" s="254"/>
      <c r="J444" s="250"/>
      <c r="K444" s="250"/>
      <c r="L444" s="255"/>
      <c r="M444" s="256"/>
      <c r="N444" s="257"/>
      <c r="O444" s="257"/>
      <c r="P444" s="257"/>
      <c r="Q444" s="257"/>
      <c r="R444" s="257"/>
      <c r="S444" s="257"/>
      <c r="T444" s="25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9" t="s">
        <v>193</v>
      </c>
      <c r="AU444" s="259" t="s">
        <v>83</v>
      </c>
      <c r="AV444" s="14" t="s">
        <v>146</v>
      </c>
      <c r="AW444" s="14" t="s">
        <v>31</v>
      </c>
      <c r="AX444" s="14" t="s">
        <v>81</v>
      </c>
      <c r="AY444" s="259" t="s">
        <v>139</v>
      </c>
    </row>
    <row r="445" spans="1:65" s="2" customFormat="1" ht="21.75" customHeight="1">
      <c r="A445" s="37"/>
      <c r="B445" s="38"/>
      <c r="C445" s="218" t="s">
        <v>478</v>
      </c>
      <c r="D445" s="218" t="s">
        <v>142</v>
      </c>
      <c r="E445" s="219" t="s">
        <v>575</v>
      </c>
      <c r="F445" s="220" t="s">
        <v>576</v>
      </c>
      <c r="G445" s="221" t="s">
        <v>201</v>
      </c>
      <c r="H445" s="222">
        <v>257.55</v>
      </c>
      <c r="I445" s="223"/>
      <c r="J445" s="224">
        <f>ROUND(I445*H445,2)</f>
        <v>0</v>
      </c>
      <c r="K445" s="225"/>
      <c r="L445" s="43"/>
      <c r="M445" s="226" t="s">
        <v>1</v>
      </c>
      <c r="N445" s="227" t="s">
        <v>38</v>
      </c>
      <c r="O445" s="90"/>
      <c r="P445" s="228">
        <f>O445*H445</f>
        <v>0</v>
      </c>
      <c r="Q445" s="228">
        <v>0</v>
      </c>
      <c r="R445" s="228">
        <f>Q445*H445</f>
        <v>0</v>
      </c>
      <c r="S445" s="228">
        <v>0</v>
      </c>
      <c r="T445" s="229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30" t="s">
        <v>167</v>
      </c>
      <c r="AT445" s="230" t="s">
        <v>142</v>
      </c>
      <c r="AU445" s="230" t="s">
        <v>83</v>
      </c>
      <c r="AY445" s="16" t="s">
        <v>139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6" t="s">
        <v>81</v>
      </c>
      <c r="BK445" s="231">
        <f>ROUND(I445*H445,2)</f>
        <v>0</v>
      </c>
      <c r="BL445" s="16" t="s">
        <v>167</v>
      </c>
      <c r="BM445" s="230" t="s">
        <v>983</v>
      </c>
    </row>
    <row r="446" spans="1:51" s="13" customFormat="1" ht="12">
      <c r="A446" s="13"/>
      <c r="B446" s="237"/>
      <c r="C446" s="238"/>
      <c r="D446" s="239" t="s">
        <v>193</v>
      </c>
      <c r="E446" s="240" t="s">
        <v>1</v>
      </c>
      <c r="F446" s="241" t="s">
        <v>578</v>
      </c>
      <c r="G446" s="238"/>
      <c r="H446" s="242">
        <v>27</v>
      </c>
      <c r="I446" s="243"/>
      <c r="J446" s="238"/>
      <c r="K446" s="238"/>
      <c r="L446" s="244"/>
      <c r="M446" s="245"/>
      <c r="N446" s="246"/>
      <c r="O446" s="246"/>
      <c r="P446" s="246"/>
      <c r="Q446" s="246"/>
      <c r="R446" s="246"/>
      <c r="S446" s="246"/>
      <c r="T446" s="24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8" t="s">
        <v>193</v>
      </c>
      <c r="AU446" s="248" t="s">
        <v>83</v>
      </c>
      <c r="AV446" s="13" t="s">
        <v>83</v>
      </c>
      <c r="AW446" s="13" t="s">
        <v>31</v>
      </c>
      <c r="AX446" s="13" t="s">
        <v>73</v>
      </c>
      <c r="AY446" s="248" t="s">
        <v>139</v>
      </c>
    </row>
    <row r="447" spans="1:51" s="13" customFormat="1" ht="12">
      <c r="A447" s="13"/>
      <c r="B447" s="237"/>
      <c r="C447" s="238"/>
      <c r="D447" s="239" t="s">
        <v>193</v>
      </c>
      <c r="E447" s="240" t="s">
        <v>1</v>
      </c>
      <c r="F447" s="241" t="s">
        <v>980</v>
      </c>
      <c r="G447" s="238"/>
      <c r="H447" s="242">
        <v>63.45</v>
      </c>
      <c r="I447" s="243"/>
      <c r="J447" s="238"/>
      <c r="K447" s="238"/>
      <c r="L447" s="244"/>
      <c r="M447" s="245"/>
      <c r="N447" s="246"/>
      <c r="O447" s="246"/>
      <c r="P447" s="246"/>
      <c r="Q447" s="246"/>
      <c r="R447" s="246"/>
      <c r="S447" s="246"/>
      <c r="T447" s="247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8" t="s">
        <v>193</v>
      </c>
      <c r="AU447" s="248" t="s">
        <v>83</v>
      </c>
      <c r="AV447" s="13" t="s">
        <v>83</v>
      </c>
      <c r="AW447" s="13" t="s">
        <v>31</v>
      </c>
      <c r="AX447" s="13" t="s">
        <v>73</v>
      </c>
      <c r="AY447" s="248" t="s">
        <v>139</v>
      </c>
    </row>
    <row r="448" spans="1:51" s="13" customFormat="1" ht="12">
      <c r="A448" s="13"/>
      <c r="B448" s="237"/>
      <c r="C448" s="238"/>
      <c r="D448" s="239" t="s">
        <v>193</v>
      </c>
      <c r="E448" s="240" t="s">
        <v>1</v>
      </c>
      <c r="F448" s="241" t="s">
        <v>737</v>
      </c>
      <c r="G448" s="238"/>
      <c r="H448" s="242">
        <v>4.32</v>
      </c>
      <c r="I448" s="243"/>
      <c r="J448" s="238"/>
      <c r="K448" s="238"/>
      <c r="L448" s="244"/>
      <c r="M448" s="245"/>
      <c r="N448" s="246"/>
      <c r="O448" s="246"/>
      <c r="P448" s="246"/>
      <c r="Q448" s="246"/>
      <c r="R448" s="246"/>
      <c r="S448" s="246"/>
      <c r="T448" s="24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8" t="s">
        <v>193</v>
      </c>
      <c r="AU448" s="248" t="s">
        <v>83</v>
      </c>
      <c r="AV448" s="13" t="s">
        <v>83</v>
      </c>
      <c r="AW448" s="13" t="s">
        <v>31</v>
      </c>
      <c r="AX448" s="13" t="s">
        <v>73</v>
      </c>
      <c r="AY448" s="248" t="s">
        <v>139</v>
      </c>
    </row>
    <row r="449" spans="1:51" s="13" customFormat="1" ht="12">
      <c r="A449" s="13"/>
      <c r="B449" s="237"/>
      <c r="C449" s="238"/>
      <c r="D449" s="239" t="s">
        <v>193</v>
      </c>
      <c r="E449" s="240" t="s">
        <v>1</v>
      </c>
      <c r="F449" s="241" t="s">
        <v>738</v>
      </c>
      <c r="G449" s="238"/>
      <c r="H449" s="242">
        <v>1.5</v>
      </c>
      <c r="I449" s="243"/>
      <c r="J449" s="238"/>
      <c r="K449" s="238"/>
      <c r="L449" s="244"/>
      <c r="M449" s="245"/>
      <c r="N449" s="246"/>
      <c r="O449" s="246"/>
      <c r="P449" s="246"/>
      <c r="Q449" s="246"/>
      <c r="R449" s="246"/>
      <c r="S449" s="246"/>
      <c r="T449" s="24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8" t="s">
        <v>193</v>
      </c>
      <c r="AU449" s="248" t="s">
        <v>83</v>
      </c>
      <c r="AV449" s="13" t="s">
        <v>83</v>
      </c>
      <c r="AW449" s="13" t="s">
        <v>31</v>
      </c>
      <c r="AX449" s="13" t="s">
        <v>73</v>
      </c>
      <c r="AY449" s="248" t="s">
        <v>139</v>
      </c>
    </row>
    <row r="450" spans="1:51" s="13" customFormat="1" ht="12">
      <c r="A450" s="13"/>
      <c r="B450" s="237"/>
      <c r="C450" s="238"/>
      <c r="D450" s="239" t="s">
        <v>193</v>
      </c>
      <c r="E450" s="240" t="s">
        <v>1</v>
      </c>
      <c r="F450" s="241" t="s">
        <v>583</v>
      </c>
      <c r="G450" s="238"/>
      <c r="H450" s="242">
        <v>35.88</v>
      </c>
      <c r="I450" s="243"/>
      <c r="J450" s="238"/>
      <c r="K450" s="238"/>
      <c r="L450" s="244"/>
      <c r="M450" s="245"/>
      <c r="N450" s="246"/>
      <c r="O450" s="246"/>
      <c r="P450" s="246"/>
      <c r="Q450" s="246"/>
      <c r="R450" s="246"/>
      <c r="S450" s="246"/>
      <c r="T450" s="24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8" t="s">
        <v>193</v>
      </c>
      <c r="AU450" s="248" t="s">
        <v>83</v>
      </c>
      <c r="AV450" s="13" t="s">
        <v>83</v>
      </c>
      <c r="AW450" s="13" t="s">
        <v>31</v>
      </c>
      <c r="AX450" s="13" t="s">
        <v>73</v>
      </c>
      <c r="AY450" s="248" t="s">
        <v>139</v>
      </c>
    </row>
    <row r="451" spans="1:51" s="13" customFormat="1" ht="12">
      <c r="A451" s="13"/>
      <c r="B451" s="237"/>
      <c r="C451" s="238"/>
      <c r="D451" s="239" t="s">
        <v>193</v>
      </c>
      <c r="E451" s="240" t="s">
        <v>1</v>
      </c>
      <c r="F451" s="241" t="s">
        <v>1131</v>
      </c>
      <c r="G451" s="238"/>
      <c r="H451" s="242">
        <v>97.2</v>
      </c>
      <c r="I451" s="243"/>
      <c r="J451" s="238"/>
      <c r="K451" s="238"/>
      <c r="L451" s="244"/>
      <c r="M451" s="245"/>
      <c r="N451" s="246"/>
      <c r="O451" s="246"/>
      <c r="P451" s="246"/>
      <c r="Q451" s="246"/>
      <c r="R451" s="246"/>
      <c r="S451" s="246"/>
      <c r="T451" s="24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8" t="s">
        <v>193</v>
      </c>
      <c r="AU451" s="248" t="s">
        <v>83</v>
      </c>
      <c r="AV451" s="13" t="s">
        <v>83</v>
      </c>
      <c r="AW451" s="13" t="s">
        <v>31</v>
      </c>
      <c r="AX451" s="13" t="s">
        <v>73</v>
      </c>
      <c r="AY451" s="248" t="s">
        <v>139</v>
      </c>
    </row>
    <row r="452" spans="1:51" s="13" customFormat="1" ht="12">
      <c r="A452" s="13"/>
      <c r="B452" s="237"/>
      <c r="C452" s="238"/>
      <c r="D452" s="239" t="s">
        <v>193</v>
      </c>
      <c r="E452" s="240" t="s">
        <v>1</v>
      </c>
      <c r="F452" s="241" t="s">
        <v>741</v>
      </c>
      <c r="G452" s="238"/>
      <c r="H452" s="242">
        <v>5.8</v>
      </c>
      <c r="I452" s="243"/>
      <c r="J452" s="238"/>
      <c r="K452" s="238"/>
      <c r="L452" s="244"/>
      <c r="M452" s="245"/>
      <c r="N452" s="246"/>
      <c r="O452" s="246"/>
      <c r="P452" s="246"/>
      <c r="Q452" s="246"/>
      <c r="R452" s="246"/>
      <c r="S452" s="246"/>
      <c r="T452" s="24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8" t="s">
        <v>193</v>
      </c>
      <c r="AU452" s="248" t="s">
        <v>83</v>
      </c>
      <c r="AV452" s="13" t="s">
        <v>83</v>
      </c>
      <c r="AW452" s="13" t="s">
        <v>31</v>
      </c>
      <c r="AX452" s="13" t="s">
        <v>73</v>
      </c>
      <c r="AY452" s="248" t="s">
        <v>139</v>
      </c>
    </row>
    <row r="453" spans="1:51" s="13" customFormat="1" ht="12">
      <c r="A453" s="13"/>
      <c r="B453" s="237"/>
      <c r="C453" s="238"/>
      <c r="D453" s="239" t="s">
        <v>193</v>
      </c>
      <c r="E453" s="240" t="s">
        <v>1</v>
      </c>
      <c r="F453" s="241" t="s">
        <v>1132</v>
      </c>
      <c r="G453" s="238"/>
      <c r="H453" s="242">
        <v>22.4</v>
      </c>
      <c r="I453" s="243"/>
      <c r="J453" s="238"/>
      <c r="K453" s="238"/>
      <c r="L453" s="244"/>
      <c r="M453" s="245"/>
      <c r="N453" s="246"/>
      <c r="O453" s="246"/>
      <c r="P453" s="246"/>
      <c r="Q453" s="246"/>
      <c r="R453" s="246"/>
      <c r="S453" s="246"/>
      <c r="T453" s="247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8" t="s">
        <v>193</v>
      </c>
      <c r="AU453" s="248" t="s">
        <v>83</v>
      </c>
      <c r="AV453" s="13" t="s">
        <v>83</v>
      </c>
      <c r="AW453" s="13" t="s">
        <v>31</v>
      </c>
      <c r="AX453" s="13" t="s">
        <v>73</v>
      </c>
      <c r="AY453" s="248" t="s">
        <v>139</v>
      </c>
    </row>
    <row r="454" spans="1:51" s="14" customFormat="1" ht="12">
      <c r="A454" s="14"/>
      <c r="B454" s="249"/>
      <c r="C454" s="250"/>
      <c r="D454" s="239" t="s">
        <v>193</v>
      </c>
      <c r="E454" s="251" t="s">
        <v>1</v>
      </c>
      <c r="F454" s="252" t="s">
        <v>195</v>
      </c>
      <c r="G454" s="250"/>
      <c r="H454" s="253">
        <v>257.55</v>
      </c>
      <c r="I454" s="254"/>
      <c r="J454" s="250"/>
      <c r="K454" s="250"/>
      <c r="L454" s="255"/>
      <c r="M454" s="256"/>
      <c r="N454" s="257"/>
      <c r="O454" s="257"/>
      <c r="P454" s="257"/>
      <c r="Q454" s="257"/>
      <c r="R454" s="257"/>
      <c r="S454" s="257"/>
      <c r="T454" s="25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9" t="s">
        <v>193</v>
      </c>
      <c r="AU454" s="259" t="s">
        <v>83</v>
      </c>
      <c r="AV454" s="14" t="s">
        <v>146</v>
      </c>
      <c r="AW454" s="14" t="s">
        <v>31</v>
      </c>
      <c r="AX454" s="14" t="s">
        <v>81</v>
      </c>
      <c r="AY454" s="259" t="s">
        <v>139</v>
      </c>
    </row>
    <row r="455" spans="1:65" s="2" customFormat="1" ht="16.5" customHeight="1">
      <c r="A455" s="37"/>
      <c r="B455" s="38"/>
      <c r="C455" s="260" t="s">
        <v>987</v>
      </c>
      <c r="D455" s="260" t="s">
        <v>230</v>
      </c>
      <c r="E455" s="261" t="s">
        <v>570</v>
      </c>
      <c r="F455" s="262" t="s">
        <v>571</v>
      </c>
      <c r="G455" s="263" t="s">
        <v>201</v>
      </c>
      <c r="H455" s="264">
        <v>270.428</v>
      </c>
      <c r="I455" s="265"/>
      <c r="J455" s="266">
        <f>ROUND(I455*H455,2)</f>
        <v>0</v>
      </c>
      <c r="K455" s="267"/>
      <c r="L455" s="268"/>
      <c r="M455" s="269" t="s">
        <v>1</v>
      </c>
      <c r="N455" s="270" t="s">
        <v>38</v>
      </c>
      <c r="O455" s="90"/>
      <c r="P455" s="228">
        <f>O455*H455</f>
        <v>0</v>
      </c>
      <c r="Q455" s="228">
        <v>0</v>
      </c>
      <c r="R455" s="228">
        <f>Q455*H455</f>
        <v>0</v>
      </c>
      <c r="S455" s="228">
        <v>0</v>
      </c>
      <c r="T455" s="229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30" t="s">
        <v>254</v>
      </c>
      <c r="AT455" s="230" t="s">
        <v>230</v>
      </c>
      <c r="AU455" s="230" t="s">
        <v>83</v>
      </c>
      <c r="AY455" s="16" t="s">
        <v>139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6" t="s">
        <v>81</v>
      </c>
      <c r="BK455" s="231">
        <f>ROUND(I455*H455,2)</f>
        <v>0</v>
      </c>
      <c r="BL455" s="16" t="s">
        <v>167</v>
      </c>
      <c r="BM455" s="230" t="s">
        <v>985</v>
      </c>
    </row>
    <row r="456" spans="1:51" s="13" customFormat="1" ht="12">
      <c r="A456" s="13"/>
      <c r="B456" s="237"/>
      <c r="C456" s="238"/>
      <c r="D456" s="239" t="s">
        <v>193</v>
      </c>
      <c r="E456" s="240" t="s">
        <v>1</v>
      </c>
      <c r="F456" s="241" t="s">
        <v>1133</v>
      </c>
      <c r="G456" s="238"/>
      <c r="H456" s="242">
        <v>270.4275</v>
      </c>
      <c r="I456" s="243"/>
      <c r="J456" s="238"/>
      <c r="K456" s="238"/>
      <c r="L456" s="244"/>
      <c r="M456" s="245"/>
      <c r="N456" s="246"/>
      <c r="O456" s="246"/>
      <c r="P456" s="246"/>
      <c r="Q456" s="246"/>
      <c r="R456" s="246"/>
      <c r="S456" s="246"/>
      <c r="T456" s="24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8" t="s">
        <v>193</v>
      </c>
      <c r="AU456" s="248" t="s">
        <v>83</v>
      </c>
      <c r="AV456" s="13" t="s">
        <v>83</v>
      </c>
      <c r="AW456" s="13" t="s">
        <v>31</v>
      </c>
      <c r="AX456" s="13" t="s">
        <v>73</v>
      </c>
      <c r="AY456" s="248" t="s">
        <v>139</v>
      </c>
    </row>
    <row r="457" spans="1:51" s="14" customFormat="1" ht="12">
      <c r="A457" s="14"/>
      <c r="B457" s="249"/>
      <c r="C457" s="250"/>
      <c r="D457" s="239" t="s">
        <v>193</v>
      </c>
      <c r="E457" s="251" t="s">
        <v>1</v>
      </c>
      <c r="F457" s="252" t="s">
        <v>195</v>
      </c>
      <c r="G457" s="250"/>
      <c r="H457" s="253">
        <v>270.4275</v>
      </c>
      <c r="I457" s="254"/>
      <c r="J457" s="250"/>
      <c r="K457" s="250"/>
      <c r="L457" s="255"/>
      <c r="M457" s="256"/>
      <c r="N457" s="257"/>
      <c r="O457" s="257"/>
      <c r="P457" s="257"/>
      <c r="Q457" s="257"/>
      <c r="R457" s="257"/>
      <c r="S457" s="257"/>
      <c r="T457" s="25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9" t="s">
        <v>193</v>
      </c>
      <c r="AU457" s="259" t="s">
        <v>83</v>
      </c>
      <c r="AV457" s="14" t="s">
        <v>146</v>
      </c>
      <c r="AW457" s="14" t="s">
        <v>31</v>
      </c>
      <c r="AX457" s="14" t="s">
        <v>81</v>
      </c>
      <c r="AY457" s="259" t="s">
        <v>139</v>
      </c>
    </row>
    <row r="458" spans="1:65" s="2" customFormat="1" ht="24.15" customHeight="1">
      <c r="A458" s="37"/>
      <c r="B458" s="38"/>
      <c r="C458" s="218" t="s">
        <v>481</v>
      </c>
      <c r="D458" s="218" t="s">
        <v>142</v>
      </c>
      <c r="E458" s="219" t="s">
        <v>588</v>
      </c>
      <c r="F458" s="220" t="s">
        <v>589</v>
      </c>
      <c r="G458" s="221" t="s">
        <v>201</v>
      </c>
      <c r="H458" s="222">
        <v>1432.375</v>
      </c>
      <c r="I458" s="223"/>
      <c r="J458" s="224">
        <f>ROUND(I458*H458,2)</f>
        <v>0</v>
      </c>
      <c r="K458" s="225"/>
      <c r="L458" s="43"/>
      <c r="M458" s="226" t="s">
        <v>1</v>
      </c>
      <c r="N458" s="227" t="s">
        <v>38</v>
      </c>
      <c r="O458" s="90"/>
      <c r="P458" s="228">
        <f>O458*H458</f>
        <v>0</v>
      </c>
      <c r="Q458" s="228">
        <v>0.0002012</v>
      </c>
      <c r="R458" s="228">
        <f>Q458*H458</f>
        <v>0.28819385000000003</v>
      </c>
      <c r="S458" s="228">
        <v>0</v>
      </c>
      <c r="T458" s="229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30" t="s">
        <v>167</v>
      </c>
      <c r="AT458" s="230" t="s">
        <v>142</v>
      </c>
      <c r="AU458" s="230" t="s">
        <v>83</v>
      </c>
      <c r="AY458" s="16" t="s">
        <v>139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6" t="s">
        <v>81</v>
      </c>
      <c r="BK458" s="231">
        <f>ROUND(I458*H458,2)</f>
        <v>0</v>
      </c>
      <c r="BL458" s="16" t="s">
        <v>167</v>
      </c>
      <c r="BM458" s="230" t="s">
        <v>988</v>
      </c>
    </row>
    <row r="459" spans="1:51" s="13" customFormat="1" ht="12">
      <c r="A459" s="13"/>
      <c r="B459" s="237"/>
      <c r="C459" s="238"/>
      <c r="D459" s="239" t="s">
        <v>193</v>
      </c>
      <c r="E459" s="240" t="s">
        <v>1</v>
      </c>
      <c r="F459" s="241" t="s">
        <v>1134</v>
      </c>
      <c r="G459" s="238"/>
      <c r="H459" s="242">
        <v>1432.375</v>
      </c>
      <c r="I459" s="243"/>
      <c r="J459" s="238"/>
      <c r="K459" s="238"/>
      <c r="L459" s="244"/>
      <c r="M459" s="245"/>
      <c r="N459" s="246"/>
      <c r="O459" s="246"/>
      <c r="P459" s="246"/>
      <c r="Q459" s="246"/>
      <c r="R459" s="246"/>
      <c r="S459" s="246"/>
      <c r="T459" s="24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8" t="s">
        <v>193</v>
      </c>
      <c r="AU459" s="248" t="s">
        <v>83</v>
      </c>
      <c r="AV459" s="13" t="s">
        <v>83</v>
      </c>
      <c r="AW459" s="13" t="s">
        <v>31</v>
      </c>
      <c r="AX459" s="13" t="s">
        <v>73</v>
      </c>
      <c r="AY459" s="248" t="s">
        <v>139</v>
      </c>
    </row>
    <row r="460" spans="1:51" s="14" customFormat="1" ht="12">
      <c r="A460" s="14"/>
      <c r="B460" s="249"/>
      <c r="C460" s="250"/>
      <c r="D460" s="239" t="s">
        <v>193</v>
      </c>
      <c r="E460" s="251" t="s">
        <v>1</v>
      </c>
      <c r="F460" s="252" t="s">
        <v>195</v>
      </c>
      <c r="G460" s="250"/>
      <c r="H460" s="253">
        <v>1432.375</v>
      </c>
      <c r="I460" s="254"/>
      <c r="J460" s="250"/>
      <c r="K460" s="250"/>
      <c r="L460" s="255"/>
      <c r="M460" s="256"/>
      <c r="N460" s="257"/>
      <c r="O460" s="257"/>
      <c r="P460" s="257"/>
      <c r="Q460" s="257"/>
      <c r="R460" s="257"/>
      <c r="S460" s="257"/>
      <c r="T460" s="258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9" t="s">
        <v>193</v>
      </c>
      <c r="AU460" s="259" t="s">
        <v>83</v>
      </c>
      <c r="AV460" s="14" t="s">
        <v>146</v>
      </c>
      <c r="AW460" s="14" t="s">
        <v>31</v>
      </c>
      <c r="AX460" s="14" t="s">
        <v>81</v>
      </c>
      <c r="AY460" s="259" t="s">
        <v>139</v>
      </c>
    </row>
    <row r="461" spans="1:65" s="2" customFormat="1" ht="24.15" customHeight="1">
      <c r="A461" s="37"/>
      <c r="B461" s="38"/>
      <c r="C461" s="218" t="s">
        <v>993</v>
      </c>
      <c r="D461" s="218" t="s">
        <v>142</v>
      </c>
      <c r="E461" s="219" t="s">
        <v>592</v>
      </c>
      <c r="F461" s="220" t="s">
        <v>593</v>
      </c>
      <c r="G461" s="221" t="s">
        <v>201</v>
      </c>
      <c r="H461" s="222">
        <v>1407.395</v>
      </c>
      <c r="I461" s="223"/>
      <c r="J461" s="224">
        <f>ROUND(I461*H461,2)</f>
        <v>0</v>
      </c>
      <c r="K461" s="225"/>
      <c r="L461" s="43"/>
      <c r="M461" s="226" t="s">
        <v>1</v>
      </c>
      <c r="N461" s="227" t="s">
        <v>38</v>
      </c>
      <c r="O461" s="90"/>
      <c r="P461" s="228">
        <f>O461*H461</f>
        <v>0</v>
      </c>
      <c r="Q461" s="228">
        <v>0.000286</v>
      </c>
      <c r="R461" s="228">
        <f>Q461*H461</f>
        <v>0.40251497</v>
      </c>
      <c r="S461" s="228">
        <v>0</v>
      </c>
      <c r="T461" s="229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30" t="s">
        <v>167</v>
      </c>
      <c r="AT461" s="230" t="s">
        <v>142</v>
      </c>
      <c r="AU461" s="230" t="s">
        <v>83</v>
      </c>
      <c r="AY461" s="16" t="s">
        <v>139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6" t="s">
        <v>81</v>
      </c>
      <c r="BK461" s="231">
        <f>ROUND(I461*H461,2)</f>
        <v>0</v>
      </c>
      <c r="BL461" s="16" t="s">
        <v>167</v>
      </c>
      <c r="BM461" s="230" t="s">
        <v>995</v>
      </c>
    </row>
    <row r="462" spans="1:51" s="13" customFormat="1" ht="12">
      <c r="A462" s="13"/>
      <c r="B462" s="237"/>
      <c r="C462" s="238"/>
      <c r="D462" s="239" t="s">
        <v>193</v>
      </c>
      <c r="E462" s="240" t="s">
        <v>1</v>
      </c>
      <c r="F462" s="241" t="s">
        <v>1134</v>
      </c>
      <c r="G462" s="238"/>
      <c r="H462" s="242">
        <v>1432.375</v>
      </c>
      <c r="I462" s="243"/>
      <c r="J462" s="238"/>
      <c r="K462" s="238"/>
      <c r="L462" s="244"/>
      <c r="M462" s="245"/>
      <c r="N462" s="246"/>
      <c r="O462" s="246"/>
      <c r="P462" s="246"/>
      <c r="Q462" s="246"/>
      <c r="R462" s="246"/>
      <c r="S462" s="246"/>
      <c r="T462" s="24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8" t="s">
        <v>193</v>
      </c>
      <c r="AU462" s="248" t="s">
        <v>83</v>
      </c>
      <c r="AV462" s="13" t="s">
        <v>83</v>
      </c>
      <c r="AW462" s="13" t="s">
        <v>31</v>
      </c>
      <c r="AX462" s="13" t="s">
        <v>73</v>
      </c>
      <c r="AY462" s="248" t="s">
        <v>139</v>
      </c>
    </row>
    <row r="463" spans="1:51" s="13" customFormat="1" ht="12">
      <c r="A463" s="13"/>
      <c r="B463" s="237"/>
      <c r="C463" s="238"/>
      <c r="D463" s="239" t="s">
        <v>193</v>
      </c>
      <c r="E463" s="240" t="s">
        <v>1</v>
      </c>
      <c r="F463" s="241" t="s">
        <v>1135</v>
      </c>
      <c r="G463" s="238"/>
      <c r="H463" s="242">
        <v>-24.98</v>
      </c>
      <c r="I463" s="243"/>
      <c r="J463" s="238"/>
      <c r="K463" s="238"/>
      <c r="L463" s="244"/>
      <c r="M463" s="245"/>
      <c r="N463" s="246"/>
      <c r="O463" s="246"/>
      <c r="P463" s="246"/>
      <c r="Q463" s="246"/>
      <c r="R463" s="246"/>
      <c r="S463" s="246"/>
      <c r="T463" s="24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8" t="s">
        <v>193</v>
      </c>
      <c r="AU463" s="248" t="s">
        <v>83</v>
      </c>
      <c r="AV463" s="13" t="s">
        <v>83</v>
      </c>
      <c r="AW463" s="13" t="s">
        <v>31</v>
      </c>
      <c r="AX463" s="13" t="s">
        <v>73</v>
      </c>
      <c r="AY463" s="248" t="s">
        <v>139</v>
      </c>
    </row>
    <row r="464" spans="1:51" s="14" customFormat="1" ht="12">
      <c r="A464" s="14"/>
      <c r="B464" s="249"/>
      <c r="C464" s="250"/>
      <c r="D464" s="239" t="s">
        <v>193</v>
      </c>
      <c r="E464" s="251" t="s">
        <v>1</v>
      </c>
      <c r="F464" s="252" t="s">
        <v>195</v>
      </c>
      <c r="G464" s="250"/>
      <c r="H464" s="253">
        <v>1407.395</v>
      </c>
      <c r="I464" s="254"/>
      <c r="J464" s="250"/>
      <c r="K464" s="250"/>
      <c r="L464" s="255"/>
      <c r="M464" s="256"/>
      <c r="N464" s="257"/>
      <c r="O464" s="257"/>
      <c r="P464" s="257"/>
      <c r="Q464" s="257"/>
      <c r="R464" s="257"/>
      <c r="S464" s="257"/>
      <c r="T464" s="258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9" t="s">
        <v>193</v>
      </c>
      <c r="AU464" s="259" t="s">
        <v>83</v>
      </c>
      <c r="AV464" s="14" t="s">
        <v>146</v>
      </c>
      <c r="AW464" s="14" t="s">
        <v>31</v>
      </c>
      <c r="AX464" s="14" t="s">
        <v>81</v>
      </c>
      <c r="AY464" s="259" t="s">
        <v>139</v>
      </c>
    </row>
    <row r="465" spans="1:65" s="2" customFormat="1" ht="24.15" customHeight="1">
      <c r="A465" s="37"/>
      <c r="B465" s="38"/>
      <c r="C465" s="218" t="s">
        <v>485</v>
      </c>
      <c r="D465" s="218" t="s">
        <v>142</v>
      </c>
      <c r="E465" s="219" t="s">
        <v>597</v>
      </c>
      <c r="F465" s="220" t="s">
        <v>598</v>
      </c>
      <c r="G465" s="221" t="s">
        <v>201</v>
      </c>
      <c r="H465" s="222">
        <v>198.915</v>
      </c>
      <c r="I465" s="223"/>
      <c r="J465" s="224">
        <f>ROUND(I465*H465,2)</f>
        <v>0</v>
      </c>
      <c r="K465" s="225"/>
      <c r="L465" s="43"/>
      <c r="M465" s="226" t="s">
        <v>1</v>
      </c>
      <c r="N465" s="227" t="s">
        <v>38</v>
      </c>
      <c r="O465" s="90"/>
      <c r="P465" s="228">
        <f>O465*H465</f>
        <v>0</v>
      </c>
      <c r="Q465" s="228">
        <v>0.00033</v>
      </c>
      <c r="R465" s="228">
        <f>Q465*H465</f>
        <v>0.06564194999999999</v>
      </c>
      <c r="S465" s="228">
        <v>0</v>
      </c>
      <c r="T465" s="229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30" t="s">
        <v>167</v>
      </c>
      <c r="AT465" s="230" t="s">
        <v>142</v>
      </c>
      <c r="AU465" s="230" t="s">
        <v>83</v>
      </c>
      <c r="AY465" s="16" t="s">
        <v>139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6" t="s">
        <v>81</v>
      </c>
      <c r="BK465" s="231">
        <f>ROUND(I465*H465,2)</f>
        <v>0</v>
      </c>
      <c r="BL465" s="16" t="s">
        <v>167</v>
      </c>
      <c r="BM465" s="230" t="s">
        <v>1136</v>
      </c>
    </row>
    <row r="466" spans="1:51" s="13" customFormat="1" ht="12">
      <c r="A466" s="13"/>
      <c r="B466" s="237"/>
      <c r="C466" s="238"/>
      <c r="D466" s="239" t="s">
        <v>193</v>
      </c>
      <c r="E466" s="240" t="s">
        <v>1</v>
      </c>
      <c r="F466" s="241" t="s">
        <v>1126</v>
      </c>
      <c r="G466" s="238"/>
      <c r="H466" s="242">
        <v>214.815</v>
      </c>
      <c r="I466" s="243"/>
      <c r="J466" s="238"/>
      <c r="K466" s="238"/>
      <c r="L466" s="244"/>
      <c r="M466" s="245"/>
      <c r="N466" s="246"/>
      <c r="O466" s="246"/>
      <c r="P466" s="246"/>
      <c r="Q466" s="246"/>
      <c r="R466" s="246"/>
      <c r="S466" s="246"/>
      <c r="T466" s="24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8" t="s">
        <v>193</v>
      </c>
      <c r="AU466" s="248" t="s">
        <v>83</v>
      </c>
      <c r="AV466" s="13" t="s">
        <v>83</v>
      </c>
      <c r="AW466" s="13" t="s">
        <v>31</v>
      </c>
      <c r="AX466" s="13" t="s">
        <v>73</v>
      </c>
      <c r="AY466" s="248" t="s">
        <v>139</v>
      </c>
    </row>
    <row r="467" spans="1:51" s="13" customFormat="1" ht="12">
      <c r="A467" s="13"/>
      <c r="B467" s="237"/>
      <c r="C467" s="238"/>
      <c r="D467" s="239" t="s">
        <v>193</v>
      </c>
      <c r="E467" s="240" t="s">
        <v>1</v>
      </c>
      <c r="F467" s="241" t="s">
        <v>1127</v>
      </c>
      <c r="G467" s="238"/>
      <c r="H467" s="242">
        <v>-15.9</v>
      </c>
      <c r="I467" s="243"/>
      <c r="J467" s="238"/>
      <c r="K467" s="238"/>
      <c r="L467" s="244"/>
      <c r="M467" s="245"/>
      <c r="N467" s="246"/>
      <c r="O467" s="246"/>
      <c r="P467" s="246"/>
      <c r="Q467" s="246"/>
      <c r="R467" s="246"/>
      <c r="S467" s="246"/>
      <c r="T467" s="24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8" t="s">
        <v>193</v>
      </c>
      <c r="AU467" s="248" t="s">
        <v>83</v>
      </c>
      <c r="AV467" s="13" t="s">
        <v>83</v>
      </c>
      <c r="AW467" s="13" t="s">
        <v>31</v>
      </c>
      <c r="AX467" s="13" t="s">
        <v>73</v>
      </c>
      <c r="AY467" s="248" t="s">
        <v>139</v>
      </c>
    </row>
    <row r="468" spans="1:51" s="14" customFormat="1" ht="12">
      <c r="A468" s="14"/>
      <c r="B468" s="249"/>
      <c r="C468" s="250"/>
      <c r="D468" s="239" t="s">
        <v>193</v>
      </c>
      <c r="E468" s="251" t="s">
        <v>1</v>
      </c>
      <c r="F468" s="252" t="s">
        <v>195</v>
      </c>
      <c r="G468" s="250"/>
      <c r="H468" s="253">
        <v>198.915</v>
      </c>
      <c r="I468" s="254"/>
      <c r="J468" s="250"/>
      <c r="K468" s="250"/>
      <c r="L468" s="255"/>
      <c r="M468" s="256"/>
      <c r="N468" s="257"/>
      <c r="O468" s="257"/>
      <c r="P468" s="257"/>
      <c r="Q468" s="257"/>
      <c r="R468" s="257"/>
      <c r="S468" s="257"/>
      <c r="T468" s="258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9" t="s">
        <v>193</v>
      </c>
      <c r="AU468" s="259" t="s">
        <v>83</v>
      </c>
      <c r="AV468" s="14" t="s">
        <v>146</v>
      </c>
      <c r="AW468" s="14" t="s">
        <v>31</v>
      </c>
      <c r="AX468" s="14" t="s">
        <v>81</v>
      </c>
      <c r="AY468" s="259" t="s">
        <v>139</v>
      </c>
    </row>
    <row r="469" spans="1:65" s="2" customFormat="1" ht="24.15" customHeight="1">
      <c r="A469" s="37"/>
      <c r="B469" s="38"/>
      <c r="C469" s="218" t="s">
        <v>997</v>
      </c>
      <c r="D469" s="218" t="s">
        <v>142</v>
      </c>
      <c r="E469" s="219" t="s">
        <v>600</v>
      </c>
      <c r="F469" s="220" t="s">
        <v>601</v>
      </c>
      <c r="G469" s="221" t="s">
        <v>201</v>
      </c>
      <c r="H469" s="222">
        <v>198.915</v>
      </c>
      <c r="I469" s="223"/>
      <c r="J469" s="224">
        <f>ROUND(I469*H469,2)</f>
        <v>0</v>
      </c>
      <c r="K469" s="225"/>
      <c r="L469" s="43"/>
      <c r="M469" s="226" t="s">
        <v>1</v>
      </c>
      <c r="N469" s="227" t="s">
        <v>38</v>
      </c>
      <c r="O469" s="90"/>
      <c r="P469" s="228">
        <f>O469*H469</f>
        <v>0</v>
      </c>
      <c r="Q469" s="228">
        <v>2E-05</v>
      </c>
      <c r="R469" s="228">
        <f>Q469*H469</f>
        <v>0.003978300000000001</v>
      </c>
      <c r="S469" s="228">
        <v>0</v>
      </c>
      <c r="T469" s="229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30" t="s">
        <v>167</v>
      </c>
      <c r="AT469" s="230" t="s">
        <v>142</v>
      </c>
      <c r="AU469" s="230" t="s">
        <v>83</v>
      </c>
      <c r="AY469" s="16" t="s">
        <v>139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6" t="s">
        <v>81</v>
      </c>
      <c r="BK469" s="231">
        <f>ROUND(I469*H469,2)</f>
        <v>0</v>
      </c>
      <c r="BL469" s="16" t="s">
        <v>167</v>
      </c>
      <c r="BM469" s="230" t="s">
        <v>1137</v>
      </c>
    </row>
    <row r="470" spans="1:51" s="13" customFormat="1" ht="12">
      <c r="A470" s="13"/>
      <c r="B470" s="237"/>
      <c r="C470" s="238"/>
      <c r="D470" s="239" t="s">
        <v>193</v>
      </c>
      <c r="E470" s="240" t="s">
        <v>1</v>
      </c>
      <c r="F470" s="241" t="s">
        <v>1126</v>
      </c>
      <c r="G470" s="238"/>
      <c r="H470" s="242">
        <v>214.815</v>
      </c>
      <c r="I470" s="243"/>
      <c r="J470" s="238"/>
      <c r="K470" s="238"/>
      <c r="L470" s="244"/>
      <c r="M470" s="245"/>
      <c r="N470" s="246"/>
      <c r="O470" s="246"/>
      <c r="P470" s="246"/>
      <c r="Q470" s="246"/>
      <c r="R470" s="246"/>
      <c r="S470" s="246"/>
      <c r="T470" s="247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8" t="s">
        <v>193</v>
      </c>
      <c r="AU470" s="248" t="s">
        <v>83</v>
      </c>
      <c r="AV470" s="13" t="s">
        <v>83</v>
      </c>
      <c r="AW470" s="13" t="s">
        <v>31</v>
      </c>
      <c r="AX470" s="13" t="s">
        <v>73</v>
      </c>
      <c r="AY470" s="248" t="s">
        <v>139</v>
      </c>
    </row>
    <row r="471" spans="1:51" s="13" customFormat="1" ht="12">
      <c r="A471" s="13"/>
      <c r="B471" s="237"/>
      <c r="C471" s="238"/>
      <c r="D471" s="239" t="s">
        <v>193</v>
      </c>
      <c r="E471" s="240" t="s">
        <v>1</v>
      </c>
      <c r="F471" s="241" t="s">
        <v>1127</v>
      </c>
      <c r="G471" s="238"/>
      <c r="H471" s="242">
        <v>-15.9</v>
      </c>
      <c r="I471" s="243"/>
      <c r="J471" s="238"/>
      <c r="K471" s="238"/>
      <c r="L471" s="244"/>
      <c r="M471" s="245"/>
      <c r="N471" s="246"/>
      <c r="O471" s="246"/>
      <c r="P471" s="246"/>
      <c r="Q471" s="246"/>
      <c r="R471" s="246"/>
      <c r="S471" s="246"/>
      <c r="T471" s="247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8" t="s">
        <v>193</v>
      </c>
      <c r="AU471" s="248" t="s">
        <v>83</v>
      </c>
      <c r="AV471" s="13" t="s">
        <v>83</v>
      </c>
      <c r="AW471" s="13" t="s">
        <v>31</v>
      </c>
      <c r="AX471" s="13" t="s">
        <v>73</v>
      </c>
      <c r="AY471" s="248" t="s">
        <v>139</v>
      </c>
    </row>
    <row r="472" spans="1:51" s="14" customFormat="1" ht="12">
      <c r="A472" s="14"/>
      <c r="B472" s="249"/>
      <c r="C472" s="250"/>
      <c r="D472" s="239" t="s">
        <v>193</v>
      </c>
      <c r="E472" s="251" t="s">
        <v>1</v>
      </c>
      <c r="F472" s="252" t="s">
        <v>195</v>
      </c>
      <c r="G472" s="250"/>
      <c r="H472" s="253">
        <v>198.915</v>
      </c>
      <c r="I472" s="254"/>
      <c r="J472" s="250"/>
      <c r="K472" s="250"/>
      <c r="L472" s="255"/>
      <c r="M472" s="256"/>
      <c r="N472" s="257"/>
      <c r="O472" s="257"/>
      <c r="P472" s="257"/>
      <c r="Q472" s="257"/>
      <c r="R472" s="257"/>
      <c r="S472" s="257"/>
      <c r="T472" s="258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9" t="s">
        <v>193</v>
      </c>
      <c r="AU472" s="259" t="s">
        <v>83</v>
      </c>
      <c r="AV472" s="14" t="s">
        <v>146</v>
      </c>
      <c r="AW472" s="14" t="s">
        <v>31</v>
      </c>
      <c r="AX472" s="14" t="s">
        <v>81</v>
      </c>
      <c r="AY472" s="259" t="s">
        <v>139</v>
      </c>
    </row>
    <row r="473" spans="1:65" s="2" customFormat="1" ht="16.5" customHeight="1">
      <c r="A473" s="37"/>
      <c r="B473" s="38"/>
      <c r="C473" s="218" t="s">
        <v>488</v>
      </c>
      <c r="D473" s="218" t="s">
        <v>142</v>
      </c>
      <c r="E473" s="219" t="s">
        <v>604</v>
      </c>
      <c r="F473" s="220" t="s">
        <v>605</v>
      </c>
      <c r="G473" s="221" t="s">
        <v>201</v>
      </c>
      <c r="H473" s="222">
        <v>24.98</v>
      </c>
      <c r="I473" s="223"/>
      <c r="J473" s="224">
        <f>ROUND(I473*H473,2)</f>
        <v>0</v>
      </c>
      <c r="K473" s="225"/>
      <c r="L473" s="43"/>
      <c r="M473" s="226" t="s">
        <v>1</v>
      </c>
      <c r="N473" s="227" t="s">
        <v>38</v>
      </c>
      <c r="O473" s="90"/>
      <c r="P473" s="228">
        <f>O473*H473</f>
        <v>0</v>
      </c>
      <c r="Q473" s="228">
        <v>0.00025</v>
      </c>
      <c r="R473" s="228">
        <f>Q473*H473</f>
        <v>0.0062450000000000006</v>
      </c>
      <c r="S473" s="228">
        <v>0</v>
      </c>
      <c r="T473" s="229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230" t="s">
        <v>167</v>
      </c>
      <c r="AT473" s="230" t="s">
        <v>142</v>
      </c>
      <c r="AU473" s="230" t="s">
        <v>83</v>
      </c>
      <c r="AY473" s="16" t="s">
        <v>139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6" t="s">
        <v>81</v>
      </c>
      <c r="BK473" s="231">
        <f>ROUND(I473*H473,2)</f>
        <v>0</v>
      </c>
      <c r="BL473" s="16" t="s">
        <v>167</v>
      </c>
      <c r="BM473" s="230" t="s">
        <v>998</v>
      </c>
    </row>
    <row r="474" spans="1:51" s="13" customFormat="1" ht="12">
      <c r="A474" s="13"/>
      <c r="B474" s="237"/>
      <c r="C474" s="238"/>
      <c r="D474" s="239" t="s">
        <v>193</v>
      </c>
      <c r="E474" s="240" t="s">
        <v>1</v>
      </c>
      <c r="F474" s="241" t="s">
        <v>1138</v>
      </c>
      <c r="G474" s="238"/>
      <c r="H474" s="242">
        <v>24.98</v>
      </c>
      <c r="I474" s="243"/>
      <c r="J474" s="238"/>
      <c r="K474" s="238"/>
      <c r="L474" s="244"/>
      <c r="M474" s="245"/>
      <c r="N474" s="246"/>
      <c r="O474" s="246"/>
      <c r="P474" s="246"/>
      <c r="Q474" s="246"/>
      <c r="R474" s="246"/>
      <c r="S474" s="246"/>
      <c r="T474" s="24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8" t="s">
        <v>193</v>
      </c>
      <c r="AU474" s="248" t="s">
        <v>83</v>
      </c>
      <c r="AV474" s="13" t="s">
        <v>83</v>
      </c>
      <c r="AW474" s="13" t="s">
        <v>31</v>
      </c>
      <c r="AX474" s="13" t="s">
        <v>73</v>
      </c>
      <c r="AY474" s="248" t="s">
        <v>139</v>
      </c>
    </row>
    <row r="475" spans="1:51" s="14" customFormat="1" ht="12">
      <c r="A475" s="14"/>
      <c r="B475" s="249"/>
      <c r="C475" s="250"/>
      <c r="D475" s="239" t="s">
        <v>193</v>
      </c>
      <c r="E475" s="251" t="s">
        <v>1</v>
      </c>
      <c r="F475" s="252" t="s">
        <v>195</v>
      </c>
      <c r="G475" s="250"/>
      <c r="H475" s="253">
        <v>24.98</v>
      </c>
      <c r="I475" s="254"/>
      <c r="J475" s="250"/>
      <c r="K475" s="250"/>
      <c r="L475" s="255"/>
      <c r="M475" s="256"/>
      <c r="N475" s="257"/>
      <c r="O475" s="257"/>
      <c r="P475" s="257"/>
      <c r="Q475" s="257"/>
      <c r="R475" s="257"/>
      <c r="S475" s="257"/>
      <c r="T475" s="25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9" t="s">
        <v>193</v>
      </c>
      <c r="AU475" s="259" t="s">
        <v>83</v>
      </c>
      <c r="AV475" s="14" t="s">
        <v>146</v>
      </c>
      <c r="AW475" s="14" t="s">
        <v>31</v>
      </c>
      <c r="AX475" s="14" t="s">
        <v>81</v>
      </c>
      <c r="AY475" s="259" t="s">
        <v>139</v>
      </c>
    </row>
    <row r="476" spans="1:63" s="12" customFormat="1" ht="25.9" customHeight="1">
      <c r="A476" s="12"/>
      <c r="B476" s="202"/>
      <c r="C476" s="203"/>
      <c r="D476" s="204" t="s">
        <v>72</v>
      </c>
      <c r="E476" s="205" t="s">
        <v>607</v>
      </c>
      <c r="F476" s="205" t="s">
        <v>608</v>
      </c>
      <c r="G476" s="203"/>
      <c r="H476" s="203"/>
      <c r="I476" s="206"/>
      <c r="J476" s="207">
        <f>BK476</f>
        <v>0</v>
      </c>
      <c r="K476" s="203"/>
      <c r="L476" s="208"/>
      <c r="M476" s="209"/>
      <c r="N476" s="210"/>
      <c r="O476" s="210"/>
      <c r="P476" s="211">
        <f>P477</f>
        <v>0</v>
      </c>
      <c r="Q476" s="210"/>
      <c r="R476" s="211">
        <f>R477</f>
        <v>0</v>
      </c>
      <c r="S476" s="210"/>
      <c r="T476" s="212">
        <f>T477</f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13" t="s">
        <v>146</v>
      </c>
      <c r="AT476" s="214" t="s">
        <v>72</v>
      </c>
      <c r="AU476" s="214" t="s">
        <v>73</v>
      </c>
      <c r="AY476" s="213" t="s">
        <v>139</v>
      </c>
      <c r="BK476" s="215">
        <f>BK477</f>
        <v>0</v>
      </c>
    </row>
    <row r="477" spans="1:65" s="2" customFormat="1" ht="16.5" customHeight="1">
      <c r="A477" s="37"/>
      <c r="B477" s="38"/>
      <c r="C477" s="218" t="s">
        <v>1139</v>
      </c>
      <c r="D477" s="218" t="s">
        <v>142</v>
      </c>
      <c r="E477" s="219" t="s">
        <v>609</v>
      </c>
      <c r="F477" s="220" t="s">
        <v>610</v>
      </c>
      <c r="G477" s="221" t="s">
        <v>149</v>
      </c>
      <c r="H477" s="222">
        <v>1</v>
      </c>
      <c r="I477" s="223"/>
      <c r="J477" s="224">
        <f>ROUND(I477*H477,2)</f>
        <v>0</v>
      </c>
      <c r="K477" s="225"/>
      <c r="L477" s="43"/>
      <c r="M477" s="232" t="s">
        <v>1</v>
      </c>
      <c r="N477" s="233" t="s">
        <v>38</v>
      </c>
      <c r="O477" s="234"/>
      <c r="P477" s="235">
        <f>O477*H477</f>
        <v>0</v>
      </c>
      <c r="Q477" s="235">
        <v>0</v>
      </c>
      <c r="R477" s="235">
        <f>Q477*H477</f>
        <v>0</v>
      </c>
      <c r="S477" s="235">
        <v>0</v>
      </c>
      <c r="T477" s="236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230" t="s">
        <v>611</v>
      </c>
      <c r="AT477" s="230" t="s">
        <v>142</v>
      </c>
      <c r="AU477" s="230" t="s">
        <v>81</v>
      </c>
      <c r="AY477" s="16" t="s">
        <v>139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6" t="s">
        <v>81</v>
      </c>
      <c r="BK477" s="231">
        <f>ROUND(I477*H477,2)</f>
        <v>0</v>
      </c>
      <c r="BL477" s="16" t="s">
        <v>611</v>
      </c>
      <c r="BM477" s="230" t="s">
        <v>1140</v>
      </c>
    </row>
    <row r="478" spans="1:31" s="2" customFormat="1" ht="6.95" customHeight="1">
      <c r="A478" s="37"/>
      <c r="B478" s="65"/>
      <c r="C478" s="66"/>
      <c r="D478" s="66"/>
      <c r="E478" s="66"/>
      <c r="F478" s="66"/>
      <c r="G478" s="66"/>
      <c r="H478" s="66"/>
      <c r="I478" s="66"/>
      <c r="J478" s="66"/>
      <c r="K478" s="66"/>
      <c r="L478" s="43"/>
      <c r="M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</row>
  </sheetData>
  <sheetProtection password="CC35" sheet="1" objects="1" scenarios="1" formatColumns="0" formatRows="0" autoFilter="0"/>
  <autoFilter ref="C136:K477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111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Polyfunkční dům Dragounská 12, Cheb - rozpočet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1141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30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ROUND(J137,2)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ROUND((SUM(BE137:BE456)),2)</f>
        <v>0</v>
      </c>
      <c r="G33" s="37"/>
      <c r="H33" s="37"/>
      <c r="I33" s="154">
        <v>0.21</v>
      </c>
      <c r="J33" s="153">
        <f>ROUND(((SUM(BE137:BE456))*I33),2)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ROUND((SUM(BF137:BF456)),2)</f>
        <v>0</v>
      </c>
      <c r="G34" s="37"/>
      <c r="H34" s="37"/>
      <c r="I34" s="154">
        <v>0.15</v>
      </c>
      <c r="J34" s="153">
        <f>ROUND(((SUM(BF137:BF456))*I34),2)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ROUND((SUM(BG137:BG456)),2)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ROUND((SUM(BH137:BH456)),2)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ROUND((SUM(BI137:BI456)),2)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Polyfunkční dům Dragounská 12, Cheb - rozpočet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50 - 5NP - byty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30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115</v>
      </c>
      <c r="D94" s="175"/>
      <c r="E94" s="175"/>
      <c r="F94" s="175"/>
      <c r="G94" s="175"/>
      <c r="H94" s="175"/>
      <c r="I94" s="175"/>
      <c r="J94" s="176" t="s">
        <v>116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117</v>
      </c>
      <c r="D96" s="39"/>
      <c r="E96" s="39"/>
      <c r="F96" s="39"/>
      <c r="G96" s="39"/>
      <c r="H96" s="39"/>
      <c r="I96" s="39"/>
      <c r="J96" s="109">
        <f>J137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118</v>
      </c>
    </row>
    <row r="97" spans="1:31" s="9" customFormat="1" ht="24.95" customHeight="1">
      <c r="A97" s="9"/>
      <c r="B97" s="178"/>
      <c r="C97" s="179"/>
      <c r="D97" s="180" t="s">
        <v>169</v>
      </c>
      <c r="E97" s="181"/>
      <c r="F97" s="181"/>
      <c r="G97" s="181"/>
      <c r="H97" s="181"/>
      <c r="I97" s="181"/>
      <c r="J97" s="182">
        <f>J138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170</v>
      </c>
      <c r="E98" s="187"/>
      <c r="F98" s="187"/>
      <c r="G98" s="187"/>
      <c r="H98" s="187"/>
      <c r="I98" s="187"/>
      <c r="J98" s="188">
        <f>J139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171</v>
      </c>
      <c r="E99" s="187"/>
      <c r="F99" s="187"/>
      <c r="G99" s="187"/>
      <c r="H99" s="187"/>
      <c r="I99" s="187"/>
      <c r="J99" s="188">
        <f>J171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172</v>
      </c>
      <c r="E100" s="187"/>
      <c r="F100" s="187"/>
      <c r="G100" s="187"/>
      <c r="H100" s="187"/>
      <c r="I100" s="187"/>
      <c r="J100" s="188">
        <f>J207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173</v>
      </c>
      <c r="E101" s="187"/>
      <c r="F101" s="187"/>
      <c r="G101" s="187"/>
      <c r="H101" s="187"/>
      <c r="I101" s="187"/>
      <c r="J101" s="188">
        <f>J237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174</v>
      </c>
      <c r="E102" s="187"/>
      <c r="F102" s="187"/>
      <c r="G102" s="187"/>
      <c r="H102" s="187"/>
      <c r="I102" s="187"/>
      <c r="J102" s="188">
        <f>J244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8"/>
      <c r="C103" s="179"/>
      <c r="D103" s="180" t="s">
        <v>175</v>
      </c>
      <c r="E103" s="181"/>
      <c r="F103" s="181"/>
      <c r="G103" s="181"/>
      <c r="H103" s="181"/>
      <c r="I103" s="181"/>
      <c r="J103" s="182">
        <f>J246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4"/>
      <c r="C104" s="185"/>
      <c r="D104" s="186" t="s">
        <v>1000</v>
      </c>
      <c r="E104" s="187"/>
      <c r="F104" s="187"/>
      <c r="G104" s="187"/>
      <c r="H104" s="187"/>
      <c r="I104" s="187"/>
      <c r="J104" s="188">
        <f>J247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748</v>
      </c>
      <c r="E105" s="187"/>
      <c r="F105" s="187"/>
      <c r="G105" s="187"/>
      <c r="H105" s="187"/>
      <c r="I105" s="187"/>
      <c r="J105" s="188">
        <f>J261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749</v>
      </c>
      <c r="E106" s="187"/>
      <c r="F106" s="187"/>
      <c r="G106" s="187"/>
      <c r="H106" s="187"/>
      <c r="I106" s="187"/>
      <c r="J106" s="188">
        <f>J270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177</v>
      </c>
      <c r="E107" s="187"/>
      <c r="F107" s="187"/>
      <c r="G107" s="187"/>
      <c r="H107" s="187"/>
      <c r="I107" s="187"/>
      <c r="J107" s="188">
        <f>J281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178</v>
      </c>
      <c r="E108" s="187"/>
      <c r="F108" s="187"/>
      <c r="G108" s="187"/>
      <c r="H108" s="187"/>
      <c r="I108" s="187"/>
      <c r="J108" s="188">
        <f>J293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179</v>
      </c>
      <c r="E109" s="187"/>
      <c r="F109" s="187"/>
      <c r="G109" s="187"/>
      <c r="H109" s="187"/>
      <c r="I109" s="187"/>
      <c r="J109" s="188">
        <f>J300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180</v>
      </c>
      <c r="E110" s="187"/>
      <c r="F110" s="187"/>
      <c r="G110" s="187"/>
      <c r="H110" s="187"/>
      <c r="I110" s="187"/>
      <c r="J110" s="188">
        <f>J315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181</v>
      </c>
      <c r="E111" s="187"/>
      <c r="F111" s="187"/>
      <c r="G111" s="187"/>
      <c r="H111" s="187"/>
      <c r="I111" s="187"/>
      <c r="J111" s="188">
        <f>J330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182</v>
      </c>
      <c r="E112" s="187"/>
      <c r="F112" s="187"/>
      <c r="G112" s="187"/>
      <c r="H112" s="187"/>
      <c r="I112" s="187"/>
      <c r="J112" s="188">
        <f>J337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617</v>
      </c>
      <c r="E113" s="187"/>
      <c r="F113" s="187"/>
      <c r="G113" s="187"/>
      <c r="H113" s="187"/>
      <c r="I113" s="187"/>
      <c r="J113" s="188">
        <f>J348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183</v>
      </c>
      <c r="E114" s="187"/>
      <c r="F114" s="187"/>
      <c r="G114" s="187"/>
      <c r="H114" s="187"/>
      <c r="I114" s="187"/>
      <c r="J114" s="188">
        <f>J376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184</v>
      </c>
      <c r="E115" s="187"/>
      <c r="F115" s="187"/>
      <c r="G115" s="187"/>
      <c r="H115" s="187"/>
      <c r="I115" s="187"/>
      <c r="J115" s="188">
        <f>J397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4"/>
      <c r="C116" s="185"/>
      <c r="D116" s="186" t="s">
        <v>185</v>
      </c>
      <c r="E116" s="187"/>
      <c r="F116" s="187"/>
      <c r="G116" s="187"/>
      <c r="H116" s="187"/>
      <c r="I116" s="187"/>
      <c r="J116" s="188">
        <f>J412</f>
        <v>0</v>
      </c>
      <c r="K116" s="185"/>
      <c r="L116" s="18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8"/>
      <c r="C117" s="179"/>
      <c r="D117" s="180" t="s">
        <v>186</v>
      </c>
      <c r="E117" s="181"/>
      <c r="F117" s="181"/>
      <c r="G117" s="181"/>
      <c r="H117" s="181"/>
      <c r="I117" s="181"/>
      <c r="J117" s="182">
        <f>J455</f>
        <v>0</v>
      </c>
      <c r="K117" s="179"/>
      <c r="L117" s="183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2" customFormat="1" ht="21.8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3" spans="1:31" s="2" customFormat="1" ht="6.95" customHeight="1">
      <c r="A123" s="37"/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4.95" customHeight="1">
      <c r="A124" s="37"/>
      <c r="B124" s="38"/>
      <c r="C124" s="22" t="s">
        <v>124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16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173" t="str">
        <f>E7</f>
        <v>Polyfunkční dům Dragounská 12, Cheb - rozpočet</v>
      </c>
      <c r="F127" s="31"/>
      <c r="G127" s="31"/>
      <c r="H127" s="31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112</v>
      </c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6.5" customHeight="1">
      <c r="A129" s="37"/>
      <c r="B129" s="38"/>
      <c r="C129" s="39"/>
      <c r="D129" s="39"/>
      <c r="E129" s="75" t="str">
        <f>E9</f>
        <v>50 - 5NP - byty</v>
      </c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20</v>
      </c>
      <c r="D131" s="39"/>
      <c r="E131" s="39"/>
      <c r="F131" s="26" t="str">
        <f>F12</f>
        <v xml:space="preserve"> </v>
      </c>
      <c r="G131" s="39"/>
      <c r="H131" s="39"/>
      <c r="I131" s="31" t="s">
        <v>22</v>
      </c>
      <c r="J131" s="78" t="str">
        <f>IF(J12="","",J12)</f>
        <v>20. 1. 2022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24</v>
      </c>
      <c r="D133" s="39"/>
      <c r="E133" s="39"/>
      <c r="F133" s="26" t="str">
        <f>E15</f>
        <v xml:space="preserve"> </v>
      </c>
      <c r="G133" s="39"/>
      <c r="H133" s="39"/>
      <c r="I133" s="31" t="s">
        <v>29</v>
      </c>
      <c r="J133" s="35" t="str">
        <f>E21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27</v>
      </c>
      <c r="D134" s="39"/>
      <c r="E134" s="39"/>
      <c r="F134" s="26" t="str">
        <f>IF(E18="","",E18)</f>
        <v>Vyplň údaj</v>
      </c>
      <c r="G134" s="39"/>
      <c r="H134" s="39"/>
      <c r="I134" s="31" t="s">
        <v>30</v>
      </c>
      <c r="J134" s="35" t="str">
        <f>E24</f>
        <v xml:space="preserve">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0.3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11" customFormat="1" ht="29.25" customHeight="1">
      <c r="A136" s="190"/>
      <c r="B136" s="191"/>
      <c r="C136" s="192" t="s">
        <v>125</v>
      </c>
      <c r="D136" s="193" t="s">
        <v>58</v>
      </c>
      <c r="E136" s="193" t="s">
        <v>54</v>
      </c>
      <c r="F136" s="193" t="s">
        <v>55</v>
      </c>
      <c r="G136" s="193" t="s">
        <v>126</v>
      </c>
      <c r="H136" s="193" t="s">
        <v>127</v>
      </c>
      <c r="I136" s="193" t="s">
        <v>128</v>
      </c>
      <c r="J136" s="194" t="s">
        <v>116</v>
      </c>
      <c r="K136" s="195" t="s">
        <v>129</v>
      </c>
      <c r="L136" s="196"/>
      <c r="M136" s="99" t="s">
        <v>1</v>
      </c>
      <c r="N136" s="100" t="s">
        <v>37</v>
      </c>
      <c r="O136" s="100" t="s">
        <v>130</v>
      </c>
      <c r="P136" s="100" t="s">
        <v>131</v>
      </c>
      <c r="Q136" s="100" t="s">
        <v>132</v>
      </c>
      <c r="R136" s="100" t="s">
        <v>133</v>
      </c>
      <c r="S136" s="100" t="s">
        <v>134</v>
      </c>
      <c r="T136" s="101" t="s">
        <v>135</v>
      </c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</row>
    <row r="137" spans="1:63" s="2" customFormat="1" ht="22.8" customHeight="1">
      <c r="A137" s="37"/>
      <c r="B137" s="38"/>
      <c r="C137" s="106" t="s">
        <v>136</v>
      </c>
      <c r="D137" s="39"/>
      <c r="E137" s="39"/>
      <c r="F137" s="39"/>
      <c r="G137" s="39"/>
      <c r="H137" s="39"/>
      <c r="I137" s="39"/>
      <c r="J137" s="197">
        <f>BK137</f>
        <v>0</v>
      </c>
      <c r="K137" s="39"/>
      <c r="L137" s="43"/>
      <c r="M137" s="102"/>
      <c r="N137" s="198"/>
      <c r="O137" s="103"/>
      <c r="P137" s="199">
        <f>P138+P246+P455</f>
        <v>0</v>
      </c>
      <c r="Q137" s="103"/>
      <c r="R137" s="199">
        <f>R138+R246+R455</f>
        <v>20.662323090820998</v>
      </c>
      <c r="S137" s="103"/>
      <c r="T137" s="200">
        <f>T138+T246+T455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72</v>
      </c>
      <c r="AU137" s="16" t="s">
        <v>118</v>
      </c>
      <c r="BK137" s="201">
        <f>BK138+BK246+BK455</f>
        <v>0</v>
      </c>
    </row>
    <row r="138" spans="1:63" s="12" customFormat="1" ht="25.9" customHeight="1">
      <c r="A138" s="12"/>
      <c r="B138" s="202"/>
      <c r="C138" s="203"/>
      <c r="D138" s="204" t="s">
        <v>72</v>
      </c>
      <c r="E138" s="205" t="s">
        <v>187</v>
      </c>
      <c r="F138" s="205" t="s">
        <v>188</v>
      </c>
      <c r="G138" s="203"/>
      <c r="H138" s="203"/>
      <c r="I138" s="206"/>
      <c r="J138" s="207">
        <f>BK138</f>
        <v>0</v>
      </c>
      <c r="K138" s="203"/>
      <c r="L138" s="208"/>
      <c r="M138" s="209"/>
      <c r="N138" s="210"/>
      <c r="O138" s="210"/>
      <c r="P138" s="211">
        <f>P139+P171+P207+P237+P244</f>
        <v>0</v>
      </c>
      <c r="Q138" s="210"/>
      <c r="R138" s="211">
        <f>R139+R171+R207+R237+R244</f>
        <v>11.78651538512</v>
      </c>
      <c r="S138" s="210"/>
      <c r="T138" s="212">
        <f>T139+T171+T207+T237+T244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3" t="s">
        <v>81</v>
      </c>
      <c r="AT138" s="214" t="s">
        <v>72</v>
      </c>
      <c r="AU138" s="214" t="s">
        <v>73</v>
      </c>
      <c r="AY138" s="213" t="s">
        <v>139</v>
      </c>
      <c r="BK138" s="215">
        <f>BK139+BK171+BK207+BK237+BK244</f>
        <v>0</v>
      </c>
    </row>
    <row r="139" spans="1:63" s="12" customFormat="1" ht="22.8" customHeight="1">
      <c r="A139" s="12"/>
      <c r="B139" s="202"/>
      <c r="C139" s="203"/>
      <c r="D139" s="204" t="s">
        <v>72</v>
      </c>
      <c r="E139" s="216" t="s">
        <v>152</v>
      </c>
      <c r="F139" s="216" t="s">
        <v>189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SUM(P140:P170)</f>
        <v>0</v>
      </c>
      <c r="Q139" s="210"/>
      <c r="R139" s="211">
        <f>SUM(R140:R170)</f>
        <v>3.37802224</v>
      </c>
      <c r="S139" s="210"/>
      <c r="T139" s="212">
        <f>SUM(T140:T170)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81</v>
      </c>
      <c r="AT139" s="214" t="s">
        <v>72</v>
      </c>
      <c r="AU139" s="214" t="s">
        <v>81</v>
      </c>
      <c r="AY139" s="213" t="s">
        <v>139</v>
      </c>
      <c r="BK139" s="215">
        <f>SUM(BK140:BK170)</f>
        <v>0</v>
      </c>
    </row>
    <row r="140" spans="1:65" s="2" customFormat="1" ht="24.15" customHeight="1">
      <c r="A140" s="37"/>
      <c r="B140" s="38"/>
      <c r="C140" s="218" t="s">
        <v>81</v>
      </c>
      <c r="D140" s="218" t="s">
        <v>142</v>
      </c>
      <c r="E140" s="219" t="s">
        <v>190</v>
      </c>
      <c r="F140" s="220" t="s">
        <v>191</v>
      </c>
      <c r="G140" s="221" t="s">
        <v>192</v>
      </c>
      <c r="H140" s="222">
        <v>0.065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38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146</v>
      </c>
      <c r="AT140" s="230" t="s">
        <v>142</v>
      </c>
      <c r="AU140" s="230" t="s">
        <v>83</v>
      </c>
      <c r="AY140" s="16" t="s">
        <v>139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146</v>
      </c>
      <c r="BM140" s="230" t="s">
        <v>83</v>
      </c>
    </row>
    <row r="141" spans="1:51" s="13" customFormat="1" ht="12">
      <c r="A141" s="13"/>
      <c r="B141" s="237"/>
      <c r="C141" s="238"/>
      <c r="D141" s="239" t="s">
        <v>193</v>
      </c>
      <c r="E141" s="240" t="s">
        <v>1</v>
      </c>
      <c r="F141" s="241" t="s">
        <v>194</v>
      </c>
      <c r="G141" s="238"/>
      <c r="H141" s="242">
        <v>0.0378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193</v>
      </c>
      <c r="AU141" s="248" t="s">
        <v>83</v>
      </c>
      <c r="AV141" s="13" t="s">
        <v>83</v>
      </c>
      <c r="AW141" s="13" t="s">
        <v>31</v>
      </c>
      <c r="AX141" s="13" t="s">
        <v>73</v>
      </c>
      <c r="AY141" s="248" t="s">
        <v>139</v>
      </c>
    </row>
    <row r="142" spans="1:51" s="13" customFormat="1" ht="12">
      <c r="A142" s="13"/>
      <c r="B142" s="237"/>
      <c r="C142" s="238"/>
      <c r="D142" s="239" t="s">
        <v>193</v>
      </c>
      <c r="E142" s="240" t="s">
        <v>1</v>
      </c>
      <c r="F142" s="241" t="s">
        <v>643</v>
      </c>
      <c r="G142" s="238"/>
      <c r="H142" s="242">
        <v>0.027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193</v>
      </c>
      <c r="AU142" s="248" t="s">
        <v>83</v>
      </c>
      <c r="AV142" s="13" t="s">
        <v>83</v>
      </c>
      <c r="AW142" s="13" t="s">
        <v>31</v>
      </c>
      <c r="AX142" s="13" t="s">
        <v>73</v>
      </c>
      <c r="AY142" s="248" t="s">
        <v>139</v>
      </c>
    </row>
    <row r="143" spans="1:51" s="14" customFormat="1" ht="12">
      <c r="A143" s="14"/>
      <c r="B143" s="249"/>
      <c r="C143" s="250"/>
      <c r="D143" s="239" t="s">
        <v>193</v>
      </c>
      <c r="E143" s="251" t="s">
        <v>1</v>
      </c>
      <c r="F143" s="252" t="s">
        <v>195</v>
      </c>
      <c r="G143" s="250"/>
      <c r="H143" s="253">
        <v>0.0648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9" t="s">
        <v>193</v>
      </c>
      <c r="AU143" s="259" t="s">
        <v>83</v>
      </c>
      <c r="AV143" s="14" t="s">
        <v>146</v>
      </c>
      <c r="AW143" s="14" t="s">
        <v>31</v>
      </c>
      <c r="AX143" s="14" t="s">
        <v>81</v>
      </c>
      <c r="AY143" s="259" t="s">
        <v>139</v>
      </c>
    </row>
    <row r="144" spans="1:65" s="2" customFormat="1" ht="33" customHeight="1">
      <c r="A144" s="37"/>
      <c r="B144" s="38"/>
      <c r="C144" s="218" t="s">
        <v>83</v>
      </c>
      <c r="D144" s="218" t="s">
        <v>142</v>
      </c>
      <c r="E144" s="219" t="s">
        <v>196</v>
      </c>
      <c r="F144" s="220" t="s">
        <v>197</v>
      </c>
      <c r="G144" s="221" t="s">
        <v>198</v>
      </c>
      <c r="H144" s="222">
        <v>10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38</v>
      </c>
      <c r="O144" s="90"/>
      <c r="P144" s="228">
        <f>O144*H144</f>
        <v>0</v>
      </c>
      <c r="Q144" s="228">
        <v>0.02628</v>
      </c>
      <c r="R144" s="228">
        <f>Q144*H144</f>
        <v>0.26280000000000003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146</v>
      </c>
      <c r="AT144" s="230" t="s">
        <v>142</v>
      </c>
      <c r="AU144" s="230" t="s">
        <v>83</v>
      </c>
      <c r="AY144" s="16" t="s">
        <v>139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146</v>
      </c>
      <c r="BM144" s="230" t="s">
        <v>146</v>
      </c>
    </row>
    <row r="145" spans="1:51" s="13" customFormat="1" ht="12">
      <c r="A145" s="13"/>
      <c r="B145" s="237"/>
      <c r="C145" s="238"/>
      <c r="D145" s="239" t="s">
        <v>193</v>
      </c>
      <c r="E145" s="240" t="s">
        <v>1</v>
      </c>
      <c r="F145" s="241" t="s">
        <v>1142</v>
      </c>
      <c r="G145" s="238"/>
      <c r="H145" s="242">
        <v>8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193</v>
      </c>
      <c r="AU145" s="248" t="s">
        <v>83</v>
      </c>
      <c r="AV145" s="13" t="s">
        <v>83</v>
      </c>
      <c r="AW145" s="13" t="s">
        <v>31</v>
      </c>
      <c r="AX145" s="13" t="s">
        <v>73</v>
      </c>
      <c r="AY145" s="248" t="s">
        <v>139</v>
      </c>
    </row>
    <row r="146" spans="1:51" s="13" customFormat="1" ht="12">
      <c r="A146" s="13"/>
      <c r="B146" s="237"/>
      <c r="C146" s="238"/>
      <c r="D146" s="239" t="s">
        <v>193</v>
      </c>
      <c r="E146" s="240" t="s">
        <v>1</v>
      </c>
      <c r="F146" s="241" t="s">
        <v>645</v>
      </c>
      <c r="G146" s="238"/>
      <c r="H146" s="242">
        <v>2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193</v>
      </c>
      <c r="AU146" s="248" t="s">
        <v>83</v>
      </c>
      <c r="AV146" s="13" t="s">
        <v>83</v>
      </c>
      <c r="AW146" s="13" t="s">
        <v>31</v>
      </c>
      <c r="AX146" s="13" t="s">
        <v>73</v>
      </c>
      <c r="AY146" s="248" t="s">
        <v>139</v>
      </c>
    </row>
    <row r="147" spans="1:51" s="14" customFormat="1" ht="12">
      <c r="A147" s="14"/>
      <c r="B147" s="249"/>
      <c r="C147" s="250"/>
      <c r="D147" s="239" t="s">
        <v>193</v>
      </c>
      <c r="E147" s="251" t="s">
        <v>1</v>
      </c>
      <c r="F147" s="252" t="s">
        <v>195</v>
      </c>
      <c r="G147" s="250"/>
      <c r="H147" s="253">
        <v>10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9" t="s">
        <v>193</v>
      </c>
      <c r="AU147" s="259" t="s">
        <v>83</v>
      </c>
      <c r="AV147" s="14" t="s">
        <v>146</v>
      </c>
      <c r="AW147" s="14" t="s">
        <v>31</v>
      </c>
      <c r="AX147" s="14" t="s">
        <v>81</v>
      </c>
      <c r="AY147" s="259" t="s">
        <v>139</v>
      </c>
    </row>
    <row r="148" spans="1:65" s="2" customFormat="1" ht="24.15" customHeight="1">
      <c r="A148" s="37"/>
      <c r="B148" s="38"/>
      <c r="C148" s="218" t="s">
        <v>152</v>
      </c>
      <c r="D148" s="218" t="s">
        <v>142</v>
      </c>
      <c r="E148" s="219" t="s">
        <v>646</v>
      </c>
      <c r="F148" s="220" t="s">
        <v>647</v>
      </c>
      <c r="G148" s="221" t="s">
        <v>305</v>
      </c>
      <c r="H148" s="222">
        <v>0.02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38</v>
      </c>
      <c r="O148" s="90"/>
      <c r="P148" s="228">
        <f>O148*H148</f>
        <v>0</v>
      </c>
      <c r="Q148" s="228">
        <v>1.09</v>
      </c>
      <c r="R148" s="228">
        <f>Q148*H148</f>
        <v>0.021800000000000003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146</v>
      </c>
      <c r="AT148" s="230" t="s">
        <v>142</v>
      </c>
      <c r="AU148" s="230" t="s">
        <v>83</v>
      </c>
      <c r="AY148" s="16" t="s">
        <v>139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146</v>
      </c>
      <c r="BM148" s="230" t="s">
        <v>154</v>
      </c>
    </row>
    <row r="149" spans="1:51" s="13" customFormat="1" ht="12">
      <c r="A149" s="13"/>
      <c r="B149" s="237"/>
      <c r="C149" s="238"/>
      <c r="D149" s="239" t="s">
        <v>193</v>
      </c>
      <c r="E149" s="240" t="s">
        <v>1</v>
      </c>
      <c r="F149" s="241" t="s">
        <v>1143</v>
      </c>
      <c r="G149" s="238"/>
      <c r="H149" s="242">
        <v>0.020412</v>
      </c>
      <c r="I149" s="243"/>
      <c r="J149" s="238"/>
      <c r="K149" s="238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193</v>
      </c>
      <c r="AU149" s="248" t="s">
        <v>83</v>
      </c>
      <c r="AV149" s="13" t="s">
        <v>83</v>
      </c>
      <c r="AW149" s="13" t="s">
        <v>31</v>
      </c>
      <c r="AX149" s="13" t="s">
        <v>73</v>
      </c>
      <c r="AY149" s="248" t="s">
        <v>139</v>
      </c>
    </row>
    <row r="150" spans="1:51" s="14" customFormat="1" ht="12">
      <c r="A150" s="14"/>
      <c r="B150" s="249"/>
      <c r="C150" s="250"/>
      <c r="D150" s="239" t="s">
        <v>193</v>
      </c>
      <c r="E150" s="251" t="s">
        <v>1</v>
      </c>
      <c r="F150" s="252" t="s">
        <v>195</v>
      </c>
      <c r="G150" s="250"/>
      <c r="H150" s="253">
        <v>0.020412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9" t="s">
        <v>193</v>
      </c>
      <c r="AU150" s="259" t="s">
        <v>83</v>
      </c>
      <c r="AV150" s="14" t="s">
        <v>146</v>
      </c>
      <c r="AW150" s="14" t="s">
        <v>31</v>
      </c>
      <c r="AX150" s="14" t="s">
        <v>81</v>
      </c>
      <c r="AY150" s="259" t="s">
        <v>139</v>
      </c>
    </row>
    <row r="151" spans="1:65" s="2" customFormat="1" ht="24.15" customHeight="1">
      <c r="A151" s="37"/>
      <c r="B151" s="38"/>
      <c r="C151" s="218" t="s">
        <v>146</v>
      </c>
      <c r="D151" s="218" t="s">
        <v>142</v>
      </c>
      <c r="E151" s="219" t="s">
        <v>203</v>
      </c>
      <c r="F151" s="220" t="s">
        <v>204</v>
      </c>
      <c r="G151" s="221" t="s">
        <v>201</v>
      </c>
      <c r="H151" s="222">
        <v>25.89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38</v>
      </c>
      <c r="O151" s="90"/>
      <c r="P151" s="228">
        <f>O151*H151</f>
        <v>0</v>
      </c>
      <c r="Q151" s="228">
        <v>0.05897</v>
      </c>
      <c r="R151" s="228">
        <f>Q151*H151</f>
        <v>1.5267333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146</v>
      </c>
      <c r="AT151" s="230" t="s">
        <v>142</v>
      </c>
      <c r="AU151" s="230" t="s">
        <v>83</v>
      </c>
      <c r="AY151" s="16" t="s">
        <v>139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81</v>
      </c>
      <c r="BK151" s="231">
        <f>ROUND(I151*H151,2)</f>
        <v>0</v>
      </c>
      <c r="BL151" s="16" t="s">
        <v>146</v>
      </c>
      <c r="BM151" s="230" t="s">
        <v>158</v>
      </c>
    </row>
    <row r="152" spans="1:51" s="13" customFormat="1" ht="12">
      <c r="A152" s="13"/>
      <c r="B152" s="237"/>
      <c r="C152" s="238"/>
      <c r="D152" s="239" t="s">
        <v>193</v>
      </c>
      <c r="E152" s="240" t="s">
        <v>1</v>
      </c>
      <c r="F152" s="241" t="s">
        <v>1002</v>
      </c>
      <c r="G152" s="238"/>
      <c r="H152" s="242">
        <v>18.72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193</v>
      </c>
      <c r="AU152" s="248" t="s">
        <v>83</v>
      </c>
      <c r="AV152" s="13" t="s">
        <v>83</v>
      </c>
      <c r="AW152" s="13" t="s">
        <v>31</v>
      </c>
      <c r="AX152" s="13" t="s">
        <v>73</v>
      </c>
      <c r="AY152" s="248" t="s">
        <v>139</v>
      </c>
    </row>
    <row r="153" spans="1:51" s="13" customFormat="1" ht="12">
      <c r="A153" s="13"/>
      <c r="B153" s="237"/>
      <c r="C153" s="238"/>
      <c r="D153" s="239" t="s">
        <v>193</v>
      </c>
      <c r="E153" s="240" t="s">
        <v>1</v>
      </c>
      <c r="F153" s="241" t="s">
        <v>753</v>
      </c>
      <c r="G153" s="238"/>
      <c r="H153" s="242">
        <v>-5.12</v>
      </c>
      <c r="I153" s="243"/>
      <c r="J153" s="238"/>
      <c r="K153" s="238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193</v>
      </c>
      <c r="AU153" s="248" t="s">
        <v>83</v>
      </c>
      <c r="AV153" s="13" t="s">
        <v>83</v>
      </c>
      <c r="AW153" s="13" t="s">
        <v>31</v>
      </c>
      <c r="AX153" s="13" t="s">
        <v>73</v>
      </c>
      <c r="AY153" s="248" t="s">
        <v>139</v>
      </c>
    </row>
    <row r="154" spans="1:51" s="13" customFormat="1" ht="12">
      <c r="A154" s="13"/>
      <c r="B154" s="237"/>
      <c r="C154" s="238"/>
      <c r="D154" s="239" t="s">
        <v>193</v>
      </c>
      <c r="E154" s="240" t="s">
        <v>1</v>
      </c>
      <c r="F154" s="241" t="s">
        <v>651</v>
      </c>
      <c r="G154" s="238"/>
      <c r="H154" s="242">
        <v>5.2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193</v>
      </c>
      <c r="AU154" s="248" t="s">
        <v>83</v>
      </c>
      <c r="AV154" s="13" t="s">
        <v>83</v>
      </c>
      <c r="AW154" s="13" t="s">
        <v>31</v>
      </c>
      <c r="AX154" s="13" t="s">
        <v>73</v>
      </c>
      <c r="AY154" s="248" t="s">
        <v>139</v>
      </c>
    </row>
    <row r="155" spans="1:51" s="13" customFormat="1" ht="12">
      <c r="A155" s="13"/>
      <c r="B155" s="237"/>
      <c r="C155" s="238"/>
      <c r="D155" s="239" t="s">
        <v>193</v>
      </c>
      <c r="E155" s="240" t="s">
        <v>1</v>
      </c>
      <c r="F155" s="241" t="s">
        <v>652</v>
      </c>
      <c r="G155" s="238"/>
      <c r="H155" s="242">
        <v>-0.75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193</v>
      </c>
      <c r="AU155" s="248" t="s">
        <v>83</v>
      </c>
      <c r="AV155" s="13" t="s">
        <v>83</v>
      </c>
      <c r="AW155" s="13" t="s">
        <v>31</v>
      </c>
      <c r="AX155" s="13" t="s">
        <v>73</v>
      </c>
      <c r="AY155" s="248" t="s">
        <v>139</v>
      </c>
    </row>
    <row r="156" spans="1:51" s="13" customFormat="1" ht="12">
      <c r="A156" s="13"/>
      <c r="B156" s="237"/>
      <c r="C156" s="238"/>
      <c r="D156" s="239" t="s">
        <v>193</v>
      </c>
      <c r="E156" s="240" t="s">
        <v>1</v>
      </c>
      <c r="F156" s="241" t="s">
        <v>1144</v>
      </c>
      <c r="G156" s="238"/>
      <c r="H156" s="242">
        <v>7.84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193</v>
      </c>
      <c r="AU156" s="248" t="s">
        <v>83</v>
      </c>
      <c r="AV156" s="13" t="s">
        <v>83</v>
      </c>
      <c r="AW156" s="13" t="s">
        <v>31</v>
      </c>
      <c r="AX156" s="13" t="s">
        <v>73</v>
      </c>
      <c r="AY156" s="248" t="s">
        <v>139</v>
      </c>
    </row>
    <row r="157" spans="1:51" s="14" customFormat="1" ht="12">
      <c r="A157" s="14"/>
      <c r="B157" s="249"/>
      <c r="C157" s="250"/>
      <c r="D157" s="239" t="s">
        <v>193</v>
      </c>
      <c r="E157" s="251" t="s">
        <v>1</v>
      </c>
      <c r="F157" s="252" t="s">
        <v>195</v>
      </c>
      <c r="G157" s="250"/>
      <c r="H157" s="253">
        <v>25.89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193</v>
      </c>
      <c r="AU157" s="259" t="s">
        <v>83</v>
      </c>
      <c r="AV157" s="14" t="s">
        <v>146</v>
      </c>
      <c r="AW157" s="14" t="s">
        <v>31</v>
      </c>
      <c r="AX157" s="14" t="s">
        <v>81</v>
      </c>
      <c r="AY157" s="259" t="s">
        <v>139</v>
      </c>
    </row>
    <row r="158" spans="1:65" s="2" customFormat="1" ht="24.15" customHeight="1">
      <c r="A158" s="37"/>
      <c r="B158" s="38"/>
      <c r="C158" s="218" t="s">
        <v>138</v>
      </c>
      <c r="D158" s="218" t="s">
        <v>142</v>
      </c>
      <c r="E158" s="219" t="s">
        <v>1006</v>
      </c>
      <c r="F158" s="220" t="s">
        <v>1007</v>
      </c>
      <c r="G158" s="221" t="s">
        <v>201</v>
      </c>
      <c r="H158" s="222">
        <v>5.818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38</v>
      </c>
      <c r="O158" s="90"/>
      <c r="P158" s="228">
        <f>O158*H158</f>
        <v>0</v>
      </c>
      <c r="Q158" s="228">
        <v>0.07571</v>
      </c>
      <c r="R158" s="228">
        <f>Q158*H158</f>
        <v>0.44048077999999996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146</v>
      </c>
      <c r="AT158" s="230" t="s">
        <v>142</v>
      </c>
      <c r="AU158" s="230" t="s">
        <v>83</v>
      </c>
      <c r="AY158" s="16" t="s">
        <v>139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146</v>
      </c>
      <c r="BM158" s="230" t="s">
        <v>84</v>
      </c>
    </row>
    <row r="159" spans="1:51" s="13" customFormat="1" ht="12">
      <c r="A159" s="13"/>
      <c r="B159" s="237"/>
      <c r="C159" s="238"/>
      <c r="D159" s="239" t="s">
        <v>193</v>
      </c>
      <c r="E159" s="240" t="s">
        <v>1</v>
      </c>
      <c r="F159" s="241" t="s">
        <v>1008</v>
      </c>
      <c r="G159" s="238"/>
      <c r="H159" s="242">
        <v>7.618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193</v>
      </c>
      <c r="AU159" s="248" t="s">
        <v>83</v>
      </c>
      <c r="AV159" s="13" t="s">
        <v>83</v>
      </c>
      <c r="AW159" s="13" t="s">
        <v>31</v>
      </c>
      <c r="AX159" s="13" t="s">
        <v>73</v>
      </c>
      <c r="AY159" s="248" t="s">
        <v>139</v>
      </c>
    </row>
    <row r="160" spans="1:51" s="13" customFormat="1" ht="12">
      <c r="A160" s="13"/>
      <c r="B160" s="237"/>
      <c r="C160" s="238"/>
      <c r="D160" s="239" t="s">
        <v>193</v>
      </c>
      <c r="E160" s="240" t="s">
        <v>1</v>
      </c>
      <c r="F160" s="241" t="s">
        <v>1009</v>
      </c>
      <c r="G160" s="238"/>
      <c r="H160" s="242">
        <v>-1.8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193</v>
      </c>
      <c r="AU160" s="248" t="s">
        <v>83</v>
      </c>
      <c r="AV160" s="13" t="s">
        <v>83</v>
      </c>
      <c r="AW160" s="13" t="s">
        <v>31</v>
      </c>
      <c r="AX160" s="13" t="s">
        <v>73</v>
      </c>
      <c r="AY160" s="248" t="s">
        <v>139</v>
      </c>
    </row>
    <row r="161" spans="1:51" s="14" customFormat="1" ht="12">
      <c r="A161" s="14"/>
      <c r="B161" s="249"/>
      <c r="C161" s="250"/>
      <c r="D161" s="239" t="s">
        <v>193</v>
      </c>
      <c r="E161" s="251" t="s">
        <v>1</v>
      </c>
      <c r="F161" s="252" t="s">
        <v>195</v>
      </c>
      <c r="G161" s="250"/>
      <c r="H161" s="253">
        <v>5.818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9" t="s">
        <v>193</v>
      </c>
      <c r="AU161" s="259" t="s">
        <v>83</v>
      </c>
      <c r="AV161" s="14" t="s">
        <v>146</v>
      </c>
      <c r="AW161" s="14" t="s">
        <v>31</v>
      </c>
      <c r="AX161" s="14" t="s">
        <v>81</v>
      </c>
      <c r="AY161" s="259" t="s">
        <v>139</v>
      </c>
    </row>
    <row r="162" spans="1:65" s="2" customFormat="1" ht="33" customHeight="1">
      <c r="A162" s="37"/>
      <c r="B162" s="38"/>
      <c r="C162" s="218" t="s">
        <v>154</v>
      </c>
      <c r="D162" s="218" t="s">
        <v>142</v>
      </c>
      <c r="E162" s="219" t="s">
        <v>1010</v>
      </c>
      <c r="F162" s="220" t="s">
        <v>1011</v>
      </c>
      <c r="G162" s="221" t="s">
        <v>201</v>
      </c>
      <c r="H162" s="222">
        <v>4.8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38</v>
      </c>
      <c r="O162" s="90"/>
      <c r="P162" s="228">
        <f>O162*H162</f>
        <v>0</v>
      </c>
      <c r="Q162" s="228">
        <v>0.11585</v>
      </c>
      <c r="R162" s="228">
        <f>Q162*H162</f>
        <v>0.5560799999999999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146</v>
      </c>
      <c r="AT162" s="230" t="s">
        <v>142</v>
      </c>
      <c r="AU162" s="230" t="s">
        <v>83</v>
      </c>
      <c r="AY162" s="16" t="s">
        <v>139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146</v>
      </c>
      <c r="BM162" s="230" t="s">
        <v>216</v>
      </c>
    </row>
    <row r="163" spans="1:51" s="13" customFormat="1" ht="12">
      <c r="A163" s="13"/>
      <c r="B163" s="237"/>
      <c r="C163" s="238"/>
      <c r="D163" s="239" t="s">
        <v>193</v>
      </c>
      <c r="E163" s="240" t="s">
        <v>1</v>
      </c>
      <c r="F163" s="241" t="s">
        <v>1012</v>
      </c>
      <c r="G163" s="238"/>
      <c r="H163" s="242">
        <v>4.8</v>
      </c>
      <c r="I163" s="243"/>
      <c r="J163" s="238"/>
      <c r="K163" s="238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193</v>
      </c>
      <c r="AU163" s="248" t="s">
        <v>83</v>
      </c>
      <c r="AV163" s="13" t="s">
        <v>83</v>
      </c>
      <c r="AW163" s="13" t="s">
        <v>31</v>
      </c>
      <c r="AX163" s="13" t="s">
        <v>73</v>
      </c>
      <c r="AY163" s="248" t="s">
        <v>139</v>
      </c>
    </row>
    <row r="164" spans="1:51" s="14" customFormat="1" ht="12">
      <c r="A164" s="14"/>
      <c r="B164" s="249"/>
      <c r="C164" s="250"/>
      <c r="D164" s="239" t="s">
        <v>193</v>
      </c>
      <c r="E164" s="251" t="s">
        <v>1</v>
      </c>
      <c r="F164" s="252" t="s">
        <v>195</v>
      </c>
      <c r="G164" s="250"/>
      <c r="H164" s="253">
        <v>4.8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9" t="s">
        <v>193</v>
      </c>
      <c r="AU164" s="259" t="s">
        <v>83</v>
      </c>
      <c r="AV164" s="14" t="s">
        <v>146</v>
      </c>
      <c r="AW164" s="14" t="s">
        <v>31</v>
      </c>
      <c r="AX164" s="14" t="s">
        <v>81</v>
      </c>
      <c r="AY164" s="259" t="s">
        <v>139</v>
      </c>
    </row>
    <row r="165" spans="1:65" s="2" customFormat="1" ht="24.15" customHeight="1">
      <c r="A165" s="37"/>
      <c r="B165" s="38"/>
      <c r="C165" s="218" t="s">
        <v>159</v>
      </c>
      <c r="D165" s="218" t="s">
        <v>142</v>
      </c>
      <c r="E165" s="219" t="s">
        <v>1013</v>
      </c>
      <c r="F165" s="220" t="s">
        <v>1014</v>
      </c>
      <c r="G165" s="221" t="s">
        <v>201</v>
      </c>
      <c r="H165" s="222">
        <v>7.2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38</v>
      </c>
      <c r="O165" s="90"/>
      <c r="P165" s="228">
        <f>O165*H165</f>
        <v>0</v>
      </c>
      <c r="Q165" s="228">
        <v>0.073245</v>
      </c>
      <c r="R165" s="228">
        <f>Q165*H165</f>
        <v>0.527364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146</v>
      </c>
      <c r="AT165" s="230" t="s">
        <v>142</v>
      </c>
      <c r="AU165" s="230" t="s">
        <v>83</v>
      </c>
      <c r="AY165" s="16" t="s">
        <v>139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81</v>
      </c>
      <c r="BK165" s="231">
        <f>ROUND(I165*H165,2)</f>
        <v>0</v>
      </c>
      <c r="BL165" s="16" t="s">
        <v>146</v>
      </c>
      <c r="BM165" s="230" t="s">
        <v>162</v>
      </c>
    </row>
    <row r="166" spans="1:51" s="13" customFormat="1" ht="12">
      <c r="A166" s="13"/>
      <c r="B166" s="237"/>
      <c r="C166" s="238"/>
      <c r="D166" s="239" t="s">
        <v>193</v>
      </c>
      <c r="E166" s="240" t="s">
        <v>1</v>
      </c>
      <c r="F166" s="241" t="s">
        <v>1015</v>
      </c>
      <c r="G166" s="238"/>
      <c r="H166" s="242">
        <v>7.2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193</v>
      </c>
      <c r="AU166" s="248" t="s">
        <v>83</v>
      </c>
      <c r="AV166" s="13" t="s">
        <v>83</v>
      </c>
      <c r="AW166" s="13" t="s">
        <v>31</v>
      </c>
      <c r="AX166" s="13" t="s">
        <v>73</v>
      </c>
      <c r="AY166" s="248" t="s">
        <v>139</v>
      </c>
    </row>
    <row r="167" spans="1:51" s="14" customFormat="1" ht="12">
      <c r="A167" s="14"/>
      <c r="B167" s="249"/>
      <c r="C167" s="250"/>
      <c r="D167" s="239" t="s">
        <v>193</v>
      </c>
      <c r="E167" s="251" t="s">
        <v>1</v>
      </c>
      <c r="F167" s="252" t="s">
        <v>195</v>
      </c>
      <c r="G167" s="250"/>
      <c r="H167" s="253">
        <v>7.2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9" t="s">
        <v>193</v>
      </c>
      <c r="AU167" s="259" t="s">
        <v>83</v>
      </c>
      <c r="AV167" s="14" t="s">
        <v>146</v>
      </c>
      <c r="AW167" s="14" t="s">
        <v>31</v>
      </c>
      <c r="AX167" s="14" t="s">
        <v>81</v>
      </c>
      <c r="AY167" s="259" t="s">
        <v>139</v>
      </c>
    </row>
    <row r="168" spans="1:65" s="2" customFormat="1" ht="24.15" customHeight="1">
      <c r="A168" s="37"/>
      <c r="B168" s="38"/>
      <c r="C168" s="218" t="s">
        <v>158</v>
      </c>
      <c r="D168" s="218" t="s">
        <v>142</v>
      </c>
      <c r="E168" s="219" t="s">
        <v>653</v>
      </c>
      <c r="F168" s="220" t="s">
        <v>654</v>
      </c>
      <c r="G168" s="221" t="s">
        <v>201</v>
      </c>
      <c r="H168" s="222">
        <v>0.24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38</v>
      </c>
      <c r="O168" s="90"/>
      <c r="P168" s="228">
        <f>O168*H168</f>
        <v>0</v>
      </c>
      <c r="Q168" s="228">
        <v>0.178184</v>
      </c>
      <c r="R168" s="228">
        <f>Q168*H168</f>
        <v>0.04276416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146</v>
      </c>
      <c r="AT168" s="230" t="s">
        <v>142</v>
      </c>
      <c r="AU168" s="230" t="s">
        <v>83</v>
      </c>
      <c r="AY168" s="16" t="s">
        <v>139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81</v>
      </c>
      <c r="BK168" s="231">
        <f>ROUND(I168*H168,2)</f>
        <v>0</v>
      </c>
      <c r="BL168" s="16" t="s">
        <v>146</v>
      </c>
      <c r="BM168" s="230" t="s">
        <v>167</v>
      </c>
    </row>
    <row r="169" spans="1:51" s="13" customFormat="1" ht="12">
      <c r="A169" s="13"/>
      <c r="B169" s="237"/>
      <c r="C169" s="238"/>
      <c r="D169" s="239" t="s">
        <v>193</v>
      </c>
      <c r="E169" s="240" t="s">
        <v>1</v>
      </c>
      <c r="F169" s="241" t="s">
        <v>1016</v>
      </c>
      <c r="G169" s="238"/>
      <c r="H169" s="242">
        <v>0.24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8" t="s">
        <v>193</v>
      </c>
      <c r="AU169" s="248" t="s">
        <v>83</v>
      </c>
      <c r="AV169" s="13" t="s">
        <v>83</v>
      </c>
      <c r="AW169" s="13" t="s">
        <v>31</v>
      </c>
      <c r="AX169" s="13" t="s">
        <v>73</v>
      </c>
      <c r="AY169" s="248" t="s">
        <v>139</v>
      </c>
    </row>
    <row r="170" spans="1:51" s="14" customFormat="1" ht="12">
      <c r="A170" s="14"/>
      <c r="B170" s="249"/>
      <c r="C170" s="250"/>
      <c r="D170" s="239" t="s">
        <v>193</v>
      </c>
      <c r="E170" s="251" t="s">
        <v>1</v>
      </c>
      <c r="F170" s="252" t="s">
        <v>195</v>
      </c>
      <c r="G170" s="250"/>
      <c r="H170" s="253">
        <v>0.24</v>
      </c>
      <c r="I170" s="254"/>
      <c r="J170" s="250"/>
      <c r="K170" s="250"/>
      <c r="L170" s="255"/>
      <c r="M170" s="256"/>
      <c r="N170" s="257"/>
      <c r="O170" s="257"/>
      <c r="P170" s="257"/>
      <c r="Q170" s="257"/>
      <c r="R170" s="257"/>
      <c r="S170" s="257"/>
      <c r="T170" s="25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9" t="s">
        <v>193</v>
      </c>
      <c r="AU170" s="259" t="s">
        <v>83</v>
      </c>
      <c r="AV170" s="14" t="s">
        <v>146</v>
      </c>
      <c r="AW170" s="14" t="s">
        <v>31</v>
      </c>
      <c r="AX170" s="14" t="s">
        <v>81</v>
      </c>
      <c r="AY170" s="259" t="s">
        <v>139</v>
      </c>
    </row>
    <row r="171" spans="1:63" s="12" customFormat="1" ht="22.8" customHeight="1">
      <c r="A171" s="12"/>
      <c r="B171" s="202"/>
      <c r="C171" s="203"/>
      <c r="D171" s="204" t="s">
        <v>72</v>
      </c>
      <c r="E171" s="216" t="s">
        <v>154</v>
      </c>
      <c r="F171" s="216" t="s">
        <v>207</v>
      </c>
      <c r="G171" s="203"/>
      <c r="H171" s="203"/>
      <c r="I171" s="206"/>
      <c r="J171" s="217">
        <f>BK171</f>
        <v>0</v>
      </c>
      <c r="K171" s="203"/>
      <c r="L171" s="208"/>
      <c r="M171" s="209"/>
      <c r="N171" s="210"/>
      <c r="O171" s="210"/>
      <c r="P171" s="211">
        <f>SUM(P172:P206)</f>
        <v>0</v>
      </c>
      <c r="Q171" s="210"/>
      <c r="R171" s="211">
        <f>SUM(R172:R206)</f>
        <v>8.338116484</v>
      </c>
      <c r="S171" s="210"/>
      <c r="T171" s="212">
        <f>SUM(T172:T206)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81</v>
      </c>
      <c r="AT171" s="214" t="s">
        <v>72</v>
      </c>
      <c r="AU171" s="214" t="s">
        <v>81</v>
      </c>
      <c r="AY171" s="213" t="s">
        <v>139</v>
      </c>
      <c r="BK171" s="215">
        <f>SUM(BK172:BK206)</f>
        <v>0</v>
      </c>
    </row>
    <row r="172" spans="1:65" s="2" customFormat="1" ht="24.15" customHeight="1">
      <c r="A172" s="37"/>
      <c r="B172" s="38"/>
      <c r="C172" s="218" t="s">
        <v>221</v>
      </c>
      <c r="D172" s="218" t="s">
        <v>142</v>
      </c>
      <c r="E172" s="219" t="s">
        <v>208</v>
      </c>
      <c r="F172" s="220" t="s">
        <v>209</v>
      </c>
      <c r="G172" s="221" t="s">
        <v>201</v>
      </c>
      <c r="H172" s="222">
        <v>108.6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38</v>
      </c>
      <c r="O172" s="90"/>
      <c r="P172" s="228">
        <f>O172*H172</f>
        <v>0</v>
      </c>
      <c r="Q172" s="228">
        <v>0.017</v>
      </c>
      <c r="R172" s="228">
        <f>Q172*H172</f>
        <v>1.8462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146</v>
      </c>
      <c r="AT172" s="230" t="s">
        <v>142</v>
      </c>
      <c r="AU172" s="230" t="s">
        <v>83</v>
      </c>
      <c r="AY172" s="16" t="s">
        <v>139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81</v>
      </c>
      <c r="BK172" s="231">
        <f>ROUND(I172*H172,2)</f>
        <v>0</v>
      </c>
      <c r="BL172" s="16" t="s">
        <v>146</v>
      </c>
      <c r="BM172" s="230" t="s">
        <v>1145</v>
      </c>
    </row>
    <row r="173" spans="1:51" s="13" customFormat="1" ht="12">
      <c r="A173" s="13"/>
      <c r="B173" s="237"/>
      <c r="C173" s="238"/>
      <c r="D173" s="239" t="s">
        <v>193</v>
      </c>
      <c r="E173" s="240" t="s">
        <v>1</v>
      </c>
      <c r="F173" s="241" t="s">
        <v>1018</v>
      </c>
      <c r="G173" s="238"/>
      <c r="H173" s="242">
        <v>108.6</v>
      </c>
      <c r="I173" s="243"/>
      <c r="J173" s="238"/>
      <c r="K173" s="238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193</v>
      </c>
      <c r="AU173" s="248" t="s">
        <v>83</v>
      </c>
      <c r="AV173" s="13" t="s">
        <v>83</v>
      </c>
      <c r="AW173" s="13" t="s">
        <v>31</v>
      </c>
      <c r="AX173" s="13" t="s">
        <v>81</v>
      </c>
      <c r="AY173" s="248" t="s">
        <v>139</v>
      </c>
    </row>
    <row r="174" spans="1:65" s="2" customFormat="1" ht="24.15" customHeight="1">
      <c r="A174" s="37"/>
      <c r="B174" s="38"/>
      <c r="C174" s="218" t="s">
        <v>84</v>
      </c>
      <c r="D174" s="218" t="s">
        <v>142</v>
      </c>
      <c r="E174" s="219" t="s">
        <v>212</v>
      </c>
      <c r="F174" s="220" t="s">
        <v>213</v>
      </c>
      <c r="G174" s="221" t="s">
        <v>201</v>
      </c>
      <c r="H174" s="222">
        <v>54.406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38</v>
      </c>
      <c r="O174" s="90"/>
      <c r="P174" s="228">
        <f>O174*H174</f>
        <v>0</v>
      </c>
      <c r="Q174" s="228">
        <v>0.004384</v>
      </c>
      <c r="R174" s="228">
        <f>Q174*H174</f>
        <v>0.238515904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146</v>
      </c>
      <c r="AT174" s="230" t="s">
        <v>142</v>
      </c>
      <c r="AU174" s="230" t="s">
        <v>83</v>
      </c>
      <c r="AY174" s="16" t="s">
        <v>139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81</v>
      </c>
      <c r="BK174" s="231">
        <f>ROUND(I174*H174,2)</f>
        <v>0</v>
      </c>
      <c r="BL174" s="16" t="s">
        <v>146</v>
      </c>
      <c r="BM174" s="230" t="s">
        <v>229</v>
      </c>
    </row>
    <row r="175" spans="1:51" s="13" customFormat="1" ht="12">
      <c r="A175" s="13"/>
      <c r="B175" s="237"/>
      <c r="C175" s="238"/>
      <c r="D175" s="239" t="s">
        <v>193</v>
      </c>
      <c r="E175" s="240" t="s">
        <v>1</v>
      </c>
      <c r="F175" s="241" t="s">
        <v>1146</v>
      </c>
      <c r="G175" s="238"/>
      <c r="H175" s="242">
        <v>18.72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193</v>
      </c>
      <c r="AU175" s="248" t="s">
        <v>83</v>
      </c>
      <c r="AV175" s="13" t="s">
        <v>83</v>
      </c>
      <c r="AW175" s="13" t="s">
        <v>31</v>
      </c>
      <c r="AX175" s="13" t="s">
        <v>73</v>
      </c>
      <c r="AY175" s="248" t="s">
        <v>139</v>
      </c>
    </row>
    <row r="176" spans="1:51" s="13" customFormat="1" ht="12">
      <c r="A176" s="13"/>
      <c r="B176" s="237"/>
      <c r="C176" s="238"/>
      <c r="D176" s="239" t="s">
        <v>193</v>
      </c>
      <c r="E176" s="240" t="s">
        <v>1</v>
      </c>
      <c r="F176" s="241" t="s">
        <v>753</v>
      </c>
      <c r="G176" s="238"/>
      <c r="H176" s="242">
        <v>-5.12</v>
      </c>
      <c r="I176" s="243"/>
      <c r="J176" s="238"/>
      <c r="K176" s="238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193</v>
      </c>
      <c r="AU176" s="248" t="s">
        <v>83</v>
      </c>
      <c r="AV176" s="13" t="s">
        <v>83</v>
      </c>
      <c r="AW176" s="13" t="s">
        <v>31</v>
      </c>
      <c r="AX176" s="13" t="s">
        <v>73</v>
      </c>
      <c r="AY176" s="248" t="s">
        <v>139</v>
      </c>
    </row>
    <row r="177" spans="1:51" s="13" customFormat="1" ht="12">
      <c r="A177" s="13"/>
      <c r="B177" s="237"/>
      <c r="C177" s="238"/>
      <c r="D177" s="239" t="s">
        <v>193</v>
      </c>
      <c r="E177" s="240" t="s">
        <v>1</v>
      </c>
      <c r="F177" s="241" t="s">
        <v>660</v>
      </c>
      <c r="G177" s="238"/>
      <c r="H177" s="242">
        <v>6.24</v>
      </c>
      <c r="I177" s="243"/>
      <c r="J177" s="238"/>
      <c r="K177" s="238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193</v>
      </c>
      <c r="AU177" s="248" t="s">
        <v>83</v>
      </c>
      <c r="AV177" s="13" t="s">
        <v>83</v>
      </c>
      <c r="AW177" s="13" t="s">
        <v>31</v>
      </c>
      <c r="AX177" s="13" t="s">
        <v>73</v>
      </c>
      <c r="AY177" s="248" t="s">
        <v>139</v>
      </c>
    </row>
    <row r="178" spans="1:51" s="13" customFormat="1" ht="12">
      <c r="A178" s="13"/>
      <c r="B178" s="237"/>
      <c r="C178" s="238"/>
      <c r="D178" s="239" t="s">
        <v>193</v>
      </c>
      <c r="E178" s="240" t="s">
        <v>1</v>
      </c>
      <c r="F178" s="241" t="s">
        <v>652</v>
      </c>
      <c r="G178" s="238"/>
      <c r="H178" s="242">
        <v>-0.75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193</v>
      </c>
      <c r="AU178" s="248" t="s">
        <v>83</v>
      </c>
      <c r="AV178" s="13" t="s">
        <v>83</v>
      </c>
      <c r="AW178" s="13" t="s">
        <v>31</v>
      </c>
      <c r="AX178" s="13" t="s">
        <v>73</v>
      </c>
      <c r="AY178" s="248" t="s">
        <v>139</v>
      </c>
    </row>
    <row r="179" spans="1:51" s="13" customFormat="1" ht="12">
      <c r="A179" s="13"/>
      <c r="B179" s="237"/>
      <c r="C179" s="238"/>
      <c r="D179" s="239" t="s">
        <v>193</v>
      </c>
      <c r="E179" s="240" t="s">
        <v>1</v>
      </c>
      <c r="F179" s="241" t="s">
        <v>1019</v>
      </c>
      <c r="G179" s="238"/>
      <c r="H179" s="242">
        <v>12.48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193</v>
      </c>
      <c r="AU179" s="248" t="s">
        <v>83</v>
      </c>
      <c r="AV179" s="13" t="s">
        <v>83</v>
      </c>
      <c r="AW179" s="13" t="s">
        <v>31</v>
      </c>
      <c r="AX179" s="13" t="s">
        <v>73</v>
      </c>
      <c r="AY179" s="248" t="s">
        <v>139</v>
      </c>
    </row>
    <row r="180" spans="1:51" s="13" customFormat="1" ht="12">
      <c r="A180" s="13"/>
      <c r="B180" s="237"/>
      <c r="C180" s="238"/>
      <c r="D180" s="239" t="s">
        <v>193</v>
      </c>
      <c r="E180" s="240" t="s">
        <v>1</v>
      </c>
      <c r="F180" s="241" t="s">
        <v>1147</v>
      </c>
      <c r="G180" s="238"/>
      <c r="H180" s="242">
        <v>1.6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193</v>
      </c>
      <c r="AU180" s="248" t="s">
        <v>83</v>
      </c>
      <c r="AV180" s="13" t="s">
        <v>83</v>
      </c>
      <c r="AW180" s="13" t="s">
        <v>31</v>
      </c>
      <c r="AX180" s="13" t="s">
        <v>73</v>
      </c>
      <c r="AY180" s="248" t="s">
        <v>139</v>
      </c>
    </row>
    <row r="181" spans="1:51" s="13" customFormat="1" ht="12">
      <c r="A181" s="13"/>
      <c r="B181" s="237"/>
      <c r="C181" s="238"/>
      <c r="D181" s="239" t="s">
        <v>193</v>
      </c>
      <c r="E181" s="240" t="s">
        <v>1</v>
      </c>
      <c r="F181" s="241" t="s">
        <v>1021</v>
      </c>
      <c r="G181" s="238"/>
      <c r="H181" s="242">
        <v>10.4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193</v>
      </c>
      <c r="AU181" s="248" t="s">
        <v>83</v>
      </c>
      <c r="AV181" s="13" t="s">
        <v>83</v>
      </c>
      <c r="AW181" s="13" t="s">
        <v>31</v>
      </c>
      <c r="AX181" s="13" t="s">
        <v>73</v>
      </c>
      <c r="AY181" s="248" t="s">
        <v>139</v>
      </c>
    </row>
    <row r="182" spans="1:51" s="13" customFormat="1" ht="12">
      <c r="A182" s="13"/>
      <c r="B182" s="237"/>
      <c r="C182" s="238"/>
      <c r="D182" s="239" t="s">
        <v>193</v>
      </c>
      <c r="E182" s="240" t="s">
        <v>1</v>
      </c>
      <c r="F182" s="241" t="s">
        <v>1022</v>
      </c>
      <c r="G182" s="238"/>
      <c r="H182" s="242">
        <v>-2.8</v>
      </c>
      <c r="I182" s="243"/>
      <c r="J182" s="238"/>
      <c r="K182" s="238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193</v>
      </c>
      <c r="AU182" s="248" t="s">
        <v>83</v>
      </c>
      <c r="AV182" s="13" t="s">
        <v>83</v>
      </c>
      <c r="AW182" s="13" t="s">
        <v>31</v>
      </c>
      <c r="AX182" s="13" t="s">
        <v>73</v>
      </c>
      <c r="AY182" s="248" t="s">
        <v>139</v>
      </c>
    </row>
    <row r="183" spans="1:51" s="13" customFormat="1" ht="12">
      <c r="A183" s="13"/>
      <c r="B183" s="237"/>
      <c r="C183" s="238"/>
      <c r="D183" s="239" t="s">
        <v>193</v>
      </c>
      <c r="E183" s="240" t="s">
        <v>1</v>
      </c>
      <c r="F183" s="241" t="s">
        <v>1023</v>
      </c>
      <c r="G183" s="238"/>
      <c r="H183" s="242">
        <v>15.236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193</v>
      </c>
      <c r="AU183" s="248" t="s">
        <v>83</v>
      </c>
      <c r="AV183" s="13" t="s">
        <v>83</v>
      </c>
      <c r="AW183" s="13" t="s">
        <v>31</v>
      </c>
      <c r="AX183" s="13" t="s">
        <v>73</v>
      </c>
      <c r="AY183" s="248" t="s">
        <v>139</v>
      </c>
    </row>
    <row r="184" spans="1:51" s="13" customFormat="1" ht="12">
      <c r="A184" s="13"/>
      <c r="B184" s="237"/>
      <c r="C184" s="238"/>
      <c r="D184" s="239" t="s">
        <v>193</v>
      </c>
      <c r="E184" s="240" t="s">
        <v>1</v>
      </c>
      <c r="F184" s="241" t="s">
        <v>934</v>
      </c>
      <c r="G184" s="238"/>
      <c r="H184" s="242">
        <v>-3.6</v>
      </c>
      <c r="I184" s="243"/>
      <c r="J184" s="238"/>
      <c r="K184" s="238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193</v>
      </c>
      <c r="AU184" s="248" t="s">
        <v>83</v>
      </c>
      <c r="AV184" s="13" t="s">
        <v>83</v>
      </c>
      <c r="AW184" s="13" t="s">
        <v>31</v>
      </c>
      <c r="AX184" s="13" t="s">
        <v>73</v>
      </c>
      <c r="AY184" s="248" t="s">
        <v>139</v>
      </c>
    </row>
    <row r="185" spans="1:51" s="13" customFormat="1" ht="12">
      <c r="A185" s="13"/>
      <c r="B185" s="237"/>
      <c r="C185" s="238"/>
      <c r="D185" s="239" t="s">
        <v>193</v>
      </c>
      <c r="E185" s="240" t="s">
        <v>1</v>
      </c>
      <c r="F185" s="241" t="s">
        <v>1024</v>
      </c>
      <c r="G185" s="238"/>
      <c r="H185" s="242">
        <v>2</v>
      </c>
      <c r="I185" s="243"/>
      <c r="J185" s="238"/>
      <c r="K185" s="238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193</v>
      </c>
      <c r="AU185" s="248" t="s">
        <v>83</v>
      </c>
      <c r="AV185" s="13" t="s">
        <v>83</v>
      </c>
      <c r="AW185" s="13" t="s">
        <v>31</v>
      </c>
      <c r="AX185" s="13" t="s">
        <v>73</v>
      </c>
      <c r="AY185" s="248" t="s">
        <v>139</v>
      </c>
    </row>
    <row r="186" spans="1:51" s="14" customFormat="1" ht="12">
      <c r="A186" s="14"/>
      <c r="B186" s="249"/>
      <c r="C186" s="250"/>
      <c r="D186" s="239" t="s">
        <v>193</v>
      </c>
      <c r="E186" s="251" t="s">
        <v>1</v>
      </c>
      <c r="F186" s="252" t="s">
        <v>195</v>
      </c>
      <c r="G186" s="250"/>
      <c r="H186" s="253">
        <v>54.406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9" t="s">
        <v>193</v>
      </c>
      <c r="AU186" s="259" t="s">
        <v>83</v>
      </c>
      <c r="AV186" s="14" t="s">
        <v>146</v>
      </c>
      <c r="AW186" s="14" t="s">
        <v>31</v>
      </c>
      <c r="AX186" s="14" t="s">
        <v>81</v>
      </c>
      <c r="AY186" s="259" t="s">
        <v>139</v>
      </c>
    </row>
    <row r="187" spans="1:65" s="2" customFormat="1" ht="24.15" customHeight="1">
      <c r="A187" s="37"/>
      <c r="B187" s="38"/>
      <c r="C187" s="218" t="s">
        <v>226</v>
      </c>
      <c r="D187" s="218" t="s">
        <v>142</v>
      </c>
      <c r="E187" s="219" t="s">
        <v>661</v>
      </c>
      <c r="F187" s="220" t="s">
        <v>662</v>
      </c>
      <c r="G187" s="221" t="s">
        <v>201</v>
      </c>
      <c r="H187" s="222">
        <v>20.326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38</v>
      </c>
      <c r="O187" s="90"/>
      <c r="P187" s="228">
        <f>O187*H187</f>
        <v>0</v>
      </c>
      <c r="Q187" s="228">
        <v>0.004</v>
      </c>
      <c r="R187" s="228">
        <f>Q187*H187</f>
        <v>0.081304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146</v>
      </c>
      <c r="AT187" s="230" t="s">
        <v>142</v>
      </c>
      <c r="AU187" s="230" t="s">
        <v>83</v>
      </c>
      <c r="AY187" s="16" t="s">
        <v>139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81</v>
      </c>
      <c r="BK187" s="231">
        <f>ROUND(I187*H187,2)</f>
        <v>0</v>
      </c>
      <c r="BL187" s="16" t="s">
        <v>146</v>
      </c>
      <c r="BM187" s="230" t="s">
        <v>87</v>
      </c>
    </row>
    <row r="188" spans="1:51" s="13" customFormat="1" ht="12">
      <c r="A188" s="13"/>
      <c r="B188" s="237"/>
      <c r="C188" s="238"/>
      <c r="D188" s="239" t="s">
        <v>193</v>
      </c>
      <c r="E188" s="240" t="s">
        <v>1</v>
      </c>
      <c r="F188" s="241" t="s">
        <v>660</v>
      </c>
      <c r="G188" s="238"/>
      <c r="H188" s="242">
        <v>6.24</v>
      </c>
      <c r="I188" s="243"/>
      <c r="J188" s="238"/>
      <c r="K188" s="238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193</v>
      </c>
      <c r="AU188" s="248" t="s">
        <v>83</v>
      </c>
      <c r="AV188" s="13" t="s">
        <v>83</v>
      </c>
      <c r="AW188" s="13" t="s">
        <v>31</v>
      </c>
      <c r="AX188" s="13" t="s">
        <v>73</v>
      </c>
      <c r="AY188" s="248" t="s">
        <v>139</v>
      </c>
    </row>
    <row r="189" spans="1:51" s="13" customFormat="1" ht="12">
      <c r="A189" s="13"/>
      <c r="B189" s="237"/>
      <c r="C189" s="238"/>
      <c r="D189" s="239" t="s">
        <v>193</v>
      </c>
      <c r="E189" s="240" t="s">
        <v>1</v>
      </c>
      <c r="F189" s="241" t="s">
        <v>652</v>
      </c>
      <c r="G189" s="238"/>
      <c r="H189" s="242">
        <v>-0.75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193</v>
      </c>
      <c r="AU189" s="248" t="s">
        <v>83</v>
      </c>
      <c r="AV189" s="13" t="s">
        <v>83</v>
      </c>
      <c r="AW189" s="13" t="s">
        <v>31</v>
      </c>
      <c r="AX189" s="13" t="s">
        <v>73</v>
      </c>
      <c r="AY189" s="248" t="s">
        <v>139</v>
      </c>
    </row>
    <row r="190" spans="1:51" s="13" customFormat="1" ht="12">
      <c r="A190" s="13"/>
      <c r="B190" s="237"/>
      <c r="C190" s="238"/>
      <c r="D190" s="239" t="s">
        <v>193</v>
      </c>
      <c r="E190" s="240" t="s">
        <v>1</v>
      </c>
      <c r="F190" s="241" t="s">
        <v>1023</v>
      </c>
      <c r="G190" s="238"/>
      <c r="H190" s="242">
        <v>15.236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193</v>
      </c>
      <c r="AU190" s="248" t="s">
        <v>83</v>
      </c>
      <c r="AV190" s="13" t="s">
        <v>83</v>
      </c>
      <c r="AW190" s="13" t="s">
        <v>31</v>
      </c>
      <c r="AX190" s="13" t="s">
        <v>73</v>
      </c>
      <c r="AY190" s="248" t="s">
        <v>139</v>
      </c>
    </row>
    <row r="191" spans="1:51" s="13" customFormat="1" ht="12">
      <c r="A191" s="13"/>
      <c r="B191" s="237"/>
      <c r="C191" s="238"/>
      <c r="D191" s="239" t="s">
        <v>193</v>
      </c>
      <c r="E191" s="240" t="s">
        <v>1</v>
      </c>
      <c r="F191" s="241" t="s">
        <v>934</v>
      </c>
      <c r="G191" s="238"/>
      <c r="H191" s="242">
        <v>-3.6</v>
      </c>
      <c r="I191" s="243"/>
      <c r="J191" s="238"/>
      <c r="K191" s="238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193</v>
      </c>
      <c r="AU191" s="248" t="s">
        <v>83</v>
      </c>
      <c r="AV191" s="13" t="s">
        <v>83</v>
      </c>
      <c r="AW191" s="13" t="s">
        <v>31</v>
      </c>
      <c r="AX191" s="13" t="s">
        <v>73</v>
      </c>
      <c r="AY191" s="248" t="s">
        <v>139</v>
      </c>
    </row>
    <row r="192" spans="1:51" s="13" customFormat="1" ht="12">
      <c r="A192" s="13"/>
      <c r="B192" s="237"/>
      <c r="C192" s="238"/>
      <c r="D192" s="239" t="s">
        <v>193</v>
      </c>
      <c r="E192" s="240" t="s">
        <v>1</v>
      </c>
      <c r="F192" s="241" t="s">
        <v>1148</v>
      </c>
      <c r="G192" s="238"/>
      <c r="H192" s="242">
        <v>3.2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193</v>
      </c>
      <c r="AU192" s="248" t="s">
        <v>83</v>
      </c>
      <c r="AV192" s="13" t="s">
        <v>83</v>
      </c>
      <c r="AW192" s="13" t="s">
        <v>31</v>
      </c>
      <c r="AX192" s="13" t="s">
        <v>73</v>
      </c>
      <c r="AY192" s="248" t="s">
        <v>139</v>
      </c>
    </row>
    <row r="193" spans="1:51" s="14" customFormat="1" ht="12">
      <c r="A193" s="14"/>
      <c r="B193" s="249"/>
      <c r="C193" s="250"/>
      <c r="D193" s="239" t="s">
        <v>193</v>
      </c>
      <c r="E193" s="251" t="s">
        <v>1</v>
      </c>
      <c r="F193" s="252" t="s">
        <v>195</v>
      </c>
      <c r="G193" s="250"/>
      <c r="H193" s="253">
        <v>20.326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9" t="s">
        <v>193</v>
      </c>
      <c r="AU193" s="259" t="s">
        <v>83</v>
      </c>
      <c r="AV193" s="14" t="s">
        <v>146</v>
      </c>
      <c r="AW193" s="14" t="s">
        <v>31</v>
      </c>
      <c r="AX193" s="14" t="s">
        <v>81</v>
      </c>
      <c r="AY193" s="259" t="s">
        <v>139</v>
      </c>
    </row>
    <row r="194" spans="1:65" s="2" customFormat="1" ht="24.15" customHeight="1">
      <c r="A194" s="37"/>
      <c r="B194" s="38"/>
      <c r="C194" s="218" t="s">
        <v>216</v>
      </c>
      <c r="D194" s="218" t="s">
        <v>142</v>
      </c>
      <c r="E194" s="219" t="s">
        <v>214</v>
      </c>
      <c r="F194" s="220" t="s">
        <v>215</v>
      </c>
      <c r="G194" s="221" t="s">
        <v>198</v>
      </c>
      <c r="H194" s="222">
        <v>3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38</v>
      </c>
      <c r="O194" s="90"/>
      <c r="P194" s="228">
        <f>O194*H194</f>
        <v>0</v>
      </c>
      <c r="Q194" s="228">
        <v>0.0102</v>
      </c>
      <c r="R194" s="228">
        <f>Q194*H194</f>
        <v>0.030600000000000002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146</v>
      </c>
      <c r="AT194" s="230" t="s">
        <v>142</v>
      </c>
      <c r="AU194" s="230" t="s">
        <v>83</v>
      </c>
      <c r="AY194" s="16" t="s">
        <v>139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81</v>
      </c>
      <c r="BK194" s="231">
        <f>ROUND(I194*H194,2)</f>
        <v>0</v>
      </c>
      <c r="BL194" s="16" t="s">
        <v>146</v>
      </c>
      <c r="BM194" s="230" t="s">
        <v>236</v>
      </c>
    </row>
    <row r="195" spans="1:65" s="2" customFormat="1" ht="24.15" customHeight="1">
      <c r="A195" s="37"/>
      <c r="B195" s="38"/>
      <c r="C195" s="218" t="s">
        <v>233</v>
      </c>
      <c r="D195" s="218" t="s">
        <v>142</v>
      </c>
      <c r="E195" s="219" t="s">
        <v>217</v>
      </c>
      <c r="F195" s="220" t="s">
        <v>218</v>
      </c>
      <c r="G195" s="221" t="s">
        <v>201</v>
      </c>
      <c r="H195" s="222">
        <v>305.215</v>
      </c>
      <c r="I195" s="223"/>
      <c r="J195" s="224">
        <f>ROUND(I195*H195,2)</f>
        <v>0</v>
      </c>
      <c r="K195" s="225"/>
      <c r="L195" s="43"/>
      <c r="M195" s="226" t="s">
        <v>1</v>
      </c>
      <c r="N195" s="227" t="s">
        <v>38</v>
      </c>
      <c r="O195" s="90"/>
      <c r="P195" s="228">
        <f>O195*H195</f>
        <v>0</v>
      </c>
      <c r="Q195" s="228">
        <v>0.017</v>
      </c>
      <c r="R195" s="228">
        <f>Q195*H195</f>
        <v>5.188655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146</v>
      </c>
      <c r="AT195" s="230" t="s">
        <v>142</v>
      </c>
      <c r="AU195" s="230" t="s">
        <v>83</v>
      </c>
      <c r="AY195" s="16" t="s">
        <v>139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81</v>
      </c>
      <c r="BK195" s="231">
        <f>ROUND(I195*H195,2)</f>
        <v>0</v>
      </c>
      <c r="BL195" s="16" t="s">
        <v>146</v>
      </c>
      <c r="BM195" s="230" t="s">
        <v>1149</v>
      </c>
    </row>
    <row r="196" spans="1:51" s="13" customFormat="1" ht="12">
      <c r="A196" s="13"/>
      <c r="B196" s="237"/>
      <c r="C196" s="238"/>
      <c r="D196" s="239" t="s">
        <v>193</v>
      </c>
      <c r="E196" s="240" t="s">
        <v>1</v>
      </c>
      <c r="F196" s="241" t="s">
        <v>1150</v>
      </c>
      <c r="G196" s="238"/>
      <c r="H196" s="242">
        <v>257.985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193</v>
      </c>
      <c r="AU196" s="248" t="s">
        <v>83</v>
      </c>
      <c r="AV196" s="13" t="s">
        <v>83</v>
      </c>
      <c r="AW196" s="13" t="s">
        <v>31</v>
      </c>
      <c r="AX196" s="13" t="s">
        <v>73</v>
      </c>
      <c r="AY196" s="248" t="s">
        <v>139</v>
      </c>
    </row>
    <row r="197" spans="1:51" s="13" customFormat="1" ht="12">
      <c r="A197" s="13"/>
      <c r="B197" s="237"/>
      <c r="C197" s="238"/>
      <c r="D197" s="239" t="s">
        <v>193</v>
      </c>
      <c r="E197" s="240" t="s">
        <v>1</v>
      </c>
      <c r="F197" s="241" t="s">
        <v>1151</v>
      </c>
      <c r="G197" s="238"/>
      <c r="H197" s="242">
        <v>47.2296</v>
      </c>
      <c r="I197" s="243"/>
      <c r="J197" s="238"/>
      <c r="K197" s="238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193</v>
      </c>
      <c r="AU197" s="248" t="s">
        <v>83</v>
      </c>
      <c r="AV197" s="13" t="s">
        <v>83</v>
      </c>
      <c r="AW197" s="13" t="s">
        <v>31</v>
      </c>
      <c r="AX197" s="13" t="s">
        <v>73</v>
      </c>
      <c r="AY197" s="248" t="s">
        <v>139</v>
      </c>
    </row>
    <row r="198" spans="1:51" s="14" customFormat="1" ht="12">
      <c r="A198" s="14"/>
      <c r="B198" s="249"/>
      <c r="C198" s="250"/>
      <c r="D198" s="239" t="s">
        <v>193</v>
      </c>
      <c r="E198" s="251" t="s">
        <v>1</v>
      </c>
      <c r="F198" s="252" t="s">
        <v>195</v>
      </c>
      <c r="G198" s="250"/>
      <c r="H198" s="253">
        <v>305.2146</v>
      </c>
      <c r="I198" s="254"/>
      <c r="J198" s="250"/>
      <c r="K198" s="250"/>
      <c r="L198" s="255"/>
      <c r="M198" s="256"/>
      <c r="N198" s="257"/>
      <c r="O198" s="257"/>
      <c r="P198" s="257"/>
      <c r="Q198" s="257"/>
      <c r="R198" s="257"/>
      <c r="S198" s="257"/>
      <c r="T198" s="25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9" t="s">
        <v>193</v>
      </c>
      <c r="AU198" s="259" t="s">
        <v>83</v>
      </c>
      <c r="AV198" s="14" t="s">
        <v>146</v>
      </c>
      <c r="AW198" s="14" t="s">
        <v>31</v>
      </c>
      <c r="AX198" s="14" t="s">
        <v>81</v>
      </c>
      <c r="AY198" s="259" t="s">
        <v>139</v>
      </c>
    </row>
    <row r="199" spans="1:65" s="2" customFormat="1" ht="16.5" customHeight="1">
      <c r="A199" s="37"/>
      <c r="B199" s="38"/>
      <c r="C199" s="218" t="s">
        <v>162</v>
      </c>
      <c r="D199" s="218" t="s">
        <v>142</v>
      </c>
      <c r="E199" s="219" t="s">
        <v>663</v>
      </c>
      <c r="F199" s="220" t="s">
        <v>664</v>
      </c>
      <c r="G199" s="221" t="s">
        <v>201</v>
      </c>
      <c r="H199" s="222">
        <v>0.375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38</v>
      </c>
      <c r="O199" s="90"/>
      <c r="P199" s="228">
        <f>O199*H199</f>
        <v>0</v>
      </c>
      <c r="Q199" s="228">
        <v>0.000356</v>
      </c>
      <c r="R199" s="228">
        <f>Q199*H199</f>
        <v>0.0001335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146</v>
      </c>
      <c r="AT199" s="230" t="s">
        <v>142</v>
      </c>
      <c r="AU199" s="230" t="s">
        <v>83</v>
      </c>
      <c r="AY199" s="16" t="s">
        <v>139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81</v>
      </c>
      <c r="BK199" s="231">
        <f>ROUND(I199*H199,2)</f>
        <v>0</v>
      </c>
      <c r="BL199" s="16" t="s">
        <v>146</v>
      </c>
      <c r="BM199" s="230" t="s">
        <v>239</v>
      </c>
    </row>
    <row r="200" spans="1:51" s="13" customFormat="1" ht="12">
      <c r="A200" s="13"/>
      <c r="B200" s="237"/>
      <c r="C200" s="238"/>
      <c r="D200" s="239" t="s">
        <v>193</v>
      </c>
      <c r="E200" s="240" t="s">
        <v>1</v>
      </c>
      <c r="F200" s="241" t="s">
        <v>1034</v>
      </c>
      <c r="G200" s="238"/>
      <c r="H200" s="242">
        <v>0.375</v>
      </c>
      <c r="I200" s="243"/>
      <c r="J200" s="238"/>
      <c r="K200" s="238"/>
      <c r="L200" s="244"/>
      <c r="M200" s="245"/>
      <c r="N200" s="246"/>
      <c r="O200" s="246"/>
      <c r="P200" s="246"/>
      <c r="Q200" s="246"/>
      <c r="R200" s="246"/>
      <c r="S200" s="246"/>
      <c r="T200" s="24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8" t="s">
        <v>193</v>
      </c>
      <c r="AU200" s="248" t="s">
        <v>83</v>
      </c>
      <c r="AV200" s="13" t="s">
        <v>83</v>
      </c>
      <c r="AW200" s="13" t="s">
        <v>31</v>
      </c>
      <c r="AX200" s="13" t="s">
        <v>73</v>
      </c>
      <c r="AY200" s="248" t="s">
        <v>139</v>
      </c>
    </row>
    <row r="201" spans="1:51" s="14" customFormat="1" ht="12">
      <c r="A201" s="14"/>
      <c r="B201" s="249"/>
      <c r="C201" s="250"/>
      <c r="D201" s="239" t="s">
        <v>193</v>
      </c>
      <c r="E201" s="251" t="s">
        <v>1</v>
      </c>
      <c r="F201" s="252" t="s">
        <v>195</v>
      </c>
      <c r="G201" s="250"/>
      <c r="H201" s="253">
        <v>0.375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9" t="s">
        <v>193</v>
      </c>
      <c r="AU201" s="259" t="s">
        <v>83</v>
      </c>
      <c r="AV201" s="14" t="s">
        <v>146</v>
      </c>
      <c r="AW201" s="14" t="s">
        <v>31</v>
      </c>
      <c r="AX201" s="14" t="s">
        <v>81</v>
      </c>
      <c r="AY201" s="259" t="s">
        <v>139</v>
      </c>
    </row>
    <row r="202" spans="1:65" s="2" customFormat="1" ht="33" customHeight="1">
      <c r="A202" s="37"/>
      <c r="B202" s="38"/>
      <c r="C202" s="218" t="s">
        <v>8</v>
      </c>
      <c r="D202" s="218" t="s">
        <v>142</v>
      </c>
      <c r="E202" s="219" t="s">
        <v>222</v>
      </c>
      <c r="F202" s="220" t="s">
        <v>223</v>
      </c>
      <c r="G202" s="221" t="s">
        <v>198</v>
      </c>
      <c r="H202" s="222">
        <v>1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38</v>
      </c>
      <c r="O202" s="90"/>
      <c r="P202" s="228">
        <f>O202*H202</f>
        <v>0</v>
      </c>
      <c r="Q202" s="228">
        <v>0.01368288</v>
      </c>
      <c r="R202" s="228">
        <f>Q202*H202</f>
        <v>0.01368288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146</v>
      </c>
      <c r="AT202" s="230" t="s">
        <v>142</v>
      </c>
      <c r="AU202" s="230" t="s">
        <v>83</v>
      </c>
      <c r="AY202" s="16" t="s">
        <v>139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81</v>
      </c>
      <c r="BK202" s="231">
        <f>ROUND(I202*H202,2)</f>
        <v>0</v>
      </c>
      <c r="BL202" s="16" t="s">
        <v>146</v>
      </c>
      <c r="BM202" s="230" t="s">
        <v>242</v>
      </c>
    </row>
    <row r="203" spans="1:65" s="2" customFormat="1" ht="24.15" customHeight="1">
      <c r="A203" s="37"/>
      <c r="B203" s="38"/>
      <c r="C203" s="218" t="s">
        <v>167</v>
      </c>
      <c r="D203" s="218" t="s">
        <v>142</v>
      </c>
      <c r="E203" s="219" t="s">
        <v>224</v>
      </c>
      <c r="F203" s="220" t="s">
        <v>225</v>
      </c>
      <c r="G203" s="221" t="s">
        <v>198</v>
      </c>
      <c r="H203" s="222">
        <v>1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38</v>
      </c>
      <c r="O203" s="90"/>
      <c r="P203" s="228">
        <f>O203*H203</f>
        <v>0</v>
      </c>
      <c r="Q203" s="228">
        <v>0.0022252</v>
      </c>
      <c r="R203" s="228">
        <f>Q203*H203</f>
        <v>0.0022252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146</v>
      </c>
      <c r="AT203" s="230" t="s">
        <v>142</v>
      </c>
      <c r="AU203" s="230" t="s">
        <v>83</v>
      </c>
      <c r="AY203" s="16" t="s">
        <v>139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81</v>
      </c>
      <c r="BK203" s="231">
        <f>ROUND(I203*H203,2)</f>
        <v>0</v>
      </c>
      <c r="BL203" s="16" t="s">
        <v>146</v>
      </c>
      <c r="BM203" s="230" t="s">
        <v>246</v>
      </c>
    </row>
    <row r="204" spans="1:65" s="2" customFormat="1" ht="21.75" customHeight="1">
      <c r="A204" s="37"/>
      <c r="B204" s="38"/>
      <c r="C204" s="218" t="s">
        <v>248</v>
      </c>
      <c r="D204" s="218" t="s">
        <v>142</v>
      </c>
      <c r="E204" s="219" t="s">
        <v>227</v>
      </c>
      <c r="F204" s="220" t="s">
        <v>228</v>
      </c>
      <c r="G204" s="221" t="s">
        <v>198</v>
      </c>
      <c r="H204" s="222">
        <v>20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38</v>
      </c>
      <c r="O204" s="90"/>
      <c r="P204" s="228">
        <f>O204*H204</f>
        <v>0</v>
      </c>
      <c r="Q204" s="228">
        <v>0.04684</v>
      </c>
      <c r="R204" s="228">
        <f>Q204*H204</f>
        <v>0.9368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146</v>
      </c>
      <c r="AT204" s="230" t="s">
        <v>142</v>
      </c>
      <c r="AU204" s="230" t="s">
        <v>83</v>
      </c>
      <c r="AY204" s="16" t="s">
        <v>139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81</v>
      </c>
      <c r="BK204" s="231">
        <f>ROUND(I204*H204,2)</f>
        <v>0</v>
      </c>
      <c r="BL204" s="16" t="s">
        <v>146</v>
      </c>
      <c r="BM204" s="230" t="s">
        <v>90</v>
      </c>
    </row>
    <row r="205" spans="1:65" s="2" customFormat="1" ht="37.8" customHeight="1">
      <c r="A205" s="37"/>
      <c r="B205" s="38"/>
      <c r="C205" s="260" t="s">
        <v>229</v>
      </c>
      <c r="D205" s="260" t="s">
        <v>230</v>
      </c>
      <c r="E205" s="261" t="s">
        <v>237</v>
      </c>
      <c r="F205" s="262" t="s">
        <v>238</v>
      </c>
      <c r="G205" s="263" t="s">
        <v>198</v>
      </c>
      <c r="H205" s="264">
        <v>12</v>
      </c>
      <c r="I205" s="265"/>
      <c r="J205" s="266">
        <f>ROUND(I205*H205,2)</f>
        <v>0</v>
      </c>
      <c r="K205" s="267"/>
      <c r="L205" s="268"/>
      <c r="M205" s="269" t="s">
        <v>1</v>
      </c>
      <c r="N205" s="270" t="s">
        <v>38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158</v>
      </c>
      <c r="AT205" s="230" t="s">
        <v>230</v>
      </c>
      <c r="AU205" s="230" t="s">
        <v>83</v>
      </c>
      <c r="AY205" s="16" t="s">
        <v>139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81</v>
      </c>
      <c r="BK205" s="231">
        <f>ROUND(I205*H205,2)</f>
        <v>0</v>
      </c>
      <c r="BL205" s="16" t="s">
        <v>146</v>
      </c>
      <c r="BM205" s="230" t="s">
        <v>254</v>
      </c>
    </row>
    <row r="206" spans="1:65" s="2" customFormat="1" ht="24.15" customHeight="1">
      <c r="A206" s="37"/>
      <c r="B206" s="38"/>
      <c r="C206" s="260" t="s">
        <v>255</v>
      </c>
      <c r="D206" s="260" t="s">
        <v>230</v>
      </c>
      <c r="E206" s="261" t="s">
        <v>1035</v>
      </c>
      <c r="F206" s="262" t="s">
        <v>1036</v>
      </c>
      <c r="G206" s="263" t="s">
        <v>198</v>
      </c>
      <c r="H206" s="264">
        <v>8</v>
      </c>
      <c r="I206" s="265"/>
      <c r="J206" s="266">
        <f>ROUND(I206*H206,2)</f>
        <v>0</v>
      </c>
      <c r="K206" s="267"/>
      <c r="L206" s="268"/>
      <c r="M206" s="269" t="s">
        <v>1</v>
      </c>
      <c r="N206" s="270" t="s">
        <v>38</v>
      </c>
      <c r="O206" s="90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158</v>
      </c>
      <c r="AT206" s="230" t="s">
        <v>230</v>
      </c>
      <c r="AU206" s="230" t="s">
        <v>83</v>
      </c>
      <c r="AY206" s="16" t="s">
        <v>139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81</v>
      </c>
      <c r="BK206" s="231">
        <f>ROUND(I206*H206,2)</f>
        <v>0</v>
      </c>
      <c r="BL206" s="16" t="s">
        <v>146</v>
      </c>
      <c r="BM206" s="230" t="s">
        <v>258</v>
      </c>
    </row>
    <row r="207" spans="1:63" s="12" customFormat="1" ht="22.8" customHeight="1">
      <c r="A207" s="12"/>
      <c r="B207" s="202"/>
      <c r="C207" s="203"/>
      <c r="D207" s="204" t="s">
        <v>72</v>
      </c>
      <c r="E207" s="216" t="s">
        <v>221</v>
      </c>
      <c r="F207" s="216" t="s">
        <v>243</v>
      </c>
      <c r="G207" s="203"/>
      <c r="H207" s="203"/>
      <c r="I207" s="206"/>
      <c r="J207" s="217">
        <f>BK207</f>
        <v>0</v>
      </c>
      <c r="K207" s="203"/>
      <c r="L207" s="208"/>
      <c r="M207" s="209"/>
      <c r="N207" s="210"/>
      <c r="O207" s="210"/>
      <c r="P207" s="211">
        <f>SUM(P208:P236)</f>
        <v>0</v>
      </c>
      <c r="Q207" s="210"/>
      <c r="R207" s="211">
        <f>SUM(R208:R236)</f>
        <v>0.07037666111999999</v>
      </c>
      <c r="S207" s="210"/>
      <c r="T207" s="212">
        <f>SUM(T208:T236)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3" t="s">
        <v>81</v>
      </c>
      <c r="AT207" s="214" t="s">
        <v>72</v>
      </c>
      <c r="AU207" s="214" t="s">
        <v>81</v>
      </c>
      <c r="AY207" s="213" t="s">
        <v>139</v>
      </c>
      <c r="BK207" s="215">
        <f>SUM(BK208:BK236)</f>
        <v>0</v>
      </c>
    </row>
    <row r="208" spans="1:65" s="2" customFormat="1" ht="33" customHeight="1">
      <c r="A208" s="37"/>
      <c r="B208" s="38"/>
      <c r="C208" s="218" t="s">
        <v>87</v>
      </c>
      <c r="D208" s="218" t="s">
        <v>142</v>
      </c>
      <c r="E208" s="219" t="s">
        <v>244</v>
      </c>
      <c r="F208" s="220" t="s">
        <v>245</v>
      </c>
      <c r="G208" s="221" t="s">
        <v>201</v>
      </c>
      <c r="H208" s="222">
        <v>7.5</v>
      </c>
      <c r="I208" s="223"/>
      <c r="J208" s="224">
        <f>ROUND(I208*H208,2)</f>
        <v>0</v>
      </c>
      <c r="K208" s="225"/>
      <c r="L208" s="43"/>
      <c r="M208" s="226" t="s">
        <v>1</v>
      </c>
      <c r="N208" s="227" t="s">
        <v>38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146</v>
      </c>
      <c r="AT208" s="230" t="s">
        <v>142</v>
      </c>
      <c r="AU208" s="230" t="s">
        <v>83</v>
      </c>
      <c r="AY208" s="16" t="s">
        <v>139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81</v>
      </c>
      <c r="BK208" s="231">
        <f>ROUND(I208*H208,2)</f>
        <v>0</v>
      </c>
      <c r="BL208" s="16" t="s">
        <v>146</v>
      </c>
      <c r="BM208" s="230" t="s">
        <v>261</v>
      </c>
    </row>
    <row r="209" spans="1:51" s="13" customFormat="1" ht="12">
      <c r="A209" s="13"/>
      <c r="B209" s="237"/>
      <c r="C209" s="238"/>
      <c r="D209" s="239" t="s">
        <v>193</v>
      </c>
      <c r="E209" s="240" t="s">
        <v>1</v>
      </c>
      <c r="F209" s="241" t="s">
        <v>247</v>
      </c>
      <c r="G209" s="238"/>
      <c r="H209" s="242">
        <v>7.5</v>
      </c>
      <c r="I209" s="243"/>
      <c r="J209" s="238"/>
      <c r="K209" s="238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193</v>
      </c>
      <c r="AU209" s="248" t="s">
        <v>83</v>
      </c>
      <c r="AV209" s="13" t="s">
        <v>83</v>
      </c>
      <c r="AW209" s="13" t="s">
        <v>31</v>
      </c>
      <c r="AX209" s="13" t="s">
        <v>73</v>
      </c>
      <c r="AY209" s="248" t="s">
        <v>139</v>
      </c>
    </row>
    <row r="210" spans="1:51" s="14" customFormat="1" ht="12">
      <c r="A210" s="14"/>
      <c r="B210" s="249"/>
      <c r="C210" s="250"/>
      <c r="D210" s="239" t="s">
        <v>193</v>
      </c>
      <c r="E210" s="251" t="s">
        <v>1</v>
      </c>
      <c r="F210" s="252" t="s">
        <v>195</v>
      </c>
      <c r="G210" s="250"/>
      <c r="H210" s="253">
        <v>7.5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9" t="s">
        <v>193</v>
      </c>
      <c r="AU210" s="259" t="s">
        <v>83</v>
      </c>
      <c r="AV210" s="14" t="s">
        <v>146</v>
      </c>
      <c r="AW210" s="14" t="s">
        <v>31</v>
      </c>
      <c r="AX210" s="14" t="s">
        <v>81</v>
      </c>
      <c r="AY210" s="259" t="s">
        <v>139</v>
      </c>
    </row>
    <row r="211" spans="1:65" s="2" customFormat="1" ht="33" customHeight="1">
      <c r="A211" s="37"/>
      <c r="B211" s="38"/>
      <c r="C211" s="218" t="s">
        <v>7</v>
      </c>
      <c r="D211" s="218" t="s">
        <v>142</v>
      </c>
      <c r="E211" s="219" t="s">
        <v>249</v>
      </c>
      <c r="F211" s="220" t="s">
        <v>250</v>
      </c>
      <c r="G211" s="221" t="s">
        <v>201</v>
      </c>
      <c r="H211" s="222">
        <v>225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38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146</v>
      </c>
      <c r="AT211" s="230" t="s">
        <v>142</v>
      </c>
      <c r="AU211" s="230" t="s">
        <v>83</v>
      </c>
      <c r="AY211" s="16" t="s">
        <v>139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81</v>
      </c>
      <c r="BK211" s="231">
        <f>ROUND(I211*H211,2)</f>
        <v>0</v>
      </c>
      <c r="BL211" s="16" t="s">
        <v>146</v>
      </c>
      <c r="BM211" s="230" t="s">
        <v>264</v>
      </c>
    </row>
    <row r="212" spans="1:51" s="13" customFormat="1" ht="12">
      <c r="A212" s="13"/>
      <c r="B212" s="237"/>
      <c r="C212" s="238"/>
      <c r="D212" s="239" t="s">
        <v>193</v>
      </c>
      <c r="E212" s="240" t="s">
        <v>1</v>
      </c>
      <c r="F212" s="241" t="s">
        <v>251</v>
      </c>
      <c r="G212" s="238"/>
      <c r="H212" s="242">
        <v>225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193</v>
      </c>
      <c r="AU212" s="248" t="s">
        <v>83</v>
      </c>
      <c r="AV212" s="13" t="s">
        <v>83</v>
      </c>
      <c r="AW212" s="13" t="s">
        <v>31</v>
      </c>
      <c r="AX212" s="13" t="s">
        <v>73</v>
      </c>
      <c r="AY212" s="248" t="s">
        <v>139</v>
      </c>
    </row>
    <row r="213" spans="1:51" s="14" customFormat="1" ht="12">
      <c r="A213" s="14"/>
      <c r="B213" s="249"/>
      <c r="C213" s="250"/>
      <c r="D213" s="239" t="s">
        <v>193</v>
      </c>
      <c r="E213" s="251" t="s">
        <v>1</v>
      </c>
      <c r="F213" s="252" t="s">
        <v>195</v>
      </c>
      <c r="G213" s="250"/>
      <c r="H213" s="253">
        <v>225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9" t="s">
        <v>193</v>
      </c>
      <c r="AU213" s="259" t="s">
        <v>83</v>
      </c>
      <c r="AV213" s="14" t="s">
        <v>146</v>
      </c>
      <c r="AW213" s="14" t="s">
        <v>31</v>
      </c>
      <c r="AX213" s="14" t="s">
        <v>81</v>
      </c>
      <c r="AY213" s="259" t="s">
        <v>139</v>
      </c>
    </row>
    <row r="214" spans="1:65" s="2" customFormat="1" ht="33" customHeight="1">
      <c r="A214" s="37"/>
      <c r="B214" s="38"/>
      <c r="C214" s="218" t="s">
        <v>236</v>
      </c>
      <c r="D214" s="218" t="s">
        <v>142</v>
      </c>
      <c r="E214" s="219" t="s">
        <v>252</v>
      </c>
      <c r="F214" s="220" t="s">
        <v>253</v>
      </c>
      <c r="G214" s="221" t="s">
        <v>201</v>
      </c>
      <c r="H214" s="222">
        <v>7.5</v>
      </c>
      <c r="I214" s="223"/>
      <c r="J214" s="224">
        <f>ROUND(I214*H214,2)</f>
        <v>0</v>
      </c>
      <c r="K214" s="225"/>
      <c r="L214" s="43"/>
      <c r="M214" s="226" t="s">
        <v>1</v>
      </c>
      <c r="N214" s="227" t="s">
        <v>38</v>
      </c>
      <c r="O214" s="90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146</v>
      </c>
      <c r="AT214" s="230" t="s">
        <v>142</v>
      </c>
      <c r="AU214" s="230" t="s">
        <v>83</v>
      </c>
      <c r="AY214" s="16" t="s">
        <v>139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81</v>
      </c>
      <c r="BK214" s="231">
        <f>ROUND(I214*H214,2)</f>
        <v>0</v>
      </c>
      <c r="BL214" s="16" t="s">
        <v>146</v>
      </c>
      <c r="BM214" s="230" t="s">
        <v>93</v>
      </c>
    </row>
    <row r="215" spans="1:65" s="2" customFormat="1" ht="16.5" customHeight="1">
      <c r="A215" s="37"/>
      <c r="B215" s="38"/>
      <c r="C215" s="218" t="s">
        <v>267</v>
      </c>
      <c r="D215" s="218" t="s">
        <v>142</v>
      </c>
      <c r="E215" s="219" t="s">
        <v>256</v>
      </c>
      <c r="F215" s="220" t="s">
        <v>257</v>
      </c>
      <c r="G215" s="221" t="s">
        <v>201</v>
      </c>
      <c r="H215" s="222">
        <v>7.5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38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146</v>
      </c>
      <c r="AT215" s="230" t="s">
        <v>142</v>
      </c>
      <c r="AU215" s="230" t="s">
        <v>83</v>
      </c>
      <c r="AY215" s="16" t="s">
        <v>139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81</v>
      </c>
      <c r="BK215" s="231">
        <f>ROUND(I215*H215,2)</f>
        <v>0</v>
      </c>
      <c r="BL215" s="16" t="s">
        <v>146</v>
      </c>
      <c r="BM215" s="230" t="s">
        <v>271</v>
      </c>
    </row>
    <row r="216" spans="1:65" s="2" customFormat="1" ht="21.75" customHeight="1">
      <c r="A216" s="37"/>
      <c r="B216" s="38"/>
      <c r="C216" s="218" t="s">
        <v>239</v>
      </c>
      <c r="D216" s="218" t="s">
        <v>142</v>
      </c>
      <c r="E216" s="219" t="s">
        <v>259</v>
      </c>
      <c r="F216" s="220" t="s">
        <v>260</v>
      </c>
      <c r="G216" s="221" t="s">
        <v>201</v>
      </c>
      <c r="H216" s="222">
        <v>225</v>
      </c>
      <c r="I216" s="223"/>
      <c r="J216" s="224">
        <f>ROUND(I216*H216,2)</f>
        <v>0</v>
      </c>
      <c r="K216" s="225"/>
      <c r="L216" s="43"/>
      <c r="M216" s="226" t="s">
        <v>1</v>
      </c>
      <c r="N216" s="227" t="s">
        <v>38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146</v>
      </c>
      <c r="AT216" s="230" t="s">
        <v>142</v>
      </c>
      <c r="AU216" s="230" t="s">
        <v>83</v>
      </c>
      <c r="AY216" s="16" t="s">
        <v>139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81</v>
      </c>
      <c r="BK216" s="231">
        <f>ROUND(I216*H216,2)</f>
        <v>0</v>
      </c>
      <c r="BL216" s="16" t="s">
        <v>146</v>
      </c>
      <c r="BM216" s="230" t="s">
        <v>274</v>
      </c>
    </row>
    <row r="217" spans="1:51" s="13" customFormat="1" ht="12">
      <c r="A217" s="13"/>
      <c r="B217" s="237"/>
      <c r="C217" s="238"/>
      <c r="D217" s="239" t="s">
        <v>193</v>
      </c>
      <c r="E217" s="240" t="s">
        <v>1</v>
      </c>
      <c r="F217" s="241" t="s">
        <v>251</v>
      </c>
      <c r="G217" s="238"/>
      <c r="H217" s="242">
        <v>225</v>
      </c>
      <c r="I217" s="243"/>
      <c r="J217" s="238"/>
      <c r="K217" s="238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193</v>
      </c>
      <c r="AU217" s="248" t="s">
        <v>83</v>
      </c>
      <c r="AV217" s="13" t="s">
        <v>83</v>
      </c>
      <c r="AW217" s="13" t="s">
        <v>31</v>
      </c>
      <c r="AX217" s="13" t="s">
        <v>73</v>
      </c>
      <c r="AY217" s="248" t="s">
        <v>139</v>
      </c>
    </row>
    <row r="218" spans="1:51" s="14" customFormat="1" ht="12">
      <c r="A218" s="14"/>
      <c r="B218" s="249"/>
      <c r="C218" s="250"/>
      <c r="D218" s="239" t="s">
        <v>193</v>
      </c>
      <c r="E218" s="251" t="s">
        <v>1</v>
      </c>
      <c r="F218" s="252" t="s">
        <v>195</v>
      </c>
      <c r="G218" s="250"/>
      <c r="H218" s="253">
        <v>225</v>
      </c>
      <c r="I218" s="254"/>
      <c r="J218" s="250"/>
      <c r="K218" s="250"/>
      <c r="L218" s="255"/>
      <c r="M218" s="256"/>
      <c r="N218" s="257"/>
      <c r="O218" s="257"/>
      <c r="P218" s="257"/>
      <c r="Q218" s="257"/>
      <c r="R218" s="257"/>
      <c r="S218" s="257"/>
      <c r="T218" s="25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9" t="s">
        <v>193</v>
      </c>
      <c r="AU218" s="259" t="s">
        <v>83</v>
      </c>
      <c r="AV218" s="14" t="s">
        <v>146</v>
      </c>
      <c r="AW218" s="14" t="s">
        <v>31</v>
      </c>
      <c r="AX218" s="14" t="s">
        <v>81</v>
      </c>
      <c r="AY218" s="259" t="s">
        <v>139</v>
      </c>
    </row>
    <row r="219" spans="1:65" s="2" customFormat="1" ht="21.75" customHeight="1">
      <c r="A219" s="37"/>
      <c r="B219" s="38"/>
      <c r="C219" s="218" t="s">
        <v>275</v>
      </c>
      <c r="D219" s="218" t="s">
        <v>142</v>
      </c>
      <c r="E219" s="219" t="s">
        <v>262</v>
      </c>
      <c r="F219" s="220" t="s">
        <v>263</v>
      </c>
      <c r="G219" s="221" t="s">
        <v>201</v>
      </c>
      <c r="H219" s="222">
        <v>7.5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38</v>
      </c>
      <c r="O219" s="90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146</v>
      </c>
      <c r="AT219" s="230" t="s">
        <v>142</v>
      </c>
      <c r="AU219" s="230" t="s">
        <v>83</v>
      </c>
      <c r="AY219" s="16" t="s">
        <v>139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81</v>
      </c>
      <c r="BK219" s="231">
        <f>ROUND(I219*H219,2)</f>
        <v>0</v>
      </c>
      <c r="BL219" s="16" t="s">
        <v>146</v>
      </c>
      <c r="BM219" s="230" t="s">
        <v>278</v>
      </c>
    </row>
    <row r="220" spans="1:65" s="2" customFormat="1" ht="33" customHeight="1">
      <c r="A220" s="37"/>
      <c r="B220" s="38"/>
      <c r="C220" s="218" t="s">
        <v>242</v>
      </c>
      <c r="D220" s="218" t="s">
        <v>142</v>
      </c>
      <c r="E220" s="219" t="s">
        <v>265</v>
      </c>
      <c r="F220" s="220" t="s">
        <v>266</v>
      </c>
      <c r="G220" s="221" t="s">
        <v>201</v>
      </c>
      <c r="H220" s="222">
        <v>426</v>
      </c>
      <c r="I220" s="223"/>
      <c r="J220" s="224">
        <f>ROUND(I220*H220,2)</f>
        <v>0</v>
      </c>
      <c r="K220" s="225"/>
      <c r="L220" s="43"/>
      <c r="M220" s="226" t="s">
        <v>1</v>
      </c>
      <c r="N220" s="227" t="s">
        <v>38</v>
      </c>
      <c r="O220" s="90"/>
      <c r="P220" s="228">
        <f>O220*H220</f>
        <v>0</v>
      </c>
      <c r="Q220" s="228">
        <v>0.00013</v>
      </c>
      <c r="R220" s="228">
        <f>Q220*H220</f>
        <v>0.05537999999999999</v>
      </c>
      <c r="S220" s="228">
        <v>0</v>
      </c>
      <c r="T220" s="22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0" t="s">
        <v>146</v>
      </c>
      <c r="AT220" s="230" t="s">
        <v>142</v>
      </c>
      <c r="AU220" s="230" t="s">
        <v>83</v>
      </c>
      <c r="AY220" s="16" t="s">
        <v>139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6" t="s">
        <v>81</v>
      </c>
      <c r="BK220" s="231">
        <f>ROUND(I220*H220,2)</f>
        <v>0</v>
      </c>
      <c r="BL220" s="16" t="s">
        <v>146</v>
      </c>
      <c r="BM220" s="230" t="s">
        <v>281</v>
      </c>
    </row>
    <row r="221" spans="1:65" s="2" customFormat="1" ht="24.15" customHeight="1">
      <c r="A221" s="37"/>
      <c r="B221" s="38"/>
      <c r="C221" s="218" t="s">
        <v>283</v>
      </c>
      <c r="D221" s="218" t="s">
        <v>142</v>
      </c>
      <c r="E221" s="219" t="s">
        <v>268</v>
      </c>
      <c r="F221" s="220" t="s">
        <v>269</v>
      </c>
      <c r="G221" s="221" t="s">
        <v>270</v>
      </c>
      <c r="H221" s="222">
        <v>2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38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146</v>
      </c>
      <c r="AT221" s="230" t="s">
        <v>142</v>
      </c>
      <c r="AU221" s="230" t="s">
        <v>83</v>
      </c>
      <c r="AY221" s="16" t="s">
        <v>139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81</v>
      </c>
      <c r="BK221" s="231">
        <f>ROUND(I221*H221,2)</f>
        <v>0</v>
      </c>
      <c r="BL221" s="16" t="s">
        <v>146</v>
      </c>
      <c r="BM221" s="230" t="s">
        <v>96</v>
      </c>
    </row>
    <row r="222" spans="1:65" s="2" customFormat="1" ht="33" customHeight="1">
      <c r="A222" s="37"/>
      <c r="B222" s="38"/>
      <c r="C222" s="218" t="s">
        <v>246</v>
      </c>
      <c r="D222" s="218" t="s">
        <v>142</v>
      </c>
      <c r="E222" s="219" t="s">
        <v>272</v>
      </c>
      <c r="F222" s="220" t="s">
        <v>273</v>
      </c>
      <c r="G222" s="221" t="s">
        <v>270</v>
      </c>
      <c r="H222" s="222">
        <v>60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38</v>
      </c>
      <c r="O222" s="90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146</v>
      </c>
      <c r="AT222" s="230" t="s">
        <v>142</v>
      </c>
      <c r="AU222" s="230" t="s">
        <v>83</v>
      </c>
      <c r="AY222" s="16" t="s">
        <v>139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81</v>
      </c>
      <c r="BK222" s="231">
        <f>ROUND(I222*H222,2)</f>
        <v>0</v>
      </c>
      <c r="BL222" s="16" t="s">
        <v>146</v>
      </c>
      <c r="BM222" s="230" t="s">
        <v>289</v>
      </c>
    </row>
    <row r="223" spans="1:65" s="2" customFormat="1" ht="24.15" customHeight="1">
      <c r="A223" s="37"/>
      <c r="B223" s="38"/>
      <c r="C223" s="218" t="s">
        <v>290</v>
      </c>
      <c r="D223" s="218" t="s">
        <v>142</v>
      </c>
      <c r="E223" s="219" t="s">
        <v>276</v>
      </c>
      <c r="F223" s="220" t="s">
        <v>277</v>
      </c>
      <c r="G223" s="221" t="s">
        <v>270</v>
      </c>
      <c r="H223" s="222">
        <v>2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38</v>
      </c>
      <c r="O223" s="90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146</v>
      </c>
      <c r="AT223" s="230" t="s">
        <v>142</v>
      </c>
      <c r="AU223" s="230" t="s">
        <v>83</v>
      </c>
      <c r="AY223" s="16" t="s">
        <v>139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81</v>
      </c>
      <c r="BK223" s="231">
        <f>ROUND(I223*H223,2)</f>
        <v>0</v>
      </c>
      <c r="BL223" s="16" t="s">
        <v>146</v>
      </c>
      <c r="BM223" s="230" t="s">
        <v>293</v>
      </c>
    </row>
    <row r="224" spans="1:65" s="2" customFormat="1" ht="24.15" customHeight="1">
      <c r="A224" s="37"/>
      <c r="B224" s="38"/>
      <c r="C224" s="218" t="s">
        <v>90</v>
      </c>
      <c r="D224" s="218" t="s">
        <v>142</v>
      </c>
      <c r="E224" s="219" t="s">
        <v>279</v>
      </c>
      <c r="F224" s="220" t="s">
        <v>280</v>
      </c>
      <c r="G224" s="221" t="s">
        <v>201</v>
      </c>
      <c r="H224" s="222">
        <v>426</v>
      </c>
      <c r="I224" s="223"/>
      <c r="J224" s="224">
        <f>ROUND(I224*H224,2)</f>
        <v>0</v>
      </c>
      <c r="K224" s="225"/>
      <c r="L224" s="43"/>
      <c r="M224" s="226" t="s">
        <v>1</v>
      </c>
      <c r="N224" s="227" t="s">
        <v>38</v>
      </c>
      <c r="O224" s="90"/>
      <c r="P224" s="228">
        <f>O224*H224</f>
        <v>0</v>
      </c>
      <c r="Q224" s="228">
        <v>3.5E-05</v>
      </c>
      <c r="R224" s="228">
        <f>Q224*H224</f>
        <v>0.014909999999999998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146</v>
      </c>
      <c r="AT224" s="230" t="s">
        <v>142</v>
      </c>
      <c r="AU224" s="230" t="s">
        <v>83</v>
      </c>
      <c r="AY224" s="16" t="s">
        <v>139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81</v>
      </c>
      <c r="BK224" s="231">
        <f>ROUND(I224*H224,2)</f>
        <v>0</v>
      </c>
      <c r="BL224" s="16" t="s">
        <v>146</v>
      </c>
      <c r="BM224" s="230" t="s">
        <v>297</v>
      </c>
    </row>
    <row r="225" spans="1:51" s="13" customFormat="1" ht="12">
      <c r="A225" s="13"/>
      <c r="B225" s="237"/>
      <c r="C225" s="238"/>
      <c r="D225" s="239" t="s">
        <v>193</v>
      </c>
      <c r="E225" s="240" t="s">
        <v>1</v>
      </c>
      <c r="F225" s="241" t="s">
        <v>1039</v>
      </c>
      <c r="G225" s="238"/>
      <c r="H225" s="242">
        <v>426</v>
      </c>
      <c r="I225" s="243"/>
      <c r="J225" s="238"/>
      <c r="K225" s="238"/>
      <c r="L225" s="244"/>
      <c r="M225" s="245"/>
      <c r="N225" s="246"/>
      <c r="O225" s="246"/>
      <c r="P225" s="246"/>
      <c r="Q225" s="246"/>
      <c r="R225" s="246"/>
      <c r="S225" s="246"/>
      <c r="T225" s="24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8" t="s">
        <v>193</v>
      </c>
      <c r="AU225" s="248" t="s">
        <v>83</v>
      </c>
      <c r="AV225" s="13" t="s">
        <v>83</v>
      </c>
      <c r="AW225" s="13" t="s">
        <v>31</v>
      </c>
      <c r="AX225" s="13" t="s">
        <v>73</v>
      </c>
      <c r="AY225" s="248" t="s">
        <v>139</v>
      </c>
    </row>
    <row r="226" spans="1:51" s="14" customFormat="1" ht="12">
      <c r="A226" s="14"/>
      <c r="B226" s="249"/>
      <c r="C226" s="250"/>
      <c r="D226" s="239" t="s">
        <v>193</v>
      </c>
      <c r="E226" s="251" t="s">
        <v>1</v>
      </c>
      <c r="F226" s="252" t="s">
        <v>195</v>
      </c>
      <c r="G226" s="250"/>
      <c r="H226" s="253">
        <v>426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9" t="s">
        <v>193</v>
      </c>
      <c r="AU226" s="259" t="s">
        <v>83</v>
      </c>
      <c r="AV226" s="14" t="s">
        <v>146</v>
      </c>
      <c r="AW226" s="14" t="s">
        <v>31</v>
      </c>
      <c r="AX226" s="14" t="s">
        <v>81</v>
      </c>
      <c r="AY226" s="259" t="s">
        <v>139</v>
      </c>
    </row>
    <row r="227" spans="1:65" s="2" customFormat="1" ht="21.75" customHeight="1">
      <c r="A227" s="37"/>
      <c r="B227" s="38"/>
      <c r="C227" s="218" t="s">
        <v>302</v>
      </c>
      <c r="D227" s="218" t="s">
        <v>142</v>
      </c>
      <c r="E227" s="219" t="s">
        <v>284</v>
      </c>
      <c r="F227" s="220" t="s">
        <v>285</v>
      </c>
      <c r="G227" s="221" t="s">
        <v>201</v>
      </c>
      <c r="H227" s="222">
        <v>24.96</v>
      </c>
      <c r="I227" s="223"/>
      <c r="J227" s="224">
        <f>ROUND(I227*H227,2)</f>
        <v>0</v>
      </c>
      <c r="K227" s="225"/>
      <c r="L227" s="43"/>
      <c r="M227" s="226" t="s">
        <v>1</v>
      </c>
      <c r="N227" s="227" t="s">
        <v>38</v>
      </c>
      <c r="O227" s="90"/>
      <c r="P227" s="228">
        <f>O227*H227</f>
        <v>0</v>
      </c>
      <c r="Q227" s="228">
        <v>3.472E-06</v>
      </c>
      <c r="R227" s="228">
        <f>Q227*H227</f>
        <v>8.666112E-05</v>
      </c>
      <c r="S227" s="228">
        <v>0</v>
      </c>
      <c r="T227" s="22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0" t="s">
        <v>146</v>
      </c>
      <c r="AT227" s="230" t="s">
        <v>142</v>
      </c>
      <c r="AU227" s="230" t="s">
        <v>83</v>
      </c>
      <c r="AY227" s="16" t="s">
        <v>139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6" t="s">
        <v>81</v>
      </c>
      <c r="BK227" s="231">
        <f>ROUND(I227*H227,2)</f>
        <v>0</v>
      </c>
      <c r="BL227" s="16" t="s">
        <v>146</v>
      </c>
      <c r="BM227" s="230" t="s">
        <v>306</v>
      </c>
    </row>
    <row r="228" spans="1:51" s="13" customFormat="1" ht="12">
      <c r="A228" s="13"/>
      <c r="B228" s="237"/>
      <c r="C228" s="238"/>
      <c r="D228" s="239" t="s">
        <v>193</v>
      </c>
      <c r="E228" s="240" t="s">
        <v>1</v>
      </c>
      <c r="F228" s="241" t="s">
        <v>1152</v>
      </c>
      <c r="G228" s="238"/>
      <c r="H228" s="242">
        <v>24.96</v>
      </c>
      <c r="I228" s="243"/>
      <c r="J228" s="238"/>
      <c r="K228" s="238"/>
      <c r="L228" s="244"/>
      <c r="M228" s="245"/>
      <c r="N228" s="246"/>
      <c r="O228" s="246"/>
      <c r="P228" s="246"/>
      <c r="Q228" s="246"/>
      <c r="R228" s="246"/>
      <c r="S228" s="246"/>
      <c r="T228" s="24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8" t="s">
        <v>193</v>
      </c>
      <c r="AU228" s="248" t="s">
        <v>83</v>
      </c>
      <c r="AV228" s="13" t="s">
        <v>83</v>
      </c>
      <c r="AW228" s="13" t="s">
        <v>31</v>
      </c>
      <c r="AX228" s="13" t="s">
        <v>73</v>
      </c>
      <c r="AY228" s="248" t="s">
        <v>139</v>
      </c>
    </row>
    <row r="229" spans="1:51" s="14" customFormat="1" ht="12">
      <c r="A229" s="14"/>
      <c r="B229" s="249"/>
      <c r="C229" s="250"/>
      <c r="D229" s="239" t="s">
        <v>193</v>
      </c>
      <c r="E229" s="251" t="s">
        <v>1</v>
      </c>
      <c r="F229" s="252" t="s">
        <v>195</v>
      </c>
      <c r="G229" s="250"/>
      <c r="H229" s="253">
        <v>24.96</v>
      </c>
      <c r="I229" s="254"/>
      <c r="J229" s="250"/>
      <c r="K229" s="250"/>
      <c r="L229" s="255"/>
      <c r="M229" s="256"/>
      <c r="N229" s="257"/>
      <c r="O229" s="257"/>
      <c r="P229" s="257"/>
      <c r="Q229" s="257"/>
      <c r="R229" s="257"/>
      <c r="S229" s="257"/>
      <c r="T229" s="25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9" t="s">
        <v>193</v>
      </c>
      <c r="AU229" s="259" t="s">
        <v>83</v>
      </c>
      <c r="AV229" s="14" t="s">
        <v>146</v>
      </c>
      <c r="AW229" s="14" t="s">
        <v>31</v>
      </c>
      <c r="AX229" s="14" t="s">
        <v>81</v>
      </c>
      <c r="AY229" s="259" t="s">
        <v>139</v>
      </c>
    </row>
    <row r="230" spans="1:65" s="2" customFormat="1" ht="24.15" customHeight="1">
      <c r="A230" s="37"/>
      <c r="B230" s="38"/>
      <c r="C230" s="218" t="s">
        <v>254</v>
      </c>
      <c r="D230" s="218" t="s">
        <v>142</v>
      </c>
      <c r="E230" s="219" t="s">
        <v>287</v>
      </c>
      <c r="F230" s="220" t="s">
        <v>288</v>
      </c>
      <c r="G230" s="221" t="s">
        <v>201</v>
      </c>
      <c r="H230" s="222">
        <v>24.96</v>
      </c>
      <c r="I230" s="223"/>
      <c r="J230" s="224">
        <f>ROUND(I230*H230,2)</f>
        <v>0</v>
      </c>
      <c r="K230" s="225"/>
      <c r="L230" s="43"/>
      <c r="M230" s="226" t="s">
        <v>1</v>
      </c>
      <c r="N230" s="227" t="s">
        <v>38</v>
      </c>
      <c r="O230" s="90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146</v>
      </c>
      <c r="AT230" s="230" t="s">
        <v>142</v>
      </c>
      <c r="AU230" s="230" t="s">
        <v>83</v>
      </c>
      <c r="AY230" s="16" t="s">
        <v>139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81</v>
      </c>
      <c r="BK230" s="231">
        <f>ROUND(I230*H230,2)</f>
        <v>0</v>
      </c>
      <c r="BL230" s="16" t="s">
        <v>146</v>
      </c>
      <c r="BM230" s="230" t="s">
        <v>99</v>
      </c>
    </row>
    <row r="231" spans="1:51" s="13" customFormat="1" ht="12">
      <c r="A231" s="13"/>
      <c r="B231" s="237"/>
      <c r="C231" s="238"/>
      <c r="D231" s="239" t="s">
        <v>193</v>
      </c>
      <c r="E231" s="240" t="s">
        <v>1</v>
      </c>
      <c r="F231" s="241" t="s">
        <v>1152</v>
      </c>
      <c r="G231" s="238"/>
      <c r="H231" s="242">
        <v>24.96</v>
      </c>
      <c r="I231" s="243"/>
      <c r="J231" s="238"/>
      <c r="K231" s="238"/>
      <c r="L231" s="244"/>
      <c r="M231" s="245"/>
      <c r="N231" s="246"/>
      <c r="O231" s="246"/>
      <c r="P231" s="246"/>
      <c r="Q231" s="246"/>
      <c r="R231" s="246"/>
      <c r="S231" s="246"/>
      <c r="T231" s="24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8" t="s">
        <v>193</v>
      </c>
      <c r="AU231" s="248" t="s">
        <v>83</v>
      </c>
      <c r="AV231" s="13" t="s">
        <v>83</v>
      </c>
      <c r="AW231" s="13" t="s">
        <v>31</v>
      </c>
      <c r="AX231" s="13" t="s">
        <v>73</v>
      </c>
      <c r="AY231" s="248" t="s">
        <v>139</v>
      </c>
    </row>
    <row r="232" spans="1:51" s="14" customFormat="1" ht="12">
      <c r="A232" s="14"/>
      <c r="B232" s="249"/>
      <c r="C232" s="250"/>
      <c r="D232" s="239" t="s">
        <v>193</v>
      </c>
      <c r="E232" s="251" t="s">
        <v>1</v>
      </c>
      <c r="F232" s="252" t="s">
        <v>195</v>
      </c>
      <c r="G232" s="250"/>
      <c r="H232" s="253">
        <v>24.96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9" t="s">
        <v>193</v>
      </c>
      <c r="AU232" s="259" t="s">
        <v>83</v>
      </c>
      <c r="AV232" s="14" t="s">
        <v>146</v>
      </c>
      <c r="AW232" s="14" t="s">
        <v>31</v>
      </c>
      <c r="AX232" s="14" t="s">
        <v>81</v>
      </c>
      <c r="AY232" s="259" t="s">
        <v>139</v>
      </c>
    </row>
    <row r="233" spans="1:65" s="2" customFormat="1" ht="21.75" customHeight="1">
      <c r="A233" s="37"/>
      <c r="B233" s="38"/>
      <c r="C233" s="218" t="s">
        <v>309</v>
      </c>
      <c r="D233" s="218" t="s">
        <v>142</v>
      </c>
      <c r="E233" s="219" t="s">
        <v>291</v>
      </c>
      <c r="F233" s="220" t="s">
        <v>292</v>
      </c>
      <c r="G233" s="221" t="s">
        <v>201</v>
      </c>
      <c r="H233" s="222">
        <v>32.8</v>
      </c>
      <c r="I233" s="223"/>
      <c r="J233" s="224">
        <f>ROUND(I233*H233,2)</f>
        <v>0</v>
      </c>
      <c r="K233" s="225"/>
      <c r="L233" s="43"/>
      <c r="M233" s="226" t="s">
        <v>1</v>
      </c>
      <c r="N233" s="227" t="s">
        <v>38</v>
      </c>
      <c r="O233" s="90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146</v>
      </c>
      <c r="AT233" s="230" t="s">
        <v>142</v>
      </c>
      <c r="AU233" s="230" t="s">
        <v>83</v>
      </c>
      <c r="AY233" s="16" t="s">
        <v>139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81</v>
      </c>
      <c r="BK233" s="231">
        <f>ROUND(I233*H233,2)</f>
        <v>0</v>
      </c>
      <c r="BL233" s="16" t="s">
        <v>146</v>
      </c>
      <c r="BM233" s="230" t="s">
        <v>312</v>
      </c>
    </row>
    <row r="234" spans="1:51" s="13" customFormat="1" ht="12">
      <c r="A234" s="13"/>
      <c r="B234" s="237"/>
      <c r="C234" s="238"/>
      <c r="D234" s="239" t="s">
        <v>193</v>
      </c>
      <c r="E234" s="240" t="s">
        <v>1</v>
      </c>
      <c r="F234" s="241" t="s">
        <v>1044</v>
      </c>
      <c r="G234" s="238"/>
      <c r="H234" s="242">
        <v>21.6</v>
      </c>
      <c r="I234" s="243"/>
      <c r="J234" s="238"/>
      <c r="K234" s="238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193</v>
      </c>
      <c r="AU234" s="248" t="s">
        <v>83</v>
      </c>
      <c r="AV234" s="13" t="s">
        <v>83</v>
      </c>
      <c r="AW234" s="13" t="s">
        <v>31</v>
      </c>
      <c r="AX234" s="13" t="s">
        <v>73</v>
      </c>
      <c r="AY234" s="248" t="s">
        <v>139</v>
      </c>
    </row>
    <row r="235" spans="1:51" s="13" customFormat="1" ht="12">
      <c r="A235" s="13"/>
      <c r="B235" s="237"/>
      <c r="C235" s="238"/>
      <c r="D235" s="239" t="s">
        <v>193</v>
      </c>
      <c r="E235" s="240" t="s">
        <v>1</v>
      </c>
      <c r="F235" s="241" t="s">
        <v>1045</v>
      </c>
      <c r="G235" s="238"/>
      <c r="H235" s="242">
        <v>11.2</v>
      </c>
      <c r="I235" s="243"/>
      <c r="J235" s="238"/>
      <c r="K235" s="238"/>
      <c r="L235" s="244"/>
      <c r="M235" s="245"/>
      <c r="N235" s="246"/>
      <c r="O235" s="246"/>
      <c r="P235" s="246"/>
      <c r="Q235" s="246"/>
      <c r="R235" s="246"/>
      <c r="S235" s="246"/>
      <c r="T235" s="24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8" t="s">
        <v>193</v>
      </c>
      <c r="AU235" s="248" t="s">
        <v>83</v>
      </c>
      <c r="AV235" s="13" t="s">
        <v>83</v>
      </c>
      <c r="AW235" s="13" t="s">
        <v>31</v>
      </c>
      <c r="AX235" s="13" t="s">
        <v>73</v>
      </c>
      <c r="AY235" s="248" t="s">
        <v>139</v>
      </c>
    </row>
    <row r="236" spans="1:51" s="14" customFormat="1" ht="12">
      <c r="A236" s="14"/>
      <c r="B236" s="249"/>
      <c r="C236" s="250"/>
      <c r="D236" s="239" t="s">
        <v>193</v>
      </c>
      <c r="E236" s="251" t="s">
        <v>1</v>
      </c>
      <c r="F236" s="252" t="s">
        <v>195</v>
      </c>
      <c r="G236" s="250"/>
      <c r="H236" s="253">
        <v>32.8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9" t="s">
        <v>193</v>
      </c>
      <c r="AU236" s="259" t="s">
        <v>83</v>
      </c>
      <c r="AV236" s="14" t="s">
        <v>146</v>
      </c>
      <c r="AW236" s="14" t="s">
        <v>31</v>
      </c>
      <c r="AX236" s="14" t="s">
        <v>81</v>
      </c>
      <c r="AY236" s="259" t="s">
        <v>139</v>
      </c>
    </row>
    <row r="237" spans="1:63" s="12" customFormat="1" ht="22.8" customHeight="1">
      <c r="A237" s="12"/>
      <c r="B237" s="202"/>
      <c r="C237" s="203"/>
      <c r="D237" s="204" t="s">
        <v>72</v>
      </c>
      <c r="E237" s="216" t="s">
        <v>300</v>
      </c>
      <c r="F237" s="216" t="s">
        <v>301</v>
      </c>
      <c r="G237" s="203"/>
      <c r="H237" s="203"/>
      <c r="I237" s="206"/>
      <c r="J237" s="217">
        <f>BK237</f>
        <v>0</v>
      </c>
      <c r="K237" s="203"/>
      <c r="L237" s="208"/>
      <c r="M237" s="209"/>
      <c r="N237" s="210"/>
      <c r="O237" s="210"/>
      <c r="P237" s="211">
        <f>SUM(P238:P243)</f>
        <v>0</v>
      </c>
      <c r="Q237" s="210"/>
      <c r="R237" s="211">
        <f>SUM(R238:R243)</f>
        <v>0</v>
      </c>
      <c r="S237" s="210"/>
      <c r="T237" s="212">
        <f>SUM(T238:T243)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3" t="s">
        <v>81</v>
      </c>
      <c r="AT237" s="214" t="s">
        <v>72</v>
      </c>
      <c r="AU237" s="214" t="s">
        <v>81</v>
      </c>
      <c r="AY237" s="213" t="s">
        <v>139</v>
      </c>
      <c r="BK237" s="215">
        <f>SUM(BK238:BK243)</f>
        <v>0</v>
      </c>
    </row>
    <row r="238" spans="1:65" s="2" customFormat="1" ht="24.15" customHeight="1">
      <c r="A238" s="37"/>
      <c r="B238" s="38"/>
      <c r="C238" s="218" t="s">
        <v>258</v>
      </c>
      <c r="D238" s="218" t="s">
        <v>142</v>
      </c>
      <c r="E238" s="219" t="s">
        <v>1153</v>
      </c>
      <c r="F238" s="220" t="s">
        <v>1154</v>
      </c>
      <c r="G238" s="221" t="s">
        <v>305</v>
      </c>
      <c r="H238" s="222">
        <v>4.172</v>
      </c>
      <c r="I238" s="223"/>
      <c r="J238" s="224">
        <f>ROUND(I238*H238,2)</f>
        <v>0</v>
      </c>
      <c r="K238" s="225"/>
      <c r="L238" s="43"/>
      <c r="M238" s="226" t="s">
        <v>1</v>
      </c>
      <c r="N238" s="227" t="s">
        <v>38</v>
      </c>
      <c r="O238" s="90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146</v>
      </c>
      <c r="AT238" s="230" t="s">
        <v>142</v>
      </c>
      <c r="AU238" s="230" t="s">
        <v>83</v>
      </c>
      <c r="AY238" s="16" t="s">
        <v>139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81</v>
      </c>
      <c r="BK238" s="231">
        <f>ROUND(I238*H238,2)</f>
        <v>0</v>
      </c>
      <c r="BL238" s="16" t="s">
        <v>146</v>
      </c>
      <c r="BM238" s="230" t="s">
        <v>316</v>
      </c>
    </row>
    <row r="239" spans="1:65" s="2" customFormat="1" ht="24.15" customHeight="1">
      <c r="A239" s="37"/>
      <c r="B239" s="38"/>
      <c r="C239" s="218" t="s">
        <v>319</v>
      </c>
      <c r="D239" s="218" t="s">
        <v>142</v>
      </c>
      <c r="E239" s="219" t="s">
        <v>307</v>
      </c>
      <c r="F239" s="220" t="s">
        <v>308</v>
      </c>
      <c r="G239" s="221" t="s">
        <v>305</v>
      </c>
      <c r="H239" s="222">
        <v>4.172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38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146</v>
      </c>
      <c r="AT239" s="230" t="s">
        <v>142</v>
      </c>
      <c r="AU239" s="230" t="s">
        <v>83</v>
      </c>
      <c r="AY239" s="16" t="s">
        <v>139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81</v>
      </c>
      <c r="BK239" s="231">
        <f>ROUND(I239*H239,2)</f>
        <v>0</v>
      </c>
      <c r="BL239" s="16" t="s">
        <v>146</v>
      </c>
      <c r="BM239" s="230" t="s">
        <v>322</v>
      </c>
    </row>
    <row r="240" spans="1:65" s="2" customFormat="1" ht="24.15" customHeight="1">
      <c r="A240" s="37"/>
      <c r="B240" s="38"/>
      <c r="C240" s="218" t="s">
        <v>261</v>
      </c>
      <c r="D240" s="218" t="s">
        <v>142</v>
      </c>
      <c r="E240" s="219" t="s">
        <v>310</v>
      </c>
      <c r="F240" s="220" t="s">
        <v>311</v>
      </c>
      <c r="G240" s="221" t="s">
        <v>305</v>
      </c>
      <c r="H240" s="222">
        <v>37.548</v>
      </c>
      <c r="I240" s="223"/>
      <c r="J240" s="224">
        <f>ROUND(I240*H240,2)</f>
        <v>0</v>
      </c>
      <c r="K240" s="225"/>
      <c r="L240" s="43"/>
      <c r="M240" s="226" t="s">
        <v>1</v>
      </c>
      <c r="N240" s="227" t="s">
        <v>38</v>
      </c>
      <c r="O240" s="90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146</v>
      </c>
      <c r="AT240" s="230" t="s">
        <v>142</v>
      </c>
      <c r="AU240" s="230" t="s">
        <v>83</v>
      </c>
      <c r="AY240" s="16" t="s">
        <v>139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81</v>
      </c>
      <c r="BK240" s="231">
        <f>ROUND(I240*H240,2)</f>
        <v>0</v>
      </c>
      <c r="BL240" s="16" t="s">
        <v>146</v>
      </c>
      <c r="BM240" s="230" t="s">
        <v>329</v>
      </c>
    </row>
    <row r="241" spans="1:51" s="13" customFormat="1" ht="12">
      <c r="A241" s="13"/>
      <c r="B241" s="237"/>
      <c r="C241" s="238"/>
      <c r="D241" s="239" t="s">
        <v>193</v>
      </c>
      <c r="E241" s="240" t="s">
        <v>1</v>
      </c>
      <c r="F241" s="241" t="s">
        <v>1155</v>
      </c>
      <c r="G241" s="238"/>
      <c r="H241" s="242">
        <v>37.548</v>
      </c>
      <c r="I241" s="243"/>
      <c r="J241" s="238"/>
      <c r="K241" s="238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193</v>
      </c>
      <c r="AU241" s="248" t="s">
        <v>83</v>
      </c>
      <c r="AV241" s="13" t="s">
        <v>83</v>
      </c>
      <c r="AW241" s="13" t="s">
        <v>31</v>
      </c>
      <c r="AX241" s="13" t="s">
        <v>73</v>
      </c>
      <c r="AY241" s="248" t="s">
        <v>139</v>
      </c>
    </row>
    <row r="242" spans="1:51" s="14" customFormat="1" ht="12">
      <c r="A242" s="14"/>
      <c r="B242" s="249"/>
      <c r="C242" s="250"/>
      <c r="D242" s="239" t="s">
        <v>193</v>
      </c>
      <c r="E242" s="251" t="s">
        <v>1</v>
      </c>
      <c r="F242" s="252" t="s">
        <v>195</v>
      </c>
      <c r="G242" s="250"/>
      <c r="H242" s="253">
        <v>37.548</v>
      </c>
      <c r="I242" s="254"/>
      <c r="J242" s="250"/>
      <c r="K242" s="250"/>
      <c r="L242" s="255"/>
      <c r="M242" s="256"/>
      <c r="N242" s="257"/>
      <c r="O242" s="257"/>
      <c r="P242" s="257"/>
      <c r="Q242" s="257"/>
      <c r="R242" s="257"/>
      <c r="S242" s="257"/>
      <c r="T242" s="25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9" t="s">
        <v>193</v>
      </c>
      <c r="AU242" s="259" t="s">
        <v>83</v>
      </c>
      <c r="AV242" s="14" t="s">
        <v>146</v>
      </c>
      <c r="AW242" s="14" t="s">
        <v>31</v>
      </c>
      <c r="AX242" s="14" t="s">
        <v>81</v>
      </c>
      <c r="AY242" s="259" t="s">
        <v>139</v>
      </c>
    </row>
    <row r="243" spans="1:65" s="2" customFormat="1" ht="33" customHeight="1">
      <c r="A243" s="37"/>
      <c r="B243" s="38"/>
      <c r="C243" s="218" t="s">
        <v>331</v>
      </c>
      <c r="D243" s="218" t="s">
        <v>142</v>
      </c>
      <c r="E243" s="219" t="s">
        <v>314</v>
      </c>
      <c r="F243" s="220" t="s">
        <v>315</v>
      </c>
      <c r="G243" s="221" t="s">
        <v>305</v>
      </c>
      <c r="H243" s="222">
        <v>4.295</v>
      </c>
      <c r="I243" s="223"/>
      <c r="J243" s="224">
        <f>ROUND(I243*H243,2)</f>
        <v>0</v>
      </c>
      <c r="K243" s="225"/>
      <c r="L243" s="43"/>
      <c r="M243" s="226" t="s">
        <v>1</v>
      </c>
      <c r="N243" s="227" t="s">
        <v>38</v>
      </c>
      <c r="O243" s="90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146</v>
      </c>
      <c r="AT243" s="230" t="s">
        <v>142</v>
      </c>
      <c r="AU243" s="230" t="s">
        <v>83</v>
      </c>
      <c r="AY243" s="16" t="s">
        <v>139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81</v>
      </c>
      <c r="BK243" s="231">
        <f>ROUND(I243*H243,2)</f>
        <v>0</v>
      </c>
      <c r="BL243" s="16" t="s">
        <v>146</v>
      </c>
      <c r="BM243" s="230" t="s">
        <v>102</v>
      </c>
    </row>
    <row r="244" spans="1:63" s="12" customFormat="1" ht="22.8" customHeight="1">
      <c r="A244" s="12"/>
      <c r="B244" s="202"/>
      <c r="C244" s="203"/>
      <c r="D244" s="204" t="s">
        <v>72</v>
      </c>
      <c r="E244" s="216" t="s">
        <v>317</v>
      </c>
      <c r="F244" s="216" t="s">
        <v>318</v>
      </c>
      <c r="G244" s="203"/>
      <c r="H244" s="203"/>
      <c r="I244" s="206"/>
      <c r="J244" s="217">
        <f>BK244</f>
        <v>0</v>
      </c>
      <c r="K244" s="203"/>
      <c r="L244" s="208"/>
      <c r="M244" s="209"/>
      <c r="N244" s="210"/>
      <c r="O244" s="210"/>
      <c r="P244" s="211">
        <f>P245</f>
        <v>0</v>
      </c>
      <c r="Q244" s="210"/>
      <c r="R244" s="211">
        <f>R245</f>
        <v>0</v>
      </c>
      <c r="S244" s="210"/>
      <c r="T244" s="212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3" t="s">
        <v>81</v>
      </c>
      <c r="AT244" s="214" t="s">
        <v>72</v>
      </c>
      <c r="AU244" s="214" t="s">
        <v>81</v>
      </c>
      <c r="AY244" s="213" t="s">
        <v>139</v>
      </c>
      <c r="BK244" s="215">
        <f>BK245</f>
        <v>0</v>
      </c>
    </row>
    <row r="245" spans="1:65" s="2" customFormat="1" ht="21.75" customHeight="1">
      <c r="A245" s="37"/>
      <c r="B245" s="38"/>
      <c r="C245" s="218" t="s">
        <v>264</v>
      </c>
      <c r="D245" s="218" t="s">
        <v>142</v>
      </c>
      <c r="E245" s="219" t="s">
        <v>1156</v>
      </c>
      <c r="F245" s="220" t="s">
        <v>1157</v>
      </c>
      <c r="G245" s="221" t="s">
        <v>305</v>
      </c>
      <c r="H245" s="222">
        <v>5.124</v>
      </c>
      <c r="I245" s="223"/>
      <c r="J245" s="224">
        <f>ROUND(I245*H245,2)</f>
        <v>0</v>
      </c>
      <c r="K245" s="225"/>
      <c r="L245" s="43"/>
      <c r="M245" s="226" t="s">
        <v>1</v>
      </c>
      <c r="N245" s="227" t="s">
        <v>38</v>
      </c>
      <c r="O245" s="90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146</v>
      </c>
      <c r="AT245" s="230" t="s">
        <v>142</v>
      </c>
      <c r="AU245" s="230" t="s">
        <v>83</v>
      </c>
      <c r="AY245" s="16" t="s">
        <v>139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81</v>
      </c>
      <c r="BK245" s="231">
        <f>ROUND(I245*H245,2)</f>
        <v>0</v>
      </c>
      <c r="BL245" s="16" t="s">
        <v>146</v>
      </c>
      <c r="BM245" s="230" t="s">
        <v>338</v>
      </c>
    </row>
    <row r="246" spans="1:63" s="12" customFormat="1" ht="25.9" customHeight="1">
      <c r="A246" s="12"/>
      <c r="B246" s="202"/>
      <c r="C246" s="203"/>
      <c r="D246" s="204" t="s">
        <v>72</v>
      </c>
      <c r="E246" s="205" t="s">
        <v>323</v>
      </c>
      <c r="F246" s="205" t="s">
        <v>324</v>
      </c>
      <c r="G246" s="203"/>
      <c r="H246" s="203"/>
      <c r="I246" s="206"/>
      <c r="J246" s="207">
        <f>BK246</f>
        <v>0</v>
      </c>
      <c r="K246" s="203"/>
      <c r="L246" s="208"/>
      <c r="M246" s="209"/>
      <c r="N246" s="210"/>
      <c r="O246" s="210"/>
      <c r="P246" s="211">
        <f>P247+P261+P270+P281+P293+P300+P315+P330+P337+P348+P376+P397+P412</f>
        <v>0</v>
      </c>
      <c r="Q246" s="210"/>
      <c r="R246" s="211">
        <f>R247+R261+R270+R281+R293+R300+R315+R330+R337+R348+R376+R397+R412</f>
        <v>8.875807705701</v>
      </c>
      <c r="S246" s="210"/>
      <c r="T246" s="212">
        <f>T247+T261+T270+T281+T293+T300+T315+T330+T337+T348+T376+T397+T412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3" t="s">
        <v>83</v>
      </c>
      <c r="AT246" s="214" t="s">
        <v>72</v>
      </c>
      <c r="AU246" s="214" t="s">
        <v>73</v>
      </c>
      <c r="AY246" s="213" t="s">
        <v>139</v>
      </c>
      <c r="BK246" s="215">
        <f>BK247+BK261+BK270+BK281+BK293+BK300+BK315+BK330+BK337+BK348+BK376+BK397+BK412</f>
        <v>0</v>
      </c>
    </row>
    <row r="247" spans="1:63" s="12" customFormat="1" ht="22.8" customHeight="1">
      <c r="A247" s="12"/>
      <c r="B247" s="202"/>
      <c r="C247" s="203"/>
      <c r="D247" s="204" t="s">
        <v>72</v>
      </c>
      <c r="E247" s="216" t="s">
        <v>1051</v>
      </c>
      <c r="F247" s="216" t="s">
        <v>1052</v>
      </c>
      <c r="G247" s="203"/>
      <c r="H247" s="203"/>
      <c r="I247" s="206"/>
      <c r="J247" s="217">
        <f>BK247</f>
        <v>0</v>
      </c>
      <c r="K247" s="203"/>
      <c r="L247" s="208"/>
      <c r="M247" s="209"/>
      <c r="N247" s="210"/>
      <c r="O247" s="210"/>
      <c r="P247" s="211">
        <f>SUM(P248:P260)</f>
        <v>0</v>
      </c>
      <c r="Q247" s="210"/>
      <c r="R247" s="211">
        <f>SUM(R248:R260)</f>
        <v>0.30624</v>
      </c>
      <c r="S247" s="210"/>
      <c r="T247" s="212">
        <f>SUM(T248:T260)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3" t="s">
        <v>83</v>
      </c>
      <c r="AT247" s="214" t="s">
        <v>72</v>
      </c>
      <c r="AU247" s="214" t="s">
        <v>81</v>
      </c>
      <c r="AY247" s="213" t="s">
        <v>139</v>
      </c>
      <c r="BK247" s="215">
        <f>SUM(BK248:BK260)</f>
        <v>0</v>
      </c>
    </row>
    <row r="248" spans="1:65" s="2" customFormat="1" ht="37.8" customHeight="1">
      <c r="A248" s="37"/>
      <c r="B248" s="38"/>
      <c r="C248" s="218" t="s">
        <v>341</v>
      </c>
      <c r="D248" s="218" t="s">
        <v>142</v>
      </c>
      <c r="E248" s="219" t="s">
        <v>1053</v>
      </c>
      <c r="F248" s="220" t="s">
        <v>1054</v>
      </c>
      <c r="G248" s="221" t="s">
        <v>201</v>
      </c>
      <c r="H248" s="222">
        <v>24.96</v>
      </c>
      <c r="I248" s="223"/>
      <c r="J248" s="224">
        <f>ROUND(I248*H248,2)</f>
        <v>0</v>
      </c>
      <c r="K248" s="225"/>
      <c r="L248" s="43"/>
      <c r="M248" s="226" t="s">
        <v>1</v>
      </c>
      <c r="N248" s="227" t="s">
        <v>38</v>
      </c>
      <c r="O248" s="90"/>
      <c r="P248" s="228">
        <f>O248*H248</f>
        <v>0</v>
      </c>
      <c r="Q248" s="228">
        <v>0.004</v>
      </c>
      <c r="R248" s="228">
        <f>Q248*H248</f>
        <v>0.09984000000000001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167</v>
      </c>
      <c r="AT248" s="230" t="s">
        <v>142</v>
      </c>
      <c r="AU248" s="230" t="s">
        <v>83</v>
      </c>
      <c r="AY248" s="16" t="s">
        <v>139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81</v>
      </c>
      <c r="BK248" s="231">
        <f>ROUND(I248*H248,2)</f>
        <v>0</v>
      </c>
      <c r="BL248" s="16" t="s">
        <v>167</v>
      </c>
      <c r="BM248" s="230" t="s">
        <v>344</v>
      </c>
    </row>
    <row r="249" spans="1:51" s="13" customFormat="1" ht="12">
      <c r="A249" s="13"/>
      <c r="B249" s="237"/>
      <c r="C249" s="238"/>
      <c r="D249" s="239" t="s">
        <v>193</v>
      </c>
      <c r="E249" s="240" t="s">
        <v>1</v>
      </c>
      <c r="F249" s="241" t="s">
        <v>1152</v>
      </c>
      <c r="G249" s="238"/>
      <c r="H249" s="242">
        <v>24.96</v>
      </c>
      <c r="I249" s="243"/>
      <c r="J249" s="238"/>
      <c r="K249" s="238"/>
      <c r="L249" s="244"/>
      <c r="M249" s="245"/>
      <c r="N249" s="246"/>
      <c r="O249" s="246"/>
      <c r="P249" s="246"/>
      <c r="Q249" s="246"/>
      <c r="R249" s="246"/>
      <c r="S249" s="246"/>
      <c r="T249" s="24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8" t="s">
        <v>193</v>
      </c>
      <c r="AU249" s="248" t="s">
        <v>83</v>
      </c>
      <c r="AV249" s="13" t="s">
        <v>83</v>
      </c>
      <c r="AW249" s="13" t="s">
        <v>31</v>
      </c>
      <c r="AX249" s="13" t="s">
        <v>73</v>
      </c>
      <c r="AY249" s="248" t="s">
        <v>139</v>
      </c>
    </row>
    <row r="250" spans="1:51" s="14" customFormat="1" ht="12">
      <c r="A250" s="14"/>
      <c r="B250" s="249"/>
      <c r="C250" s="250"/>
      <c r="D250" s="239" t="s">
        <v>193</v>
      </c>
      <c r="E250" s="251" t="s">
        <v>1</v>
      </c>
      <c r="F250" s="252" t="s">
        <v>195</v>
      </c>
      <c r="G250" s="250"/>
      <c r="H250" s="253">
        <v>24.96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9" t="s">
        <v>193</v>
      </c>
      <c r="AU250" s="259" t="s">
        <v>83</v>
      </c>
      <c r="AV250" s="14" t="s">
        <v>146</v>
      </c>
      <c r="AW250" s="14" t="s">
        <v>31</v>
      </c>
      <c r="AX250" s="14" t="s">
        <v>81</v>
      </c>
      <c r="AY250" s="259" t="s">
        <v>139</v>
      </c>
    </row>
    <row r="251" spans="1:65" s="2" customFormat="1" ht="37.8" customHeight="1">
      <c r="A251" s="37"/>
      <c r="B251" s="38"/>
      <c r="C251" s="218" t="s">
        <v>93</v>
      </c>
      <c r="D251" s="218" t="s">
        <v>142</v>
      </c>
      <c r="E251" s="219" t="s">
        <v>1055</v>
      </c>
      <c r="F251" s="220" t="s">
        <v>1056</v>
      </c>
      <c r="G251" s="221" t="s">
        <v>201</v>
      </c>
      <c r="H251" s="222">
        <v>51.6</v>
      </c>
      <c r="I251" s="223"/>
      <c r="J251" s="224">
        <f>ROUND(I251*H251,2)</f>
        <v>0</v>
      </c>
      <c r="K251" s="225"/>
      <c r="L251" s="43"/>
      <c r="M251" s="226" t="s">
        <v>1</v>
      </c>
      <c r="N251" s="227" t="s">
        <v>38</v>
      </c>
      <c r="O251" s="90"/>
      <c r="P251" s="228">
        <f>O251*H251</f>
        <v>0</v>
      </c>
      <c r="Q251" s="228">
        <v>0.004</v>
      </c>
      <c r="R251" s="228">
        <f>Q251*H251</f>
        <v>0.2064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167</v>
      </c>
      <c r="AT251" s="230" t="s">
        <v>142</v>
      </c>
      <c r="AU251" s="230" t="s">
        <v>83</v>
      </c>
      <c r="AY251" s="16" t="s">
        <v>139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81</v>
      </c>
      <c r="BK251" s="231">
        <f>ROUND(I251*H251,2)</f>
        <v>0</v>
      </c>
      <c r="BL251" s="16" t="s">
        <v>167</v>
      </c>
      <c r="BM251" s="230" t="s">
        <v>349</v>
      </c>
    </row>
    <row r="252" spans="1:51" s="13" customFormat="1" ht="12">
      <c r="A252" s="13"/>
      <c r="B252" s="237"/>
      <c r="C252" s="238"/>
      <c r="D252" s="239" t="s">
        <v>193</v>
      </c>
      <c r="E252" s="240" t="s">
        <v>1</v>
      </c>
      <c r="F252" s="241" t="s">
        <v>1057</v>
      </c>
      <c r="G252" s="238"/>
      <c r="H252" s="242">
        <v>19.68</v>
      </c>
      <c r="I252" s="243"/>
      <c r="J252" s="238"/>
      <c r="K252" s="238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193</v>
      </c>
      <c r="AU252" s="248" t="s">
        <v>83</v>
      </c>
      <c r="AV252" s="13" t="s">
        <v>83</v>
      </c>
      <c r="AW252" s="13" t="s">
        <v>31</v>
      </c>
      <c r="AX252" s="13" t="s">
        <v>73</v>
      </c>
      <c r="AY252" s="248" t="s">
        <v>139</v>
      </c>
    </row>
    <row r="253" spans="1:51" s="13" customFormat="1" ht="12">
      <c r="A253" s="13"/>
      <c r="B253" s="237"/>
      <c r="C253" s="238"/>
      <c r="D253" s="239" t="s">
        <v>193</v>
      </c>
      <c r="E253" s="240" t="s">
        <v>1</v>
      </c>
      <c r="F253" s="241" t="s">
        <v>1058</v>
      </c>
      <c r="G253" s="238"/>
      <c r="H253" s="242">
        <v>-1.68</v>
      </c>
      <c r="I253" s="243"/>
      <c r="J253" s="238"/>
      <c r="K253" s="238"/>
      <c r="L253" s="244"/>
      <c r="M253" s="245"/>
      <c r="N253" s="246"/>
      <c r="O253" s="246"/>
      <c r="P253" s="246"/>
      <c r="Q253" s="246"/>
      <c r="R253" s="246"/>
      <c r="S253" s="246"/>
      <c r="T253" s="24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8" t="s">
        <v>193</v>
      </c>
      <c r="AU253" s="248" t="s">
        <v>83</v>
      </c>
      <c r="AV253" s="13" t="s">
        <v>83</v>
      </c>
      <c r="AW253" s="13" t="s">
        <v>31</v>
      </c>
      <c r="AX253" s="13" t="s">
        <v>73</v>
      </c>
      <c r="AY253" s="248" t="s">
        <v>139</v>
      </c>
    </row>
    <row r="254" spans="1:51" s="13" customFormat="1" ht="12">
      <c r="A254" s="13"/>
      <c r="B254" s="237"/>
      <c r="C254" s="238"/>
      <c r="D254" s="239" t="s">
        <v>193</v>
      </c>
      <c r="E254" s="240" t="s">
        <v>1</v>
      </c>
      <c r="F254" s="241" t="s">
        <v>1059</v>
      </c>
      <c r="G254" s="238"/>
      <c r="H254" s="242">
        <v>33.6</v>
      </c>
      <c r="I254" s="243"/>
      <c r="J254" s="238"/>
      <c r="K254" s="238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193</v>
      </c>
      <c r="AU254" s="248" t="s">
        <v>83</v>
      </c>
      <c r="AV254" s="13" t="s">
        <v>83</v>
      </c>
      <c r="AW254" s="13" t="s">
        <v>31</v>
      </c>
      <c r="AX254" s="13" t="s">
        <v>73</v>
      </c>
      <c r="AY254" s="248" t="s">
        <v>139</v>
      </c>
    </row>
    <row r="255" spans="1:51" s="14" customFormat="1" ht="12">
      <c r="A255" s="14"/>
      <c r="B255" s="249"/>
      <c r="C255" s="250"/>
      <c r="D255" s="239" t="s">
        <v>193</v>
      </c>
      <c r="E255" s="251" t="s">
        <v>1</v>
      </c>
      <c r="F255" s="252" t="s">
        <v>195</v>
      </c>
      <c r="G255" s="250"/>
      <c r="H255" s="253">
        <v>51.6</v>
      </c>
      <c r="I255" s="254"/>
      <c r="J255" s="250"/>
      <c r="K255" s="250"/>
      <c r="L255" s="255"/>
      <c r="M255" s="256"/>
      <c r="N255" s="257"/>
      <c r="O255" s="257"/>
      <c r="P255" s="257"/>
      <c r="Q255" s="257"/>
      <c r="R255" s="257"/>
      <c r="S255" s="257"/>
      <c r="T255" s="25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9" t="s">
        <v>193</v>
      </c>
      <c r="AU255" s="259" t="s">
        <v>83</v>
      </c>
      <c r="AV255" s="14" t="s">
        <v>146</v>
      </c>
      <c r="AW255" s="14" t="s">
        <v>31</v>
      </c>
      <c r="AX255" s="14" t="s">
        <v>81</v>
      </c>
      <c r="AY255" s="259" t="s">
        <v>139</v>
      </c>
    </row>
    <row r="256" spans="1:65" s="2" customFormat="1" ht="16.5" customHeight="1">
      <c r="A256" s="37"/>
      <c r="B256" s="38"/>
      <c r="C256" s="218" t="s">
        <v>350</v>
      </c>
      <c r="D256" s="218" t="s">
        <v>142</v>
      </c>
      <c r="E256" s="219" t="s">
        <v>1060</v>
      </c>
      <c r="F256" s="220" t="s">
        <v>1061</v>
      </c>
      <c r="G256" s="221" t="s">
        <v>356</v>
      </c>
      <c r="H256" s="222">
        <v>89.6</v>
      </c>
      <c r="I256" s="223"/>
      <c r="J256" s="224">
        <f>ROUND(I256*H256,2)</f>
        <v>0</v>
      </c>
      <c r="K256" s="225"/>
      <c r="L256" s="43"/>
      <c r="M256" s="226" t="s">
        <v>1</v>
      </c>
      <c r="N256" s="227" t="s">
        <v>38</v>
      </c>
      <c r="O256" s="90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167</v>
      </c>
      <c r="AT256" s="230" t="s">
        <v>142</v>
      </c>
      <c r="AU256" s="230" t="s">
        <v>83</v>
      </c>
      <c r="AY256" s="16" t="s">
        <v>139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81</v>
      </c>
      <c r="BK256" s="231">
        <f>ROUND(I256*H256,2)</f>
        <v>0</v>
      </c>
      <c r="BL256" s="16" t="s">
        <v>167</v>
      </c>
      <c r="BM256" s="230" t="s">
        <v>353</v>
      </c>
    </row>
    <row r="257" spans="1:51" s="13" customFormat="1" ht="12">
      <c r="A257" s="13"/>
      <c r="B257" s="237"/>
      <c r="C257" s="238"/>
      <c r="D257" s="239" t="s">
        <v>193</v>
      </c>
      <c r="E257" s="240" t="s">
        <v>1</v>
      </c>
      <c r="F257" s="241" t="s">
        <v>1062</v>
      </c>
      <c r="G257" s="238"/>
      <c r="H257" s="242">
        <v>65.6</v>
      </c>
      <c r="I257" s="243"/>
      <c r="J257" s="238"/>
      <c r="K257" s="238"/>
      <c r="L257" s="244"/>
      <c r="M257" s="245"/>
      <c r="N257" s="246"/>
      <c r="O257" s="246"/>
      <c r="P257" s="246"/>
      <c r="Q257" s="246"/>
      <c r="R257" s="246"/>
      <c r="S257" s="246"/>
      <c r="T257" s="24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8" t="s">
        <v>193</v>
      </c>
      <c r="AU257" s="248" t="s">
        <v>83</v>
      </c>
      <c r="AV257" s="13" t="s">
        <v>83</v>
      </c>
      <c r="AW257" s="13" t="s">
        <v>31</v>
      </c>
      <c r="AX257" s="13" t="s">
        <v>73</v>
      </c>
      <c r="AY257" s="248" t="s">
        <v>139</v>
      </c>
    </row>
    <row r="258" spans="1:51" s="13" customFormat="1" ht="12">
      <c r="A258" s="13"/>
      <c r="B258" s="237"/>
      <c r="C258" s="238"/>
      <c r="D258" s="239" t="s">
        <v>193</v>
      </c>
      <c r="E258" s="240" t="s">
        <v>1</v>
      </c>
      <c r="F258" s="241" t="s">
        <v>1063</v>
      </c>
      <c r="G258" s="238"/>
      <c r="H258" s="242">
        <v>24</v>
      </c>
      <c r="I258" s="243"/>
      <c r="J258" s="238"/>
      <c r="K258" s="238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193</v>
      </c>
      <c r="AU258" s="248" t="s">
        <v>83</v>
      </c>
      <c r="AV258" s="13" t="s">
        <v>83</v>
      </c>
      <c r="AW258" s="13" t="s">
        <v>31</v>
      </c>
      <c r="AX258" s="13" t="s">
        <v>73</v>
      </c>
      <c r="AY258" s="248" t="s">
        <v>139</v>
      </c>
    </row>
    <row r="259" spans="1:51" s="14" customFormat="1" ht="12">
      <c r="A259" s="14"/>
      <c r="B259" s="249"/>
      <c r="C259" s="250"/>
      <c r="D259" s="239" t="s">
        <v>193</v>
      </c>
      <c r="E259" s="251" t="s">
        <v>1</v>
      </c>
      <c r="F259" s="252" t="s">
        <v>195</v>
      </c>
      <c r="G259" s="250"/>
      <c r="H259" s="253">
        <v>89.6</v>
      </c>
      <c r="I259" s="254"/>
      <c r="J259" s="250"/>
      <c r="K259" s="250"/>
      <c r="L259" s="255"/>
      <c r="M259" s="256"/>
      <c r="N259" s="257"/>
      <c r="O259" s="257"/>
      <c r="P259" s="257"/>
      <c r="Q259" s="257"/>
      <c r="R259" s="257"/>
      <c r="S259" s="257"/>
      <c r="T259" s="25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9" t="s">
        <v>193</v>
      </c>
      <c r="AU259" s="259" t="s">
        <v>83</v>
      </c>
      <c r="AV259" s="14" t="s">
        <v>146</v>
      </c>
      <c r="AW259" s="14" t="s">
        <v>31</v>
      </c>
      <c r="AX259" s="14" t="s">
        <v>81</v>
      </c>
      <c r="AY259" s="259" t="s">
        <v>139</v>
      </c>
    </row>
    <row r="260" spans="1:65" s="2" customFormat="1" ht="33" customHeight="1">
      <c r="A260" s="37"/>
      <c r="B260" s="38"/>
      <c r="C260" s="218" t="s">
        <v>271</v>
      </c>
      <c r="D260" s="218" t="s">
        <v>142</v>
      </c>
      <c r="E260" s="219" t="s">
        <v>1158</v>
      </c>
      <c r="F260" s="220" t="s">
        <v>1159</v>
      </c>
      <c r="G260" s="221" t="s">
        <v>337</v>
      </c>
      <c r="H260" s="271"/>
      <c r="I260" s="223"/>
      <c r="J260" s="224">
        <f>ROUND(I260*H260,2)</f>
        <v>0</v>
      </c>
      <c r="K260" s="225"/>
      <c r="L260" s="43"/>
      <c r="M260" s="226" t="s">
        <v>1</v>
      </c>
      <c r="N260" s="227" t="s">
        <v>38</v>
      </c>
      <c r="O260" s="90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167</v>
      </c>
      <c r="AT260" s="230" t="s">
        <v>142</v>
      </c>
      <c r="AU260" s="230" t="s">
        <v>83</v>
      </c>
      <c r="AY260" s="16" t="s">
        <v>139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81</v>
      </c>
      <c r="BK260" s="231">
        <f>ROUND(I260*H260,2)</f>
        <v>0</v>
      </c>
      <c r="BL260" s="16" t="s">
        <v>167</v>
      </c>
      <c r="BM260" s="230" t="s">
        <v>105</v>
      </c>
    </row>
    <row r="261" spans="1:63" s="12" customFormat="1" ht="22.8" customHeight="1">
      <c r="A261" s="12"/>
      <c r="B261" s="202"/>
      <c r="C261" s="203"/>
      <c r="D261" s="204" t="s">
        <v>72</v>
      </c>
      <c r="E261" s="216" t="s">
        <v>785</v>
      </c>
      <c r="F261" s="216" t="s">
        <v>786</v>
      </c>
      <c r="G261" s="203"/>
      <c r="H261" s="203"/>
      <c r="I261" s="206"/>
      <c r="J261" s="217">
        <f>BK261</f>
        <v>0</v>
      </c>
      <c r="K261" s="203"/>
      <c r="L261" s="208"/>
      <c r="M261" s="209"/>
      <c r="N261" s="210"/>
      <c r="O261" s="210"/>
      <c r="P261" s="211">
        <f>SUM(P262:P269)</f>
        <v>0</v>
      </c>
      <c r="Q261" s="210"/>
      <c r="R261" s="211">
        <f>SUM(R262:R269)</f>
        <v>0.059185600000000005</v>
      </c>
      <c r="S261" s="210"/>
      <c r="T261" s="212">
        <f>SUM(T262:T269)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3" t="s">
        <v>83</v>
      </c>
      <c r="AT261" s="214" t="s">
        <v>72</v>
      </c>
      <c r="AU261" s="214" t="s">
        <v>81</v>
      </c>
      <c r="AY261" s="213" t="s">
        <v>139</v>
      </c>
      <c r="BK261" s="215">
        <f>SUM(BK262:BK269)</f>
        <v>0</v>
      </c>
    </row>
    <row r="262" spans="1:65" s="2" customFormat="1" ht="16.5" customHeight="1">
      <c r="A262" s="37"/>
      <c r="B262" s="38"/>
      <c r="C262" s="218" t="s">
        <v>357</v>
      </c>
      <c r="D262" s="218" t="s">
        <v>142</v>
      </c>
      <c r="E262" s="219" t="s">
        <v>789</v>
      </c>
      <c r="F262" s="220" t="s">
        <v>790</v>
      </c>
      <c r="G262" s="221" t="s">
        <v>198</v>
      </c>
      <c r="H262" s="222">
        <v>8</v>
      </c>
      <c r="I262" s="223"/>
      <c r="J262" s="224">
        <f>ROUND(I262*H262,2)</f>
        <v>0</v>
      </c>
      <c r="K262" s="225"/>
      <c r="L262" s="43"/>
      <c r="M262" s="226" t="s">
        <v>1</v>
      </c>
      <c r="N262" s="227" t="s">
        <v>38</v>
      </c>
      <c r="O262" s="90"/>
      <c r="P262" s="228">
        <f>O262*H262</f>
        <v>0</v>
      </c>
      <c r="Q262" s="228">
        <v>0.0017906</v>
      </c>
      <c r="R262" s="228">
        <f>Q262*H262</f>
        <v>0.0143248</v>
      </c>
      <c r="S262" s="228">
        <v>0</v>
      </c>
      <c r="T262" s="22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0" t="s">
        <v>167</v>
      </c>
      <c r="AT262" s="230" t="s">
        <v>142</v>
      </c>
      <c r="AU262" s="230" t="s">
        <v>83</v>
      </c>
      <c r="AY262" s="16" t="s">
        <v>139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6" t="s">
        <v>81</v>
      </c>
      <c r="BK262" s="231">
        <f>ROUND(I262*H262,2)</f>
        <v>0</v>
      </c>
      <c r="BL262" s="16" t="s">
        <v>167</v>
      </c>
      <c r="BM262" s="230" t="s">
        <v>360</v>
      </c>
    </row>
    <row r="263" spans="1:65" s="2" customFormat="1" ht="16.5" customHeight="1">
      <c r="A263" s="37"/>
      <c r="B263" s="38"/>
      <c r="C263" s="218" t="s">
        <v>274</v>
      </c>
      <c r="D263" s="218" t="s">
        <v>142</v>
      </c>
      <c r="E263" s="219" t="s">
        <v>793</v>
      </c>
      <c r="F263" s="220" t="s">
        <v>794</v>
      </c>
      <c r="G263" s="221" t="s">
        <v>356</v>
      </c>
      <c r="H263" s="222">
        <v>16</v>
      </c>
      <c r="I263" s="223"/>
      <c r="J263" s="224">
        <f>ROUND(I263*H263,2)</f>
        <v>0</v>
      </c>
      <c r="K263" s="225"/>
      <c r="L263" s="43"/>
      <c r="M263" s="226" t="s">
        <v>1</v>
      </c>
      <c r="N263" s="227" t="s">
        <v>38</v>
      </c>
      <c r="O263" s="90"/>
      <c r="P263" s="228">
        <f>O263*H263</f>
        <v>0</v>
      </c>
      <c r="Q263" s="228">
        <v>0.0004119</v>
      </c>
      <c r="R263" s="228">
        <f>Q263*H263</f>
        <v>0.0065904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167</v>
      </c>
      <c r="AT263" s="230" t="s">
        <v>142</v>
      </c>
      <c r="AU263" s="230" t="s">
        <v>83</v>
      </c>
      <c r="AY263" s="16" t="s">
        <v>139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81</v>
      </c>
      <c r="BK263" s="231">
        <f>ROUND(I263*H263,2)</f>
        <v>0</v>
      </c>
      <c r="BL263" s="16" t="s">
        <v>167</v>
      </c>
      <c r="BM263" s="230" t="s">
        <v>365</v>
      </c>
    </row>
    <row r="264" spans="1:65" s="2" customFormat="1" ht="16.5" customHeight="1">
      <c r="A264" s="37"/>
      <c r="B264" s="38"/>
      <c r="C264" s="218" t="s">
        <v>367</v>
      </c>
      <c r="D264" s="218" t="s">
        <v>142</v>
      </c>
      <c r="E264" s="219" t="s">
        <v>795</v>
      </c>
      <c r="F264" s="220" t="s">
        <v>796</v>
      </c>
      <c r="G264" s="221" t="s">
        <v>356</v>
      </c>
      <c r="H264" s="222">
        <v>24</v>
      </c>
      <c r="I264" s="223"/>
      <c r="J264" s="224">
        <f>ROUND(I264*H264,2)</f>
        <v>0</v>
      </c>
      <c r="K264" s="225"/>
      <c r="L264" s="43"/>
      <c r="M264" s="226" t="s">
        <v>1</v>
      </c>
      <c r="N264" s="227" t="s">
        <v>38</v>
      </c>
      <c r="O264" s="90"/>
      <c r="P264" s="228">
        <f>O264*H264</f>
        <v>0</v>
      </c>
      <c r="Q264" s="228">
        <v>0.0004765</v>
      </c>
      <c r="R264" s="228">
        <f>Q264*H264</f>
        <v>0.011436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167</v>
      </c>
      <c r="AT264" s="230" t="s">
        <v>142</v>
      </c>
      <c r="AU264" s="230" t="s">
        <v>83</v>
      </c>
      <c r="AY264" s="16" t="s">
        <v>139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81</v>
      </c>
      <c r="BK264" s="231">
        <f>ROUND(I264*H264,2)</f>
        <v>0</v>
      </c>
      <c r="BL264" s="16" t="s">
        <v>167</v>
      </c>
      <c r="BM264" s="230" t="s">
        <v>370</v>
      </c>
    </row>
    <row r="265" spans="1:65" s="2" customFormat="1" ht="16.5" customHeight="1">
      <c r="A265" s="37"/>
      <c r="B265" s="38"/>
      <c r="C265" s="218" t="s">
        <v>278</v>
      </c>
      <c r="D265" s="218" t="s">
        <v>142</v>
      </c>
      <c r="E265" s="219" t="s">
        <v>797</v>
      </c>
      <c r="F265" s="220" t="s">
        <v>798</v>
      </c>
      <c r="G265" s="221" t="s">
        <v>356</v>
      </c>
      <c r="H265" s="222">
        <v>12</v>
      </c>
      <c r="I265" s="223"/>
      <c r="J265" s="224">
        <f>ROUND(I265*H265,2)</f>
        <v>0</v>
      </c>
      <c r="K265" s="225"/>
      <c r="L265" s="43"/>
      <c r="M265" s="226" t="s">
        <v>1</v>
      </c>
      <c r="N265" s="227" t="s">
        <v>38</v>
      </c>
      <c r="O265" s="90"/>
      <c r="P265" s="228">
        <f>O265*H265</f>
        <v>0</v>
      </c>
      <c r="Q265" s="228">
        <v>0.0022362</v>
      </c>
      <c r="R265" s="228">
        <f>Q265*H265</f>
        <v>0.026834399999999998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167</v>
      </c>
      <c r="AT265" s="230" t="s">
        <v>142</v>
      </c>
      <c r="AU265" s="230" t="s">
        <v>83</v>
      </c>
      <c r="AY265" s="16" t="s">
        <v>139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81</v>
      </c>
      <c r="BK265" s="231">
        <f>ROUND(I265*H265,2)</f>
        <v>0</v>
      </c>
      <c r="BL265" s="16" t="s">
        <v>167</v>
      </c>
      <c r="BM265" s="230" t="s">
        <v>373</v>
      </c>
    </row>
    <row r="266" spans="1:65" s="2" customFormat="1" ht="16.5" customHeight="1">
      <c r="A266" s="37"/>
      <c r="B266" s="38"/>
      <c r="C266" s="218" t="s">
        <v>375</v>
      </c>
      <c r="D266" s="218" t="s">
        <v>142</v>
      </c>
      <c r="E266" s="219" t="s">
        <v>799</v>
      </c>
      <c r="F266" s="220" t="s">
        <v>800</v>
      </c>
      <c r="G266" s="221" t="s">
        <v>198</v>
      </c>
      <c r="H266" s="222">
        <v>8</v>
      </c>
      <c r="I266" s="223"/>
      <c r="J266" s="224">
        <f>ROUND(I266*H266,2)</f>
        <v>0</v>
      </c>
      <c r="K266" s="225"/>
      <c r="L266" s="43"/>
      <c r="M266" s="226" t="s">
        <v>1</v>
      </c>
      <c r="N266" s="227" t="s">
        <v>38</v>
      </c>
      <c r="O266" s="90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167</v>
      </c>
      <c r="AT266" s="230" t="s">
        <v>142</v>
      </c>
      <c r="AU266" s="230" t="s">
        <v>83</v>
      </c>
      <c r="AY266" s="16" t="s">
        <v>139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81</v>
      </c>
      <c r="BK266" s="231">
        <f>ROUND(I266*H266,2)</f>
        <v>0</v>
      </c>
      <c r="BL266" s="16" t="s">
        <v>167</v>
      </c>
      <c r="BM266" s="230" t="s">
        <v>108</v>
      </c>
    </row>
    <row r="267" spans="1:65" s="2" customFormat="1" ht="16.5" customHeight="1">
      <c r="A267" s="37"/>
      <c r="B267" s="38"/>
      <c r="C267" s="218" t="s">
        <v>281</v>
      </c>
      <c r="D267" s="218" t="s">
        <v>142</v>
      </c>
      <c r="E267" s="219" t="s">
        <v>1066</v>
      </c>
      <c r="F267" s="220" t="s">
        <v>1067</v>
      </c>
      <c r="G267" s="221" t="s">
        <v>198</v>
      </c>
      <c r="H267" s="222">
        <v>16</v>
      </c>
      <c r="I267" s="223"/>
      <c r="J267" s="224">
        <f>ROUND(I267*H267,2)</f>
        <v>0</v>
      </c>
      <c r="K267" s="225"/>
      <c r="L267" s="43"/>
      <c r="M267" s="226" t="s">
        <v>1</v>
      </c>
      <c r="N267" s="227" t="s">
        <v>38</v>
      </c>
      <c r="O267" s="90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167</v>
      </c>
      <c r="AT267" s="230" t="s">
        <v>142</v>
      </c>
      <c r="AU267" s="230" t="s">
        <v>83</v>
      </c>
      <c r="AY267" s="16" t="s">
        <v>139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81</v>
      </c>
      <c r="BK267" s="231">
        <f>ROUND(I267*H267,2)</f>
        <v>0</v>
      </c>
      <c r="BL267" s="16" t="s">
        <v>167</v>
      </c>
      <c r="BM267" s="230" t="s">
        <v>380</v>
      </c>
    </row>
    <row r="268" spans="1:65" s="2" customFormat="1" ht="21.75" customHeight="1">
      <c r="A268" s="37"/>
      <c r="B268" s="38"/>
      <c r="C268" s="218" t="s">
        <v>382</v>
      </c>
      <c r="D268" s="218" t="s">
        <v>142</v>
      </c>
      <c r="E268" s="219" t="s">
        <v>801</v>
      </c>
      <c r="F268" s="220" t="s">
        <v>802</v>
      </c>
      <c r="G268" s="221" t="s">
        <v>198</v>
      </c>
      <c r="H268" s="222">
        <v>8</v>
      </c>
      <c r="I268" s="223"/>
      <c r="J268" s="224">
        <f>ROUND(I268*H268,2)</f>
        <v>0</v>
      </c>
      <c r="K268" s="225"/>
      <c r="L268" s="43"/>
      <c r="M268" s="226" t="s">
        <v>1</v>
      </c>
      <c r="N268" s="227" t="s">
        <v>38</v>
      </c>
      <c r="O268" s="90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167</v>
      </c>
      <c r="AT268" s="230" t="s">
        <v>142</v>
      </c>
      <c r="AU268" s="230" t="s">
        <v>83</v>
      </c>
      <c r="AY268" s="16" t="s">
        <v>139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81</v>
      </c>
      <c r="BK268" s="231">
        <f>ROUND(I268*H268,2)</f>
        <v>0</v>
      </c>
      <c r="BL268" s="16" t="s">
        <v>167</v>
      </c>
      <c r="BM268" s="230" t="s">
        <v>385</v>
      </c>
    </row>
    <row r="269" spans="1:65" s="2" customFormat="1" ht="24.15" customHeight="1">
      <c r="A269" s="37"/>
      <c r="B269" s="38"/>
      <c r="C269" s="218" t="s">
        <v>96</v>
      </c>
      <c r="D269" s="218" t="s">
        <v>142</v>
      </c>
      <c r="E269" s="219" t="s">
        <v>1160</v>
      </c>
      <c r="F269" s="220" t="s">
        <v>1161</v>
      </c>
      <c r="G269" s="221" t="s">
        <v>337</v>
      </c>
      <c r="H269" s="271"/>
      <c r="I269" s="223"/>
      <c r="J269" s="224">
        <f>ROUND(I269*H269,2)</f>
        <v>0</v>
      </c>
      <c r="K269" s="225"/>
      <c r="L269" s="43"/>
      <c r="M269" s="226" t="s">
        <v>1</v>
      </c>
      <c r="N269" s="227" t="s">
        <v>38</v>
      </c>
      <c r="O269" s="90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167</v>
      </c>
      <c r="AT269" s="230" t="s">
        <v>142</v>
      </c>
      <c r="AU269" s="230" t="s">
        <v>83</v>
      </c>
      <c r="AY269" s="16" t="s">
        <v>139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81</v>
      </c>
      <c r="BK269" s="231">
        <f>ROUND(I269*H269,2)</f>
        <v>0</v>
      </c>
      <c r="BL269" s="16" t="s">
        <v>167</v>
      </c>
      <c r="BM269" s="230" t="s">
        <v>390</v>
      </c>
    </row>
    <row r="270" spans="1:63" s="12" customFormat="1" ht="22.8" customHeight="1">
      <c r="A270" s="12"/>
      <c r="B270" s="202"/>
      <c r="C270" s="203"/>
      <c r="D270" s="204" t="s">
        <v>72</v>
      </c>
      <c r="E270" s="216" t="s">
        <v>807</v>
      </c>
      <c r="F270" s="216" t="s">
        <v>808</v>
      </c>
      <c r="G270" s="203"/>
      <c r="H270" s="203"/>
      <c r="I270" s="206"/>
      <c r="J270" s="217">
        <f>BK270</f>
        <v>0</v>
      </c>
      <c r="K270" s="203"/>
      <c r="L270" s="208"/>
      <c r="M270" s="209"/>
      <c r="N270" s="210"/>
      <c r="O270" s="210"/>
      <c r="P270" s="211">
        <f>SUM(P271:P280)</f>
        <v>0</v>
      </c>
      <c r="Q270" s="210"/>
      <c r="R270" s="211">
        <f>SUM(R271:R280)</f>
        <v>0.22629716</v>
      </c>
      <c r="S270" s="210"/>
      <c r="T270" s="212">
        <f>SUM(T271:T280)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3" t="s">
        <v>83</v>
      </c>
      <c r="AT270" s="214" t="s">
        <v>72</v>
      </c>
      <c r="AU270" s="214" t="s">
        <v>81</v>
      </c>
      <c r="AY270" s="213" t="s">
        <v>139</v>
      </c>
      <c r="BK270" s="215">
        <f>SUM(BK271:BK280)</f>
        <v>0</v>
      </c>
    </row>
    <row r="271" spans="1:65" s="2" customFormat="1" ht="16.5" customHeight="1">
      <c r="A271" s="37"/>
      <c r="B271" s="38"/>
      <c r="C271" s="218" t="s">
        <v>392</v>
      </c>
      <c r="D271" s="218" t="s">
        <v>142</v>
      </c>
      <c r="E271" s="219" t="s">
        <v>811</v>
      </c>
      <c r="F271" s="220" t="s">
        <v>812</v>
      </c>
      <c r="G271" s="221" t="s">
        <v>149</v>
      </c>
      <c r="H271" s="222">
        <v>8</v>
      </c>
      <c r="I271" s="223"/>
      <c r="J271" s="224">
        <f>ROUND(I271*H271,2)</f>
        <v>0</v>
      </c>
      <c r="K271" s="225"/>
      <c r="L271" s="43"/>
      <c r="M271" s="226" t="s">
        <v>1</v>
      </c>
      <c r="N271" s="227" t="s">
        <v>38</v>
      </c>
      <c r="O271" s="90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167</v>
      </c>
      <c r="AT271" s="230" t="s">
        <v>142</v>
      </c>
      <c r="AU271" s="230" t="s">
        <v>83</v>
      </c>
      <c r="AY271" s="16" t="s">
        <v>139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81</v>
      </c>
      <c r="BK271" s="231">
        <f>ROUND(I271*H271,2)</f>
        <v>0</v>
      </c>
      <c r="BL271" s="16" t="s">
        <v>167</v>
      </c>
      <c r="BM271" s="230" t="s">
        <v>395</v>
      </c>
    </row>
    <row r="272" spans="1:65" s="2" customFormat="1" ht="16.5" customHeight="1">
      <c r="A272" s="37"/>
      <c r="B272" s="38"/>
      <c r="C272" s="218" t="s">
        <v>289</v>
      </c>
      <c r="D272" s="218" t="s">
        <v>142</v>
      </c>
      <c r="E272" s="219" t="s">
        <v>809</v>
      </c>
      <c r="F272" s="220" t="s">
        <v>810</v>
      </c>
      <c r="G272" s="221" t="s">
        <v>198</v>
      </c>
      <c r="H272" s="222">
        <v>16</v>
      </c>
      <c r="I272" s="223"/>
      <c r="J272" s="224">
        <f>ROUND(I272*H272,2)</f>
        <v>0</v>
      </c>
      <c r="K272" s="225"/>
      <c r="L272" s="43"/>
      <c r="M272" s="226" t="s">
        <v>1</v>
      </c>
      <c r="N272" s="227" t="s">
        <v>38</v>
      </c>
      <c r="O272" s="90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167</v>
      </c>
      <c r="AT272" s="230" t="s">
        <v>142</v>
      </c>
      <c r="AU272" s="230" t="s">
        <v>83</v>
      </c>
      <c r="AY272" s="16" t="s">
        <v>139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81</v>
      </c>
      <c r="BK272" s="231">
        <f>ROUND(I272*H272,2)</f>
        <v>0</v>
      </c>
      <c r="BL272" s="16" t="s">
        <v>167</v>
      </c>
      <c r="BM272" s="230" t="s">
        <v>398</v>
      </c>
    </row>
    <row r="273" spans="1:65" s="2" customFormat="1" ht="24.15" customHeight="1">
      <c r="A273" s="37"/>
      <c r="B273" s="38"/>
      <c r="C273" s="218" t="s">
        <v>399</v>
      </c>
      <c r="D273" s="218" t="s">
        <v>142</v>
      </c>
      <c r="E273" s="219" t="s">
        <v>818</v>
      </c>
      <c r="F273" s="220" t="s">
        <v>819</v>
      </c>
      <c r="G273" s="221" t="s">
        <v>356</v>
      </c>
      <c r="H273" s="222">
        <v>120</v>
      </c>
      <c r="I273" s="223"/>
      <c r="J273" s="224">
        <f>ROUND(I273*H273,2)</f>
        <v>0</v>
      </c>
      <c r="K273" s="225"/>
      <c r="L273" s="43"/>
      <c r="M273" s="226" t="s">
        <v>1</v>
      </c>
      <c r="N273" s="227" t="s">
        <v>38</v>
      </c>
      <c r="O273" s="90"/>
      <c r="P273" s="228">
        <f>O273*H273</f>
        <v>0</v>
      </c>
      <c r="Q273" s="228">
        <v>0.0008423</v>
      </c>
      <c r="R273" s="228">
        <f>Q273*H273</f>
        <v>0.101076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167</v>
      </c>
      <c r="AT273" s="230" t="s">
        <v>142</v>
      </c>
      <c r="AU273" s="230" t="s">
        <v>83</v>
      </c>
      <c r="AY273" s="16" t="s">
        <v>139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81</v>
      </c>
      <c r="BK273" s="231">
        <f>ROUND(I273*H273,2)</f>
        <v>0</v>
      </c>
      <c r="BL273" s="16" t="s">
        <v>167</v>
      </c>
      <c r="BM273" s="230" t="s">
        <v>402</v>
      </c>
    </row>
    <row r="274" spans="1:65" s="2" customFormat="1" ht="37.8" customHeight="1">
      <c r="A274" s="37"/>
      <c r="B274" s="38"/>
      <c r="C274" s="218" t="s">
        <v>293</v>
      </c>
      <c r="D274" s="218" t="s">
        <v>142</v>
      </c>
      <c r="E274" s="219" t="s">
        <v>820</v>
      </c>
      <c r="F274" s="220" t="s">
        <v>821</v>
      </c>
      <c r="G274" s="221" t="s">
        <v>356</v>
      </c>
      <c r="H274" s="222">
        <v>120</v>
      </c>
      <c r="I274" s="223"/>
      <c r="J274" s="224">
        <f>ROUND(I274*H274,2)</f>
        <v>0</v>
      </c>
      <c r="K274" s="225"/>
      <c r="L274" s="43"/>
      <c r="M274" s="226" t="s">
        <v>1</v>
      </c>
      <c r="N274" s="227" t="s">
        <v>38</v>
      </c>
      <c r="O274" s="90"/>
      <c r="P274" s="228">
        <f>O274*H274</f>
        <v>0</v>
      </c>
      <c r="Q274" s="228">
        <v>7.386E-05</v>
      </c>
      <c r="R274" s="228">
        <f>Q274*H274</f>
        <v>0.0088632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167</v>
      </c>
      <c r="AT274" s="230" t="s">
        <v>142</v>
      </c>
      <c r="AU274" s="230" t="s">
        <v>83</v>
      </c>
      <c r="AY274" s="16" t="s">
        <v>139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81</v>
      </c>
      <c r="BK274" s="231">
        <f>ROUND(I274*H274,2)</f>
        <v>0</v>
      </c>
      <c r="BL274" s="16" t="s">
        <v>167</v>
      </c>
      <c r="BM274" s="230" t="s">
        <v>407</v>
      </c>
    </row>
    <row r="275" spans="1:65" s="2" customFormat="1" ht="16.5" customHeight="1">
      <c r="A275" s="37"/>
      <c r="B275" s="38"/>
      <c r="C275" s="218" t="s">
        <v>408</v>
      </c>
      <c r="D275" s="218" t="s">
        <v>142</v>
      </c>
      <c r="E275" s="219" t="s">
        <v>822</v>
      </c>
      <c r="F275" s="220" t="s">
        <v>823</v>
      </c>
      <c r="G275" s="221" t="s">
        <v>198</v>
      </c>
      <c r="H275" s="222">
        <v>56</v>
      </c>
      <c r="I275" s="223"/>
      <c r="J275" s="224">
        <f>ROUND(I275*H275,2)</f>
        <v>0</v>
      </c>
      <c r="K275" s="225"/>
      <c r="L275" s="43"/>
      <c r="M275" s="226" t="s">
        <v>1</v>
      </c>
      <c r="N275" s="227" t="s">
        <v>38</v>
      </c>
      <c r="O275" s="90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0" t="s">
        <v>167</v>
      </c>
      <c r="AT275" s="230" t="s">
        <v>142</v>
      </c>
      <c r="AU275" s="230" t="s">
        <v>83</v>
      </c>
      <c r="AY275" s="16" t="s">
        <v>139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6" t="s">
        <v>81</v>
      </c>
      <c r="BK275" s="231">
        <f>ROUND(I275*H275,2)</f>
        <v>0</v>
      </c>
      <c r="BL275" s="16" t="s">
        <v>167</v>
      </c>
      <c r="BM275" s="230" t="s">
        <v>411</v>
      </c>
    </row>
    <row r="276" spans="1:65" s="2" customFormat="1" ht="24.15" customHeight="1">
      <c r="A276" s="37"/>
      <c r="B276" s="38"/>
      <c r="C276" s="218" t="s">
        <v>297</v>
      </c>
      <c r="D276" s="218" t="s">
        <v>142</v>
      </c>
      <c r="E276" s="219" t="s">
        <v>826</v>
      </c>
      <c r="F276" s="220" t="s">
        <v>827</v>
      </c>
      <c r="G276" s="221" t="s">
        <v>817</v>
      </c>
      <c r="H276" s="222">
        <v>2</v>
      </c>
      <c r="I276" s="223"/>
      <c r="J276" s="224">
        <f>ROUND(I276*H276,2)</f>
        <v>0</v>
      </c>
      <c r="K276" s="225"/>
      <c r="L276" s="43"/>
      <c r="M276" s="226" t="s">
        <v>1</v>
      </c>
      <c r="N276" s="227" t="s">
        <v>38</v>
      </c>
      <c r="O276" s="90"/>
      <c r="P276" s="228">
        <f>O276*H276</f>
        <v>0</v>
      </c>
      <c r="Q276" s="228">
        <v>0.03019557</v>
      </c>
      <c r="R276" s="228">
        <f>Q276*H276</f>
        <v>0.06039114</v>
      </c>
      <c r="S276" s="228">
        <v>0</v>
      </c>
      <c r="T276" s="229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0" t="s">
        <v>167</v>
      </c>
      <c r="AT276" s="230" t="s">
        <v>142</v>
      </c>
      <c r="AU276" s="230" t="s">
        <v>83</v>
      </c>
      <c r="AY276" s="16" t="s">
        <v>139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6" t="s">
        <v>81</v>
      </c>
      <c r="BK276" s="231">
        <f>ROUND(I276*H276,2)</f>
        <v>0</v>
      </c>
      <c r="BL276" s="16" t="s">
        <v>167</v>
      </c>
      <c r="BM276" s="230" t="s">
        <v>414</v>
      </c>
    </row>
    <row r="277" spans="1:65" s="2" customFormat="1" ht="16.5" customHeight="1">
      <c r="A277" s="37"/>
      <c r="B277" s="38"/>
      <c r="C277" s="218" t="s">
        <v>415</v>
      </c>
      <c r="D277" s="218" t="s">
        <v>142</v>
      </c>
      <c r="E277" s="219" t="s">
        <v>1068</v>
      </c>
      <c r="F277" s="220" t="s">
        <v>1069</v>
      </c>
      <c r="G277" s="221" t="s">
        <v>817</v>
      </c>
      <c r="H277" s="222">
        <v>16</v>
      </c>
      <c r="I277" s="223"/>
      <c r="J277" s="224">
        <f>ROUND(I277*H277,2)</f>
        <v>0</v>
      </c>
      <c r="K277" s="225"/>
      <c r="L277" s="43"/>
      <c r="M277" s="226" t="s">
        <v>1</v>
      </c>
      <c r="N277" s="227" t="s">
        <v>38</v>
      </c>
      <c r="O277" s="90"/>
      <c r="P277" s="228">
        <f>O277*H277</f>
        <v>0</v>
      </c>
      <c r="Q277" s="228">
        <v>0.002</v>
      </c>
      <c r="R277" s="228">
        <f>Q277*H277</f>
        <v>0.032</v>
      </c>
      <c r="S277" s="228">
        <v>0</v>
      </c>
      <c r="T277" s="22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0" t="s">
        <v>167</v>
      </c>
      <c r="AT277" s="230" t="s">
        <v>142</v>
      </c>
      <c r="AU277" s="230" t="s">
        <v>83</v>
      </c>
      <c r="AY277" s="16" t="s">
        <v>139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6" t="s">
        <v>81</v>
      </c>
      <c r="BK277" s="231">
        <f>ROUND(I277*H277,2)</f>
        <v>0</v>
      </c>
      <c r="BL277" s="16" t="s">
        <v>167</v>
      </c>
      <c r="BM277" s="230" t="s">
        <v>418</v>
      </c>
    </row>
    <row r="278" spans="1:65" s="2" customFormat="1" ht="24.15" customHeight="1">
      <c r="A278" s="37"/>
      <c r="B278" s="38"/>
      <c r="C278" s="218" t="s">
        <v>306</v>
      </c>
      <c r="D278" s="218" t="s">
        <v>142</v>
      </c>
      <c r="E278" s="219" t="s">
        <v>830</v>
      </c>
      <c r="F278" s="220" t="s">
        <v>831</v>
      </c>
      <c r="G278" s="221" t="s">
        <v>356</v>
      </c>
      <c r="H278" s="222">
        <v>120</v>
      </c>
      <c r="I278" s="223"/>
      <c r="J278" s="224">
        <f>ROUND(I278*H278,2)</f>
        <v>0</v>
      </c>
      <c r="K278" s="225"/>
      <c r="L278" s="43"/>
      <c r="M278" s="226" t="s">
        <v>1</v>
      </c>
      <c r="N278" s="227" t="s">
        <v>38</v>
      </c>
      <c r="O278" s="90"/>
      <c r="P278" s="228">
        <f>O278*H278</f>
        <v>0</v>
      </c>
      <c r="Q278" s="228">
        <v>0.0001897235</v>
      </c>
      <c r="R278" s="228">
        <f>Q278*H278</f>
        <v>0.02276682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167</v>
      </c>
      <c r="AT278" s="230" t="s">
        <v>142</v>
      </c>
      <c r="AU278" s="230" t="s">
        <v>83</v>
      </c>
      <c r="AY278" s="16" t="s">
        <v>139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81</v>
      </c>
      <c r="BK278" s="231">
        <f>ROUND(I278*H278,2)</f>
        <v>0</v>
      </c>
      <c r="BL278" s="16" t="s">
        <v>167</v>
      </c>
      <c r="BM278" s="230" t="s">
        <v>421</v>
      </c>
    </row>
    <row r="279" spans="1:65" s="2" customFormat="1" ht="21.75" customHeight="1">
      <c r="A279" s="37"/>
      <c r="B279" s="38"/>
      <c r="C279" s="218" t="s">
        <v>422</v>
      </c>
      <c r="D279" s="218" t="s">
        <v>142</v>
      </c>
      <c r="E279" s="219" t="s">
        <v>832</v>
      </c>
      <c r="F279" s="220" t="s">
        <v>833</v>
      </c>
      <c r="G279" s="221" t="s">
        <v>356</v>
      </c>
      <c r="H279" s="222">
        <v>120</v>
      </c>
      <c r="I279" s="223"/>
      <c r="J279" s="224">
        <f>ROUND(I279*H279,2)</f>
        <v>0</v>
      </c>
      <c r="K279" s="225"/>
      <c r="L279" s="43"/>
      <c r="M279" s="226" t="s">
        <v>1</v>
      </c>
      <c r="N279" s="227" t="s">
        <v>38</v>
      </c>
      <c r="O279" s="90"/>
      <c r="P279" s="228">
        <f>O279*H279</f>
        <v>0</v>
      </c>
      <c r="Q279" s="228">
        <v>1E-05</v>
      </c>
      <c r="R279" s="228">
        <f>Q279*H279</f>
        <v>0.0012000000000000001</v>
      </c>
      <c r="S279" s="228">
        <v>0</v>
      </c>
      <c r="T279" s="229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0" t="s">
        <v>167</v>
      </c>
      <c r="AT279" s="230" t="s">
        <v>142</v>
      </c>
      <c r="AU279" s="230" t="s">
        <v>83</v>
      </c>
      <c r="AY279" s="16" t="s">
        <v>139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6" t="s">
        <v>81</v>
      </c>
      <c r="BK279" s="231">
        <f>ROUND(I279*H279,2)</f>
        <v>0</v>
      </c>
      <c r="BL279" s="16" t="s">
        <v>167</v>
      </c>
      <c r="BM279" s="230" t="s">
        <v>425</v>
      </c>
    </row>
    <row r="280" spans="1:65" s="2" customFormat="1" ht="24.15" customHeight="1">
      <c r="A280" s="37"/>
      <c r="B280" s="38"/>
      <c r="C280" s="218" t="s">
        <v>99</v>
      </c>
      <c r="D280" s="218" t="s">
        <v>142</v>
      </c>
      <c r="E280" s="219" t="s">
        <v>1162</v>
      </c>
      <c r="F280" s="220" t="s">
        <v>1163</v>
      </c>
      <c r="G280" s="221" t="s">
        <v>337</v>
      </c>
      <c r="H280" s="271"/>
      <c r="I280" s="223"/>
      <c r="J280" s="224">
        <f>ROUND(I280*H280,2)</f>
        <v>0</v>
      </c>
      <c r="K280" s="225"/>
      <c r="L280" s="43"/>
      <c r="M280" s="226" t="s">
        <v>1</v>
      </c>
      <c r="N280" s="227" t="s">
        <v>38</v>
      </c>
      <c r="O280" s="90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167</v>
      </c>
      <c r="AT280" s="230" t="s">
        <v>142</v>
      </c>
      <c r="AU280" s="230" t="s">
        <v>83</v>
      </c>
      <c r="AY280" s="16" t="s">
        <v>139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81</v>
      </c>
      <c r="BK280" s="231">
        <f>ROUND(I280*H280,2)</f>
        <v>0</v>
      </c>
      <c r="BL280" s="16" t="s">
        <v>167</v>
      </c>
      <c r="BM280" s="230" t="s">
        <v>428</v>
      </c>
    </row>
    <row r="281" spans="1:63" s="12" customFormat="1" ht="22.8" customHeight="1">
      <c r="A281" s="12"/>
      <c r="B281" s="202"/>
      <c r="C281" s="203"/>
      <c r="D281" s="204" t="s">
        <v>72</v>
      </c>
      <c r="E281" s="216" t="s">
        <v>339</v>
      </c>
      <c r="F281" s="216" t="s">
        <v>340</v>
      </c>
      <c r="G281" s="203"/>
      <c r="H281" s="203"/>
      <c r="I281" s="206"/>
      <c r="J281" s="217">
        <f>BK281</f>
        <v>0</v>
      </c>
      <c r="K281" s="203"/>
      <c r="L281" s="208"/>
      <c r="M281" s="209"/>
      <c r="N281" s="210"/>
      <c r="O281" s="210"/>
      <c r="P281" s="211">
        <f>SUM(P282:P292)</f>
        <v>0</v>
      </c>
      <c r="Q281" s="210"/>
      <c r="R281" s="211">
        <f>SUM(R282:R292)</f>
        <v>1.0450898231999999</v>
      </c>
      <c r="S281" s="210"/>
      <c r="T281" s="212">
        <f>SUM(T282:T292)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3" t="s">
        <v>83</v>
      </c>
      <c r="AT281" s="214" t="s">
        <v>72</v>
      </c>
      <c r="AU281" s="214" t="s">
        <v>81</v>
      </c>
      <c r="AY281" s="213" t="s">
        <v>139</v>
      </c>
      <c r="BK281" s="215">
        <f>SUM(BK282:BK292)</f>
        <v>0</v>
      </c>
    </row>
    <row r="282" spans="1:65" s="2" customFormat="1" ht="24.15" customHeight="1">
      <c r="A282" s="37"/>
      <c r="B282" s="38"/>
      <c r="C282" s="218" t="s">
        <v>429</v>
      </c>
      <c r="D282" s="218" t="s">
        <v>142</v>
      </c>
      <c r="E282" s="219" t="s">
        <v>342</v>
      </c>
      <c r="F282" s="220" t="s">
        <v>836</v>
      </c>
      <c r="G282" s="221" t="s">
        <v>149</v>
      </c>
      <c r="H282" s="222">
        <v>1</v>
      </c>
      <c r="I282" s="223"/>
      <c r="J282" s="224">
        <f>ROUND(I282*H282,2)</f>
        <v>0</v>
      </c>
      <c r="K282" s="225"/>
      <c r="L282" s="43"/>
      <c r="M282" s="226" t="s">
        <v>1</v>
      </c>
      <c r="N282" s="227" t="s">
        <v>38</v>
      </c>
      <c r="O282" s="90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167</v>
      </c>
      <c r="AT282" s="230" t="s">
        <v>142</v>
      </c>
      <c r="AU282" s="230" t="s">
        <v>83</v>
      </c>
      <c r="AY282" s="16" t="s">
        <v>139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81</v>
      </c>
      <c r="BK282" s="231">
        <f>ROUND(I282*H282,2)</f>
        <v>0</v>
      </c>
      <c r="BL282" s="16" t="s">
        <v>167</v>
      </c>
      <c r="BM282" s="230" t="s">
        <v>432</v>
      </c>
    </row>
    <row r="283" spans="1:65" s="2" customFormat="1" ht="24.15" customHeight="1">
      <c r="A283" s="37"/>
      <c r="B283" s="38"/>
      <c r="C283" s="218" t="s">
        <v>312</v>
      </c>
      <c r="D283" s="218" t="s">
        <v>142</v>
      </c>
      <c r="E283" s="219" t="s">
        <v>837</v>
      </c>
      <c r="F283" s="220" t="s">
        <v>838</v>
      </c>
      <c r="G283" s="221" t="s">
        <v>817</v>
      </c>
      <c r="H283" s="222">
        <v>8</v>
      </c>
      <c r="I283" s="223"/>
      <c r="J283" s="224">
        <f>ROUND(I283*H283,2)</f>
        <v>0</v>
      </c>
      <c r="K283" s="225"/>
      <c r="L283" s="43"/>
      <c r="M283" s="226" t="s">
        <v>1</v>
      </c>
      <c r="N283" s="227" t="s">
        <v>38</v>
      </c>
      <c r="O283" s="90"/>
      <c r="P283" s="228">
        <f>O283*H283</f>
        <v>0</v>
      </c>
      <c r="Q283" s="228">
        <v>0.0399074633</v>
      </c>
      <c r="R283" s="228">
        <f>Q283*H283</f>
        <v>0.3192597064</v>
      </c>
      <c r="S283" s="228">
        <v>0</v>
      </c>
      <c r="T283" s="22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167</v>
      </c>
      <c r="AT283" s="230" t="s">
        <v>142</v>
      </c>
      <c r="AU283" s="230" t="s">
        <v>83</v>
      </c>
      <c r="AY283" s="16" t="s">
        <v>139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81</v>
      </c>
      <c r="BK283" s="231">
        <f>ROUND(I283*H283,2)</f>
        <v>0</v>
      </c>
      <c r="BL283" s="16" t="s">
        <v>167</v>
      </c>
      <c r="BM283" s="230" t="s">
        <v>435</v>
      </c>
    </row>
    <row r="284" spans="1:65" s="2" customFormat="1" ht="24.15" customHeight="1">
      <c r="A284" s="37"/>
      <c r="B284" s="38"/>
      <c r="C284" s="218" t="s">
        <v>436</v>
      </c>
      <c r="D284" s="218" t="s">
        <v>142</v>
      </c>
      <c r="E284" s="219" t="s">
        <v>839</v>
      </c>
      <c r="F284" s="220" t="s">
        <v>840</v>
      </c>
      <c r="G284" s="221" t="s">
        <v>817</v>
      </c>
      <c r="H284" s="222">
        <v>8</v>
      </c>
      <c r="I284" s="223"/>
      <c r="J284" s="224">
        <f>ROUND(I284*H284,2)</f>
        <v>0</v>
      </c>
      <c r="K284" s="225"/>
      <c r="L284" s="43"/>
      <c r="M284" s="226" t="s">
        <v>1</v>
      </c>
      <c r="N284" s="227" t="s">
        <v>38</v>
      </c>
      <c r="O284" s="90"/>
      <c r="P284" s="228">
        <f>O284*H284</f>
        <v>0</v>
      </c>
      <c r="Q284" s="228">
        <v>0.0149692765</v>
      </c>
      <c r="R284" s="228">
        <f>Q284*H284</f>
        <v>0.119754212</v>
      </c>
      <c r="S284" s="228">
        <v>0</v>
      </c>
      <c r="T284" s="22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0" t="s">
        <v>167</v>
      </c>
      <c r="AT284" s="230" t="s">
        <v>142</v>
      </c>
      <c r="AU284" s="230" t="s">
        <v>83</v>
      </c>
      <c r="AY284" s="16" t="s">
        <v>139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6" t="s">
        <v>81</v>
      </c>
      <c r="BK284" s="231">
        <f>ROUND(I284*H284,2)</f>
        <v>0</v>
      </c>
      <c r="BL284" s="16" t="s">
        <v>167</v>
      </c>
      <c r="BM284" s="230" t="s">
        <v>439</v>
      </c>
    </row>
    <row r="285" spans="1:65" s="2" customFormat="1" ht="24.15" customHeight="1">
      <c r="A285" s="37"/>
      <c r="B285" s="38"/>
      <c r="C285" s="218" t="s">
        <v>316</v>
      </c>
      <c r="D285" s="218" t="s">
        <v>142</v>
      </c>
      <c r="E285" s="219" t="s">
        <v>1070</v>
      </c>
      <c r="F285" s="220" t="s">
        <v>1071</v>
      </c>
      <c r="G285" s="221" t="s">
        <v>817</v>
      </c>
      <c r="H285" s="222">
        <v>8</v>
      </c>
      <c r="I285" s="223"/>
      <c r="J285" s="224">
        <f>ROUND(I285*H285,2)</f>
        <v>0</v>
      </c>
      <c r="K285" s="225"/>
      <c r="L285" s="43"/>
      <c r="M285" s="226" t="s">
        <v>1</v>
      </c>
      <c r="N285" s="227" t="s">
        <v>38</v>
      </c>
      <c r="O285" s="90"/>
      <c r="P285" s="228">
        <f>O285*H285</f>
        <v>0</v>
      </c>
      <c r="Q285" s="228">
        <v>0.021802736</v>
      </c>
      <c r="R285" s="228">
        <f>Q285*H285</f>
        <v>0.174421888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167</v>
      </c>
      <c r="AT285" s="230" t="s">
        <v>142</v>
      </c>
      <c r="AU285" s="230" t="s">
        <v>83</v>
      </c>
      <c r="AY285" s="16" t="s">
        <v>139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81</v>
      </c>
      <c r="BK285" s="231">
        <f>ROUND(I285*H285,2)</f>
        <v>0</v>
      </c>
      <c r="BL285" s="16" t="s">
        <v>167</v>
      </c>
      <c r="BM285" s="230" t="s">
        <v>442</v>
      </c>
    </row>
    <row r="286" spans="1:65" s="2" customFormat="1" ht="33" customHeight="1">
      <c r="A286" s="37"/>
      <c r="B286" s="38"/>
      <c r="C286" s="218" t="s">
        <v>443</v>
      </c>
      <c r="D286" s="218" t="s">
        <v>142</v>
      </c>
      <c r="E286" s="219" t="s">
        <v>1072</v>
      </c>
      <c r="F286" s="220" t="s">
        <v>1073</v>
      </c>
      <c r="G286" s="221" t="s">
        <v>817</v>
      </c>
      <c r="H286" s="222">
        <v>8</v>
      </c>
      <c r="I286" s="223"/>
      <c r="J286" s="224">
        <f>ROUND(I286*H286,2)</f>
        <v>0</v>
      </c>
      <c r="K286" s="225"/>
      <c r="L286" s="43"/>
      <c r="M286" s="226" t="s">
        <v>1</v>
      </c>
      <c r="N286" s="227" t="s">
        <v>38</v>
      </c>
      <c r="O286" s="90"/>
      <c r="P286" s="228">
        <f>O286*H286</f>
        <v>0</v>
      </c>
      <c r="Q286" s="228">
        <v>0.0423872</v>
      </c>
      <c r="R286" s="228">
        <f>Q286*H286</f>
        <v>0.3390976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167</v>
      </c>
      <c r="AT286" s="230" t="s">
        <v>142</v>
      </c>
      <c r="AU286" s="230" t="s">
        <v>83</v>
      </c>
      <c r="AY286" s="16" t="s">
        <v>139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81</v>
      </c>
      <c r="BK286" s="231">
        <f>ROUND(I286*H286,2)</f>
        <v>0</v>
      </c>
      <c r="BL286" s="16" t="s">
        <v>167</v>
      </c>
      <c r="BM286" s="230" t="s">
        <v>446</v>
      </c>
    </row>
    <row r="287" spans="1:65" s="2" customFormat="1" ht="33" customHeight="1">
      <c r="A287" s="37"/>
      <c r="B287" s="38"/>
      <c r="C287" s="218" t="s">
        <v>322</v>
      </c>
      <c r="D287" s="218" t="s">
        <v>142</v>
      </c>
      <c r="E287" s="219" t="s">
        <v>1074</v>
      </c>
      <c r="F287" s="220" t="s">
        <v>1075</v>
      </c>
      <c r="G287" s="221" t="s">
        <v>817</v>
      </c>
      <c r="H287" s="222">
        <v>8</v>
      </c>
      <c r="I287" s="223"/>
      <c r="J287" s="224">
        <f>ROUND(I287*H287,2)</f>
        <v>0</v>
      </c>
      <c r="K287" s="225"/>
      <c r="L287" s="43"/>
      <c r="M287" s="226" t="s">
        <v>1</v>
      </c>
      <c r="N287" s="227" t="s">
        <v>38</v>
      </c>
      <c r="O287" s="90"/>
      <c r="P287" s="228">
        <f>O287*H287</f>
        <v>0</v>
      </c>
      <c r="Q287" s="228">
        <v>0.0049347121</v>
      </c>
      <c r="R287" s="228">
        <f>Q287*H287</f>
        <v>0.0394776968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167</v>
      </c>
      <c r="AT287" s="230" t="s">
        <v>142</v>
      </c>
      <c r="AU287" s="230" t="s">
        <v>83</v>
      </c>
      <c r="AY287" s="16" t="s">
        <v>139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81</v>
      </c>
      <c r="BK287" s="231">
        <f>ROUND(I287*H287,2)</f>
        <v>0</v>
      </c>
      <c r="BL287" s="16" t="s">
        <v>167</v>
      </c>
      <c r="BM287" s="230" t="s">
        <v>449</v>
      </c>
    </row>
    <row r="288" spans="1:65" s="2" customFormat="1" ht="24.15" customHeight="1">
      <c r="A288" s="37"/>
      <c r="B288" s="38"/>
      <c r="C288" s="218" t="s">
        <v>450</v>
      </c>
      <c r="D288" s="218" t="s">
        <v>142</v>
      </c>
      <c r="E288" s="219" t="s">
        <v>850</v>
      </c>
      <c r="F288" s="220" t="s">
        <v>851</v>
      </c>
      <c r="G288" s="221" t="s">
        <v>817</v>
      </c>
      <c r="H288" s="222">
        <v>40</v>
      </c>
      <c r="I288" s="223"/>
      <c r="J288" s="224">
        <f>ROUND(I288*H288,2)</f>
        <v>0</v>
      </c>
      <c r="K288" s="225"/>
      <c r="L288" s="43"/>
      <c r="M288" s="226" t="s">
        <v>1</v>
      </c>
      <c r="N288" s="227" t="s">
        <v>38</v>
      </c>
      <c r="O288" s="90"/>
      <c r="P288" s="228">
        <f>O288*H288</f>
        <v>0</v>
      </c>
      <c r="Q288" s="228">
        <v>0.00023914</v>
      </c>
      <c r="R288" s="228">
        <f>Q288*H288</f>
        <v>0.0095656</v>
      </c>
      <c r="S288" s="228">
        <v>0</v>
      </c>
      <c r="T288" s="229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0" t="s">
        <v>167</v>
      </c>
      <c r="AT288" s="230" t="s">
        <v>142</v>
      </c>
      <c r="AU288" s="230" t="s">
        <v>83</v>
      </c>
      <c r="AY288" s="16" t="s">
        <v>139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6" t="s">
        <v>81</v>
      </c>
      <c r="BK288" s="231">
        <f>ROUND(I288*H288,2)</f>
        <v>0</v>
      </c>
      <c r="BL288" s="16" t="s">
        <v>167</v>
      </c>
      <c r="BM288" s="230" t="s">
        <v>453</v>
      </c>
    </row>
    <row r="289" spans="1:65" s="2" customFormat="1" ht="24.15" customHeight="1">
      <c r="A289" s="37"/>
      <c r="B289" s="38"/>
      <c r="C289" s="218" t="s">
        <v>329</v>
      </c>
      <c r="D289" s="218" t="s">
        <v>142</v>
      </c>
      <c r="E289" s="219" t="s">
        <v>1076</v>
      </c>
      <c r="F289" s="220" t="s">
        <v>1077</v>
      </c>
      <c r="G289" s="221" t="s">
        <v>817</v>
      </c>
      <c r="H289" s="222">
        <v>8</v>
      </c>
      <c r="I289" s="223"/>
      <c r="J289" s="224">
        <f>ROUND(I289*H289,2)</f>
        <v>0</v>
      </c>
      <c r="K289" s="225"/>
      <c r="L289" s="43"/>
      <c r="M289" s="226" t="s">
        <v>1</v>
      </c>
      <c r="N289" s="227" t="s">
        <v>38</v>
      </c>
      <c r="O289" s="90"/>
      <c r="P289" s="228">
        <f>O289*H289</f>
        <v>0</v>
      </c>
      <c r="Q289" s="228">
        <v>0.0018</v>
      </c>
      <c r="R289" s="228">
        <f>Q289*H289</f>
        <v>0.0144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167</v>
      </c>
      <c r="AT289" s="230" t="s">
        <v>142</v>
      </c>
      <c r="AU289" s="230" t="s">
        <v>83</v>
      </c>
      <c r="AY289" s="16" t="s">
        <v>139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81</v>
      </c>
      <c r="BK289" s="231">
        <f>ROUND(I289*H289,2)</f>
        <v>0</v>
      </c>
      <c r="BL289" s="16" t="s">
        <v>167</v>
      </c>
      <c r="BM289" s="230" t="s">
        <v>456</v>
      </c>
    </row>
    <row r="290" spans="1:65" s="2" customFormat="1" ht="21.75" customHeight="1">
      <c r="A290" s="37"/>
      <c r="B290" s="38"/>
      <c r="C290" s="218" t="s">
        <v>459</v>
      </c>
      <c r="D290" s="218" t="s">
        <v>142</v>
      </c>
      <c r="E290" s="219" t="s">
        <v>856</v>
      </c>
      <c r="F290" s="220" t="s">
        <v>857</v>
      </c>
      <c r="G290" s="221" t="s">
        <v>817</v>
      </c>
      <c r="H290" s="222">
        <v>8</v>
      </c>
      <c r="I290" s="223"/>
      <c r="J290" s="224">
        <f>ROUND(I290*H290,2)</f>
        <v>0</v>
      </c>
      <c r="K290" s="225"/>
      <c r="L290" s="43"/>
      <c r="M290" s="226" t="s">
        <v>1</v>
      </c>
      <c r="N290" s="227" t="s">
        <v>38</v>
      </c>
      <c r="O290" s="90"/>
      <c r="P290" s="228">
        <f>O290*H290</f>
        <v>0</v>
      </c>
      <c r="Q290" s="228">
        <v>0.0018</v>
      </c>
      <c r="R290" s="228">
        <f>Q290*H290</f>
        <v>0.0144</v>
      </c>
      <c r="S290" s="228">
        <v>0</v>
      </c>
      <c r="T290" s="22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167</v>
      </c>
      <c r="AT290" s="230" t="s">
        <v>142</v>
      </c>
      <c r="AU290" s="230" t="s">
        <v>83</v>
      </c>
      <c r="AY290" s="16" t="s">
        <v>139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81</v>
      </c>
      <c r="BK290" s="231">
        <f>ROUND(I290*H290,2)</f>
        <v>0</v>
      </c>
      <c r="BL290" s="16" t="s">
        <v>167</v>
      </c>
      <c r="BM290" s="230" t="s">
        <v>462</v>
      </c>
    </row>
    <row r="291" spans="1:65" s="2" customFormat="1" ht="16.5" customHeight="1">
      <c r="A291" s="37"/>
      <c r="B291" s="38"/>
      <c r="C291" s="218" t="s">
        <v>102</v>
      </c>
      <c r="D291" s="218" t="s">
        <v>142</v>
      </c>
      <c r="E291" s="219" t="s">
        <v>858</v>
      </c>
      <c r="F291" s="220" t="s">
        <v>859</v>
      </c>
      <c r="G291" s="221" t="s">
        <v>817</v>
      </c>
      <c r="H291" s="222">
        <v>8</v>
      </c>
      <c r="I291" s="223"/>
      <c r="J291" s="224">
        <f>ROUND(I291*H291,2)</f>
        <v>0</v>
      </c>
      <c r="K291" s="225"/>
      <c r="L291" s="43"/>
      <c r="M291" s="226" t="s">
        <v>1</v>
      </c>
      <c r="N291" s="227" t="s">
        <v>38</v>
      </c>
      <c r="O291" s="90"/>
      <c r="P291" s="228">
        <f>O291*H291</f>
        <v>0</v>
      </c>
      <c r="Q291" s="228">
        <v>0.00183914</v>
      </c>
      <c r="R291" s="228">
        <f>Q291*H291</f>
        <v>0.01471312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167</v>
      </c>
      <c r="AT291" s="230" t="s">
        <v>142</v>
      </c>
      <c r="AU291" s="230" t="s">
        <v>83</v>
      </c>
      <c r="AY291" s="16" t="s">
        <v>139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81</v>
      </c>
      <c r="BK291" s="231">
        <f>ROUND(I291*H291,2)</f>
        <v>0</v>
      </c>
      <c r="BL291" s="16" t="s">
        <v>167</v>
      </c>
      <c r="BM291" s="230" t="s">
        <v>465</v>
      </c>
    </row>
    <row r="292" spans="1:65" s="2" customFormat="1" ht="24.15" customHeight="1">
      <c r="A292" s="37"/>
      <c r="B292" s="38"/>
      <c r="C292" s="218" t="s">
        <v>466</v>
      </c>
      <c r="D292" s="218" t="s">
        <v>142</v>
      </c>
      <c r="E292" s="219" t="s">
        <v>1164</v>
      </c>
      <c r="F292" s="220" t="s">
        <v>1165</v>
      </c>
      <c r="G292" s="221" t="s">
        <v>337</v>
      </c>
      <c r="H292" s="271"/>
      <c r="I292" s="223"/>
      <c r="J292" s="224">
        <f>ROUND(I292*H292,2)</f>
        <v>0</v>
      </c>
      <c r="K292" s="225"/>
      <c r="L292" s="43"/>
      <c r="M292" s="226" t="s">
        <v>1</v>
      </c>
      <c r="N292" s="227" t="s">
        <v>38</v>
      </c>
      <c r="O292" s="90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167</v>
      </c>
      <c r="AT292" s="230" t="s">
        <v>142</v>
      </c>
      <c r="AU292" s="230" t="s">
        <v>83</v>
      </c>
      <c r="AY292" s="16" t="s">
        <v>139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81</v>
      </c>
      <c r="BK292" s="231">
        <f>ROUND(I292*H292,2)</f>
        <v>0</v>
      </c>
      <c r="BL292" s="16" t="s">
        <v>167</v>
      </c>
      <c r="BM292" s="230" t="s">
        <v>469</v>
      </c>
    </row>
    <row r="293" spans="1:63" s="12" customFormat="1" ht="22.8" customHeight="1">
      <c r="A293" s="12"/>
      <c r="B293" s="202"/>
      <c r="C293" s="203"/>
      <c r="D293" s="204" t="s">
        <v>72</v>
      </c>
      <c r="E293" s="216" t="s">
        <v>345</v>
      </c>
      <c r="F293" s="216" t="s">
        <v>346</v>
      </c>
      <c r="G293" s="203"/>
      <c r="H293" s="203"/>
      <c r="I293" s="206"/>
      <c r="J293" s="217">
        <f>BK293</f>
        <v>0</v>
      </c>
      <c r="K293" s="203"/>
      <c r="L293" s="208"/>
      <c r="M293" s="209"/>
      <c r="N293" s="210"/>
      <c r="O293" s="210"/>
      <c r="P293" s="211">
        <f>SUM(P294:P299)</f>
        <v>0</v>
      </c>
      <c r="Q293" s="210"/>
      <c r="R293" s="211">
        <f>SUM(R294:R299)</f>
        <v>0</v>
      </c>
      <c r="S293" s="210"/>
      <c r="T293" s="212">
        <f>SUM(T294:T299)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3" t="s">
        <v>83</v>
      </c>
      <c r="AT293" s="214" t="s">
        <v>72</v>
      </c>
      <c r="AU293" s="214" t="s">
        <v>81</v>
      </c>
      <c r="AY293" s="213" t="s">
        <v>139</v>
      </c>
      <c r="BK293" s="215">
        <f>SUM(BK294:BK299)</f>
        <v>0</v>
      </c>
    </row>
    <row r="294" spans="1:65" s="2" customFormat="1" ht="24.15" customHeight="1">
      <c r="A294" s="37"/>
      <c r="B294" s="38"/>
      <c r="C294" s="218" t="s">
        <v>338</v>
      </c>
      <c r="D294" s="218" t="s">
        <v>142</v>
      </c>
      <c r="E294" s="219" t="s">
        <v>1078</v>
      </c>
      <c r="F294" s="220" t="s">
        <v>1079</v>
      </c>
      <c r="G294" s="221" t="s">
        <v>198</v>
      </c>
      <c r="H294" s="222">
        <v>8</v>
      </c>
      <c r="I294" s="223"/>
      <c r="J294" s="224">
        <f>ROUND(I294*H294,2)</f>
        <v>0</v>
      </c>
      <c r="K294" s="225"/>
      <c r="L294" s="43"/>
      <c r="M294" s="226" t="s">
        <v>1</v>
      </c>
      <c r="N294" s="227" t="s">
        <v>38</v>
      </c>
      <c r="O294" s="90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167</v>
      </c>
      <c r="AT294" s="230" t="s">
        <v>142</v>
      </c>
      <c r="AU294" s="230" t="s">
        <v>83</v>
      </c>
      <c r="AY294" s="16" t="s">
        <v>139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81</v>
      </c>
      <c r="BK294" s="231">
        <f>ROUND(I294*H294,2)</f>
        <v>0</v>
      </c>
      <c r="BL294" s="16" t="s">
        <v>167</v>
      </c>
      <c r="BM294" s="230" t="s">
        <v>474</v>
      </c>
    </row>
    <row r="295" spans="1:65" s="2" customFormat="1" ht="24.15" customHeight="1">
      <c r="A295" s="37"/>
      <c r="B295" s="38"/>
      <c r="C295" s="260" t="s">
        <v>475</v>
      </c>
      <c r="D295" s="260" t="s">
        <v>230</v>
      </c>
      <c r="E295" s="261" t="s">
        <v>1080</v>
      </c>
      <c r="F295" s="262" t="s">
        <v>1081</v>
      </c>
      <c r="G295" s="263" t="s">
        <v>198</v>
      </c>
      <c r="H295" s="264">
        <v>8</v>
      </c>
      <c r="I295" s="265"/>
      <c r="J295" s="266">
        <f>ROUND(I295*H295,2)</f>
        <v>0</v>
      </c>
      <c r="K295" s="267"/>
      <c r="L295" s="268"/>
      <c r="M295" s="269" t="s">
        <v>1</v>
      </c>
      <c r="N295" s="270" t="s">
        <v>38</v>
      </c>
      <c r="O295" s="90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30" t="s">
        <v>254</v>
      </c>
      <c r="AT295" s="230" t="s">
        <v>230</v>
      </c>
      <c r="AU295" s="230" t="s">
        <v>83</v>
      </c>
      <c r="AY295" s="16" t="s">
        <v>139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6" t="s">
        <v>81</v>
      </c>
      <c r="BK295" s="231">
        <f>ROUND(I295*H295,2)</f>
        <v>0</v>
      </c>
      <c r="BL295" s="16" t="s">
        <v>167</v>
      </c>
      <c r="BM295" s="230" t="s">
        <v>478</v>
      </c>
    </row>
    <row r="296" spans="1:65" s="2" customFormat="1" ht="16.5" customHeight="1">
      <c r="A296" s="37"/>
      <c r="B296" s="38"/>
      <c r="C296" s="218" t="s">
        <v>344</v>
      </c>
      <c r="D296" s="218" t="s">
        <v>142</v>
      </c>
      <c r="E296" s="219" t="s">
        <v>347</v>
      </c>
      <c r="F296" s="220" t="s">
        <v>348</v>
      </c>
      <c r="G296" s="221" t="s">
        <v>198</v>
      </c>
      <c r="H296" s="222">
        <v>16</v>
      </c>
      <c r="I296" s="223"/>
      <c r="J296" s="224">
        <f>ROUND(I296*H296,2)</f>
        <v>0</v>
      </c>
      <c r="K296" s="225"/>
      <c r="L296" s="43"/>
      <c r="M296" s="226" t="s">
        <v>1</v>
      </c>
      <c r="N296" s="227" t="s">
        <v>38</v>
      </c>
      <c r="O296" s="90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167</v>
      </c>
      <c r="AT296" s="230" t="s">
        <v>142</v>
      </c>
      <c r="AU296" s="230" t="s">
        <v>83</v>
      </c>
      <c r="AY296" s="16" t="s">
        <v>139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81</v>
      </c>
      <c r="BK296" s="231">
        <f>ROUND(I296*H296,2)</f>
        <v>0</v>
      </c>
      <c r="BL296" s="16" t="s">
        <v>167</v>
      </c>
      <c r="BM296" s="230" t="s">
        <v>481</v>
      </c>
    </row>
    <row r="297" spans="1:65" s="2" customFormat="1" ht="21.75" customHeight="1">
      <c r="A297" s="37"/>
      <c r="B297" s="38"/>
      <c r="C297" s="260" t="s">
        <v>482</v>
      </c>
      <c r="D297" s="260" t="s">
        <v>230</v>
      </c>
      <c r="E297" s="261" t="s">
        <v>351</v>
      </c>
      <c r="F297" s="262" t="s">
        <v>352</v>
      </c>
      <c r="G297" s="263" t="s">
        <v>198</v>
      </c>
      <c r="H297" s="264">
        <v>16</v>
      </c>
      <c r="I297" s="265"/>
      <c r="J297" s="266">
        <f>ROUND(I297*H297,2)</f>
        <v>0</v>
      </c>
      <c r="K297" s="267"/>
      <c r="L297" s="268"/>
      <c r="M297" s="269" t="s">
        <v>1</v>
      </c>
      <c r="N297" s="270" t="s">
        <v>38</v>
      </c>
      <c r="O297" s="90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254</v>
      </c>
      <c r="AT297" s="230" t="s">
        <v>230</v>
      </c>
      <c r="AU297" s="230" t="s">
        <v>83</v>
      </c>
      <c r="AY297" s="16" t="s">
        <v>139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81</v>
      </c>
      <c r="BK297" s="231">
        <f>ROUND(I297*H297,2)</f>
        <v>0</v>
      </c>
      <c r="BL297" s="16" t="s">
        <v>167</v>
      </c>
      <c r="BM297" s="230" t="s">
        <v>485</v>
      </c>
    </row>
    <row r="298" spans="1:65" s="2" customFormat="1" ht="37.8" customHeight="1">
      <c r="A298" s="37"/>
      <c r="B298" s="38"/>
      <c r="C298" s="218" t="s">
        <v>349</v>
      </c>
      <c r="D298" s="218" t="s">
        <v>142</v>
      </c>
      <c r="E298" s="219" t="s">
        <v>354</v>
      </c>
      <c r="F298" s="220" t="s">
        <v>355</v>
      </c>
      <c r="G298" s="221" t="s">
        <v>356</v>
      </c>
      <c r="H298" s="222">
        <v>3.2</v>
      </c>
      <c r="I298" s="223"/>
      <c r="J298" s="224">
        <f>ROUND(I298*H298,2)</f>
        <v>0</v>
      </c>
      <c r="K298" s="225"/>
      <c r="L298" s="43"/>
      <c r="M298" s="226" t="s">
        <v>1</v>
      </c>
      <c r="N298" s="227" t="s">
        <v>38</v>
      </c>
      <c r="O298" s="90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0" t="s">
        <v>167</v>
      </c>
      <c r="AT298" s="230" t="s">
        <v>142</v>
      </c>
      <c r="AU298" s="230" t="s">
        <v>83</v>
      </c>
      <c r="AY298" s="16" t="s">
        <v>139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6" t="s">
        <v>81</v>
      </c>
      <c r="BK298" s="231">
        <f>ROUND(I298*H298,2)</f>
        <v>0</v>
      </c>
      <c r="BL298" s="16" t="s">
        <v>167</v>
      </c>
      <c r="BM298" s="230" t="s">
        <v>488</v>
      </c>
    </row>
    <row r="299" spans="1:65" s="2" customFormat="1" ht="44.25" customHeight="1">
      <c r="A299" s="37"/>
      <c r="B299" s="38"/>
      <c r="C299" s="218" t="s">
        <v>489</v>
      </c>
      <c r="D299" s="218" t="s">
        <v>142</v>
      </c>
      <c r="E299" s="219" t="s">
        <v>358</v>
      </c>
      <c r="F299" s="220" t="s">
        <v>359</v>
      </c>
      <c r="G299" s="221" t="s">
        <v>198</v>
      </c>
      <c r="H299" s="222">
        <v>1</v>
      </c>
      <c r="I299" s="223"/>
      <c r="J299" s="224">
        <f>ROUND(I299*H299,2)</f>
        <v>0</v>
      </c>
      <c r="K299" s="225"/>
      <c r="L299" s="43"/>
      <c r="M299" s="226" t="s">
        <v>1</v>
      </c>
      <c r="N299" s="227" t="s">
        <v>38</v>
      </c>
      <c r="O299" s="90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167</v>
      </c>
      <c r="AT299" s="230" t="s">
        <v>142</v>
      </c>
      <c r="AU299" s="230" t="s">
        <v>83</v>
      </c>
      <c r="AY299" s="16" t="s">
        <v>139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81</v>
      </c>
      <c r="BK299" s="231">
        <f>ROUND(I299*H299,2)</f>
        <v>0</v>
      </c>
      <c r="BL299" s="16" t="s">
        <v>167</v>
      </c>
      <c r="BM299" s="230" t="s">
        <v>492</v>
      </c>
    </row>
    <row r="300" spans="1:63" s="12" customFormat="1" ht="22.8" customHeight="1">
      <c r="A300" s="12"/>
      <c r="B300" s="202"/>
      <c r="C300" s="203"/>
      <c r="D300" s="204" t="s">
        <v>72</v>
      </c>
      <c r="E300" s="216" t="s">
        <v>361</v>
      </c>
      <c r="F300" s="216" t="s">
        <v>362</v>
      </c>
      <c r="G300" s="203"/>
      <c r="H300" s="203"/>
      <c r="I300" s="206"/>
      <c r="J300" s="217">
        <f>BK300</f>
        <v>0</v>
      </c>
      <c r="K300" s="203"/>
      <c r="L300" s="208"/>
      <c r="M300" s="209"/>
      <c r="N300" s="210"/>
      <c r="O300" s="210"/>
      <c r="P300" s="211">
        <f>SUM(P301:P314)</f>
        <v>0</v>
      </c>
      <c r="Q300" s="210"/>
      <c r="R300" s="211">
        <f>SUM(R301:R314)</f>
        <v>0.0432993792</v>
      </c>
      <c r="S300" s="210"/>
      <c r="T300" s="212">
        <f>SUM(T301:T314)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3" t="s">
        <v>83</v>
      </c>
      <c r="AT300" s="214" t="s">
        <v>72</v>
      </c>
      <c r="AU300" s="214" t="s">
        <v>81</v>
      </c>
      <c r="AY300" s="213" t="s">
        <v>139</v>
      </c>
      <c r="BK300" s="215">
        <f>SUM(BK301:BK314)</f>
        <v>0</v>
      </c>
    </row>
    <row r="301" spans="1:65" s="2" customFormat="1" ht="24.15" customHeight="1">
      <c r="A301" s="37"/>
      <c r="B301" s="38"/>
      <c r="C301" s="218" t="s">
        <v>353</v>
      </c>
      <c r="D301" s="218" t="s">
        <v>142</v>
      </c>
      <c r="E301" s="219" t="s">
        <v>363</v>
      </c>
      <c r="F301" s="220" t="s">
        <v>364</v>
      </c>
      <c r="G301" s="221" t="s">
        <v>201</v>
      </c>
      <c r="H301" s="222">
        <v>2.56</v>
      </c>
      <c r="I301" s="223"/>
      <c r="J301" s="224">
        <f>ROUND(I301*H301,2)</f>
        <v>0</v>
      </c>
      <c r="K301" s="225"/>
      <c r="L301" s="43"/>
      <c r="M301" s="226" t="s">
        <v>1</v>
      </c>
      <c r="N301" s="227" t="s">
        <v>38</v>
      </c>
      <c r="O301" s="90"/>
      <c r="P301" s="228">
        <f>O301*H301</f>
        <v>0</v>
      </c>
      <c r="Q301" s="228">
        <v>0.01691382</v>
      </c>
      <c r="R301" s="228">
        <f>Q301*H301</f>
        <v>0.0432993792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167</v>
      </c>
      <c r="AT301" s="230" t="s">
        <v>142</v>
      </c>
      <c r="AU301" s="230" t="s">
        <v>83</v>
      </c>
      <c r="AY301" s="16" t="s">
        <v>139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81</v>
      </c>
      <c r="BK301" s="231">
        <f>ROUND(I301*H301,2)</f>
        <v>0</v>
      </c>
      <c r="BL301" s="16" t="s">
        <v>167</v>
      </c>
      <c r="BM301" s="230" t="s">
        <v>497</v>
      </c>
    </row>
    <row r="302" spans="1:51" s="13" customFormat="1" ht="12">
      <c r="A302" s="13"/>
      <c r="B302" s="237"/>
      <c r="C302" s="238"/>
      <c r="D302" s="239" t="s">
        <v>193</v>
      </c>
      <c r="E302" s="240" t="s">
        <v>1</v>
      </c>
      <c r="F302" s="241" t="s">
        <v>366</v>
      </c>
      <c r="G302" s="238"/>
      <c r="H302" s="242">
        <v>2.56</v>
      </c>
      <c r="I302" s="243"/>
      <c r="J302" s="238"/>
      <c r="K302" s="238"/>
      <c r="L302" s="244"/>
      <c r="M302" s="245"/>
      <c r="N302" s="246"/>
      <c r="O302" s="246"/>
      <c r="P302" s="246"/>
      <c r="Q302" s="246"/>
      <c r="R302" s="246"/>
      <c r="S302" s="246"/>
      <c r="T302" s="24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8" t="s">
        <v>193</v>
      </c>
      <c r="AU302" s="248" t="s">
        <v>83</v>
      </c>
      <c r="AV302" s="13" t="s">
        <v>83</v>
      </c>
      <c r="AW302" s="13" t="s">
        <v>31</v>
      </c>
      <c r="AX302" s="13" t="s">
        <v>73</v>
      </c>
      <c r="AY302" s="248" t="s">
        <v>139</v>
      </c>
    </row>
    <row r="303" spans="1:51" s="14" customFormat="1" ht="12">
      <c r="A303" s="14"/>
      <c r="B303" s="249"/>
      <c r="C303" s="250"/>
      <c r="D303" s="239" t="s">
        <v>193</v>
      </c>
      <c r="E303" s="251" t="s">
        <v>1</v>
      </c>
      <c r="F303" s="252" t="s">
        <v>195</v>
      </c>
      <c r="G303" s="250"/>
      <c r="H303" s="253">
        <v>2.56</v>
      </c>
      <c r="I303" s="254"/>
      <c r="J303" s="250"/>
      <c r="K303" s="250"/>
      <c r="L303" s="255"/>
      <c r="M303" s="256"/>
      <c r="N303" s="257"/>
      <c r="O303" s="257"/>
      <c r="P303" s="257"/>
      <c r="Q303" s="257"/>
      <c r="R303" s="257"/>
      <c r="S303" s="257"/>
      <c r="T303" s="25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9" t="s">
        <v>193</v>
      </c>
      <c r="AU303" s="259" t="s">
        <v>83</v>
      </c>
      <c r="AV303" s="14" t="s">
        <v>146</v>
      </c>
      <c r="AW303" s="14" t="s">
        <v>31</v>
      </c>
      <c r="AX303" s="14" t="s">
        <v>81</v>
      </c>
      <c r="AY303" s="259" t="s">
        <v>139</v>
      </c>
    </row>
    <row r="304" spans="1:65" s="2" customFormat="1" ht="16.5" customHeight="1">
      <c r="A304" s="37"/>
      <c r="B304" s="38"/>
      <c r="C304" s="218" t="s">
        <v>498</v>
      </c>
      <c r="D304" s="218" t="s">
        <v>142</v>
      </c>
      <c r="E304" s="219" t="s">
        <v>368</v>
      </c>
      <c r="F304" s="220" t="s">
        <v>369</v>
      </c>
      <c r="G304" s="221" t="s">
        <v>201</v>
      </c>
      <c r="H304" s="222">
        <v>2.56</v>
      </c>
      <c r="I304" s="223"/>
      <c r="J304" s="224">
        <f>ROUND(I304*H304,2)</f>
        <v>0</v>
      </c>
      <c r="K304" s="225"/>
      <c r="L304" s="43"/>
      <c r="M304" s="226" t="s">
        <v>1</v>
      </c>
      <c r="N304" s="227" t="s">
        <v>38</v>
      </c>
      <c r="O304" s="90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0" t="s">
        <v>167</v>
      </c>
      <c r="AT304" s="230" t="s">
        <v>142</v>
      </c>
      <c r="AU304" s="230" t="s">
        <v>83</v>
      </c>
      <c r="AY304" s="16" t="s">
        <v>139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6" t="s">
        <v>81</v>
      </c>
      <c r="BK304" s="231">
        <f>ROUND(I304*H304,2)</f>
        <v>0</v>
      </c>
      <c r="BL304" s="16" t="s">
        <v>167</v>
      </c>
      <c r="BM304" s="230" t="s">
        <v>721</v>
      </c>
    </row>
    <row r="305" spans="1:65" s="2" customFormat="1" ht="24.15" customHeight="1">
      <c r="A305" s="37"/>
      <c r="B305" s="38"/>
      <c r="C305" s="260" t="s">
        <v>105</v>
      </c>
      <c r="D305" s="260" t="s">
        <v>230</v>
      </c>
      <c r="E305" s="261" t="s">
        <v>371</v>
      </c>
      <c r="F305" s="262" t="s">
        <v>372</v>
      </c>
      <c r="G305" s="263" t="s">
        <v>201</v>
      </c>
      <c r="H305" s="264">
        <v>2.816</v>
      </c>
      <c r="I305" s="265"/>
      <c r="J305" s="266">
        <f>ROUND(I305*H305,2)</f>
        <v>0</v>
      </c>
      <c r="K305" s="267"/>
      <c r="L305" s="268"/>
      <c r="M305" s="269" t="s">
        <v>1</v>
      </c>
      <c r="N305" s="270" t="s">
        <v>38</v>
      </c>
      <c r="O305" s="90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254</v>
      </c>
      <c r="AT305" s="230" t="s">
        <v>230</v>
      </c>
      <c r="AU305" s="230" t="s">
        <v>83</v>
      </c>
      <c r="AY305" s="16" t="s">
        <v>139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81</v>
      </c>
      <c r="BK305" s="231">
        <f>ROUND(I305*H305,2)</f>
        <v>0</v>
      </c>
      <c r="BL305" s="16" t="s">
        <v>167</v>
      </c>
      <c r="BM305" s="230" t="s">
        <v>722</v>
      </c>
    </row>
    <row r="306" spans="1:51" s="13" customFormat="1" ht="12">
      <c r="A306" s="13"/>
      <c r="B306" s="237"/>
      <c r="C306" s="238"/>
      <c r="D306" s="239" t="s">
        <v>193</v>
      </c>
      <c r="E306" s="240" t="s">
        <v>1</v>
      </c>
      <c r="F306" s="241" t="s">
        <v>374</v>
      </c>
      <c r="G306" s="238"/>
      <c r="H306" s="242">
        <v>2.816</v>
      </c>
      <c r="I306" s="243"/>
      <c r="J306" s="238"/>
      <c r="K306" s="238"/>
      <c r="L306" s="244"/>
      <c r="M306" s="245"/>
      <c r="N306" s="246"/>
      <c r="O306" s="246"/>
      <c r="P306" s="246"/>
      <c r="Q306" s="246"/>
      <c r="R306" s="246"/>
      <c r="S306" s="246"/>
      <c r="T306" s="24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8" t="s">
        <v>193</v>
      </c>
      <c r="AU306" s="248" t="s">
        <v>83</v>
      </c>
      <c r="AV306" s="13" t="s">
        <v>83</v>
      </c>
      <c r="AW306" s="13" t="s">
        <v>31</v>
      </c>
      <c r="AX306" s="13" t="s">
        <v>73</v>
      </c>
      <c r="AY306" s="248" t="s">
        <v>139</v>
      </c>
    </row>
    <row r="307" spans="1:51" s="14" customFormat="1" ht="12">
      <c r="A307" s="14"/>
      <c r="B307" s="249"/>
      <c r="C307" s="250"/>
      <c r="D307" s="239" t="s">
        <v>193</v>
      </c>
      <c r="E307" s="251" t="s">
        <v>1</v>
      </c>
      <c r="F307" s="252" t="s">
        <v>195</v>
      </c>
      <c r="G307" s="250"/>
      <c r="H307" s="253">
        <v>2.816</v>
      </c>
      <c r="I307" s="254"/>
      <c r="J307" s="250"/>
      <c r="K307" s="250"/>
      <c r="L307" s="255"/>
      <c r="M307" s="256"/>
      <c r="N307" s="257"/>
      <c r="O307" s="257"/>
      <c r="P307" s="257"/>
      <c r="Q307" s="257"/>
      <c r="R307" s="257"/>
      <c r="S307" s="257"/>
      <c r="T307" s="25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9" t="s">
        <v>193</v>
      </c>
      <c r="AU307" s="259" t="s">
        <v>83</v>
      </c>
      <c r="AV307" s="14" t="s">
        <v>146</v>
      </c>
      <c r="AW307" s="14" t="s">
        <v>31</v>
      </c>
      <c r="AX307" s="14" t="s">
        <v>81</v>
      </c>
      <c r="AY307" s="259" t="s">
        <v>139</v>
      </c>
    </row>
    <row r="308" spans="1:65" s="2" customFormat="1" ht="21.75" customHeight="1">
      <c r="A308" s="37"/>
      <c r="B308" s="38"/>
      <c r="C308" s="218" t="s">
        <v>508</v>
      </c>
      <c r="D308" s="218" t="s">
        <v>142</v>
      </c>
      <c r="E308" s="219" t="s">
        <v>376</v>
      </c>
      <c r="F308" s="220" t="s">
        <v>377</v>
      </c>
      <c r="G308" s="221" t="s">
        <v>201</v>
      </c>
      <c r="H308" s="222">
        <v>2.56</v>
      </c>
      <c r="I308" s="223"/>
      <c r="J308" s="224">
        <f>ROUND(I308*H308,2)</f>
        <v>0</v>
      </c>
      <c r="K308" s="225"/>
      <c r="L308" s="43"/>
      <c r="M308" s="226" t="s">
        <v>1</v>
      </c>
      <c r="N308" s="227" t="s">
        <v>38</v>
      </c>
      <c r="O308" s="90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167</v>
      </c>
      <c r="AT308" s="230" t="s">
        <v>142</v>
      </c>
      <c r="AU308" s="230" t="s">
        <v>83</v>
      </c>
      <c r="AY308" s="16" t="s">
        <v>139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81</v>
      </c>
      <c r="BK308" s="231">
        <f>ROUND(I308*H308,2)</f>
        <v>0</v>
      </c>
      <c r="BL308" s="16" t="s">
        <v>167</v>
      </c>
      <c r="BM308" s="230" t="s">
        <v>511</v>
      </c>
    </row>
    <row r="309" spans="1:65" s="2" customFormat="1" ht="24.15" customHeight="1">
      <c r="A309" s="37"/>
      <c r="B309" s="38"/>
      <c r="C309" s="260" t="s">
        <v>360</v>
      </c>
      <c r="D309" s="260" t="s">
        <v>230</v>
      </c>
      <c r="E309" s="261" t="s">
        <v>378</v>
      </c>
      <c r="F309" s="262" t="s">
        <v>379</v>
      </c>
      <c r="G309" s="263" t="s">
        <v>201</v>
      </c>
      <c r="H309" s="264">
        <v>2.611</v>
      </c>
      <c r="I309" s="265"/>
      <c r="J309" s="266">
        <f>ROUND(I309*H309,2)</f>
        <v>0</v>
      </c>
      <c r="K309" s="267"/>
      <c r="L309" s="268"/>
      <c r="M309" s="269" t="s">
        <v>1</v>
      </c>
      <c r="N309" s="270" t="s">
        <v>38</v>
      </c>
      <c r="O309" s="90"/>
      <c r="P309" s="228">
        <f>O309*H309</f>
        <v>0</v>
      </c>
      <c r="Q309" s="228">
        <v>0</v>
      </c>
      <c r="R309" s="228">
        <f>Q309*H309</f>
        <v>0</v>
      </c>
      <c r="S309" s="228">
        <v>0</v>
      </c>
      <c r="T309" s="229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0" t="s">
        <v>254</v>
      </c>
      <c r="AT309" s="230" t="s">
        <v>230</v>
      </c>
      <c r="AU309" s="230" t="s">
        <v>83</v>
      </c>
      <c r="AY309" s="16" t="s">
        <v>139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6" t="s">
        <v>81</v>
      </c>
      <c r="BK309" s="231">
        <f>ROUND(I309*H309,2)</f>
        <v>0</v>
      </c>
      <c r="BL309" s="16" t="s">
        <v>167</v>
      </c>
      <c r="BM309" s="230" t="s">
        <v>514</v>
      </c>
    </row>
    <row r="310" spans="1:51" s="13" customFormat="1" ht="12">
      <c r="A310" s="13"/>
      <c r="B310" s="237"/>
      <c r="C310" s="238"/>
      <c r="D310" s="239" t="s">
        <v>193</v>
      </c>
      <c r="E310" s="240" t="s">
        <v>1</v>
      </c>
      <c r="F310" s="241" t="s">
        <v>381</v>
      </c>
      <c r="G310" s="238"/>
      <c r="H310" s="242">
        <v>2.6112</v>
      </c>
      <c r="I310" s="243"/>
      <c r="J310" s="238"/>
      <c r="K310" s="238"/>
      <c r="L310" s="244"/>
      <c r="M310" s="245"/>
      <c r="N310" s="246"/>
      <c r="O310" s="246"/>
      <c r="P310" s="246"/>
      <c r="Q310" s="246"/>
      <c r="R310" s="246"/>
      <c r="S310" s="246"/>
      <c r="T310" s="24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8" t="s">
        <v>193</v>
      </c>
      <c r="AU310" s="248" t="s">
        <v>83</v>
      </c>
      <c r="AV310" s="13" t="s">
        <v>83</v>
      </c>
      <c r="AW310" s="13" t="s">
        <v>31</v>
      </c>
      <c r="AX310" s="13" t="s">
        <v>73</v>
      </c>
      <c r="AY310" s="248" t="s">
        <v>139</v>
      </c>
    </row>
    <row r="311" spans="1:51" s="14" customFormat="1" ht="12">
      <c r="A311" s="14"/>
      <c r="B311" s="249"/>
      <c r="C311" s="250"/>
      <c r="D311" s="239" t="s">
        <v>193</v>
      </c>
      <c r="E311" s="251" t="s">
        <v>1</v>
      </c>
      <c r="F311" s="252" t="s">
        <v>195</v>
      </c>
      <c r="G311" s="250"/>
      <c r="H311" s="253">
        <v>2.6112</v>
      </c>
      <c r="I311" s="254"/>
      <c r="J311" s="250"/>
      <c r="K311" s="250"/>
      <c r="L311" s="255"/>
      <c r="M311" s="256"/>
      <c r="N311" s="257"/>
      <c r="O311" s="257"/>
      <c r="P311" s="257"/>
      <c r="Q311" s="257"/>
      <c r="R311" s="257"/>
      <c r="S311" s="257"/>
      <c r="T311" s="25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9" t="s">
        <v>193</v>
      </c>
      <c r="AU311" s="259" t="s">
        <v>83</v>
      </c>
      <c r="AV311" s="14" t="s">
        <v>146</v>
      </c>
      <c r="AW311" s="14" t="s">
        <v>31</v>
      </c>
      <c r="AX311" s="14" t="s">
        <v>81</v>
      </c>
      <c r="AY311" s="259" t="s">
        <v>139</v>
      </c>
    </row>
    <row r="312" spans="1:65" s="2" customFormat="1" ht="21.75" customHeight="1">
      <c r="A312" s="37"/>
      <c r="B312" s="38"/>
      <c r="C312" s="218" t="s">
        <v>516</v>
      </c>
      <c r="D312" s="218" t="s">
        <v>142</v>
      </c>
      <c r="E312" s="219" t="s">
        <v>393</v>
      </c>
      <c r="F312" s="220" t="s">
        <v>394</v>
      </c>
      <c r="G312" s="221" t="s">
        <v>198</v>
      </c>
      <c r="H312" s="222">
        <v>8</v>
      </c>
      <c r="I312" s="223"/>
      <c r="J312" s="224">
        <f>ROUND(I312*H312,2)</f>
        <v>0</v>
      </c>
      <c r="K312" s="225"/>
      <c r="L312" s="43"/>
      <c r="M312" s="226" t="s">
        <v>1</v>
      </c>
      <c r="N312" s="227" t="s">
        <v>38</v>
      </c>
      <c r="O312" s="90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167</v>
      </c>
      <c r="AT312" s="230" t="s">
        <v>142</v>
      </c>
      <c r="AU312" s="230" t="s">
        <v>83</v>
      </c>
      <c r="AY312" s="16" t="s">
        <v>139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81</v>
      </c>
      <c r="BK312" s="231">
        <f>ROUND(I312*H312,2)</f>
        <v>0</v>
      </c>
      <c r="BL312" s="16" t="s">
        <v>167</v>
      </c>
      <c r="BM312" s="230" t="s">
        <v>519</v>
      </c>
    </row>
    <row r="313" spans="1:65" s="2" customFormat="1" ht="24.15" customHeight="1">
      <c r="A313" s="37"/>
      <c r="B313" s="38"/>
      <c r="C313" s="260" t="s">
        <v>365</v>
      </c>
      <c r="D313" s="260" t="s">
        <v>230</v>
      </c>
      <c r="E313" s="261" t="s">
        <v>396</v>
      </c>
      <c r="F313" s="262" t="s">
        <v>397</v>
      </c>
      <c r="G313" s="263" t="s">
        <v>198</v>
      </c>
      <c r="H313" s="264">
        <v>8</v>
      </c>
      <c r="I313" s="265"/>
      <c r="J313" s="266">
        <f>ROUND(I313*H313,2)</f>
        <v>0</v>
      </c>
      <c r="K313" s="267"/>
      <c r="L313" s="268"/>
      <c r="M313" s="269" t="s">
        <v>1</v>
      </c>
      <c r="N313" s="270" t="s">
        <v>38</v>
      </c>
      <c r="O313" s="90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0" t="s">
        <v>254</v>
      </c>
      <c r="AT313" s="230" t="s">
        <v>230</v>
      </c>
      <c r="AU313" s="230" t="s">
        <v>83</v>
      </c>
      <c r="AY313" s="16" t="s">
        <v>139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6" t="s">
        <v>81</v>
      </c>
      <c r="BK313" s="231">
        <f>ROUND(I313*H313,2)</f>
        <v>0</v>
      </c>
      <c r="BL313" s="16" t="s">
        <v>167</v>
      </c>
      <c r="BM313" s="230" t="s">
        <v>524</v>
      </c>
    </row>
    <row r="314" spans="1:65" s="2" customFormat="1" ht="24.15" customHeight="1">
      <c r="A314" s="37"/>
      <c r="B314" s="38"/>
      <c r="C314" s="218" t="s">
        <v>527</v>
      </c>
      <c r="D314" s="218" t="s">
        <v>142</v>
      </c>
      <c r="E314" s="219" t="s">
        <v>1166</v>
      </c>
      <c r="F314" s="220" t="s">
        <v>1167</v>
      </c>
      <c r="G314" s="221" t="s">
        <v>337</v>
      </c>
      <c r="H314" s="271"/>
      <c r="I314" s="223"/>
      <c r="J314" s="224">
        <f>ROUND(I314*H314,2)</f>
        <v>0</v>
      </c>
      <c r="K314" s="225"/>
      <c r="L314" s="43"/>
      <c r="M314" s="226" t="s">
        <v>1</v>
      </c>
      <c r="N314" s="227" t="s">
        <v>38</v>
      </c>
      <c r="O314" s="90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167</v>
      </c>
      <c r="AT314" s="230" t="s">
        <v>142</v>
      </c>
      <c r="AU314" s="230" t="s">
        <v>83</v>
      </c>
      <c r="AY314" s="16" t="s">
        <v>139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81</v>
      </c>
      <c r="BK314" s="231">
        <f>ROUND(I314*H314,2)</f>
        <v>0</v>
      </c>
      <c r="BL314" s="16" t="s">
        <v>167</v>
      </c>
      <c r="BM314" s="230" t="s">
        <v>530</v>
      </c>
    </row>
    <row r="315" spans="1:63" s="12" customFormat="1" ht="22.8" customHeight="1">
      <c r="A315" s="12"/>
      <c r="B315" s="202"/>
      <c r="C315" s="203"/>
      <c r="D315" s="204" t="s">
        <v>72</v>
      </c>
      <c r="E315" s="216" t="s">
        <v>403</v>
      </c>
      <c r="F315" s="216" t="s">
        <v>404</v>
      </c>
      <c r="G315" s="203"/>
      <c r="H315" s="203"/>
      <c r="I315" s="206"/>
      <c r="J315" s="217">
        <f>BK315</f>
        <v>0</v>
      </c>
      <c r="K315" s="203"/>
      <c r="L315" s="208"/>
      <c r="M315" s="209"/>
      <c r="N315" s="210"/>
      <c r="O315" s="210"/>
      <c r="P315" s="211">
        <f>SUM(P316:P329)</f>
        <v>0</v>
      </c>
      <c r="Q315" s="210"/>
      <c r="R315" s="211">
        <f>SUM(R316:R329)</f>
        <v>0.0252</v>
      </c>
      <c r="S315" s="210"/>
      <c r="T315" s="212">
        <f>SUM(T316:T329)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3" t="s">
        <v>83</v>
      </c>
      <c r="AT315" s="214" t="s">
        <v>72</v>
      </c>
      <c r="AU315" s="214" t="s">
        <v>81</v>
      </c>
      <c r="AY315" s="213" t="s">
        <v>139</v>
      </c>
      <c r="BK315" s="215">
        <f>SUM(BK316:BK329)</f>
        <v>0</v>
      </c>
    </row>
    <row r="316" spans="1:65" s="2" customFormat="1" ht="24.15" customHeight="1">
      <c r="A316" s="37"/>
      <c r="B316" s="38"/>
      <c r="C316" s="218" t="s">
        <v>370</v>
      </c>
      <c r="D316" s="218" t="s">
        <v>142</v>
      </c>
      <c r="E316" s="219" t="s">
        <v>1082</v>
      </c>
      <c r="F316" s="220" t="s">
        <v>1083</v>
      </c>
      <c r="G316" s="221" t="s">
        <v>198</v>
      </c>
      <c r="H316" s="222">
        <v>8</v>
      </c>
      <c r="I316" s="223"/>
      <c r="J316" s="224">
        <f>ROUND(I316*H316,2)</f>
        <v>0</v>
      </c>
      <c r="K316" s="225"/>
      <c r="L316" s="43"/>
      <c r="M316" s="226" t="s">
        <v>1</v>
      </c>
      <c r="N316" s="227" t="s">
        <v>38</v>
      </c>
      <c r="O316" s="90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167</v>
      </c>
      <c r="AT316" s="230" t="s">
        <v>142</v>
      </c>
      <c r="AU316" s="230" t="s">
        <v>83</v>
      </c>
      <c r="AY316" s="16" t="s">
        <v>139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81</v>
      </c>
      <c r="BK316" s="231">
        <f>ROUND(I316*H316,2)</f>
        <v>0</v>
      </c>
      <c r="BL316" s="16" t="s">
        <v>167</v>
      </c>
      <c r="BM316" s="230" t="s">
        <v>537</v>
      </c>
    </row>
    <row r="317" spans="1:65" s="2" customFormat="1" ht="24.15" customHeight="1">
      <c r="A317" s="37"/>
      <c r="B317" s="38"/>
      <c r="C317" s="260" t="s">
        <v>538</v>
      </c>
      <c r="D317" s="260" t="s">
        <v>230</v>
      </c>
      <c r="E317" s="261" t="s">
        <v>1084</v>
      </c>
      <c r="F317" s="262" t="s">
        <v>1085</v>
      </c>
      <c r="G317" s="263" t="s">
        <v>198</v>
      </c>
      <c r="H317" s="264">
        <v>8</v>
      </c>
      <c r="I317" s="265"/>
      <c r="J317" s="266">
        <f>ROUND(I317*H317,2)</f>
        <v>0</v>
      </c>
      <c r="K317" s="267"/>
      <c r="L317" s="268"/>
      <c r="M317" s="269" t="s">
        <v>1</v>
      </c>
      <c r="N317" s="270" t="s">
        <v>38</v>
      </c>
      <c r="O317" s="90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0" t="s">
        <v>254</v>
      </c>
      <c r="AT317" s="230" t="s">
        <v>230</v>
      </c>
      <c r="AU317" s="230" t="s">
        <v>83</v>
      </c>
      <c r="AY317" s="16" t="s">
        <v>139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6" t="s">
        <v>81</v>
      </c>
      <c r="BK317" s="231">
        <f>ROUND(I317*H317,2)</f>
        <v>0</v>
      </c>
      <c r="BL317" s="16" t="s">
        <v>167</v>
      </c>
      <c r="BM317" s="230" t="s">
        <v>541</v>
      </c>
    </row>
    <row r="318" spans="1:65" s="2" customFormat="1" ht="24.15" customHeight="1">
      <c r="A318" s="37"/>
      <c r="B318" s="38"/>
      <c r="C318" s="218" t="s">
        <v>373</v>
      </c>
      <c r="D318" s="218" t="s">
        <v>142</v>
      </c>
      <c r="E318" s="219" t="s">
        <v>412</v>
      </c>
      <c r="F318" s="220" t="s">
        <v>413</v>
      </c>
      <c r="G318" s="221" t="s">
        <v>198</v>
      </c>
      <c r="H318" s="222">
        <v>12</v>
      </c>
      <c r="I318" s="223"/>
      <c r="J318" s="224">
        <f>ROUND(I318*H318,2)</f>
        <v>0</v>
      </c>
      <c r="K318" s="225"/>
      <c r="L318" s="43"/>
      <c r="M318" s="226" t="s">
        <v>1</v>
      </c>
      <c r="N318" s="227" t="s">
        <v>38</v>
      </c>
      <c r="O318" s="90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167</v>
      </c>
      <c r="AT318" s="230" t="s">
        <v>142</v>
      </c>
      <c r="AU318" s="230" t="s">
        <v>83</v>
      </c>
      <c r="AY318" s="16" t="s">
        <v>139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81</v>
      </c>
      <c r="BK318" s="231">
        <f>ROUND(I318*H318,2)</f>
        <v>0</v>
      </c>
      <c r="BL318" s="16" t="s">
        <v>167</v>
      </c>
      <c r="BM318" s="230" t="s">
        <v>544</v>
      </c>
    </row>
    <row r="319" spans="1:65" s="2" customFormat="1" ht="33" customHeight="1">
      <c r="A319" s="37"/>
      <c r="B319" s="38"/>
      <c r="C319" s="260" t="s">
        <v>546</v>
      </c>
      <c r="D319" s="260" t="s">
        <v>230</v>
      </c>
      <c r="E319" s="261" t="s">
        <v>416</v>
      </c>
      <c r="F319" s="262" t="s">
        <v>417</v>
      </c>
      <c r="G319" s="263" t="s">
        <v>198</v>
      </c>
      <c r="H319" s="264">
        <v>12</v>
      </c>
      <c r="I319" s="265"/>
      <c r="J319" s="266">
        <f>ROUND(I319*H319,2)</f>
        <v>0</v>
      </c>
      <c r="K319" s="267"/>
      <c r="L319" s="268"/>
      <c r="M319" s="269" t="s">
        <v>1</v>
      </c>
      <c r="N319" s="270" t="s">
        <v>38</v>
      </c>
      <c r="O319" s="90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30" t="s">
        <v>254</v>
      </c>
      <c r="AT319" s="230" t="s">
        <v>230</v>
      </c>
      <c r="AU319" s="230" t="s">
        <v>83</v>
      </c>
      <c r="AY319" s="16" t="s">
        <v>139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6" t="s">
        <v>81</v>
      </c>
      <c r="BK319" s="231">
        <f>ROUND(I319*H319,2)</f>
        <v>0</v>
      </c>
      <c r="BL319" s="16" t="s">
        <v>167</v>
      </c>
      <c r="BM319" s="230" t="s">
        <v>549</v>
      </c>
    </row>
    <row r="320" spans="1:65" s="2" customFormat="1" ht="24.15" customHeight="1">
      <c r="A320" s="37"/>
      <c r="B320" s="38"/>
      <c r="C320" s="218" t="s">
        <v>108</v>
      </c>
      <c r="D320" s="218" t="s">
        <v>142</v>
      </c>
      <c r="E320" s="219" t="s">
        <v>426</v>
      </c>
      <c r="F320" s="220" t="s">
        <v>427</v>
      </c>
      <c r="G320" s="221" t="s">
        <v>198</v>
      </c>
      <c r="H320" s="222">
        <v>12</v>
      </c>
      <c r="I320" s="223"/>
      <c r="J320" s="224">
        <f>ROUND(I320*H320,2)</f>
        <v>0</v>
      </c>
      <c r="K320" s="225"/>
      <c r="L320" s="43"/>
      <c r="M320" s="226" t="s">
        <v>1</v>
      </c>
      <c r="N320" s="227" t="s">
        <v>38</v>
      </c>
      <c r="O320" s="90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167</v>
      </c>
      <c r="AT320" s="230" t="s">
        <v>142</v>
      </c>
      <c r="AU320" s="230" t="s">
        <v>83</v>
      </c>
      <c r="AY320" s="16" t="s">
        <v>139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81</v>
      </c>
      <c r="BK320" s="231">
        <f>ROUND(I320*H320,2)</f>
        <v>0</v>
      </c>
      <c r="BL320" s="16" t="s">
        <v>167</v>
      </c>
      <c r="BM320" s="230" t="s">
        <v>554</v>
      </c>
    </row>
    <row r="321" spans="1:65" s="2" customFormat="1" ht="16.5" customHeight="1">
      <c r="A321" s="37"/>
      <c r="B321" s="38"/>
      <c r="C321" s="260" t="s">
        <v>557</v>
      </c>
      <c r="D321" s="260" t="s">
        <v>230</v>
      </c>
      <c r="E321" s="261" t="s">
        <v>430</v>
      </c>
      <c r="F321" s="262" t="s">
        <v>431</v>
      </c>
      <c r="G321" s="263" t="s">
        <v>198</v>
      </c>
      <c r="H321" s="264">
        <v>12</v>
      </c>
      <c r="I321" s="265"/>
      <c r="J321" s="266">
        <f>ROUND(I321*H321,2)</f>
        <v>0</v>
      </c>
      <c r="K321" s="267"/>
      <c r="L321" s="268"/>
      <c r="M321" s="269" t="s">
        <v>1</v>
      </c>
      <c r="N321" s="270" t="s">
        <v>38</v>
      </c>
      <c r="O321" s="90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30" t="s">
        <v>254</v>
      </c>
      <c r="AT321" s="230" t="s">
        <v>230</v>
      </c>
      <c r="AU321" s="230" t="s">
        <v>83</v>
      </c>
      <c r="AY321" s="16" t="s">
        <v>139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6" t="s">
        <v>81</v>
      </c>
      <c r="BK321" s="231">
        <f>ROUND(I321*H321,2)</f>
        <v>0</v>
      </c>
      <c r="BL321" s="16" t="s">
        <v>167</v>
      </c>
      <c r="BM321" s="230" t="s">
        <v>742</v>
      </c>
    </row>
    <row r="322" spans="1:65" s="2" customFormat="1" ht="21.75" customHeight="1">
      <c r="A322" s="37"/>
      <c r="B322" s="38"/>
      <c r="C322" s="218" t="s">
        <v>380</v>
      </c>
      <c r="D322" s="218" t="s">
        <v>142</v>
      </c>
      <c r="E322" s="219" t="s">
        <v>433</v>
      </c>
      <c r="F322" s="220" t="s">
        <v>434</v>
      </c>
      <c r="G322" s="221" t="s">
        <v>198</v>
      </c>
      <c r="H322" s="222">
        <v>20</v>
      </c>
      <c r="I322" s="223"/>
      <c r="J322" s="224">
        <f>ROUND(I322*H322,2)</f>
        <v>0</v>
      </c>
      <c r="K322" s="225"/>
      <c r="L322" s="43"/>
      <c r="M322" s="226" t="s">
        <v>1</v>
      </c>
      <c r="N322" s="227" t="s">
        <v>38</v>
      </c>
      <c r="O322" s="90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167</v>
      </c>
      <c r="AT322" s="230" t="s">
        <v>142</v>
      </c>
      <c r="AU322" s="230" t="s">
        <v>83</v>
      </c>
      <c r="AY322" s="16" t="s">
        <v>139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81</v>
      </c>
      <c r="BK322" s="231">
        <f>ROUND(I322*H322,2)</f>
        <v>0</v>
      </c>
      <c r="BL322" s="16" t="s">
        <v>167</v>
      </c>
      <c r="BM322" s="230" t="s">
        <v>560</v>
      </c>
    </row>
    <row r="323" spans="1:65" s="2" customFormat="1" ht="24.15" customHeight="1">
      <c r="A323" s="37"/>
      <c r="B323" s="38"/>
      <c r="C323" s="260" t="s">
        <v>566</v>
      </c>
      <c r="D323" s="260" t="s">
        <v>230</v>
      </c>
      <c r="E323" s="261" t="s">
        <v>437</v>
      </c>
      <c r="F323" s="262" t="s">
        <v>438</v>
      </c>
      <c r="G323" s="263" t="s">
        <v>198</v>
      </c>
      <c r="H323" s="264">
        <v>8</v>
      </c>
      <c r="I323" s="265"/>
      <c r="J323" s="266">
        <f>ROUND(I323*H323,2)</f>
        <v>0</v>
      </c>
      <c r="K323" s="267"/>
      <c r="L323" s="268"/>
      <c r="M323" s="269" t="s">
        <v>1</v>
      </c>
      <c r="N323" s="270" t="s">
        <v>38</v>
      </c>
      <c r="O323" s="90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0" t="s">
        <v>254</v>
      </c>
      <c r="AT323" s="230" t="s">
        <v>230</v>
      </c>
      <c r="AU323" s="230" t="s">
        <v>83</v>
      </c>
      <c r="AY323" s="16" t="s">
        <v>139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6" t="s">
        <v>81</v>
      </c>
      <c r="BK323" s="231">
        <f>ROUND(I323*H323,2)</f>
        <v>0</v>
      </c>
      <c r="BL323" s="16" t="s">
        <v>167</v>
      </c>
      <c r="BM323" s="230" t="s">
        <v>565</v>
      </c>
    </row>
    <row r="324" spans="1:65" s="2" customFormat="1" ht="21.75" customHeight="1">
      <c r="A324" s="37"/>
      <c r="B324" s="38"/>
      <c r="C324" s="260" t="s">
        <v>385</v>
      </c>
      <c r="D324" s="260" t="s">
        <v>230</v>
      </c>
      <c r="E324" s="261" t="s">
        <v>1088</v>
      </c>
      <c r="F324" s="262" t="s">
        <v>1089</v>
      </c>
      <c r="G324" s="263" t="s">
        <v>198</v>
      </c>
      <c r="H324" s="264">
        <v>12</v>
      </c>
      <c r="I324" s="265"/>
      <c r="J324" s="266">
        <f>ROUND(I324*H324,2)</f>
        <v>0</v>
      </c>
      <c r="K324" s="267"/>
      <c r="L324" s="268"/>
      <c r="M324" s="269" t="s">
        <v>1</v>
      </c>
      <c r="N324" s="270" t="s">
        <v>38</v>
      </c>
      <c r="O324" s="90"/>
      <c r="P324" s="228">
        <f>O324*H324</f>
        <v>0</v>
      </c>
      <c r="Q324" s="228">
        <v>0.0021</v>
      </c>
      <c r="R324" s="228">
        <f>Q324*H324</f>
        <v>0.0252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254</v>
      </c>
      <c r="AT324" s="230" t="s">
        <v>230</v>
      </c>
      <c r="AU324" s="230" t="s">
        <v>83</v>
      </c>
      <c r="AY324" s="16" t="s">
        <v>139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81</v>
      </c>
      <c r="BK324" s="231">
        <f>ROUND(I324*H324,2)</f>
        <v>0</v>
      </c>
      <c r="BL324" s="16" t="s">
        <v>167</v>
      </c>
      <c r="BM324" s="230" t="s">
        <v>1168</v>
      </c>
    </row>
    <row r="325" spans="1:65" s="2" customFormat="1" ht="16.5" customHeight="1">
      <c r="A325" s="37"/>
      <c r="B325" s="38"/>
      <c r="C325" s="260" t="s">
        <v>574</v>
      </c>
      <c r="D325" s="260" t="s">
        <v>230</v>
      </c>
      <c r="E325" s="261" t="s">
        <v>440</v>
      </c>
      <c r="F325" s="262" t="s">
        <v>441</v>
      </c>
      <c r="G325" s="263" t="s">
        <v>198</v>
      </c>
      <c r="H325" s="264">
        <v>12</v>
      </c>
      <c r="I325" s="265"/>
      <c r="J325" s="266">
        <f>ROUND(I325*H325,2)</f>
        <v>0</v>
      </c>
      <c r="K325" s="267"/>
      <c r="L325" s="268"/>
      <c r="M325" s="269" t="s">
        <v>1</v>
      </c>
      <c r="N325" s="270" t="s">
        <v>38</v>
      </c>
      <c r="O325" s="90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254</v>
      </c>
      <c r="AT325" s="230" t="s">
        <v>230</v>
      </c>
      <c r="AU325" s="230" t="s">
        <v>83</v>
      </c>
      <c r="AY325" s="16" t="s">
        <v>139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81</v>
      </c>
      <c r="BK325" s="231">
        <f>ROUND(I325*H325,2)</f>
        <v>0</v>
      </c>
      <c r="BL325" s="16" t="s">
        <v>167</v>
      </c>
      <c r="BM325" s="230" t="s">
        <v>569</v>
      </c>
    </row>
    <row r="326" spans="1:65" s="2" customFormat="1" ht="33" customHeight="1">
      <c r="A326" s="37"/>
      <c r="B326" s="38"/>
      <c r="C326" s="218" t="s">
        <v>390</v>
      </c>
      <c r="D326" s="218" t="s">
        <v>142</v>
      </c>
      <c r="E326" s="219" t="s">
        <v>1091</v>
      </c>
      <c r="F326" s="220" t="s">
        <v>1092</v>
      </c>
      <c r="G326" s="221" t="s">
        <v>198</v>
      </c>
      <c r="H326" s="222">
        <v>8</v>
      </c>
      <c r="I326" s="223"/>
      <c r="J326" s="224">
        <f>ROUND(I326*H326,2)</f>
        <v>0</v>
      </c>
      <c r="K326" s="225"/>
      <c r="L326" s="43"/>
      <c r="M326" s="226" t="s">
        <v>1</v>
      </c>
      <c r="N326" s="227" t="s">
        <v>38</v>
      </c>
      <c r="O326" s="90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167</v>
      </c>
      <c r="AT326" s="230" t="s">
        <v>142</v>
      </c>
      <c r="AU326" s="230" t="s">
        <v>83</v>
      </c>
      <c r="AY326" s="16" t="s">
        <v>139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81</v>
      </c>
      <c r="BK326" s="231">
        <f>ROUND(I326*H326,2)</f>
        <v>0</v>
      </c>
      <c r="BL326" s="16" t="s">
        <v>167</v>
      </c>
      <c r="BM326" s="230" t="s">
        <v>572</v>
      </c>
    </row>
    <row r="327" spans="1:65" s="2" customFormat="1" ht="16.5" customHeight="1">
      <c r="A327" s="37"/>
      <c r="B327" s="38"/>
      <c r="C327" s="218" t="s">
        <v>587</v>
      </c>
      <c r="D327" s="218" t="s">
        <v>142</v>
      </c>
      <c r="E327" s="219" t="s">
        <v>1093</v>
      </c>
      <c r="F327" s="220" t="s">
        <v>1094</v>
      </c>
      <c r="G327" s="221" t="s">
        <v>198</v>
      </c>
      <c r="H327" s="222">
        <v>8</v>
      </c>
      <c r="I327" s="223"/>
      <c r="J327" s="224">
        <f>ROUND(I327*H327,2)</f>
        <v>0</v>
      </c>
      <c r="K327" s="225"/>
      <c r="L327" s="43"/>
      <c r="M327" s="226" t="s">
        <v>1</v>
      </c>
      <c r="N327" s="227" t="s">
        <v>38</v>
      </c>
      <c r="O327" s="90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167</v>
      </c>
      <c r="AT327" s="230" t="s">
        <v>142</v>
      </c>
      <c r="AU327" s="230" t="s">
        <v>83</v>
      </c>
      <c r="AY327" s="16" t="s">
        <v>139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81</v>
      </c>
      <c r="BK327" s="231">
        <f>ROUND(I327*H327,2)</f>
        <v>0</v>
      </c>
      <c r="BL327" s="16" t="s">
        <v>167</v>
      </c>
      <c r="BM327" s="230" t="s">
        <v>577</v>
      </c>
    </row>
    <row r="328" spans="1:65" s="2" customFormat="1" ht="16.5" customHeight="1">
      <c r="A328" s="37"/>
      <c r="B328" s="38"/>
      <c r="C328" s="218" t="s">
        <v>395</v>
      </c>
      <c r="D328" s="218" t="s">
        <v>142</v>
      </c>
      <c r="E328" s="219" t="s">
        <v>1095</v>
      </c>
      <c r="F328" s="220" t="s">
        <v>1096</v>
      </c>
      <c r="G328" s="221" t="s">
        <v>198</v>
      </c>
      <c r="H328" s="222">
        <v>8</v>
      </c>
      <c r="I328" s="223"/>
      <c r="J328" s="224">
        <f>ROUND(I328*H328,2)</f>
        <v>0</v>
      </c>
      <c r="K328" s="225"/>
      <c r="L328" s="43"/>
      <c r="M328" s="226" t="s">
        <v>1</v>
      </c>
      <c r="N328" s="227" t="s">
        <v>38</v>
      </c>
      <c r="O328" s="90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167</v>
      </c>
      <c r="AT328" s="230" t="s">
        <v>142</v>
      </c>
      <c r="AU328" s="230" t="s">
        <v>83</v>
      </c>
      <c r="AY328" s="16" t="s">
        <v>139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81</v>
      </c>
      <c r="BK328" s="231">
        <f>ROUND(I328*H328,2)</f>
        <v>0</v>
      </c>
      <c r="BL328" s="16" t="s">
        <v>167</v>
      </c>
      <c r="BM328" s="230" t="s">
        <v>585</v>
      </c>
    </row>
    <row r="329" spans="1:65" s="2" customFormat="1" ht="24.15" customHeight="1">
      <c r="A329" s="37"/>
      <c r="B329" s="38"/>
      <c r="C329" s="218" t="s">
        <v>596</v>
      </c>
      <c r="D329" s="218" t="s">
        <v>142</v>
      </c>
      <c r="E329" s="219" t="s">
        <v>1169</v>
      </c>
      <c r="F329" s="220" t="s">
        <v>1170</v>
      </c>
      <c r="G329" s="221" t="s">
        <v>337</v>
      </c>
      <c r="H329" s="271"/>
      <c r="I329" s="223"/>
      <c r="J329" s="224">
        <f>ROUND(I329*H329,2)</f>
        <v>0</v>
      </c>
      <c r="K329" s="225"/>
      <c r="L329" s="43"/>
      <c r="M329" s="226" t="s">
        <v>1</v>
      </c>
      <c r="N329" s="227" t="s">
        <v>38</v>
      </c>
      <c r="O329" s="90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167</v>
      </c>
      <c r="AT329" s="230" t="s">
        <v>142</v>
      </c>
      <c r="AU329" s="230" t="s">
        <v>83</v>
      </c>
      <c r="AY329" s="16" t="s">
        <v>139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81</v>
      </c>
      <c r="BK329" s="231">
        <f>ROUND(I329*H329,2)</f>
        <v>0</v>
      </c>
      <c r="BL329" s="16" t="s">
        <v>167</v>
      </c>
      <c r="BM329" s="230" t="s">
        <v>590</v>
      </c>
    </row>
    <row r="330" spans="1:63" s="12" customFormat="1" ht="22.8" customHeight="1">
      <c r="A330" s="12"/>
      <c r="B330" s="202"/>
      <c r="C330" s="203"/>
      <c r="D330" s="204" t="s">
        <v>72</v>
      </c>
      <c r="E330" s="216" t="s">
        <v>457</v>
      </c>
      <c r="F330" s="216" t="s">
        <v>458</v>
      </c>
      <c r="G330" s="203"/>
      <c r="H330" s="203"/>
      <c r="I330" s="206"/>
      <c r="J330" s="217">
        <f>BK330</f>
        <v>0</v>
      </c>
      <c r="K330" s="203"/>
      <c r="L330" s="208"/>
      <c r="M330" s="209"/>
      <c r="N330" s="210"/>
      <c r="O330" s="210"/>
      <c r="P330" s="211">
        <f>SUM(P331:P336)</f>
        <v>0</v>
      </c>
      <c r="Q330" s="210"/>
      <c r="R330" s="211">
        <f>SUM(R331:R336)</f>
        <v>0.00342056</v>
      </c>
      <c r="S330" s="210"/>
      <c r="T330" s="212">
        <f>SUM(T331:T336)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13" t="s">
        <v>83</v>
      </c>
      <c r="AT330" s="214" t="s">
        <v>72</v>
      </c>
      <c r="AU330" s="214" t="s">
        <v>81</v>
      </c>
      <c r="AY330" s="213" t="s">
        <v>139</v>
      </c>
      <c r="BK330" s="215">
        <f>SUM(BK331:BK336)</f>
        <v>0</v>
      </c>
    </row>
    <row r="331" spans="1:65" s="2" customFormat="1" ht="16.5" customHeight="1">
      <c r="A331" s="37"/>
      <c r="B331" s="38"/>
      <c r="C331" s="218" t="s">
        <v>398</v>
      </c>
      <c r="D331" s="218" t="s">
        <v>142</v>
      </c>
      <c r="E331" s="219" t="s">
        <v>1097</v>
      </c>
      <c r="F331" s="220" t="s">
        <v>1098</v>
      </c>
      <c r="G331" s="221" t="s">
        <v>201</v>
      </c>
      <c r="H331" s="222">
        <v>62.192</v>
      </c>
      <c r="I331" s="223"/>
      <c r="J331" s="224">
        <f>ROUND(I331*H331,2)</f>
        <v>0</v>
      </c>
      <c r="K331" s="225"/>
      <c r="L331" s="43"/>
      <c r="M331" s="226" t="s">
        <v>1</v>
      </c>
      <c r="N331" s="227" t="s">
        <v>38</v>
      </c>
      <c r="O331" s="90"/>
      <c r="P331" s="228">
        <f>O331*H331</f>
        <v>0</v>
      </c>
      <c r="Q331" s="228">
        <v>5.5E-05</v>
      </c>
      <c r="R331" s="228">
        <f>Q331*H331</f>
        <v>0.00342056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167</v>
      </c>
      <c r="AT331" s="230" t="s">
        <v>142</v>
      </c>
      <c r="AU331" s="230" t="s">
        <v>83</v>
      </c>
      <c r="AY331" s="16" t="s">
        <v>139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81</v>
      </c>
      <c r="BK331" s="231">
        <f>ROUND(I331*H331,2)</f>
        <v>0</v>
      </c>
      <c r="BL331" s="16" t="s">
        <v>167</v>
      </c>
      <c r="BM331" s="230" t="s">
        <v>594</v>
      </c>
    </row>
    <row r="332" spans="1:51" s="13" customFormat="1" ht="12">
      <c r="A332" s="13"/>
      <c r="B332" s="237"/>
      <c r="C332" s="238"/>
      <c r="D332" s="239" t="s">
        <v>193</v>
      </c>
      <c r="E332" s="240" t="s">
        <v>1</v>
      </c>
      <c r="F332" s="241" t="s">
        <v>1099</v>
      </c>
      <c r="G332" s="238"/>
      <c r="H332" s="242">
        <v>62.192</v>
      </c>
      <c r="I332" s="243"/>
      <c r="J332" s="238"/>
      <c r="K332" s="238"/>
      <c r="L332" s="244"/>
      <c r="M332" s="245"/>
      <c r="N332" s="246"/>
      <c r="O332" s="246"/>
      <c r="P332" s="246"/>
      <c r="Q332" s="246"/>
      <c r="R332" s="246"/>
      <c r="S332" s="246"/>
      <c r="T332" s="24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8" t="s">
        <v>193</v>
      </c>
      <c r="AU332" s="248" t="s">
        <v>83</v>
      </c>
      <c r="AV332" s="13" t="s">
        <v>83</v>
      </c>
      <c r="AW332" s="13" t="s">
        <v>31</v>
      </c>
      <c r="AX332" s="13" t="s">
        <v>73</v>
      </c>
      <c r="AY332" s="248" t="s">
        <v>139</v>
      </c>
    </row>
    <row r="333" spans="1:51" s="14" customFormat="1" ht="12">
      <c r="A333" s="14"/>
      <c r="B333" s="249"/>
      <c r="C333" s="250"/>
      <c r="D333" s="239" t="s">
        <v>193</v>
      </c>
      <c r="E333" s="251" t="s">
        <v>1</v>
      </c>
      <c r="F333" s="252" t="s">
        <v>195</v>
      </c>
      <c r="G333" s="250"/>
      <c r="H333" s="253">
        <v>62.192</v>
      </c>
      <c r="I333" s="254"/>
      <c r="J333" s="250"/>
      <c r="K333" s="250"/>
      <c r="L333" s="255"/>
      <c r="M333" s="256"/>
      <c r="N333" s="257"/>
      <c r="O333" s="257"/>
      <c r="P333" s="257"/>
      <c r="Q333" s="257"/>
      <c r="R333" s="257"/>
      <c r="S333" s="257"/>
      <c r="T333" s="25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9" t="s">
        <v>193</v>
      </c>
      <c r="AU333" s="259" t="s">
        <v>83</v>
      </c>
      <c r="AV333" s="14" t="s">
        <v>146</v>
      </c>
      <c r="AW333" s="14" t="s">
        <v>31</v>
      </c>
      <c r="AX333" s="14" t="s">
        <v>81</v>
      </c>
      <c r="AY333" s="259" t="s">
        <v>139</v>
      </c>
    </row>
    <row r="334" spans="1:65" s="2" customFormat="1" ht="21.75" customHeight="1">
      <c r="A334" s="37"/>
      <c r="B334" s="38"/>
      <c r="C334" s="260" t="s">
        <v>603</v>
      </c>
      <c r="D334" s="260" t="s">
        <v>230</v>
      </c>
      <c r="E334" s="261" t="s">
        <v>1100</v>
      </c>
      <c r="F334" s="262" t="s">
        <v>1101</v>
      </c>
      <c r="G334" s="263" t="s">
        <v>201</v>
      </c>
      <c r="H334" s="264">
        <v>62.192</v>
      </c>
      <c r="I334" s="265"/>
      <c r="J334" s="266">
        <f>ROUND(I334*H334,2)</f>
        <v>0</v>
      </c>
      <c r="K334" s="267"/>
      <c r="L334" s="268"/>
      <c r="M334" s="269" t="s">
        <v>1</v>
      </c>
      <c r="N334" s="270" t="s">
        <v>38</v>
      </c>
      <c r="O334" s="90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0" t="s">
        <v>254</v>
      </c>
      <c r="AT334" s="230" t="s">
        <v>230</v>
      </c>
      <c r="AU334" s="230" t="s">
        <v>83</v>
      </c>
      <c r="AY334" s="16" t="s">
        <v>139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6" t="s">
        <v>81</v>
      </c>
      <c r="BK334" s="231">
        <f>ROUND(I334*H334,2)</f>
        <v>0</v>
      </c>
      <c r="BL334" s="16" t="s">
        <v>167</v>
      </c>
      <c r="BM334" s="230" t="s">
        <v>606</v>
      </c>
    </row>
    <row r="335" spans="1:65" s="2" customFormat="1" ht="16.5" customHeight="1">
      <c r="A335" s="37"/>
      <c r="B335" s="38"/>
      <c r="C335" s="218" t="s">
        <v>402</v>
      </c>
      <c r="D335" s="218" t="s">
        <v>142</v>
      </c>
      <c r="E335" s="219" t="s">
        <v>1102</v>
      </c>
      <c r="F335" s="220" t="s">
        <v>1103</v>
      </c>
      <c r="G335" s="221" t="s">
        <v>198</v>
      </c>
      <c r="H335" s="222">
        <v>2</v>
      </c>
      <c r="I335" s="223"/>
      <c r="J335" s="224">
        <f>ROUND(I335*H335,2)</f>
        <v>0</v>
      </c>
      <c r="K335" s="225"/>
      <c r="L335" s="43"/>
      <c r="M335" s="226" t="s">
        <v>1</v>
      </c>
      <c r="N335" s="227" t="s">
        <v>38</v>
      </c>
      <c r="O335" s="90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167</v>
      </c>
      <c r="AT335" s="230" t="s">
        <v>142</v>
      </c>
      <c r="AU335" s="230" t="s">
        <v>83</v>
      </c>
      <c r="AY335" s="16" t="s">
        <v>139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81</v>
      </c>
      <c r="BK335" s="231">
        <f>ROUND(I335*H335,2)</f>
        <v>0</v>
      </c>
      <c r="BL335" s="16" t="s">
        <v>167</v>
      </c>
      <c r="BM335" s="230" t="s">
        <v>612</v>
      </c>
    </row>
    <row r="336" spans="1:65" s="2" customFormat="1" ht="24.15" customHeight="1">
      <c r="A336" s="37"/>
      <c r="B336" s="38"/>
      <c r="C336" s="218" t="s">
        <v>876</v>
      </c>
      <c r="D336" s="218" t="s">
        <v>142</v>
      </c>
      <c r="E336" s="219" t="s">
        <v>1171</v>
      </c>
      <c r="F336" s="220" t="s">
        <v>1172</v>
      </c>
      <c r="G336" s="221" t="s">
        <v>337</v>
      </c>
      <c r="H336" s="271"/>
      <c r="I336" s="223"/>
      <c r="J336" s="224">
        <f>ROUND(I336*H336,2)</f>
        <v>0</v>
      </c>
      <c r="K336" s="225"/>
      <c r="L336" s="43"/>
      <c r="M336" s="226" t="s">
        <v>1</v>
      </c>
      <c r="N336" s="227" t="s">
        <v>38</v>
      </c>
      <c r="O336" s="90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167</v>
      </c>
      <c r="AT336" s="230" t="s">
        <v>142</v>
      </c>
      <c r="AU336" s="230" t="s">
        <v>83</v>
      </c>
      <c r="AY336" s="16" t="s">
        <v>139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81</v>
      </c>
      <c r="BK336" s="231">
        <f>ROUND(I336*H336,2)</f>
        <v>0</v>
      </c>
      <c r="BL336" s="16" t="s">
        <v>167</v>
      </c>
      <c r="BM336" s="230" t="s">
        <v>875</v>
      </c>
    </row>
    <row r="337" spans="1:63" s="12" customFormat="1" ht="22.8" customHeight="1">
      <c r="A337" s="12"/>
      <c r="B337" s="202"/>
      <c r="C337" s="203"/>
      <c r="D337" s="204" t="s">
        <v>72</v>
      </c>
      <c r="E337" s="216" t="s">
        <v>470</v>
      </c>
      <c r="F337" s="216" t="s">
        <v>471</v>
      </c>
      <c r="G337" s="203"/>
      <c r="H337" s="203"/>
      <c r="I337" s="206"/>
      <c r="J337" s="217">
        <f>BK337</f>
        <v>0</v>
      </c>
      <c r="K337" s="203"/>
      <c r="L337" s="208"/>
      <c r="M337" s="209"/>
      <c r="N337" s="210"/>
      <c r="O337" s="210"/>
      <c r="P337" s="211">
        <f>SUM(P338:P347)</f>
        <v>0</v>
      </c>
      <c r="Q337" s="210"/>
      <c r="R337" s="211">
        <f>SUM(R338:R347)</f>
        <v>0.329472</v>
      </c>
      <c r="S337" s="210"/>
      <c r="T337" s="212">
        <f>SUM(T338:T347)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13" t="s">
        <v>83</v>
      </c>
      <c r="AT337" s="214" t="s">
        <v>72</v>
      </c>
      <c r="AU337" s="214" t="s">
        <v>81</v>
      </c>
      <c r="AY337" s="213" t="s">
        <v>139</v>
      </c>
      <c r="BK337" s="215">
        <f>SUM(BK338:BK347)</f>
        <v>0</v>
      </c>
    </row>
    <row r="338" spans="1:65" s="2" customFormat="1" ht="16.5" customHeight="1">
      <c r="A338" s="37"/>
      <c r="B338" s="38"/>
      <c r="C338" s="218" t="s">
        <v>407</v>
      </c>
      <c r="D338" s="218" t="s">
        <v>142</v>
      </c>
      <c r="E338" s="219" t="s">
        <v>472</v>
      </c>
      <c r="F338" s="220" t="s">
        <v>473</v>
      </c>
      <c r="G338" s="221" t="s">
        <v>201</v>
      </c>
      <c r="H338" s="222">
        <v>24.96</v>
      </c>
      <c r="I338" s="223"/>
      <c r="J338" s="224">
        <f>ROUND(I338*H338,2)</f>
        <v>0</v>
      </c>
      <c r="K338" s="225"/>
      <c r="L338" s="43"/>
      <c r="M338" s="226" t="s">
        <v>1</v>
      </c>
      <c r="N338" s="227" t="s">
        <v>38</v>
      </c>
      <c r="O338" s="90"/>
      <c r="P338" s="228">
        <f>O338*H338</f>
        <v>0</v>
      </c>
      <c r="Q338" s="228">
        <v>0.0003</v>
      </c>
      <c r="R338" s="228">
        <f>Q338*H338</f>
        <v>0.007488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167</v>
      </c>
      <c r="AT338" s="230" t="s">
        <v>142</v>
      </c>
      <c r="AU338" s="230" t="s">
        <v>83</v>
      </c>
      <c r="AY338" s="16" t="s">
        <v>139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81</v>
      </c>
      <c r="BK338" s="231">
        <f>ROUND(I338*H338,2)</f>
        <v>0</v>
      </c>
      <c r="BL338" s="16" t="s">
        <v>167</v>
      </c>
      <c r="BM338" s="230" t="s">
        <v>879</v>
      </c>
    </row>
    <row r="339" spans="1:51" s="13" customFormat="1" ht="12">
      <c r="A339" s="13"/>
      <c r="B339" s="237"/>
      <c r="C339" s="238"/>
      <c r="D339" s="239" t="s">
        <v>193</v>
      </c>
      <c r="E339" s="240" t="s">
        <v>1</v>
      </c>
      <c r="F339" s="241" t="s">
        <v>1152</v>
      </c>
      <c r="G339" s="238"/>
      <c r="H339" s="242">
        <v>24.96</v>
      </c>
      <c r="I339" s="243"/>
      <c r="J339" s="238"/>
      <c r="K339" s="238"/>
      <c r="L339" s="244"/>
      <c r="M339" s="245"/>
      <c r="N339" s="246"/>
      <c r="O339" s="246"/>
      <c r="P339" s="246"/>
      <c r="Q339" s="246"/>
      <c r="R339" s="246"/>
      <c r="S339" s="246"/>
      <c r="T339" s="24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8" t="s">
        <v>193</v>
      </c>
      <c r="AU339" s="248" t="s">
        <v>83</v>
      </c>
      <c r="AV339" s="13" t="s">
        <v>83</v>
      </c>
      <c r="AW339" s="13" t="s">
        <v>31</v>
      </c>
      <c r="AX339" s="13" t="s">
        <v>73</v>
      </c>
      <c r="AY339" s="248" t="s">
        <v>139</v>
      </c>
    </row>
    <row r="340" spans="1:51" s="14" customFormat="1" ht="12">
      <c r="A340" s="14"/>
      <c r="B340" s="249"/>
      <c r="C340" s="250"/>
      <c r="D340" s="239" t="s">
        <v>193</v>
      </c>
      <c r="E340" s="251" t="s">
        <v>1</v>
      </c>
      <c r="F340" s="252" t="s">
        <v>195</v>
      </c>
      <c r="G340" s="250"/>
      <c r="H340" s="253">
        <v>24.96</v>
      </c>
      <c r="I340" s="254"/>
      <c r="J340" s="250"/>
      <c r="K340" s="250"/>
      <c r="L340" s="255"/>
      <c r="M340" s="256"/>
      <c r="N340" s="257"/>
      <c r="O340" s="257"/>
      <c r="P340" s="257"/>
      <c r="Q340" s="257"/>
      <c r="R340" s="257"/>
      <c r="S340" s="257"/>
      <c r="T340" s="25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9" t="s">
        <v>193</v>
      </c>
      <c r="AU340" s="259" t="s">
        <v>83</v>
      </c>
      <c r="AV340" s="14" t="s">
        <v>146</v>
      </c>
      <c r="AW340" s="14" t="s">
        <v>31</v>
      </c>
      <c r="AX340" s="14" t="s">
        <v>81</v>
      </c>
      <c r="AY340" s="259" t="s">
        <v>139</v>
      </c>
    </row>
    <row r="341" spans="1:65" s="2" customFormat="1" ht="24.15" customHeight="1">
      <c r="A341" s="37"/>
      <c r="B341" s="38"/>
      <c r="C341" s="218" t="s">
        <v>883</v>
      </c>
      <c r="D341" s="218" t="s">
        <v>142</v>
      </c>
      <c r="E341" s="219" t="s">
        <v>476</v>
      </c>
      <c r="F341" s="220" t="s">
        <v>477</v>
      </c>
      <c r="G341" s="221" t="s">
        <v>201</v>
      </c>
      <c r="H341" s="222">
        <v>24.96</v>
      </c>
      <c r="I341" s="223"/>
      <c r="J341" s="224">
        <f>ROUND(I341*H341,2)</f>
        <v>0</v>
      </c>
      <c r="K341" s="225"/>
      <c r="L341" s="43"/>
      <c r="M341" s="226" t="s">
        <v>1</v>
      </c>
      <c r="N341" s="227" t="s">
        <v>38</v>
      </c>
      <c r="O341" s="90"/>
      <c r="P341" s="228">
        <f>O341*H341</f>
        <v>0</v>
      </c>
      <c r="Q341" s="228">
        <v>0.0075</v>
      </c>
      <c r="R341" s="228">
        <f>Q341*H341</f>
        <v>0.1872</v>
      </c>
      <c r="S341" s="228">
        <v>0</v>
      </c>
      <c r="T341" s="229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0" t="s">
        <v>167</v>
      </c>
      <c r="AT341" s="230" t="s">
        <v>142</v>
      </c>
      <c r="AU341" s="230" t="s">
        <v>83</v>
      </c>
      <c r="AY341" s="16" t="s">
        <v>139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6" t="s">
        <v>81</v>
      </c>
      <c r="BK341" s="231">
        <f>ROUND(I341*H341,2)</f>
        <v>0</v>
      </c>
      <c r="BL341" s="16" t="s">
        <v>167</v>
      </c>
      <c r="BM341" s="230" t="s">
        <v>882</v>
      </c>
    </row>
    <row r="342" spans="1:65" s="2" customFormat="1" ht="24.15" customHeight="1">
      <c r="A342" s="37"/>
      <c r="B342" s="38"/>
      <c r="C342" s="218" t="s">
        <v>411</v>
      </c>
      <c r="D342" s="218" t="s">
        <v>142</v>
      </c>
      <c r="E342" s="219" t="s">
        <v>479</v>
      </c>
      <c r="F342" s="220" t="s">
        <v>480</v>
      </c>
      <c r="G342" s="221" t="s">
        <v>201</v>
      </c>
      <c r="H342" s="222">
        <v>24.96</v>
      </c>
      <c r="I342" s="223"/>
      <c r="J342" s="224">
        <f>ROUND(I342*H342,2)</f>
        <v>0</v>
      </c>
      <c r="K342" s="225"/>
      <c r="L342" s="43"/>
      <c r="M342" s="226" t="s">
        <v>1</v>
      </c>
      <c r="N342" s="227" t="s">
        <v>38</v>
      </c>
      <c r="O342" s="90"/>
      <c r="P342" s="228">
        <f>O342*H342</f>
        <v>0</v>
      </c>
      <c r="Q342" s="228">
        <v>0.0054</v>
      </c>
      <c r="R342" s="228">
        <f>Q342*H342</f>
        <v>0.13478400000000001</v>
      </c>
      <c r="S342" s="228">
        <v>0</v>
      </c>
      <c r="T342" s="229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0" t="s">
        <v>167</v>
      </c>
      <c r="AT342" s="230" t="s">
        <v>142</v>
      </c>
      <c r="AU342" s="230" t="s">
        <v>83</v>
      </c>
      <c r="AY342" s="16" t="s">
        <v>139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6" t="s">
        <v>81</v>
      </c>
      <c r="BK342" s="231">
        <f>ROUND(I342*H342,2)</f>
        <v>0</v>
      </c>
      <c r="BL342" s="16" t="s">
        <v>167</v>
      </c>
      <c r="BM342" s="230" t="s">
        <v>886</v>
      </c>
    </row>
    <row r="343" spans="1:65" s="2" customFormat="1" ht="33" customHeight="1">
      <c r="A343" s="37"/>
      <c r="B343" s="38"/>
      <c r="C343" s="260" t="s">
        <v>888</v>
      </c>
      <c r="D343" s="260" t="s">
        <v>230</v>
      </c>
      <c r="E343" s="261" t="s">
        <v>483</v>
      </c>
      <c r="F343" s="262" t="s">
        <v>484</v>
      </c>
      <c r="G343" s="263" t="s">
        <v>201</v>
      </c>
      <c r="H343" s="264">
        <v>27.456</v>
      </c>
      <c r="I343" s="265"/>
      <c r="J343" s="266">
        <f>ROUND(I343*H343,2)</f>
        <v>0</v>
      </c>
      <c r="K343" s="267"/>
      <c r="L343" s="268"/>
      <c r="M343" s="269" t="s">
        <v>1</v>
      </c>
      <c r="N343" s="270" t="s">
        <v>38</v>
      </c>
      <c r="O343" s="90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0" t="s">
        <v>254</v>
      </c>
      <c r="AT343" s="230" t="s">
        <v>230</v>
      </c>
      <c r="AU343" s="230" t="s">
        <v>83</v>
      </c>
      <c r="AY343" s="16" t="s">
        <v>139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6" t="s">
        <v>81</v>
      </c>
      <c r="BK343" s="231">
        <f>ROUND(I343*H343,2)</f>
        <v>0</v>
      </c>
      <c r="BL343" s="16" t="s">
        <v>167</v>
      </c>
      <c r="BM343" s="230" t="s">
        <v>887</v>
      </c>
    </row>
    <row r="344" spans="1:51" s="13" customFormat="1" ht="12">
      <c r="A344" s="13"/>
      <c r="B344" s="237"/>
      <c r="C344" s="238"/>
      <c r="D344" s="239" t="s">
        <v>193</v>
      </c>
      <c r="E344" s="240" t="s">
        <v>1</v>
      </c>
      <c r="F344" s="241" t="s">
        <v>1173</v>
      </c>
      <c r="G344" s="238"/>
      <c r="H344" s="242">
        <v>27.456</v>
      </c>
      <c r="I344" s="243"/>
      <c r="J344" s="238"/>
      <c r="K344" s="238"/>
      <c r="L344" s="244"/>
      <c r="M344" s="245"/>
      <c r="N344" s="246"/>
      <c r="O344" s="246"/>
      <c r="P344" s="246"/>
      <c r="Q344" s="246"/>
      <c r="R344" s="246"/>
      <c r="S344" s="246"/>
      <c r="T344" s="24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8" t="s">
        <v>193</v>
      </c>
      <c r="AU344" s="248" t="s">
        <v>83</v>
      </c>
      <c r="AV344" s="13" t="s">
        <v>83</v>
      </c>
      <c r="AW344" s="13" t="s">
        <v>31</v>
      </c>
      <c r="AX344" s="13" t="s">
        <v>73</v>
      </c>
      <c r="AY344" s="248" t="s">
        <v>139</v>
      </c>
    </row>
    <row r="345" spans="1:51" s="14" customFormat="1" ht="12">
      <c r="A345" s="14"/>
      <c r="B345" s="249"/>
      <c r="C345" s="250"/>
      <c r="D345" s="239" t="s">
        <v>193</v>
      </c>
      <c r="E345" s="251" t="s">
        <v>1</v>
      </c>
      <c r="F345" s="252" t="s">
        <v>195</v>
      </c>
      <c r="G345" s="250"/>
      <c r="H345" s="253">
        <v>27.456</v>
      </c>
      <c r="I345" s="254"/>
      <c r="J345" s="250"/>
      <c r="K345" s="250"/>
      <c r="L345" s="255"/>
      <c r="M345" s="256"/>
      <c r="N345" s="257"/>
      <c r="O345" s="257"/>
      <c r="P345" s="257"/>
      <c r="Q345" s="257"/>
      <c r="R345" s="257"/>
      <c r="S345" s="257"/>
      <c r="T345" s="25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9" t="s">
        <v>193</v>
      </c>
      <c r="AU345" s="259" t="s">
        <v>83</v>
      </c>
      <c r="AV345" s="14" t="s">
        <v>146</v>
      </c>
      <c r="AW345" s="14" t="s">
        <v>31</v>
      </c>
      <c r="AX345" s="14" t="s">
        <v>81</v>
      </c>
      <c r="AY345" s="259" t="s">
        <v>139</v>
      </c>
    </row>
    <row r="346" spans="1:65" s="2" customFormat="1" ht="24.15" customHeight="1">
      <c r="A346" s="37"/>
      <c r="B346" s="38"/>
      <c r="C346" s="218" t="s">
        <v>414</v>
      </c>
      <c r="D346" s="218" t="s">
        <v>142</v>
      </c>
      <c r="E346" s="219" t="s">
        <v>486</v>
      </c>
      <c r="F346" s="220" t="s">
        <v>487</v>
      </c>
      <c r="G346" s="221" t="s">
        <v>201</v>
      </c>
      <c r="H346" s="222">
        <v>24.96</v>
      </c>
      <c r="I346" s="223"/>
      <c r="J346" s="224">
        <f>ROUND(I346*H346,2)</f>
        <v>0</v>
      </c>
      <c r="K346" s="225"/>
      <c r="L346" s="43"/>
      <c r="M346" s="226" t="s">
        <v>1</v>
      </c>
      <c r="N346" s="227" t="s">
        <v>38</v>
      </c>
      <c r="O346" s="90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0" t="s">
        <v>167</v>
      </c>
      <c r="AT346" s="230" t="s">
        <v>142</v>
      </c>
      <c r="AU346" s="230" t="s">
        <v>83</v>
      </c>
      <c r="AY346" s="16" t="s">
        <v>139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6" t="s">
        <v>81</v>
      </c>
      <c r="BK346" s="231">
        <f>ROUND(I346*H346,2)</f>
        <v>0</v>
      </c>
      <c r="BL346" s="16" t="s">
        <v>167</v>
      </c>
      <c r="BM346" s="230" t="s">
        <v>889</v>
      </c>
    </row>
    <row r="347" spans="1:65" s="2" customFormat="1" ht="24.15" customHeight="1">
      <c r="A347" s="37"/>
      <c r="B347" s="38"/>
      <c r="C347" s="218" t="s">
        <v>891</v>
      </c>
      <c r="D347" s="218" t="s">
        <v>142</v>
      </c>
      <c r="E347" s="219" t="s">
        <v>1174</v>
      </c>
      <c r="F347" s="220" t="s">
        <v>1175</v>
      </c>
      <c r="G347" s="221" t="s">
        <v>337</v>
      </c>
      <c r="H347" s="271"/>
      <c r="I347" s="223"/>
      <c r="J347" s="224">
        <f>ROUND(I347*H347,2)</f>
        <v>0</v>
      </c>
      <c r="K347" s="225"/>
      <c r="L347" s="43"/>
      <c r="M347" s="226" t="s">
        <v>1</v>
      </c>
      <c r="N347" s="227" t="s">
        <v>38</v>
      </c>
      <c r="O347" s="90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30" t="s">
        <v>167</v>
      </c>
      <c r="AT347" s="230" t="s">
        <v>142</v>
      </c>
      <c r="AU347" s="230" t="s">
        <v>83</v>
      </c>
      <c r="AY347" s="16" t="s">
        <v>139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6" t="s">
        <v>81</v>
      </c>
      <c r="BK347" s="231">
        <f>ROUND(I347*H347,2)</f>
        <v>0</v>
      </c>
      <c r="BL347" s="16" t="s">
        <v>167</v>
      </c>
      <c r="BM347" s="230" t="s">
        <v>890</v>
      </c>
    </row>
    <row r="348" spans="1:63" s="12" customFormat="1" ht="22.8" customHeight="1">
      <c r="A348" s="12"/>
      <c r="B348" s="202"/>
      <c r="C348" s="203"/>
      <c r="D348" s="204" t="s">
        <v>72</v>
      </c>
      <c r="E348" s="216" t="s">
        <v>676</v>
      </c>
      <c r="F348" s="216" t="s">
        <v>677</v>
      </c>
      <c r="G348" s="203"/>
      <c r="H348" s="203"/>
      <c r="I348" s="206"/>
      <c r="J348" s="217">
        <f>BK348</f>
        <v>0</v>
      </c>
      <c r="K348" s="203"/>
      <c r="L348" s="208"/>
      <c r="M348" s="209"/>
      <c r="N348" s="210"/>
      <c r="O348" s="210"/>
      <c r="P348" s="211">
        <f>SUM(P349:P375)</f>
        <v>0</v>
      </c>
      <c r="Q348" s="210"/>
      <c r="R348" s="211">
        <f>SUM(R349:R375)</f>
        <v>2.500313979701</v>
      </c>
      <c r="S348" s="210"/>
      <c r="T348" s="212">
        <f>SUM(T349:T375)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13" t="s">
        <v>83</v>
      </c>
      <c r="AT348" s="214" t="s">
        <v>72</v>
      </c>
      <c r="AU348" s="214" t="s">
        <v>81</v>
      </c>
      <c r="AY348" s="213" t="s">
        <v>139</v>
      </c>
      <c r="BK348" s="215">
        <f>SUM(BK349:BK375)</f>
        <v>0</v>
      </c>
    </row>
    <row r="349" spans="1:65" s="2" customFormat="1" ht="24.15" customHeight="1">
      <c r="A349" s="37"/>
      <c r="B349" s="38"/>
      <c r="C349" s="218" t="s">
        <v>418</v>
      </c>
      <c r="D349" s="218" t="s">
        <v>142</v>
      </c>
      <c r="E349" s="219" t="s">
        <v>678</v>
      </c>
      <c r="F349" s="220" t="s">
        <v>679</v>
      </c>
      <c r="G349" s="221" t="s">
        <v>201</v>
      </c>
      <c r="H349" s="222">
        <v>315.35</v>
      </c>
      <c r="I349" s="223"/>
      <c r="J349" s="224">
        <f>ROUND(I349*H349,2)</f>
        <v>0</v>
      </c>
      <c r="K349" s="225"/>
      <c r="L349" s="43"/>
      <c r="M349" s="226" t="s">
        <v>1</v>
      </c>
      <c r="N349" s="227" t="s">
        <v>38</v>
      </c>
      <c r="O349" s="90"/>
      <c r="P349" s="228">
        <f>O349*H349</f>
        <v>0</v>
      </c>
      <c r="Q349" s="228">
        <v>7.68E-07</v>
      </c>
      <c r="R349" s="228">
        <f>Q349*H349</f>
        <v>0.0002421888</v>
      </c>
      <c r="S349" s="228">
        <v>0</v>
      </c>
      <c r="T349" s="229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0" t="s">
        <v>167</v>
      </c>
      <c r="AT349" s="230" t="s">
        <v>142</v>
      </c>
      <c r="AU349" s="230" t="s">
        <v>83</v>
      </c>
      <c r="AY349" s="16" t="s">
        <v>139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6" t="s">
        <v>81</v>
      </c>
      <c r="BK349" s="231">
        <f>ROUND(I349*H349,2)</f>
        <v>0</v>
      </c>
      <c r="BL349" s="16" t="s">
        <v>167</v>
      </c>
      <c r="BM349" s="230" t="s">
        <v>892</v>
      </c>
    </row>
    <row r="350" spans="1:65" s="2" customFormat="1" ht="16.5" customHeight="1">
      <c r="A350" s="37"/>
      <c r="B350" s="38"/>
      <c r="C350" s="218" t="s">
        <v>895</v>
      </c>
      <c r="D350" s="218" t="s">
        <v>142</v>
      </c>
      <c r="E350" s="219" t="s">
        <v>680</v>
      </c>
      <c r="F350" s="220" t="s">
        <v>681</v>
      </c>
      <c r="G350" s="221" t="s">
        <v>201</v>
      </c>
      <c r="H350" s="222">
        <v>315.35</v>
      </c>
      <c r="I350" s="223"/>
      <c r="J350" s="224">
        <f>ROUND(I350*H350,2)</f>
        <v>0</v>
      </c>
      <c r="K350" s="225"/>
      <c r="L350" s="43"/>
      <c r="M350" s="226" t="s">
        <v>1</v>
      </c>
      <c r="N350" s="227" t="s">
        <v>38</v>
      </c>
      <c r="O350" s="90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30" t="s">
        <v>167</v>
      </c>
      <c r="AT350" s="230" t="s">
        <v>142</v>
      </c>
      <c r="AU350" s="230" t="s">
        <v>83</v>
      </c>
      <c r="AY350" s="16" t="s">
        <v>139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6" t="s">
        <v>81</v>
      </c>
      <c r="BK350" s="231">
        <f>ROUND(I350*H350,2)</f>
        <v>0</v>
      </c>
      <c r="BL350" s="16" t="s">
        <v>167</v>
      </c>
      <c r="BM350" s="230" t="s">
        <v>894</v>
      </c>
    </row>
    <row r="351" spans="1:65" s="2" customFormat="1" ht="24.15" customHeight="1">
      <c r="A351" s="37"/>
      <c r="B351" s="38"/>
      <c r="C351" s="218" t="s">
        <v>421</v>
      </c>
      <c r="D351" s="218" t="s">
        <v>142</v>
      </c>
      <c r="E351" s="219" t="s">
        <v>682</v>
      </c>
      <c r="F351" s="220" t="s">
        <v>683</v>
      </c>
      <c r="G351" s="221" t="s">
        <v>201</v>
      </c>
      <c r="H351" s="222">
        <v>315.35</v>
      </c>
      <c r="I351" s="223"/>
      <c r="J351" s="224">
        <f>ROUND(I351*H351,2)</f>
        <v>0</v>
      </c>
      <c r="K351" s="225"/>
      <c r="L351" s="43"/>
      <c r="M351" s="226" t="s">
        <v>1</v>
      </c>
      <c r="N351" s="227" t="s">
        <v>38</v>
      </c>
      <c r="O351" s="90"/>
      <c r="P351" s="228">
        <f>O351*H351</f>
        <v>0</v>
      </c>
      <c r="Q351" s="228">
        <v>3.3E-05</v>
      </c>
      <c r="R351" s="228">
        <f>Q351*H351</f>
        <v>0.010406550000000002</v>
      </c>
      <c r="S351" s="228">
        <v>0</v>
      </c>
      <c r="T351" s="229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30" t="s">
        <v>167</v>
      </c>
      <c r="AT351" s="230" t="s">
        <v>142</v>
      </c>
      <c r="AU351" s="230" t="s">
        <v>83</v>
      </c>
      <c r="AY351" s="16" t="s">
        <v>139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6" t="s">
        <v>81</v>
      </c>
      <c r="BK351" s="231">
        <f>ROUND(I351*H351,2)</f>
        <v>0</v>
      </c>
      <c r="BL351" s="16" t="s">
        <v>167</v>
      </c>
      <c r="BM351" s="230" t="s">
        <v>898</v>
      </c>
    </row>
    <row r="352" spans="1:65" s="2" customFormat="1" ht="24.15" customHeight="1">
      <c r="A352" s="37"/>
      <c r="B352" s="38"/>
      <c r="C352" s="218" t="s">
        <v>900</v>
      </c>
      <c r="D352" s="218" t="s">
        <v>142</v>
      </c>
      <c r="E352" s="219" t="s">
        <v>684</v>
      </c>
      <c r="F352" s="220" t="s">
        <v>685</v>
      </c>
      <c r="G352" s="221" t="s">
        <v>201</v>
      </c>
      <c r="H352" s="222">
        <v>315.35</v>
      </c>
      <c r="I352" s="223"/>
      <c r="J352" s="224">
        <f>ROUND(I352*H352,2)</f>
        <v>0</v>
      </c>
      <c r="K352" s="225"/>
      <c r="L352" s="43"/>
      <c r="M352" s="226" t="s">
        <v>1</v>
      </c>
      <c r="N352" s="227" t="s">
        <v>38</v>
      </c>
      <c r="O352" s="90"/>
      <c r="P352" s="228">
        <f>O352*H352</f>
        <v>0</v>
      </c>
      <c r="Q352" s="228">
        <v>0.007582</v>
      </c>
      <c r="R352" s="228">
        <f>Q352*H352</f>
        <v>2.3909837</v>
      </c>
      <c r="S352" s="228">
        <v>0</v>
      </c>
      <c r="T352" s="229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0" t="s">
        <v>167</v>
      </c>
      <c r="AT352" s="230" t="s">
        <v>142</v>
      </c>
      <c r="AU352" s="230" t="s">
        <v>83</v>
      </c>
      <c r="AY352" s="16" t="s">
        <v>139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6" t="s">
        <v>81</v>
      </c>
      <c r="BK352" s="231">
        <f>ROUND(I352*H352,2)</f>
        <v>0</v>
      </c>
      <c r="BL352" s="16" t="s">
        <v>167</v>
      </c>
      <c r="BM352" s="230" t="s">
        <v>899</v>
      </c>
    </row>
    <row r="353" spans="1:65" s="2" customFormat="1" ht="24.15" customHeight="1">
      <c r="A353" s="37"/>
      <c r="B353" s="38"/>
      <c r="C353" s="218" t="s">
        <v>425</v>
      </c>
      <c r="D353" s="218" t="s">
        <v>142</v>
      </c>
      <c r="E353" s="219" t="s">
        <v>686</v>
      </c>
      <c r="F353" s="220" t="s">
        <v>687</v>
      </c>
      <c r="G353" s="221" t="s">
        <v>201</v>
      </c>
      <c r="H353" s="222">
        <v>315.35</v>
      </c>
      <c r="I353" s="223"/>
      <c r="J353" s="224">
        <f>ROUND(I353*H353,2)</f>
        <v>0</v>
      </c>
      <c r="K353" s="225"/>
      <c r="L353" s="43"/>
      <c r="M353" s="226" t="s">
        <v>1</v>
      </c>
      <c r="N353" s="227" t="s">
        <v>38</v>
      </c>
      <c r="O353" s="90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30" t="s">
        <v>167</v>
      </c>
      <c r="AT353" s="230" t="s">
        <v>142</v>
      </c>
      <c r="AU353" s="230" t="s">
        <v>83</v>
      </c>
      <c r="AY353" s="16" t="s">
        <v>139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6" t="s">
        <v>81</v>
      </c>
      <c r="BK353" s="231">
        <f>ROUND(I353*H353,2)</f>
        <v>0</v>
      </c>
      <c r="BL353" s="16" t="s">
        <v>167</v>
      </c>
      <c r="BM353" s="230" t="s">
        <v>901</v>
      </c>
    </row>
    <row r="354" spans="1:51" s="13" customFormat="1" ht="12">
      <c r="A354" s="13"/>
      <c r="B354" s="237"/>
      <c r="C354" s="238"/>
      <c r="D354" s="239" t="s">
        <v>193</v>
      </c>
      <c r="E354" s="240" t="s">
        <v>1</v>
      </c>
      <c r="F354" s="241" t="s">
        <v>1176</v>
      </c>
      <c r="G354" s="238"/>
      <c r="H354" s="242">
        <v>315.35</v>
      </c>
      <c r="I354" s="243"/>
      <c r="J354" s="238"/>
      <c r="K354" s="238"/>
      <c r="L354" s="244"/>
      <c r="M354" s="245"/>
      <c r="N354" s="246"/>
      <c r="O354" s="246"/>
      <c r="P354" s="246"/>
      <c r="Q354" s="246"/>
      <c r="R354" s="246"/>
      <c r="S354" s="246"/>
      <c r="T354" s="24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8" t="s">
        <v>193</v>
      </c>
      <c r="AU354" s="248" t="s">
        <v>83</v>
      </c>
      <c r="AV354" s="13" t="s">
        <v>83</v>
      </c>
      <c r="AW354" s="13" t="s">
        <v>31</v>
      </c>
      <c r="AX354" s="13" t="s">
        <v>73</v>
      </c>
      <c r="AY354" s="248" t="s">
        <v>139</v>
      </c>
    </row>
    <row r="355" spans="1:51" s="14" customFormat="1" ht="12">
      <c r="A355" s="14"/>
      <c r="B355" s="249"/>
      <c r="C355" s="250"/>
      <c r="D355" s="239" t="s">
        <v>193</v>
      </c>
      <c r="E355" s="251" t="s">
        <v>1</v>
      </c>
      <c r="F355" s="252" t="s">
        <v>195</v>
      </c>
      <c r="G355" s="250"/>
      <c r="H355" s="253">
        <v>315.35</v>
      </c>
      <c r="I355" s="254"/>
      <c r="J355" s="250"/>
      <c r="K355" s="250"/>
      <c r="L355" s="255"/>
      <c r="M355" s="256"/>
      <c r="N355" s="257"/>
      <c r="O355" s="257"/>
      <c r="P355" s="257"/>
      <c r="Q355" s="257"/>
      <c r="R355" s="257"/>
      <c r="S355" s="257"/>
      <c r="T355" s="258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9" t="s">
        <v>193</v>
      </c>
      <c r="AU355" s="259" t="s">
        <v>83</v>
      </c>
      <c r="AV355" s="14" t="s">
        <v>146</v>
      </c>
      <c r="AW355" s="14" t="s">
        <v>31</v>
      </c>
      <c r="AX355" s="14" t="s">
        <v>81</v>
      </c>
      <c r="AY355" s="259" t="s">
        <v>139</v>
      </c>
    </row>
    <row r="356" spans="1:65" s="2" customFormat="1" ht="16.5" customHeight="1">
      <c r="A356" s="37"/>
      <c r="B356" s="38"/>
      <c r="C356" s="218" t="s">
        <v>903</v>
      </c>
      <c r="D356" s="218" t="s">
        <v>142</v>
      </c>
      <c r="E356" s="219" t="s">
        <v>689</v>
      </c>
      <c r="F356" s="220" t="s">
        <v>690</v>
      </c>
      <c r="G356" s="221" t="s">
        <v>201</v>
      </c>
      <c r="H356" s="222">
        <v>315.35</v>
      </c>
      <c r="I356" s="223"/>
      <c r="J356" s="224">
        <f>ROUND(I356*H356,2)</f>
        <v>0</v>
      </c>
      <c r="K356" s="225"/>
      <c r="L356" s="43"/>
      <c r="M356" s="226" t="s">
        <v>1</v>
      </c>
      <c r="N356" s="227" t="s">
        <v>38</v>
      </c>
      <c r="O356" s="90"/>
      <c r="P356" s="228">
        <f>O356*H356</f>
        <v>0</v>
      </c>
      <c r="Q356" s="228">
        <v>0.0003</v>
      </c>
      <c r="R356" s="228">
        <f>Q356*H356</f>
        <v>0.094605</v>
      </c>
      <c r="S356" s="228">
        <v>0</v>
      </c>
      <c r="T356" s="229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30" t="s">
        <v>167</v>
      </c>
      <c r="AT356" s="230" t="s">
        <v>142</v>
      </c>
      <c r="AU356" s="230" t="s">
        <v>83</v>
      </c>
      <c r="AY356" s="16" t="s">
        <v>139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6" t="s">
        <v>81</v>
      </c>
      <c r="BK356" s="231">
        <f>ROUND(I356*H356,2)</f>
        <v>0</v>
      </c>
      <c r="BL356" s="16" t="s">
        <v>167</v>
      </c>
      <c r="BM356" s="230" t="s">
        <v>902</v>
      </c>
    </row>
    <row r="357" spans="1:65" s="2" customFormat="1" ht="55.5" customHeight="1">
      <c r="A357" s="37"/>
      <c r="B357" s="38"/>
      <c r="C357" s="260" t="s">
        <v>428</v>
      </c>
      <c r="D357" s="260" t="s">
        <v>230</v>
      </c>
      <c r="E357" s="261" t="s">
        <v>691</v>
      </c>
      <c r="F357" s="262" t="s">
        <v>692</v>
      </c>
      <c r="G357" s="263" t="s">
        <v>201</v>
      </c>
      <c r="H357" s="264">
        <v>346.885</v>
      </c>
      <c r="I357" s="265"/>
      <c r="J357" s="266">
        <f>ROUND(I357*H357,2)</f>
        <v>0</v>
      </c>
      <c r="K357" s="267"/>
      <c r="L357" s="268"/>
      <c r="M357" s="269" t="s">
        <v>1</v>
      </c>
      <c r="N357" s="270" t="s">
        <v>38</v>
      </c>
      <c r="O357" s="90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30" t="s">
        <v>254</v>
      </c>
      <c r="AT357" s="230" t="s">
        <v>230</v>
      </c>
      <c r="AU357" s="230" t="s">
        <v>83</v>
      </c>
      <c r="AY357" s="16" t="s">
        <v>139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6" t="s">
        <v>81</v>
      </c>
      <c r="BK357" s="231">
        <f>ROUND(I357*H357,2)</f>
        <v>0</v>
      </c>
      <c r="BL357" s="16" t="s">
        <v>167</v>
      </c>
      <c r="BM357" s="230" t="s">
        <v>904</v>
      </c>
    </row>
    <row r="358" spans="1:51" s="13" customFormat="1" ht="12">
      <c r="A358" s="13"/>
      <c r="B358" s="237"/>
      <c r="C358" s="238"/>
      <c r="D358" s="239" t="s">
        <v>193</v>
      </c>
      <c r="E358" s="240" t="s">
        <v>1</v>
      </c>
      <c r="F358" s="241" t="s">
        <v>1177</v>
      </c>
      <c r="G358" s="238"/>
      <c r="H358" s="242">
        <v>346.885</v>
      </c>
      <c r="I358" s="243"/>
      <c r="J358" s="238"/>
      <c r="K358" s="238"/>
      <c r="L358" s="244"/>
      <c r="M358" s="245"/>
      <c r="N358" s="246"/>
      <c r="O358" s="246"/>
      <c r="P358" s="246"/>
      <c r="Q358" s="246"/>
      <c r="R358" s="246"/>
      <c r="S358" s="246"/>
      <c r="T358" s="24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8" t="s">
        <v>193</v>
      </c>
      <c r="AU358" s="248" t="s">
        <v>83</v>
      </c>
      <c r="AV358" s="13" t="s">
        <v>83</v>
      </c>
      <c r="AW358" s="13" t="s">
        <v>31</v>
      </c>
      <c r="AX358" s="13" t="s">
        <v>73</v>
      </c>
      <c r="AY358" s="248" t="s">
        <v>139</v>
      </c>
    </row>
    <row r="359" spans="1:51" s="14" customFormat="1" ht="12">
      <c r="A359" s="14"/>
      <c r="B359" s="249"/>
      <c r="C359" s="250"/>
      <c r="D359" s="239" t="s">
        <v>193</v>
      </c>
      <c r="E359" s="251" t="s">
        <v>1</v>
      </c>
      <c r="F359" s="252" t="s">
        <v>195</v>
      </c>
      <c r="G359" s="250"/>
      <c r="H359" s="253">
        <v>346.885</v>
      </c>
      <c r="I359" s="254"/>
      <c r="J359" s="250"/>
      <c r="K359" s="250"/>
      <c r="L359" s="255"/>
      <c r="M359" s="256"/>
      <c r="N359" s="257"/>
      <c r="O359" s="257"/>
      <c r="P359" s="257"/>
      <c r="Q359" s="257"/>
      <c r="R359" s="257"/>
      <c r="S359" s="257"/>
      <c r="T359" s="258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9" t="s">
        <v>193</v>
      </c>
      <c r="AU359" s="259" t="s">
        <v>83</v>
      </c>
      <c r="AV359" s="14" t="s">
        <v>146</v>
      </c>
      <c r="AW359" s="14" t="s">
        <v>31</v>
      </c>
      <c r="AX359" s="14" t="s">
        <v>81</v>
      </c>
      <c r="AY359" s="259" t="s">
        <v>139</v>
      </c>
    </row>
    <row r="360" spans="1:65" s="2" customFormat="1" ht="16.5" customHeight="1">
      <c r="A360" s="37"/>
      <c r="B360" s="38"/>
      <c r="C360" s="218" t="s">
        <v>907</v>
      </c>
      <c r="D360" s="218" t="s">
        <v>142</v>
      </c>
      <c r="E360" s="219" t="s">
        <v>694</v>
      </c>
      <c r="F360" s="220" t="s">
        <v>695</v>
      </c>
      <c r="G360" s="221" t="s">
        <v>356</v>
      </c>
      <c r="H360" s="222">
        <v>320.99</v>
      </c>
      <c r="I360" s="223"/>
      <c r="J360" s="224">
        <f>ROUND(I360*H360,2)</f>
        <v>0</v>
      </c>
      <c r="K360" s="225"/>
      <c r="L360" s="43"/>
      <c r="M360" s="226" t="s">
        <v>1</v>
      </c>
      <c r="N360" s="227" t="s">
        <v>38</v>
      </c>
      <c r="O360" s="90"/>
      <c r="P360" s="228">
        <f>O360*H360</f>
        <v>0</v>
      </c>
      <c r="Q360" s="228">
        <v>1.26999E-05</v>
      </c>
      <c r="R360" s="228">
        <f>Q360*H360</f>
        <v>0.004076540901</v>
      </c>
      <c r="S360" s="228">
        <v>0</v>
      </c>
      <c r="T360" s="229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30" t="s">
        <v>167</v>
      </c>
      <c r="AT360" s="230" t="s">
        <v>142</v>
      </c>
      <c r="AU360" s="230" t="s">
        <v>83</v>
      </c>
      <c r="AY360" s="16" t="s">
        <v>139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6" t="s">
        <v>81</v>
      </c>
      <c r="BK360" s="231">
        <f>ROUND(I360*H360,2)</f>
        <v>0</v>
      </c>
      <c r="BL360" s="16" t="s">
        <v>167</v>
      </c>
      <c r="BM360" s="230" t="s">
        <v>905</v>
      </c>
    </row>
    <row r="361" spans="1:51" s="13" customFormat="1" ht="12">
      <c r="A361" s="13"/>
      <c r="B361" s="237"/>
      <c r="C361" s="238"/>
      <c r="D361" s="239" t="s">
        <v>193</v>
      </c>
      <c r="E361" s="240" t="s">
        <v>1</v>
      </c>
      <c r="F361" s="241" t="s">
        <v>1178</v>
      </c>
      <c r="G361" s="238"/>
      <c r="H361" s="242">
        <v>348.19</v>
      </c>
      <c r="I361" s="243"/>
      <c r="J361" s="238"/>
      <c r="K361" s="238"/>
      <c r="L361" s="244"/>
      <c r="M361" s="245"/>
      <c r="N361" s="246"/>
      <c r="O361" s="246"/>
      <c r="P361" s="246"/>
      <c r="Q361" s="246"/>
      <c r="R361" s="246"/>
      <c r="S361" s="246"/>
      <c r="T361" s="24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8" t="s">
        <v>193</v>
      </c>
      <c r="AU361" s="248" t="s">
        <v>83</v>
      </c>
      <c r="AV361" s="13" t="s">
        <v>83</v>
      </c>
      <c r="AW361" s="13" t="s">
        <v>31</v>
      </c>
      <c r="AX361" s="13" t="s">
        <v>73</v>
      </c>
      <c r="AY361" s="248" t="s">
        <v>139</v>
      </c>
    </row>
    <row r="362" spans="1:51" s="13" customFormat="1" ht="12">
      <c r="A362" s="13"/>
      <c r="B362" s="237"/>
      <c r="C362" s="238"/>
      <c r="D362" s="239" t="s">
        <v>193</v>
      </c>
      <c r="E362" s="240" t="s">
        <v>1</v>
      </c>
      <c r="F362" s="241" t="s">
        <v>1179</v>
      </c>
      <c r="G362" s="238"/>
      <c r="H362" s="242">
        <v>-24.3</v>
      </c>
      <c r="I362" s="243"/>
      <c r="J362" s="238"/>
      <c r="K362" s="238"/>
      <c r="L362" s="244"/>
      <c r="M362" s="245"/>
      <c r="N362" s="246"/>
      <c r="O362" s="246"/>
      <c r="P362" s="246"/>
      <c r="Q362" s="246"/>
      <c r="R362" s="246"/>
      <c r="S362" s="246"/>
      <c r="T362" s="24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8" t="s">
        <v>193</v>
      </c>
      <c r="AU362" s="248" t="s">
        <v>83</v>
      </c>
      <c r="AV362" s="13" t="s">
        <v>83</v>
      </c>
      <c r="AW362" s="13" t="s">
        <v>31</v>
      </c>
      <c r="AX362" s="13" t="s">
        <v>73</v>
      </c>
      <c r="AY362" s="248" t="s">
        <v>139</v>
      </c>
    </row>
    <row r="363" spans="1:51" s="13" customFormat="1" ht="12">
      <c r="A363" s="13"/>
      <c r="B363" s="237"/>
      <c r="C363" s="238"/>
      <c r="D363" s="239" t="s">
        <v>193</v>
      </c>
      <c r="E363" s="240" t="s">
        <v>1</v>
      </c>
      <c r="F363" s="241" t="s">
        <v>699</v>
      </c>
      <c r="G363" s="238"/>
      <c r="H363" s="242">
        <v>-2.9</v>
      </c>
      <c r="I363" s="243"/>
      <c r="J363" s="238"/>
      <c r="K363" s="238"/>
      <c r="L363" s="244"/>
      <c r="M363" s="245"/>
      <c r="N363" s="246"/>
      <c r="O363" s="246"/>
      <c r="P363" s="246"/>
      <c r="Q363" s="246"/>
      <c r="R363" s="246"/>
      <c r="S363" s="246"/>
      <c r="T363" s="24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8" t="s">
        <v>193</v>
      </c>
      <c r="AU363" s="248" t="s">
        <v>83</v>
      </c>
      <c r="AV363" s="13" t="s">
        <v>83</v>
      </c>
      <c r="AW363" s="13" t="s">
        <v>31</v>
      </c>
      <c r="AX363" s="13" t="s">
        <v>73</v>
      </c>
      <c r="AY363" s="248" t="s">
        <v>139</v>
      </c>
    </row>
    <row r="364" spans="1:51" s="14" customFormat="1" ht="12">
      <c r="A364" s="14"/>
      <c r="B364" s="249"/>
      <c r="C364" s="250"/>
      <c r="D364" s="239" t="s">
        <v>193</v>
      </c>
      <c r="E364" s="251" t="s">
        <v>1</v>
      </c>
      <c r="F364" s="252" t="s">
        <v>195</v>
      </c>
      <c r="G364" s="250"/>
      <c r="H364" s="253">
        <v>320.99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9" t="s">
        <v>193</v>
      </c>
      <c r="AU364" s="259" t="s">
        <v>83</v>
      </c>
      <c r="AV364" s="14" t="s">
        <v>146</v>
      </c>
      <c r="AW364" s="14" t="s">
        <v>31</v>
      </c>
      <c r="AX364" s="14" t="s">
        <v>81</v>
      </c>
      <c r="AY364" s="259" t="s">
        <v>139</v>
      </c>
    </row>
    <row r="365" spans="1:65" s="2" customFormat="1" ht="16.5" customHeight="1">
      <c r="A365" s="37"/>
      <c r="B365" s="38"/>
      <c r="C365" s="260" t="s">
        <v>432</v>
      </c>
      <c r="D365" s="260" t="s">
        <v>230</v>
      </c>
      <c r="E365" s="261" t="s">
        <v>700</v>
      </c>
      <c r="F365" s="262" t="s">
        <v>701</v>
      </c>
      <c r="G365" s="263" t="s">
        <v>356</v>
      </c>
      <c r="H365" s="264">
        <v>327.41</v>
      </c>
      <c r="I365" s="265"/>
      <c r="J365" s="266">
        <f>ROUND(I365*H365,2)</f>
        <v>0</v>
      </c>
      <c r="K365" s="267"/>
      <c r="L365" s="268"/>
      <c r="M365" s="269" t="s">
        <v>1</v>
      </c>
      <c r="N365" s="270" t="s">
        <v>38</v>
      </c>
      <c r="O365" s="90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30" t="s">
        <v>254</v>
      </c>
      <c r="AT365" s="230" t="s">
        <v>230</v>
      </c>
      <c r="AU365" s="230" t="s">
        <v>83</v>
      </c>
      <c r="AY365" s="16" t="s">
        <v>139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6" t="s">
        <v>81</v>
      </c>
      <c r="BK365" s="231">
        <f>ROUND(I365*H365,2)</f>
        <v>0</v>
      </c>
      <c r="BL365" s="16" t="s">
        <v>167</v>
      </c>
      <c r="BM365" s="230" t="s">
        <v>908</v>
      </c>
    </row>
    <row r="366" spans="1:51" s="13" customFormat="1" ht="12">
      <c r="A366" s="13"/>
      <c r="B366" s="237"/>
      <c r="C366" s="238"/>
      <c r="D366" s="239" t="s">
        <v>193</v>
      </c>
      <c r="E366" s="240" t="s">
        <v>1</v>
      </c>
      <c r="F366" s="241" t="s">
        <v>1180</v>
      </c>
      <c r="G366" s="238"/>
      <c r="H366" s="242">
        <v>327.4098</v>
      </c>
      <c r="I366" s="243"/>
      <c r="J366" s="238"/>
      <c r="K366" s="238"/>
      <c r="L366" s="244"/>
      <c r="M366" s="245"/>
      <c r="N366" s="246"/>
      <c r="O366" s="246"/>
      <c r="P366" s="246"/>
      <c r="Q366" s="246"/>
      <c r="R366" s="246"/>
      <c r="S366" s="246"/>
      <c r="T366" s="24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8" t="s">
        <v>193</v>
      </c>
      <c r="AU366" s="248" t="s">
        <v>83</v>
      </c>
      <c r="AV366" s="13" t="s">
        <v>83</v>
      </c>
      <c r="AW366" s="13" t="s">
        <v>31</v>
      </c>
      <c r="AX366" s="13" t="s">
        <v>73</v>
      </c>
      <c r="AY366" s="248" t="s">
        <v>139</v>
      </c>
    </row>
    <row r="367" spans="1:51" s="14" customFormat="1" ht="12">
      <c r="A367" s="14"/>
      <c r="B367" s="249"/>
      <c r="C367" s="250"/>
      <c r="D367" s="239" t="s">
        <v>193</v>
      </c>
      <c r="E367" s="251" t="s">
        <v>1</v>
      </c>
      <c r="F367" s="252" t="s">
        <v>195</v>
      </c>
      <c r="G367" s="250"/>
      <c r="H367" s="253">
        <v>327.4098</v>
      </c>
      <c r="I367" s="254"/>
      <c r="J367" s="250"/>
      <c r="K367" s="250"/>
      <c r="L367" s="255"/>
      <c r="M367" s="256"/>
      <c r="N367" s="257"/>
      <c r="O367" s="257"/>
      <c r="P367" s="257"/>
      <c r="Q367" s="257"/>
      <c r="R367" s="257"/>
      <c r="S367" s="257"/>
      <c r="T367" s="258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9" t="s">
        <v>193</v>
      </c>
      <c r="AU367" s="259" t="s">
        <v>83</v>
      </c>
      <c r="AV367" s="14" t="s">
        <v>146</v>
      </c>
      <c r="AW367" s="14" t="s">
        <v>31</v>
      </c>
      <c r="AX367" s="14" t="s">
        <v>81</v>
      </c>
      <c r="AY367" s="259" t="s">
        <v>139</v>
      </c>
    </row>
    <row r="368" spans="1:65" s="2" customFormat="1" ht="16.5" customHeight="1">
      <c r="A368" s="37"/>
      <c r="B368" s="38"/>
      <c r="C368" s="218" t="s">
        <v>911</v>
      </c>
      <c r="D368" s="218" t="s">
        <v>142</v>
      </c>
      <c r="E368" s="219" t="s">
        <v>703</v>
      </c>
      <c r="F368" s="220" t="s">
        <v>704</v>
      </c>
      <c r="G368" s="221" t="s">
        <v>356</v>
      </c>
      <c r="H368" s="222">
        <v>25.75</v>
      </c>
      <c r="I368" s="223"/>
      <c r="J368" s="224">
        <f>ROUND(I368*H368,2)</f>
        <v>0</v>
      </c>
      <c r="K368" s="225"/>
      <c r="L368" s="43"/>
      <c r="M368" s="226" t="s">
        <v>1</v>
      </c>
      <c r="N368" s="227" t="s">
        <v>38</v>
      </c>
      <c r="O368" s="90"/>
      <c r="P368" s="228">
        <f>O368*H368</f>
        <v>0</v>
      </c>
      <c r="Q368" s="228">
        <v>0</v>
      </c>
      <c r="R368" s="228">
        <f>Q368*H368</f>
        <v>0</v>
      </c>
      <c r="S368" s="228">
        <v>0</v>
      </c>
      <c r="T368" s="229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30" t="s">
        <v>167</v>
      </c>
      <c r="AT368" s="230" t="s">
        <v>142</v>
      </c>
      <c r="AU368" s="230" t="s">
        <v>83</v>
      </c>
      <c r="AY368" s="16" t="s">
        <v>139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6" t="s">
        <v>81</v>
      </c>
      <c r="BK368" s="231">
        <f>ROUND(I368*H368,2)</f>
        <v>0</v>
      </c>
      <c r="BL368" s="16" t="s">
        <v>167</v>
      </c>
      <c r="BM368" s="230" t="s">
        <v>909</v>
      </c>
    </row>
    <row r="369" spans="1:51" s="13" customFormat="1" ht="12">
      <c r="A369" s="13"/>
      <c r="B369" s="237"/>
      <c r="C369" s="238"/>
      <c r="D369" s="239" t="s">
        <v>193</v>
      </c>
      <c r="E369" s="240" t="s">
        <v>1</v>
      </c>
      <c r="F369" s="241" t="s">
        <v>705</v>
      </c>
      <c r="G369" s="238"/>
      <c r="H369" s="242">
        <v>24.3</v>
      </c>
      <c r="I369" s="243"/>
      <c r="J369" s="238"/>
      <c r="K369" s="238"/>
      <c r="L369" s="244"/>
      <c r="M369" s="245"/>
      <c r="N369" s="246"/>
      <c r="O369" s="246"/>
      <c r="P369" s="246"/>
      <c r="Q369" s="246"/>
      <c r="R369" s="246"/>
      <c r="S369" s="246"/>
      <c r="T369" s="24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8" t="s">
        <v>193</v>
      </c>
      <c r="AU369" s="248" t="s">
        <v>83</v>
      </c>
      <c r="AV369" s="13" t="s">
        <v>83</v>
      </c>
      <c r="AW369" s="13" t="s">
        <v>31</v>
      </c>
      <c r="AX369" s="13" t="s">
        <v>73</v>
      </c>
      <c r="AY369" s="248" t="s">
        <v>139</v>
      </c>
    </row>
    <row r="370" spans="1:51" s="13" customFormat="1" ht="12">
      <c r="A370" s="13"/>
      <c r="B370" s="237"/>
      <c r="C370" s="238"/>
      <c r="D370" s="239" t="s">
        <v>193</v>
      </c>
      <c r="E370" s="240" t="s">
        <v>1</v>
      </c>
      <c r="F370" s="241" t="s">
        <v>707</v>
      </c>
      <c r="G370" s="238"/>
      <c r="H370" s="242">
        <v>1.45</v>
      </c>
      <c r="I370" s="243"/>
      <c r="J370" s="238"/>
      <c r="K370" s="238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193</v>
      </c>
      <c r="AU370" s="248" t="s">
        <v>83</v>
      </c>
      <c r="AV370" s="13" t="s">
        <v>83</v>
      </c>
      <c r="AW370" s="13" t="s">
        <v>31</v>
      </c>
      <c r="AX370" s="13" t="s">
        <v>73</v>
      </c>
      <c r="AY370" s="248" t="s">
        <v>139</v>
      </c>
    </row>
    <row r="371" spans="1:51" s="14" customFormat="1" ht="12">
      <c r="A371" s="14"/>
      <c r="B371" s="249"/>
      <c r="C371" s="250"/>
      <c r="D371" s="239" t="s">
        <v>193</v>
      </c>
      <c r="E371" s="251" t="s">
        <v>1</v>
      </c>
      <c r="F371" s="252" t="s">
        <v>195</v>
      </c>
      <c r="G371" s="250"/>
      <c r="H371" s="253">
        <v>25.75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9" t="s">
        <v>193</v>
      </c>
      <c r="AU371" s="259" t="s">
        <v>83</v>
      </c>
      <c r="AV371" s="14" t="s">
        <v>146</v>
      </c>
      <c r="AW371" s="14" t="s">
        <v>31</v>
      </c>
      <c r="AX371" s="14" t="s">
        <v>81</v>
      </c>
      <c r="AY371" s="259" t="s">
        <v>139</v>
      </c>
    </row>
    <row r="372" spans="1:65" s="2" customFormat="1" ht="16.5" customHeight="1">
      <c r="A372" s="37"/>
      <c r="B372" s="38"/>
      <c r="C372" s="260" t="s">
        <v>435</v>
      </c>
      <c r="D372" s="260" t="s">
        <v>230</v>
      </c>
      <c r="E372" s="261" t="s">
        <v>708</v>
      </c>
      <c r="F372" s="262" t="s">
        <v>709</v>
      </c>
      <c r="G372" s="263" t="s">
        <v>356</v>
      </c>
      <c r="H372" s="264">
        <v>26.265</v>
      </c>
      <c r="I372" s="265"/>
      <c r="J372" s="266">
        <f>ROUND(I372*H372,2)</f>
        <v>0</v>
      </c>
      <c r="K372" s="267"/>
      <c r="L372" s="268"/>
      <c r="M372" s="269" t="s">
        <v>1</v>
      </c>
      <c r="N372" s="270" t="s">
        <v>38</v>
      </c>
      <c r="O372" s="90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30" t="s">
        <v>254</v>
      </c>
      <c r="AT372" s="230" t="s">
        <v>230</v>
      </c>
      <c r="AU372" s="230" t="s">
        <v>83</v>
      </c>
      <c r="AY372" s="16" t="s">
        <v>139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6" t="s">
        <v>81</v>
      </c>
      <c r="BK372" s="231">
        <f>ROUND(I372*H372,2)</f>
        <v>0</v>
      </c>
      <c r="BL372" s="16" t="s">
        <v>167</v>
      </c>
      <c r="BM372" s="230" t="s">
        <v>912</v>
      </c>
    </row>
    <row r="373" spans="1:51" s="13" customFormat="1" ht="12">
      <c r="A373" s="13"/>
      <c r="B373" s="237"/>
      <c r="C373" s="238"/>
      <c r="D373" s="239" t="s">
        <v>193</v>
      </c>
      <c r="E373" s="240" t="s">
        <v>1</v>
      </c>
      <c r="F373" s="241" t="s">
        <v>1181</v>
      </c>
      <c r="G373" s="238"/>
      <c r="H373" s="242">
        <v>26.265</v>
      </c>
      <c r="I373" s="243"/>
      <c r="J373" s="238"/>
      <c r="K373" s="238"/>
      <c r="L373" s="244"/>
      <c r="M373" s="245"/>
      <c r="N373" s="246"/>
      <c r="O373" s="246"/>
      <c r="P373" s="246"/>
      <c r="Q373" s="246"/>
      <c r="R373" s="246"/>
      <c r="S373" s="246"/>
      <c r="T373" s="24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8" t="s">
        <v>193</v>
      </c>
      <c r="AU373" s="248" t="s">
        <v>83</v>
      </c>
      <c r="AV373" s="13" t="s">
        <v>83</v>
      </c>
      <c r="AW373" s="13" t="s">
        <v>31</v>
      </c>
      <c r="AX373" s="13" t="s">
        <v>73</v>
      </c>
      <c r="AY373" s="248" t="s">
        <v>139</v>
      </c>
    </row>
    <row r="374" spans="1:51" s="14" customFormat="1" ht="12">
      <c r="A374" s="14"/>
      <c r="B374" s="249"/>
      <c r="C374" s="250"/>
      <c r="D374" s="239" t="s">
        <v>193</v>
      </c>
      <c r="E374" s="251" t="s">
        <v>1</v>
      </c>
      <c r="F374" s="252" t="s">
        <v>195</v>
      </c>
      <c r="G374" s="250"/>
      <c r="H374" s="253">
        <v>26.265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9" t="s">
        <v>193</v>
      </c>
      <c r="AU374" s="259" t="s">
        <v>83</v>
      </c>
      <c r="AV374" s="14" t="s">
        <v>146</v>
      </c>
      <c r="AW374" s="14" t="s">
        <v>31</v>
      </c>
      <c r="AX374" s="14" t="s">
        <v>81</v>
      </c>
      <c r="AY374" s="259" t="s">
        <v>139</v>
      </c>
    </row>
    <row r="375" spans="1:65" s="2" customFormat="1" ht="24.15" customHeight="1">
      <c r="A375" s="37"/>
      <c r="B375" s="38"/>
      <c r="C375" s="218" t="s">
        <v>917</v>
      </c>
      <c r="D375" s="218" t="s">
        <v>142</v>
      </c>
      <c r="E375" s="219" t="s">
        <v>1182</v>
      </c>
      <c r="F375" s="220" t="s">
        <v>1183</v>
      </c>
      <c r="G375" s="221" t="s">
        <v>337</v>
      </c>
      <c r="H375" s="271"/>
      <c r="I375" s="223"/>
      <c r="J375" s="224">
        <f>ROUND(I375*H375,2)</f>
        <v>0</v>
      </c>
      <c r="K375" s="225"/>
      <c r="L375" s="43"/>
      <c r="M375" s="226" t="s">
        <v>1</v>
      </c>
      <c r="N375" s="227" t="s">
        <v>38</v>
      </c>
      <c r="O375" s="90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30" t="s">
        <v>167</v>
      </c>
      <c r="AT375" s="230" t="s">
        <v>142</v>
      </c>
      <c r="AU375" s="230" t="s">
        <v>83</v>
      </c>
      <c r="AY375" s="16" t="s">
        <v>139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6" t="s">
        <v>81</v>
      </c>
      <c r="BK375" s="231">
        <f>ROUND(I375*H375,2)</f>
        <v>0</v>
      </c>
      <c r="BL375" s="16" t="s">
        <v>167</v>
      </c>
      <c r="BM375" s="230" t="s">
        <v>915</v>
      </c>
    </row>
    <row r="376" spans="1:63" s="12" customFormat="1" ht="22.8" customHeight="1">
      <c r="A376" s="12"/>
      <c r="B376" s="202"/>
      <c r="C376" s="203"/>
      <c r="D376" s="204" t="s">
        <v>72</v>
      </c>
      <c r="E376" s="216" t="s">
        <v>493</v>
      </c>
      <c r="F376" s="216" t="s">
        <v>494</v>
      </c>
      <c r="G376" s="203"/>
      <c r="H376" s="203"/>
      <c r="I376" s="206"/>
      <c r="J376" s="217">
        <f>BK376</f>
        <v>0</v>
      </c>
      <c r="K376" s="203"/>
      <c r="L376" s="208"/>
      <c r="M376" s="209"/>
      <c r="N376" s="210"/>
      <c r="O376" s="210"/>
      <c r="P376" s="211">
        <f>SUM(P377:P396)</f>
        <v>0</v>
      </c>
      <c r="Q376" s="210"/>
      <c r="R376" s="211">
        <f>SUM(R377:R396)</f>
        <v>3.5234144</v>
      </c>
      <c r="S376" s="210"/>
      <c r="T376" s="212">
        <f>SUM(T377:T396)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13" t="s">
        <v>83</v>
      </c>
      <c r="AT376" s="214" t="s">
        <v>72</v>
      </c>
      <c r="AU376" s="214" t="s">
        <v>81</v>
      </c>
      <c r="AY376" s="213" t="s">
        <v>139</v>
      </c>
      <c r="BK376" s="215">
        <f>SUM(BK377:BK396)</f>
        <v>0</v>
      </c>
    </row>
    <row r="377" spans="1:65" s="2" customFormat="1" ht="16.5" customHeight="1">
      <c r="A377" s="37"/>
      <c r="B377" s="38"/>
      <c r="C377" s="218" t="s">
        <v>439</v>
      </c>
      <c r="D377" s="218" t="s">
        <v>142</v>
      </c>
      <c r="E377" s="219" t="s">
        <v>495</v>
      </c>
      <c r="F377" s="220" t="s">
        <v>496</v>
      </c>
      <c r="G377" s="221" t="s">
        <v>201</v>
      </c>
      <c r="H377" s="222">
        <v>180.08</v>
      </c>
      <c r="I377" s="223"/>
      <c r="J377" s="224">
        <f>ROUND(I377*H377,2)</f>
        <v>0</v>
      </c>
      <c r="K377" s="225"/>
      <c r="L377" s="43"/>
      <c r="M377" s="226" t="s">
        <v>1</v>
      </c>
      <c r="N377" s="227" t="s">
        <v>38</v>
      </c>
      <c r="O377" s="90"/>
      <c r="P377" s="228">
        <f>O377*H377</f>
        <v>0</v>
      </c>
      <c r="Q377" s="228">
        <v>0.0003</v>
      </c>
      <c r="R377" s="228">
        <f>Q377*H377</f>
        <v>0.054023999999999996</v>
      </c>
      <c r="S377" s="228">
        <v>0</v>
      </c>
      <c r="T377" s="229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30" t="s">
        <v>167</v>
      </c>
      <c r="AT377" s="230" t="s">
        <v>142</v>
      </c>
      <c r="AU377" s="230" t="s">
        <v>83</v>
      </c>
      <c r="AY377" s="16" t="s">
        <v>139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6" t="s">
        <v>81</v>
      </c>
      <c r="BK377" s="231">
        <f>ROUND(I377*H377,2)</f>
        <v>0</v>
      </c>
      <c r="BL377" s="16" t="s">
        <v>167</v>
      </c>
      <c r="BM377" s="230" t="s">
        <v>918</v>
      </c>
    </row>
    <row r="378" spans="1:51" s="13" customFormat="1" ht="12">
      <c r="A378" s="13"/>
      <c r="B378" s="237"/>
      <c r="C378" s="238"/>
      <c r="D378" s="239" t="s">
        <v>193</v>
      </c>
      <c r="E378" s="240" t="s">
        <v>1</v>
      </c>
      <c r="F378" s="241" t="s">
        <v>1113</v>
      </c>
      <c r="G378" s="238"/>
      <c r="H378" s="242">
        <v>170.56</v>
      </c>
      <c r="I378" s="243"/>
      <c r="J378" s="238"/>
      <c r="K378" s="238"/>
      <c r="L378" s="244"/>
      <c r="M378" s="245"/>
      <c r="N378" s="246"/>
      <c r="O378" s="246"/>
      <c r="P378" s="246"/>
      <c r="Q378" s="246"/>
      <c r="R378" s="246"/>
      <c r="S378" s="246"/>
      <c r="T378" s="24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8" t="s">
        <v>193</v>
      </c>
      <c r="AU378" s="248" t="s">
        <v>83</v>
      </c>
      <c r="AV378" s="13" t="s">
        <v>83</v>
      </c>
      <c r="AW378" s="13" t="s">
        <v>31</v>
      </c>
      <c r="AX378" s="13" t="s">
        <v>73</v>
      </c>
      <c r="AY378" s="248" t="s">
        <v>139</v>
      </c>
    </row>
    <row r="379" spans="1:51" s="13" customFormat="1" ht="12">
      <c r="A379" s="13"/>
      <c r="B379" s="237"/>
      <c r="C379" s="238"/>
      <c r="D379" s="239" t="s">
        <v>193</v>
      </c>
      <c r="E379" s="240" t="s">
        <v>1</v>
      </c>
      <c r="F379" s="241" t="s">
        <v>1114</v>
      </c>
      <c r="G379" s="238"/>
      <c r="H379" s="242">
        <v>-11.2</v>
      </c>
      <c r="I379" s="243"/>
      <c r="J379" s="238"/>
      <c r="K379" s="238"/>
      <c r="L379" s="244"/>
      <c r="M379" s="245"/>
      <c r="N379" s="246"/>
      <c r="O379" s="246"/>
      <c r="P379" s="246"/>
      <c r="Q379" s="246"/>
      <c r="R379" s="246"/>
      <c r="S379" s="246"/>
      <c r="T379" s="24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8" t="s">
        <v>193</v>
      </c>
      <c r="AU379" s="248" t="s">
        <v>83</v>
      </c>
      <c r="AV379" s="13" t="s">
        <v>83</v>
      </c>
      <c r="AW379" s="13" t="s">
        <v>31</v>
      </c>
      <c r="AX379" s="13" t="s">
        <v>73</v>
      </c>
      <c r="AY379" s="248" t="s">
        <v>139</v>
      </c>
    </row>
    <row r="380" spans="1:51" s="13" customFormat="1" ht="12">
      <c r="A380" s="13"/>
      <c r="B380" s="237"/>
      <c r="C380" s="238"/>
      <c r="D380" s="239" t="s">
        <v>193</v>
      </c>
      <c r="E380" s="240" t="s">
        <v>1</v>
      </c>
      <c r="F380" s="241" t="s">
        <v>753</v>
      </c>
      <c r="G380" s="238"/>
      <c r="H380" s="242">
        <v>-5.12</v>
      </c>
      <c r="I380" s="243"/>
      <c r="J380" s="238"/>
      <c r="K380" s="238"/>
      <c r="L380" s="244"/>
      <c r="M380" s="245"/>
      <c r="N380" s="246"/>
      <c r="O380" s="246"/>
      <c r="P380" s="246"/>
      <c r="Q380" s="246"/>
      <c r="R380" s="246"/>
      <c r="S380" s="246"/>
      <c r="T380" s="24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8" t="s">
        <v>193</v>
      </c>
      <c r="AU380" s="248" t="s">
        <v>83</v>
      </c>
      <c r="AV380" s="13" t="s">
        <v>83</v>
      </c>
      <c r="AW380" s="13" t="s">
        <v>31</v>
      </c>
      <c r="AX380" s="13" t="s">
        <v>73</v>
      </c>
      <c r="AY380" s="248" t="s">
        <v>139</v>
      </c>
    </row>
    <row r="381" spans="1:51" s="13" customFormat="1" ht="12">
      <c r="A381" s="13"/>
      <c r="B381" s="237"/>
      <c r="C381" s="238"/>
      <c r="D381" s="239" t="s">
        <v>193</v>
      </c>
      <c r="E381" s="240" t="s">
        <v>1</v>
      </c>
      <c r="F381" s="241" t="s">
        <v>1115</v>
      </c>
      <c r="G381" s="238"/>
      <c r="H381" s="242">
        <v>25.84</v>
      </c>
      <c r="I381" s="243"/>
      <c r="J381" s="238"/>
      <c r="K381" s="238"/>
      <c r="L381" s="244"/>
      <c r="M381" s="245"/>
      <c r="N381" s="246"/>
      <c r="O381" s="246"/>
      <c r="P381" s="246"/>
      <c r="Q381" s="246"/>
      <c r="R381" s="246"/>
      <c r="S381" s="246"/>
      <c r="T381" s="24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8" t="s">
        <v>193</v>
      </c>
      <c r="AU381" s="248" t="s">
        <v>83</v>
      </c>
      <c r="AV381" s="13" t="s">
        <v>83</v>
      </c>
      <c r="AW381" s="13" t="s">
        <v>31</v>
      </c>
      <c r="AX381" s="13" t="s">
        <v>73</v>
      </c>
      <c r="AY381" s="248" t="s">
        <v>139</v>
      </c>
    </row>
    <row r="382" spans="1:51" s="14" customFormat="1" ht="12">
      <c r="A382" s="14"/>
      <c r="B382" s="249"/>
      <c r="C382" s="250"/>
      <c r="D382" s="239" t="s">
        <v>193</v>
      </c>
      <c r="E382" s="251" t="s">
        <v>1</v>
      </c>
      <c r="F382" s="252" t="s">
        <v>195</v>
      </c>
      <c r="G382" s="250"/>
      <c r="H382" s="253">
        <v>180.08</v>
      </c>
      <c r="I382" s="254"/>
      <c r="J382" s="250"/>
      <c r="K382" s="250"/>
      <c r="L382" s="255"/>
      <c r="M382" s="256"/>
      <c r="N382" s="257"/>
      <c r="O382" s="257"/>
      <c r="P382" s="257"/>
      <c r="Q382" s="257"/>
      <c r="R382" s="257"/>
      <c r="S382" s="257"/>
      <c r="T382" s="258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9" t="s">
        <v>193</v>
      </c>
      <c r="AU382" s="259" t="s">
        <v>83</v>
      </c>
      <c r="AV382" s="14" t="s">
        <v>146</v>
      </c>
      <c r="AW382" s="14" t="s">
        <v>31</v>
      </c>
      <c r="AX382" s="14" t="s">
        <v>81</v>
      </c>
      <c r="AY382" s="259" t="s">
        <v>139</v>
      </c>
    </row>
    <row r="383" spans="1:65" s="2" customFormat="1" ht="33" customHeight="1">
      <c r="A383" s="37"/>
      <c r="B383" s="38"/>
      <c r="C383" s="218" t="s">
        <v>923</v>
      </c>
      <c r="D383" s="218" t="s">
        <v>142</v>
      </c>
      <c r="E383" s="219" t="s">
        <v>499</v>
      </c>
      <c r="F383" s="220" t="s">
        <v>500</v>
      </c>
      <c r="G383" s="221" t="s">
        <v>201</v>
      </c>
      <c r="H383" s="222">
        <v>180.08</v>
      </c>
      <c r="I383" s="223"/>
      <c r="J383" s="224">
        <f>ROUND(I383*H383,2)</f>
        <v>0</v>
      </c>
      <c r="K383" s="225"/>
      <c r="L383" s="43"/>
      <c r="M383" s="226" t="s">
        <v>1</v>
      </c>
      <c r="N383" s="227" t="s">
        <v>38</v>
      </c>
      <c r="O383" s="90"/>
      <c r="P383" s="228">
        <f>O383*H383</f>
        <v>0</v>
      </c>
      <c r="Q383" s="228">
        <v>0.006</v>
      </c>
      <c r="R383" s="228">
        <f>Q383*H383</f>
        <v>1.08048</v>
      </c>
      <c r="S383" s="228">
        <v>0</v>
      </c>
      <c r="T383" s="229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30" t="s">
        <v>167</v>
      </c>
      <c r="AT383" s="230" t="s">
        <v>142</v>
      </c>
      <c r="AU383" s="230" t="s">
        <v>83</v>
      </c>
      <c r="AY383" s="16" t="s">
        <v>139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6" t="s">
        <v>81</v>
      </c>
      <c r="BK383" s="231">
        <f>ROUND(I383*H383,2)</f>
        <v>0</v>
      </c>
      <c r="BL383" s="16" t="s">
        <v>167</v>
      </c>
      <c r="BM383" s="230" t="s">
        <v>1184</v>
      </c>
    </row>
    <row r="384" spans="1:65" s="2" customFormat="1" ht="16.5" customHeight="1">
      <c r="A384" s="37"/>
      <c r="B384" s="38"/>
      <c r="C384" s="260" t="s">
        <v>442</v>
      </c>
      <c r="D384" s="260" t="s">
        <v>230</v>
      </c>
      <c r="E384" s="261" t="s">
        <v>503</v>
      </c>
      <c r="F384" s="262" t="s">
        <v>504</v>
      </c>
      <c r="G384" s="263" t="s">
        <v>201</v>
      </c>
      <c r="H384" s="264">
        <v>198.088</v>
      </c>
      <c r="I384" s="265"/>
      <c r="J384" s="266">
        <f>ROUND(I384*H384,2)</f>
        <v>0</v>
      </c>
      <c r="K384" s="267"/>
      <c r="L384" s="268"/>
      <c r="M384" s="269" t="s">
        <v>1</v>
      </c>
      <c r="N384" s="270" t="s">
        <v>38</v>
      </c>
      <c r="O384" s="90"/>
      <c r="P384" s="228">
        <f>O384*H384</f>
        <v>0</v>
      </c>
      <c r="Q384" s="228">
        <v>0.0118</v>
      </c>
      <c r="R384" s="228">
        <f>Q384*H384</f>
        <v>2.3374384</v>
      </c>
      <c r="S384" s="228">
        <v>0</v>
      </c>
      <c r="T384" s="229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30" t="s">
        <v>254</v>
      </c>
      <c r="AT384" s="230" t="s">
        <v>230</v>
      </c>
      <c r="AU384" s="230" t="s">
        <v>83</v>
      </c>
      <c r="AY384" s="16" t="s">
        <v>139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6" t="s">
        <v>81</v>
      </c>
      <c r="BK384" s="231">
        <f>ROUND(I384*H384,2)</f>
        <v>0</v>
      </c>
      <c r="BL384" s="16" t="s">
        <v>167</v>
      </c>
      <c r="BM384" s="230" t="s">
        <v>1185</v>
      </c>
    </row>
    <row r="385" spans="1:51" s="13" customFormat="1" ht="12">
      <c r="A385" s="13"/>
      <c r="B385" s="237"/>
      <c r="C385" s="238"/>
      <c r="D385" s="239" t="s">
        <v>193</v>
      </c>
      <c r="E385" s="240" t="s">
        <v>1</v>
      </c>
      <c r="F385" s="241" t="s">
        <v>1118</v>
      </c>
      <c r="G385" s="238"/>
      <c r="H385" s="242">
        <v>180.08</v>
      </c>
      <c r="I385" s="243"/>
      <c r="J385" s="238"/>
      <c r="K385" s="238"/>
      <c r="L385" s="244"/>
      <c r="M385" s="245"/>
      <c r="N385" s="246"/>
      <c r="O385" s="246"/>
      <c r="P385" s="246"/>
      <c r="Q385" s="246"/>
      <c r="R385" s="246"/>
      <c r="S385" s="246"/>
      <c r="T385" s="24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8" t="s">
        <v>193</v>
      </c>
      <c r="AU385" s="248" t="s">
        <v>83</v>
      </c>
      <c r="AV385" s="13" t="s">
        <v>83</v>
      </c>
      <c r="AW385" s="13" t="s">
        <v>31</v>
      </c>
      <c r="AX385" s="13" t="s">
        <v>73</v>
      </c>
      <c r="AY385" s="248" t="s">
        <v>139</v>
      </c>
    </row>
    <row r="386" spans="1:51" s="14" customFormat="1" ht="12">
      <c r="A386" s="14"/>
      <c r="B386" s="249"/>
      <c r="C386" s="250"/>
      <c r="D386" s="239" t="s">
        <v>193</v>
      </c>
      <c r="E386" s="251" t="s">
        <v>1</v>
      </c>
      <c r="F386" s="252" t="s">
        <v>195</v>
      </c>
      <c r="G386" s="250"/>
      <c r="H386" s="253">
        <v>180.08</v>
      </c>
      <c r="I386" s="254"/>
      <c r="J386" s="250"/>
      <c r="K386" s="250"/>
      <c r="L386" s="255"/>
      <c r="M386" s="256"/>
      <c r="N386" s="257"/>
      <c r="O386" s="257"/>
      <c r="P386" s="257"/>
      <c r="Q386" s="257"/>
      <c r="R386" s="257"/>
      <c r="S386" s="257"/>
      <c r="T386" s="258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9" t="s">
        <v>193</v>
      </c>
      <c r="AU386" s="259" t="s">
        <v>83</v>
      </c>
      <c r="AV386" s="14" t="s">
        <v>146</v>
      </c>
      <c r="AW386" s="14" t="s">
        <v>31</v>
      </c>
      <c r="AX386" s="14" t="s">
        <v>81</v>
      </c>
      <c r="AY386" s="259" t="s">
        <v>139</v>
      </c>
    </row>
    <row r="387" spans="1:51" s="13" customFormat="1" ht="12">
      <c r="A387" s="13"/>
      <c r="B387" s="237"/>
      <c r="C387" s="238"/>
      <c r="D387" s="239" t="s">
        <v>193</v>
      </c>
      <c r="E387" s="238"/>
      <c r="F387" s="241" t="s">
        <v>1119</v>
      </c>
      <c r="G387" s="238"/>
      <c r="H387" s="242">
        <v>198.088</v>
      </c>
      <c r="I387" s="243"/>
      <c r="J387" s="238"/>
      <c r="K387" s="238"/>
      <c r="L387" s="244"/>
      <c r="M387" s="245"/>
      <c r="N387" s="246"/>
      <c r="O387" s="246"/>
      <c r="P387" s="246"/>
      <c r="Q387" s="246"/>
      <c r="R387" s="246"/>
      <c r="S387" s="246"/>
      <c r="T387" s="24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8" t="s">
        <v>193</v>
      </c>
      <c r="AU387" s="248" t="s">
        <v>83</v>
      </c>
      <c r="AV387" s="13" t="s">
        <v>83</v>
      </c>
      <c r="AW387" s="13" t="s">
        <v>4</v>
      </c>
      <c r="AX387" s="13" t="s">
        <v>81</v>
      </c>
      <c r="AY387" s="248" t="s">
        <v>139</v>
      </c>
    </row>
    <row r="388" spans="1:65" s="2" customFormat="1" ht="24.15" customHeight="1">
      <c r="A388" s="37"/>
      <c r="B388" s="38"/>
      <c r="C388" s="218" t="s">
        <v>937</v>
      </c>
      <c r="D388" s="218" t="s">
        <v>142</v>
      </c>
      <c r="E388" s="219" t="s">
        <v>509</v>
      </c>
      <c r="F388" s="220" t="s">
        <v>510</v>
      </c>
      <c r="G388" s="221" t="s">
        <v>201</v>
      </c>
      <c r="H388" s="222">
        <v>180.08</v>
      </c>
      <c r="I388" s="223"/>
      <c r="J388" s="224">
        <f>ROUND(I388*H388,2)</f>
        <v>0</v>
      </c>
      <c r="K388" s="225"/>
      <c r="L388" s="43"/>
      <c r="M388" s="226" t="s">
        <v>1</v>
      </c>
      <c r="N388" s="227" t="s">
        <v>38</v>
      </c>
      <c r="O388" s="90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30" t="s">
        <v>167</v>
      </c>
      <c r="AT388" s="230" t="s">
        <v>142</v>
      </c>
      <c r="AU388" s="230" t="s">
        <v>83</v>
      </c>
      <c r="AY388" s="16" t="s">
        <v>139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6" t="s">
        <v>81</v>
      </c>
      <c r="BK388" s="231">
        <f>ROUND(I388*H388,2)</f>
        <v>0</v>
      </c>
      <c r="BL388" s="16" t="s">
        <v>167</v>
      </c>
      <c r="BM388" s="230" t="s">
        <v>927</v>
      </c>
    </row>
    <row r="389" spans="1:65" s="2" customFormat="1" ht="21.75" customHeight="1">
      <c r="A389" s="37"/>
      <c r="B389" s="38"/>
      <c r="C389" s="218" t="s">
        <v>446</v>
      </c>
      <c r="D389" s="218" t="s">
        <v>142</v>
      </c>
      <c r="E389" s="219" t="s">
        <v>512</v>
      </c>
      <c r="F389" s="220" t="s">
        <v>513</v>
      </c>
      <c r="G389" s="221" t="s">
        <v>356</v>
      </c>
      <c r="H389" s="222">
        <v>83.2</v>
      </c>
      <c r="I389" s="223"/>
      <c r="J389" s="224">
        <f>ROUND(I389*H389,2)</f>
        <v>0</v>
      </c>
      <c r="K389" s="225"/>
      <c r="L389" s="43"/>
      <c r="M389" s="226" t="s">
        <v>1</v>
      </c>
      <c r="N389" s="227" t="s">
        <v>38</v>
      </c>
      <c r="O389" s="90"/>
      <c r="P389" s="228">
        <f>O389*H389</f>
        <v>0</v>
      </c>
      <c r="Q389" s="228">
        <v>0.00055</v>
      </c>
      <c r="R389" s="228">
        <f>Q389*H389</f>
        <v>0.04576</v>
      </c>
      <c r="S389" s="228">
        <v>0</v>
      </c>
      <c r="T389" s="229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30" t="s">
        <v>167</v>
      </c>
      <c r="AT389" s="230" t="s">
        <v>142</v>
      </c>
      <c r="AU389" s="230" t="s">
        <v>83</v>
      </c>
      <c r="AY389" s="16" t="s">
        <v>139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6" t="s">
        <v>81</v>
      </c>
      <c r="BK389" s="231">
        <f>ROUND(I389*H389,2)</f>
        <v>0</v>
      </c>
      <c r="BL389" s="16" t="s">
        <v>167</v>
      </c>
      <c r="BM389" s="230" t="s">
        <v>1112</v>
      </c>
    </row>
    <row r="390" spans="1:51" s="13" customFormat="1" ht="12">
      <c r="A390" s="13"/>
      <c r="B390" s="237"/>
      <c r="C390" s="238"/>
      <c r="D390" s="239" t="s">
        <v>193</v>
      </c>
      <c r="E390" s="240" t="s">
        <v>1</v>
      </c>
      <c r="F390" s="241" t="s">
        <v>1120</v>
      </c>
      <c r="G390" s="238"/>
      <c r="H390" s="242">
        <v>83.2</v>
      </c>
      <c r="I390" s="243"/>
      <c r="J390" s="238"/>
      <c r="K390" s="238"/>
      <c r="L390" s="244"/>
      <c r="M390" s="245"/>
      <c r="N390" s="246"/>
      <c r="O390" s="246"/>
      <c r="P390" s="246"/>
      <c r="Q390" s="246"/>
      <c r="R390" s="246"/>
      <c r="S390" s="246"/>
      <c r="T390" s="24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8" t="s">
        <v>193</v>
      </c>
      <c r="AU390" s="248" t="s">
        <v>83</v>
      </c>
      <c r="AV390" s="13" t="s">
        <v>83</v>
      </c>
      <c r="AW390" s="13" t="s">
        <v>31</v>
      </c>
      <c r="AX390" s="13" t="s">
        <v>73</v>
      </c>
      <c r="AY390" s="248" t="s">
        <v>139</v>
      </c>
    </row>
    <row r="391" spans="1:51" s="14" customFormat="1" ht="12">
      <c r="A391" s="14"/>
      <c r="B391" s="249"/>
      <c r="C391" s="250"/>
      <c r="D391" s="239" t="s">
        <v>193</v>
      </c>
      <c r="E391" s="251" t="s">
        <v>1</v>
      </c>
      <c r="F391" s="252" t="s">
        <v>195</v>
      </c>
      <c r="G391" s="250"/>
      <c r="H391" s="253">
        <v>83.2</v>
      </c>
      <c r="I391" s="254"/>
      <c r="J391" s="250"/>
      <c r="K391" s="250"/>
      <c r="L391" s="255"/>
      <c r="M391" s="256"/>
      <c r="N391" s="257"/>
      <c r="O391" s="257"/>
      <c r="P391" s="257"/>
      <c r="Q391" s="257"/>
      <c r="R391" s="257"/>
      <c r="S391" s="257"/>
      <c r="T391" s="25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9" t="s">
        <v>193</v>
      </c>
      <c r="AU391" s="259" t="s">
        <v>83</v>
      </c>
      <c r="AV391" s="14" t="s">
        <v>146</v>
      </c>
      <c r="AW391" s="14" t="s">
        <v>31</v>
      </c>
      <c r="AX391" s="14" t="s">
        <v>81</v>
      </c>
      <c r="AY391" s="259" t="s">
        <v>139</v>
      </c>
    </row>
    <row r="392" spans="1:65" s="2" customFormat="1" ht="16.5" customHeight="1">
      <c r="A392" s="37"/>
      <c r="B392" s="38"/>
      <c r="C392" s="218" t="s">
        <v>943</v>
      </c>
      <c r="D392" s="218" t="s">
        <v>142</v>
      </c>
      <c r="E392" s="219" t="s">
        <v>517</v>
      </c>
      <c r="F392" s="220" t="s">
        <v>518</v>
      </c>
      <c r="G392" s="221" t="s">
        <v>356</v>
      </c>
      <c r="H392" s="222">
        <v>190.4</v>
      </c>
      <c r="I392" s="223"/>
      <c r="J392" s="224">
        <f>ROUND(I392*H392,2)</f>
        <v>0</v>
      </c>
      <c r="K392" s="225"/>
      <c r="L392" s="43"/>
      <c r="M392" s="226" t="s">
        <v>1</v>
      </c>
      <c r="N392" s="227" t="s">
        <v>38</v>
      </c>
      <c r="O392" s="90"/>
      <c r="P392" s="228">
        <f>O392*H392</f>
        <v>0</v>
      </c>
      <c r="Q392" s="228">
        <v>3E-05</v>
      </c>
      <c r="R392" s="228">
        <f>Q392*H392</f>
        <v>0.005712</v>
      </c>
      <c r="S392" s="228">
        <v>0</v>
      </c>
      <c r="T392" s="229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30" t="s">
        <v>167</v>
      </c>
      <c r="AT392" s="230" t="s">
        <v>142</v>
      </c>
      <c r="AU392" s="230" t="s">
        <v>83</v>
      </c>
      <c r="AY392" s="16" t="s">
        <v>139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6" t="s">
        <v>81</v>
      </c>
      <c r="BK392" s="231">
        <f>ROUND(I392*H392,2)</f>
        <v>0</v>
      </c>
      <c r="BL392" s="16" t="s">
        <v>167</v>
      </c>
      <c r="BM392" s="230" t="s">
        <v>1186</v>
      </c>
    </row>
    <row r="393" spans="1:51" s="13" customFormat="1" ht="12">
      <c r="A393" s="13"/>
      <c r="B393" s="237"/>
      <c r="C393" s="238"/>
      <c r="D393" s="239" t="s">
        <v>193</v>
      </c>
      <c r="E393" s="240" t="s">
        <v>1</v>
      </c>
      <c r="F393" s="241" t="s">
        <v>1121</v>
      </c>
      <c r="G393" s="238"/>
      <c r="H393" s="242">
        <v>124.8</v>
      </c>
      <c r="I393" s="243"/>
      <c r="J393" s="238"/>
      <c r="K393" s="238"/>
      <c r="L393" s="244"/>
      <c r="M393" s="245"/>
      <c r="N393" s="246"/>
      <c r="O393" s="246"/>
      <c r="P393" s="246"/>
      <c r="Q393" s="246"/>
      <c r="R393" s="246"/>
      <c r="S393" s="246"/>
      <c r="T393" s="24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8" t="s">
        <v>193</v>
      </c>
      <c r="AU393" s="248" t="s">
        <v>83</v>
      </c>
      <c r="AV393" s="13" t="s">
        <v>83</v>
      </c>
      <c r="AW393" s="13" t="s">
        <v>31</v>
      </c>
      <c r="AX393" s="13" t="s">
        <v>73</v>
      </c>
      <c r="AY393" s="248" t="s">
        <v>139</v>
      </c>
    </row>
    <row r="394" spans="1:51" s="13" customFormat="1" ht="12">
      <c r="A394" s="13"/>
      <c r="B394" s="237"/>
      <c r="C394" s="238"/>
      <c r="D394" s="239" t="s">
        <v>193</v>
      </c>
      <c r="E394" s="240" t="s">
        <v>1</v>
      </c>
      <c r="F394" s="241" t="s">
        <v>1122</v>
      </c>
      <c r="G394" s="238"/>
      <c r="H394" s="242">
        <v>65.6</v>
      </c>
      <c r="I394" s="243"/>
      <c r="J394" s="238"/>
      <c r="K394" s="238"/>
      <c r="L394" s="244"/>
      <c r="M394" s="245"/>
      <c r="N394" s="246"/>
      <c r="O394" s="246"/>
      <c r="P394" s="246"/>
      <c r="Q394" s="246"/>
      <c r="R394" s="246"/>
      <c r="S394" s="246"/>
      <c r="T394" s="24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8" t="s">
        <v>193</v>
      </c>
      <c r="AU394" s="248" t="s">
        <v>83</v>
      </c>
      <c r="AV394" s="13" t="s">
        <v>83</v>
      </c>
      <c r="AW394" s="13" t="s">
        <v>31</v>
      </c>
      <c r="AX394" s="13" t="s">
        <v>73</v>
      </c>
      <c r="AY394" s="248" t="s">
        <v>139</v>
      </c>
    </row>
    <row r="395" spans="1:51" s="14" customFormat="1" ht="12">
      <c r="A395" s="14"/>
      <c r="B395" s="249"/>
      <c r="C395" s="250"/>
      <c r="D395" s="239" t="s">
        <v>193</v>
      </c>
      <c r="E395" s="251" t="s">
        <v>1</v>
      </c>
      <c r="F395" s="252" t="s">
        <v>195</v>
      </c>
      <c r="G395" s="250"/>
      <c r="H395" s="253">
        <v>190.4</v>
      </c>
      <c r="I395" s="254"/>
      <c r="J395" s="250"/>
      <c r="K395" s="250"/>
      <c r="L395" s="255"/>
      <c r="M395" s="256"/>
      <c r="N395" s="257"/>
      <c r="O395" s="257"/>
      <c r="P395" s="257"/>
      <c r="Q395" s="257"/>
      <c r="R395" s="257"/>
      <c r="S395" s="257"/>
      <c r="T395" s="25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9" t="s">
        <v>193</v>
      </c>
      <c r="AU395" s="259" t="s">
        <v>83</v>
      </c>
      <c r="AV395" s="14" t="s">
        <v>146</v>
      </c>
      <c r="AW395" s="14" t="s">
        <v>31</v>
      </c>
      <c r="AX395" s="14" t="s">
        <v>81</v>
      </c>
      <c r="AY395" s="259" t="s">
        <v>139</v>
      </c>
    </row>
    <row r="396" spans="1:65" s="2" customFormat="1" ht="24.15" customHeight="1">
      <c r="A396" s="37"/>
      <c r="B396" s="38"/>
      <c r="C396" s="218" t="s">
        <v>449</v>
      </c>
      <c r="D396" s="218" t="s">
        <v>142</v>
      </c>
      <c r="E396" s="219" t="s">
        <v>1187</v>
      </c>
      <c r="F396" s="220" t="s">
        <v>1188</v>
      </c>
      <c r="G396" s="221" t="s">
        <v>337</v>
      </c>
      <c r="H396" s="271"/>
      <c r="I396" s="223"/>
      <c r="J396" s="224">
        <f>ROUND(I396*H396,2)</f>
        <v>0</v>
      </c>
      <c r="K396" s="225"/>
      <c r="L396" s="43"/>
      <c r="M396" s="226" t="s">
        <v>1</v>
      </c>
      <c r="N396" s="227" t="s">
        <v>38</v>
      </c>
      <c r="O396" s="90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30" t="s">
        <v>167</v>
      </c>
      <c r="AT396" s="230" t="s">
        <v>142</v>
      </c>
      <c r="AU396" s="230" t="s">
        <v>83</v>
      </c>
      <c r="AY396" s="16" t="s">
        <v>139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6" t="s">
        <v>81</v>
      </c>
      <c r="BK396" s="231">
        <f>ROUND(I396*H396,2)</f>
        <v>0</v>
      </c>
      <c r="BL396" s="16" t="s">
        <v>167</v>
      </c>
      <c r="BM396" s="230" t="s">
        <v>944</v>
      </c>
    </row>
    <row r="397" spans="1:63" s="12" customFormat="1" ht="22.8" customHeight="1">
      <c r="A397" s="12"/>
      <c r="B397" s="202"/>
      <c r="C397" s="203"/>
      <c r="D397" s="204" t="s">
        <v>72</v>
      </c>
      <c r="E397" s="216" t="s">
        <v>525</v>
      </c>
      <c r="F397" s="216" t="s">
        <v>526</v>
      </c>
      <c r="G397" s="203"/>
      <c r="H397" s="203"/>
      <c r="I397" s="206"/>
      <c r="J397" s="217">
        <f>BK397</f>
        <v>0</v>
      </c>
      <c r="K397" s="203"/>
      <c r="L397" s="208"/>
      <c r="M397" s="209"/>
      <c r="N397" s="210"/>
      <c r="O397" s="210"/>
      <c r="P397" s="211">
        <f>SUM(P398:P411)</f>
        <v>0</v>
      </c>
      <c r="Q397" s="210"/>
      <c r="R397" s="211">
        <f>SUM(R398:R411)</f>
        <v>0.0419374032</v>
      </c>
      <c r="S397" s="210"/>
      <c r="T397" s="212">
        <f>SUM(T398:T411)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3" t="s">
        <v>83</v>
      </c>
      <c r="AT397" s="214" t="s">
        <v>72</v>
      </c>
      <c r="AU397" s="214" t="s">
        <v>81</v>
      </c>
      <c r="AY397" s="213" t="s">
        <v>139</v>
      </c>
      <c r="BK397" s="215">
        <f>SUM(BK398:BK411)</f>
        <v>0</v>
      </c>
    </row>
    <row r="398" spans="1:65" s="2" customFormat="1" ht="24.15" customHeight="1">
      <c r="A398" s="37"/>
      <c r="B398" s="38"/>
      <c r="C398" s="218" t="s">
        <v>947</v>
      </c>
      <c r="D398" s="218" t="s">
        <v>142</v>
      </c>
      <c r="E398" s="219" t="s">
        <v>528</v>
      </c>
      <c r="F398" s="220" t="s">
        <v>529</v>
      </c>
      <c r="G398" s="221" t="s">
        <v>201</v>
      </c>
      <c r="H398" s="222">
        <v>28.92</v>
      </c>
      <c r="I398" s="223"/>
      <c r="J398" s="224">
        <f>ROUND(I398*H398,2)</f>
        <v>0</v>
      </c>
      <c r="K398" s="225"/>
      <c r="L398" s="43"/>
      <c r="M398" s="226" t="s">
        <v>1</v>
      </c>
      <c r="N398" s="227" t="s">
        <v>38</v>
      </c>
      <c r="O398" s="90"/>
      <c r="P398" s="228">
        <f>O398*H398</f>
        <v>0</v>
      </c>
      <c r="Q398" s="228">
        <v>8E-05</v>
      </c>
      <c r="R398" s="228">
        <f>Q398*H398</f>
        <v>0.0023136000000000003</v>
      </c>
      <c r="S398" s="228">
        <v>0</v>
      </c>
      <c r="T398" s="229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30" t="s">
        <v>167</v>
      </c>
      <c r="AT398" s="230" t="s">
        <v>142</v>
      </c>
      <c r="AU398" s="230" t="s">
        <v>83</v>
      </c>
      <c r="AY398" s="16" t="s">
        <v>139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6" t="s">
        <v>81</v>
      </c>
      <c r="BK398" s="231">
        <f>ROUND(I398*H398,2)</f>
        <v>0</v>
      </c>
      <c r="BL398" s="16" t="s">
        <v>167</v>
      </c>
      <c r="BM398" s="230" t="s">
        <v>945</v>
      </c>
    </row>
    <row r="399" spans="1:51" s="13" customFormat="1" ht="12">
      <c r="A399" s="13"/>
      <c r="B399" s="237"/>
      <c r="C399" s="238"/>
      <c r="D399" s="239" t="s">
        <v>193</v>
      </c>
      <c r="E399" s="240" t="s">
        <v>1</v>
      </c>
      <c r="F399" s="241" t="s">
        <v>1123</v>
      </c>
      <c r="G399" s="238"/>
      <c r="H399" s="242">
        <v>17.64</v>
      </c>
      <c r="I399" s="243"/>
      <c r="J399" s="238"/>
      <c r="K399" s="238"/>
      <c r="L399" s="244"/>
      <c r="M399" s="245"/>
      <c r="N399" s="246"/>
      <c r="O399" s="246"/>
      <c r="P399" s="246"/>
      <c r="Q399" s="246"/>
      <c r="R399" s="246"/>
      <c r="S399" s="246"/>
      <c r="T399" s="24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8" t="s">
        <v>193</v>
      </c>
      <c r="AU399" s="248" t="s">
        <v>83</v>
      </c>
      <c r="AV399" s="13" t="s">
        <v>83</v>
      </c>
      <c r="AW399" s="13" t="s">
        <v>31</v>
      </c>
      <c r="AX399" s="13" t="s">
        <v>73</v>
      </c>
      <c r="AY399" s="248" t="s">
        <v>139</v>
      </c>
    </row>
    <row r="400" spans="1:51" s="13" customFormat="1" ht="12">
      <c r="A400" s="13"/>
      <c r="B400" s="237"/>
      <c r="C400" s="238"/>
      <c r="D400" s="239" t="s">
        <v>193</v>
      </c>
      <c r="E400" s="240" t="s">
        <v>1</v>
      </c>
      <c r="F400" s="241" t="s">
        <v>1124</v>
      </c>
      <c r="G400" s="238"/>
      <c r="H400" s="242">
        <v>11.28</v>
      </c>
      <c r="I400" s="243"/>
      <c r="J400" s="238"/>
      <c r="K400" s="238"/>
      <c r="L400" s="244"/>
      <c r="M400" s="245"/>
      <c r="N400" s="246"/>
      <c r="O400" s="246"/>
      <c r="P400" s="246"/>
      <c r="Q400" s="246"/>
      <c r="R400" s="246"/>
      <c r="S400" s="246"/>
      <c r="T400" s="24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8" t="s">
        <v>193</v>
      </c>
      <c r="AU400" s="248" t="s">
        <v>83</v>
      </c>
      <c r="AV400" s="13" t="s">
        <v>83</v>
      </c>
      <c r="AW400" s="13" t="s">
        <v>31</v>
      </c>
      <c r="AX400" s="13" t="s">
        <v>73</v>
      </c>
      <c r="AY400" s="248" t="s">
        <v>139</v>
      </c>
    </row>
    <row r="401" spans="1:51" s="14" customFormat="1" ht="12">
      <c r="A401" s="14"/>
      <c r="B401" s="249"/>
      <c r="C401" s="250"/>
      <c r="D401" s="239" t="s">
        <v>193</v>
      </c>
      <c r="E401" s="251" t="s">
        <v>1</v>
      </c>
      <c r="F401" s="252" t="s">
        <v>195</v>
      </c>
      <c r="G401" s="250"/>
      <c r="H401" s="253">
        <v>28.92</v>
      </c>
      <c r="I401" s="254"/>
      <c r="J401" s="250"/>
      <c r="K401" s="250"/>
      <c r="L401" s="255"/>
      <c r="M401" s="256"/>
      <c r="N401" s="257"/>
      <c r="O401" s="257"/>
      <c r="P401" s="257"/>
      <c r="Q401" s="257"/>
      <c r="R401" s="257"/>
      <c r="S401" s="257"/>
      <c r="T401" s="25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9" t="s">
        <v>193</v>
      </c>
      <c r="AU401" s="259" t="s">
        <v>83</v>
      </c>
      <c r="AV401" s="14" t="s">
        <v>146</v>
      </c>
      <c r="AW401" s="14" t="s">
        <v>31</v>
      </c>
      <c r="AX401" s="14" t="s">
        <v>81</v>
      </c>
      <c r="AY401" s="259" t="s">
        <v>139</v>
      </c>
    </row>
    <row r="402" spans="1:65" s="2" customFormat="1" ht="24.15" customHeight="1">
      <c r="A402" s="37"/>
      <c r="B402" s="38"/>
      <c r="C402" s="218" t="s">
        <v>453</v>
      </c>
      <c r="D402" s="218" t="s">
        <v>142</v>
      </c>
      <c r="E402" s="219" t="s">
        <v>535</v>
      </c>
      <c r="F402" s="220" t="s">
        <v>536</v>
      </c>
      <c r="G402" s="221" t="s">
        <v>201</v>
      </c>
      <c r="H402" s="222">
        <v>28.92</v>
      </c>
      <c r="I402" s="223"/>
      <c r="J402" s="224">
        <f>ROUND(I402*H402,2)</f>
        <v>0</v>
      </c>
      <c r="K402" s="225"/>
      <c r="L402" s="43"/>
      <c r="M402" s="226" t="s">
        <v>1</v>
      </c>
      <c r="N402" s="227" t="s">
        <v>38</v>
      </c>
      <c r="O402" s="90"/>
      <c r="P402" s="228">
        <f>O402*H402</f>
        <v>0</v>
      </c>
      <c r="Q402" s="228">
        <v>0.000167</v>
      </c>
      <c r="R402" s="228">
        <f>Q402*H402</f>
        <v>0.0048296400000000005</v>
      </c>
      <c r="S402" s="228">
        <v>0</v>
      </c>
      <c r="T402" s="229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30" t="s">
        <v>167</v>
      </c>
      <c r="AT402" s="230" t="s">
        <v>142</v>
      </c>
      <c r="AU402" s="230" t="s">
        <v>83</v>
      </c>
      <c r="AY402" s="16" t="s">
        <v>139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6" t="s">
        <v>81</v>
      </c>
      <c r="BK402" s="231">
        <f>ROUND(I402*H402,2)</f>
        <v>0</v>
      </c>
      <c r="BL402" s="16" t="s">
        <v>167</v>
      </c>
      <c r="BM402" s="230" t="s">
        <v>948</v>
      </c>
    </row>
    <row r="403" spans="1:65" s="2" customFormat="1" ht="24.15" customHeight="1">
      <c r="A403" s="37"/>
      <c r="B403" s="38"/>
      <c r="C403" s="218" t="s">
        <v>957</v>
      </c>
      <c r="D403" s="218" t="s">
        <v>142</v>
      </c>
      <c r="E403" s="219" t="s">
        <v>539</v>
      </c>
      <c r="F403" s="220" t="s">
        <v>540</v>
      </c>
      <c r="G403" s="221" t="s">
        <v>201</v>
      </c>
      <c r="H403" s="222">
        <v>28.92</v>
      </c>
      <c r="I403" s="223"/>
      <c r="J403" s="224">
        <f>ROUND(I403*H403,2)</f>
        <v>0</v>
      </c>
      <c r="K403" s="225"/>
      <c r="L403" s="43"/>
      <c r="M403" s="226" t="s">
        <v>1</v>
      </c>
      <c r="N403" s="227" t="s">
        <v>38</v>
      </c>
      <c r="O403" s="90"/>
      <c r="P403" s="228">
        <f>O403*H403</f>
        <v>0</v>
      </c>
      <c r="Q403" s="228">
        <v>0.000167</v>
      </c>
      <c r="R403" s="228">
        <f>Q403*H403</f>
        <v>0.0048296400000000005</v>
      </c>
      <c r="S403" s="228">
        <v>0</v>
      </c>
      <c r="T403" s="229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30" t="s">
        <v>167</v>
      </c>
      <c r="AT403" s="230" t="s">
        <v>142</v>
      </c>
      <c r="AU403" s="230" t="s">
        <v>83</v>
      </c>
      <c r="AY403" s="16" t="s">
        <v>139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6" t="s">
        <v>81</v>
      </c>
      <c r="BK403" s="231">
        <f>ROUND(I403*H403,2)</f>
        <v>0</v>
      </c>
      <c r="BL403" s="16" t="s">
        <v>167</v>
      </c>
      <c r="BM403" s="230" t="s">
        <v>956</v>
      </c>
    </row>
    <row r="404" spans="1:65" s="2" customFormat="1" ht="24.15" customHeight="1">
      <c r="A404" s="37"/>
      <c r="B404" s="38"/>
      <c r="C404" s="218" t="s">
        <v>456</v>
      </c>
      <c r="D404" s="218" t="s">
        <v>142</v>
      </c>
      <c r="E404" s="219" t="s">
        <v>542</v>
      </c>
      <c r="F404" s="220" t="s">
        <v>543</v>
      </c>
      <c r="G404" s="221" t="s">
        <v>201</v>
      </c>
      <c r="H404" s="222">
        <v>57.84</v>
      </c>
      <c r="I404" s="223"/>
      <c r="J404" s="224">
        <f>ROUND(I404*H404,2)</f>
        <v>0</v>
      </c>
      <c r="K404" s="225"/>
      <c r="L404" s="43"/>
      <c r="M404" s="226" t="s">
        <v>1</v>
      </c>
      <c r="N404" s="227" t="s">
        <v>38</v>
      </c>
      <c r="O404" s="90"/>
      <c r="P404" s="228">
        <f>O404*H404</f>
        <v>0</v>
      </c>
      <c r="Q404" s="228">
        <v>0.000167</v>
      </c>
      <c r="R404" s="228">
        <f>Q404*H404</f>
        <v>0.009659280000000001</v>
      </c>
      <c r="S404" s="228">
        <v>0</v>
      </c>
      <c r="T404" s="229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30" t="s">
        <v>167</v>
      </c>
      <c r="AT404" s="230" t="s">
        <v>142</v>
      </c>
      <c r="AU404" s="230" t="s">
        <v>83</v>
      </c>
      <c r="AY404" s="16" t="s">
        <v>139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6" t="s">
        <v>81</v>
      </c>
      <c r="BK404" s="231">
        <f>ROUND(I404*H404,2)</f>
        <v>0</v>
      </c>
      <c r="BL404" s="16" t="s">
        <v>167</v>
      </c>
      <c r="BM404" s="230" t="s">
        <v>958</v>
      </c>
    </row>
    <row r="405" spans="1:51" s="13" customFormat="1" ht="12">
      <c r="A405" s="13"/>
      <c r="B405" s="237"/>
      <c r="C405" s="238"/>
      <c r="D405" s="239" t="s">
        <v>193</v>
      </c>
      <c r="E405" s="240" t="s">
        <v>1</v>
      </c>
      <c r="F405" s="241" t="s">
        <v>1189</v>
      </c>
      <c r="G405" s="238"/>
      <c r="H405" s="242">
        <v>57.84</v>
      </c>
      <c r="I405" s="243"/>
      <c r="J405" s="238"/>
      <c r="K405" s="238"/>
      <c r="L405" s="244"/>
      <c r="M405" s="245"/>
      <c r="N405" s="246"/>
      <c r="O405" s="246"/>
      <c r="P405" s="246"/>
      <c r="Q405" s="246"/>
      <c r="R405" s="246"/>
      <c r="S405" s="246"/>
      <c r="T405" s="24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8" t="s">
        <v>193</v>
      </c>
      <c r="AU405" s="248" t="s">
        <v>83</v>
      </c>
      <c r="AV405" s="13" t="s">
        <v>83</v>
      </c>
      <c r="AW405" s="13" t="s">
        <v>31</v>
      </c>
      <c r="AX405" s="13" t="s">
        <v>73</v>
      </c>
      <c r="AY405" s="248" t="s">
        <v>139</v>
      </c>
    </row>
    <row r="406" spans="1:51" s="14" customFormat="1" ht="12">
      <c r="A406" s="14"/>
      <c r="B406" s="249"/>
      <c r="C406" s="250"/>
      <c r="D406" s="239" t="s">
        <v>193</v>
      </c>
      <c r="E406" s="251" t="s">
        <v>1</v>
      </c>
      <c r="F406" s="252" t="s">
        <v>195</v>
      </c>
      <c r="G406" s="250"/>
      <c r="H406" s="253">
        <v>57.84</v>
      </c>
      <c r="I406" s="254"/>
      <c r="J406" s="250"/>
      <c r="K406" s="250"/>
      <c r="L406" s="255"/>
      <c r="M406" s="256"/>
      <c r="N406" s="257"/>
      <c r="O406" s="257"/>
      <c r="P406" s="257"/>
      <c r="Q406" s="257"/>
      <c r="R406" s="257"/>
      <c r="S406" s="257"/>
      <c r="T406" s="25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9" t="s">
        <v>193</v>
      </c>
      <c r="AU406" s="259" t="s">
        <v>83</v>
      </c>
      <c r="AV406" s="14" t="s">
        <v>146</v>
      </c>
      <c r="AW406" s="14" t="s">
        <v>31</v>
      </c>
      <c r="AX406" s="14" t="s">
        <v>81</v>
      </c>
      <c r="AY406" s="259" t="s">
        <v>139</v>
      </c>
    </row>
    <row r="407" spans="1:65" s="2" customFormat="1" ht="16.5" customHeight="1">
      <c r="A407" s="37"/>
      <c r="B407" s="38"/>
      <c r="C407" s="218" t="s">
        <v>961</v>
      </c>
      <c r="D407" s="218" t="s">
        <v>142</v>
      </c>
      <c r="E407" s="219" t="s">
        <v>547</v>
      </c>
      <c r="F407" s="220" t="s">
        <v>548</v>
      </c>
      <c r="G407" s="221" t="s">
        <v>201</v>
      </c>
      <c r="H407" s="222">
        <v>198.915</v>
      </c>
      <c r="I407" s="223"/>
      <c r="J407" s="224">
        <f>ROUND(I407*H407,2)</f>
        <v>0</v>
      </c>
      <c r="K407" s="225"/>
      <c r="L407" s="43"/>
      <c r="M407" s="226" t="s">
        <v>1</v>
      </c>
      <c r="N407" s="227" t="s">
        <v>38</v>
      </c>
      <c r="O407" s="90"/>
      <c r="P407" s="228">
        <f>O407*H407</f>
        <v>0</v>
      </c>
      <c r="Q407" s="228">
        <v>2.08E-06</v>
      </c>
      <c r="R407" s="228">
        <f>Q407*H407</f>
        <v>0.00041374319999999996</v>
      </c>
      <c r="S407" s="228">
        <v>0</v>
      </c>
      <c r="T407" s="229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30" t="s">
        <v>167</v>
      </c>
      <c r="AT407" s="230" t="s">
        <v>142</v>
      </c>
      <c r="AU407" s="230" t="s">
        <v>83</v>
      </c>
      <c r="AY407" s="16" t="s">
        <v>139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6" t="s">
        <v>81</v>
      </c>
      <c r="BK407" s="231">
        <f>ROUND(I407*H407,2)</f>
        <v>0</v>
      </c>
      <c r="BL407" s="16" t="s">
        <v>167</v>
      </c>
      <c r="BM407" s="230" t="s">
        <v>960</v>
      </c>
    </row>
    <row r="408" spans="1:51" s="13" customFormat="1" ht="12">
      <c r="A408" s="13"/>
      <c r="B408" s="237"/>
      <c r="C408" s="238"/>
      <c r="D408" s="239" t="s">
        <v>193</v>
      </c>
      <c r="E408" s="240" t="s">
        <v>1</v>
      </c>
      <c r="F408" s="241" t="s">
        <v>1126</v>
      </c>
      <c r="G408" s="238"/>
      <c r="H408" s="242">
        <v>214.815</v>
      </c>
      <c r="I408" s="243"/>
      <c r="J408" s="238"/>
      <c r="K408" s="238"/>
      <c r="L408" s="244"/>
      <c r="M408" s="245"/>
      <c r="N408" s="246"/>
      <c r="O408" s="246"/>
      <c r="P408" s="246"/>
      <c r="Q408" s="246"/>
      <c r="R408" s="246"/>
      <c r="S408" s="246"/>
      <c r="T408" s="24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8" t="s">
        <v>193</v>
      </c>
      <c r="AU408" s="248" t="s">
        <v>83</v>
      </c>
      <c r="AV408" s="13" t="s">
        <v>83</v>
      </c>
      <c r="AW408" s="13" t="s">
        <v>31</v>
      </c>
      <c r="AX408" s="13" t="s">
        <v>73</v>
      </c>
      <c r="AY408" s="248" t="s">
        <v>139</v>
      </c>
    </row>
    <row r="409" spans="1:51" s="13" customFormat="1" ht="12">
      <c r="A409" s="13"/>
      <c r="B409" s="237"/>
      <c r="C409" s="238"/>
      <c r="D409" s="239" t="s">
        <v>193</v>
      </c>
      <c r="E409" s="240" t="s">
        <v>1</v>
      </c>
      <c r="F409" s="241" t="s">
        <v>1127</v>
      </c>
      <c r="G409" s="238"/>
      <c r="H409" s="242">
        <v>-15.9</v>
      </c>
      <c r="I409" s="243"/>
      <c r="J409" s="238"/>
      <c r="K409" s="238"/>
      <c r="L409" s="244"/>
      <c r="M409" s="245"/>
      <c r="N409" s="246"/>
      <c r="O409" s="246"/>
      <c r="P409" s="246"/>
      <c r="Q409" s="246"/>
      <c r="R409" s="246"/>
      <c r="S409" s="246"/>
      <c r="T409" s="24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8" t="s">
        <v>193</v>
      </c>
      <c r="AU409" s="248" t="s">
        <v>83</v>
      </c>
      <c r="AV409" s="13" t="s">
        <v>83</v>
      </c>
      <c r="AW409" s="13" t="s">
        <v>31</v>
      </c>
      <c r="AX409" s="13" t="s">
        <v>73</v>
      </c>
      <c r="AY409" s="248" t="s">
        <v>139</v>
      </c>
    </row>
    <row r="410" spans="1:51" s="14" customFormat="1" ht="12">
      <c r="A410" s="14"/>
      <c r="B410" s="249"/>
      <c r="C410" s="250"/>
      <c r="D410" s="239" t="s">
        <v>193</v>
      </c>
      <c r="E410" s="251" t="s">
        <v>1</v>
      </c>
      <c r="F410" s="252" t="s">
        <v>195</v>
      </c>
      <c r="G410" s="250"/>
      <c r="H410" s="253">
        <v>198.915</v>
      </c>
      <c r="I410" s="254"/>
      <c r="J410" s="250"/>
      <c r="K410" s="250"/>
      <c r="L410" s="255"/>
      <c r="M410" s="256"/>
      <c r="N410" s="257"/>
      <c r="O410" s="257"/>
      <c r="P410" s="257"/>
      <c r="Q410" s="257"/>
      <c r="R410" s="257"/>
      <c r="S410" s="257"/>
      <c r="T410" s="25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9" t="s">
        <v>193</v>
      </c>
      <c r="AU410" s="259" t="s">
        <v>83</v>
      </c>
      <c r="AV410" s="14" t="s">
        <v>146</v>
      </c>
      <c r="AW410" s="14" t="s">
        <v>31</v>
      </c>
      <c r="AX410" s="14" t="s">
        <v>81</v>
      </c>
      <c r="AY410" s="259" t="s">
        <v>139</v>
      </c>
    </row>
    <row r="411" spans="1:65" s="2" customFormat="1" ht="24.15" customHeight="1">
      <c r="A411" s="37"/>
      <c r="B411" s="38"/>
      <c r="C411" s="218" t="s">
        <v>462</v>
      </c>
      <c r="D411" s="218" t="s">
        <v>142</v>
      </c>
      <c r="E411" s="219" t="s">
        <v>552</v>
      </c>
      <c r="F411" s="220" t="s">
        <v>553</v>
      </c>
      <c r="G411" s="221" t="s">
        <v>201</v>
      </c>
      <c r="H411" s="222">
        <v>198.915</v>
      </c>
      <c r="I411" s="223"/>
      <c r="J411" s="224">
        <f>ROUND(I411*H411,2)</f>
        <v>0</v>
      </c>
      <c r="K411" s="225"/>
      <c r="L411" s="43"/>
      <c r="M411" s="226" t="s">
        <v>1</v>
      </c>
      <c r="N411" s="227" t="s">
        <v>38</v>
      </c>
      <c r="O411" s="90"/>
      <c r="P411" s="228">
        <f>O411*H411</f>
        <v>0</v>
      </c>
      <c r="Q411" s="228">
        <v>0.0001</v>
      </c>
      <c r="R411" s="228">
        <f>Q411*H411</f>
        <v>0.0198915</v>
      </c>
      <c r="S411" s="228">
        <v>0</v>
      </c>
      <c r="T411" s="229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30" t="s">
        <v>167</v>
      </c>
      <c r="AT411" s="230" t="s">
        <v>142</v>
      </c>
      <c r="AU411" s="230" t="s">
        <v>83</v>
      </c>
      <c r="AY411" s="16" t="s">
        <v>139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6" t="s">
        <v>81</v>
      </c>
      <c r="BK411" s="231">
        <f>ROUND(I411*H411,2)</f>
        <v>0</v>
      </c>
      <c r="BL411" s="16" t="s">
        <v>167</v>
      </c>
      <c r="BM411" s="230" t="s">
        <v>962</v>
      </c>
    </row>
    <row r="412" spans="1:63" s="12" customFormat="1" ht="22.8" customHeight="1">
      <c r="A412" s="12"/>
      <c r="B412" s="202"/>
      <c r="C412" s="203"/>
      <c r="D412" s="204" t="s">
        <v>72</v>
      </c>
      <c r="E412" s="216" t="s">
        <v>555</v>
      </c>
      <c r="F412" s="216" t="s">
        <v>556</v>
      </c>
      <c r="G412" s="203"/>
      <c r="H412" s="203"/>
      <c r="I412" s="206"/>
      <c r="J412" s="217">
        <f>BK412</f>
        <v>0</v>
      </c>
      <c r="K412" s="203"/>
      <c r="L412" s="208"/>
      <c r="M412" s="209"/>
      <c r="N412" s="210"/>
      <c r="O412" s="210"/>
      <c r="P412" s="211">
        <f>SUM(P413:P454)</f>
        <v>0</v>
      </c>
      <c r="Q412" s="210"/>
      <c r="R412" s="211">
        <f>SUM(R413:R454)</f>
        <v>0.7719374004000001</v>
      </c>
      <c r="S412" s="210"/>
      <c r="T412" s="212">
        <f>SUM(T413:T454)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13" t="s">
        <v>83</v>
      </c>
      <c r="AT412" s="214" t="s">
        <v>72</v>
      </c>
      <c r="AU412" s="214" t="s">
        <v>81</v>
      </c>
      <c r="AY412" s="213" t="s">
        <v>139</v>
      </c>
      <c r="BK412" s="215">
        <f>SUM(BK413:BK454)</f>
        <v>0</v>
      </c>
    </row>
    <row r="413" spans="1:65" s="2" customFormat="1" ht="24.15" customHeight="1">
      <c r="A413" s="37"/>
      <c r="B413" s="38"/>
      <c r="C413" s="218" t="s">
        <v>965</v>
      </c>
      <c r="D413" s="218" t="s">
        <v>142</v>
      </c>
      <c r="E413" s="219" t="s">
        <v>558</v>
      </c>
      <c r="F413" s="220" t="s">
        <v>559</v>
      </c>
      <c r="G413" s="221" t="s">
        <v>201</v>
      </c>
      <c r="H413" s="222">
        <v>1443.382</v>
      </c>
      <c r="I413" s="223"/>
      <c r="J413" s="224">
        <f>ROUND(I413*H413,2)</f>
        <v>0</v>
      </c>
      <c r="K413" s="225"/>
      <c r="L413" s="43"/>
      <c r="M413" s="226" t="s">
        <v>1</v>
      </c>
      <c r="N413" s="227" t="s">
        <v>38</v>
      </c>
      <c r="O413" s="90"/>
      <c r="P413" s="228">
        <f>O413*H413</f>
        <v>0</v>
      </c>
      <c r="Q413" s="228">
        <v>0</v>
      </c>
      <c r="R413" s="228">
        <f>Q413*H413</f>
        <v>0</v>
      </c>
      <c r="S413" s="228">
        <v>0</v>
      </c>
      <c r="T413" s="229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30" t="s">
        <v>167</v>
      </c>
      <c r="AT413" s="230" t="s">
        <v>142</v>
      </c>
      <c r="AU413" s="230" t="s">
        <v>83</v>
      </c>
      <c r="AY413" s="16" t="s">
        <v>139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6" t="s">
        <v>81</v>
      </c>
      <c r="BK413" s="231">
        <f>ROUND(I413*H413,2)</f>
        <v>0</v>
      </c>
      <c r="BL413" s="16" t="s">
        <v>167</v>
      </c>
      <c r="BM413" s="230" t="s">
        <v>966</v>
      </c>
    </row>
    <row r="414" spans="1:51" s="13" customFormat="1" ht="12">
      <c r="A414" s="13"/>
      <c r="B414" s="237"/>
      <c r="C414" s="238"/>
      <c r="D414" s="239" t="s">
        <v>193</v>
      </c>
      <c r="E414" s="240" t="s">
        <v>1</v>
      </c>
      <c r="F414" s="241" t="s">
        <v>972</v>
      </c>
      <c r="G414" s="238"/>
      <c r="H414" s="242">
        <v>426</v>
      </c>
      <c r="I414" s="243"/>
      <c r="J414" s="238"/>
      <c r="K414" s="238"/>
      <c r="L414" s="244"/>
      <c r="M414" s="245"/>
      <c r="N414" s="246"/>
      <c r="O414" s="246"/>
      <c r="P414" s="246"/>
      <c r="Q414" s="246"/>
      <c r="R414" s="246"/>
      <c r="S414" s="246"/>
      <c r="T414" s="24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8" t="s">
        <v>193</v>
      </c>
      <c r="AU414" s="248" t="s">
        <v>83</v>
      </c>
      <c r="AV414" s="13" t="s">
        <v>83</v>
      </c>
      <c r="AW414" s="13" t="s">
        <v>31</v>
      </c>
      <c r="AX414" s="13" t="s">
        <v>73</v>
      </c>
      <c r="AY414" s="248" t="s">
        <v>139</v>
      </c>
    </row>
    <row r="415" spans="1:51" s="13" customFormat="1" ht="12">
      <c r="A415" s="13"/>
      <c r="B415" s="237"/>
      <c r="C415" s="238"/>
      <c r="D415" s="239" t="s">
        <v>193</v>
      </c>
      <c r="E415" s="240" t="s">
        <v>1</v>
      </c>
      <c r="F415" s="241" t="s">
        <v>1190</v>
      </c>
      <c r="G415" s="238"/>
      <c r="H415" s="242">
        <v>859.95</v>
      </c>
      <c r="I415" s="243"/>
      <c r="J415" s="238"/>
      <c r="K415" s="238"/>
      <c r="L415" s="244"/>
      <c r="M415" s="245"/>
      <c r="N415" s="246"/>
      <c r="O415" s="246"/>
      <c r="P415" s="246"/>
      <c r="Q415" s="246"/>
      <c r="R415" s="246"/>
      <c r="S415" s="246"/>
      <c r="T415" s="24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8" t="s">
        <v>193</v>
      </c>
      <c r="AU415" s="248" t="s">
        <v>83</v>
      </c>
      <c r="AV415" s="13" t="s">
        <v>83</v>
      </c>
      <c r="AW415" s="13" t="s">
        <v>31</v>
      </c>
      <c r="AX415" s="13" t="s">
        <v>73</v>
      </c>
      <c r="AY415" s="248" t="s">
        <v>139</v>
      </c>
    </row>
    <row r="416" spans="1:51" s="13" customFormat="1" ht="12">
      <c r="A416" s="13"/>
      <c r="B416" s="237"/>
      <c r="C416" s="238"/>
      <c r="D416" s="239" t="s">
        <v>193</v>
      </c>
      <c r="E416" s="240" t="s">
        <v>1</v>
      </c>
      <c r="F416" s="241" t="s">
        <v>1191</v>
      </c>
      <c r="G416" s="238"/>
      <c r="H416" s="242">
        <v>157.432</v>
      </c>
      <c r="I416" s="243"/>
      <c r="J416" s="238"/>
      <c r="K416" s="238"/>
      <c r="L416" s="244"/>
      <c r="M416" s="245"/>
      <c r="N416" s="246"/>
      <c r="O416" s="246"/>
      <c r="P416" s="246"/>
      <c r="Q416" s="246"/>
      <c r="R416" s="246"/>
      <c r="S416" s="246"/>
      <c r="T416" s="24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8" t="s">
        <v>193</v>
      </c>
      <c r="AU416" s="248" t="s">
        <v>83</v>
      </c>
      <c r="AV416" s="13" t="s">
        <v>83</v>
      </c>
      <c r="AW416" s="13" t="s">
        <v>31</v>
      </c>
      <c r="AX416" s="13" t="s">
        <v>73</v>
      </c>
      <c r="AY416" s="248" t="s">
        <v>139</v>
      </c>
    </row>
    <row r="417" spans="1:51" s="14" customFormat="1" ht="12">
      <c r="A417" s="14"/>
      <c r="B417" s="249"/>
      <c r="C417" s="250"/>
      <c r="D417" s="239" t="s">
        <v>193</v>
      </c>
      <c r="E417" s="251" t="s">
        <v>1</v>
      </c>
      <c r="F417" s="252" t="s">
        <v>195</v>
      </c>
      <c r="G417" s="250"/>
      <c r="H417" s="253">
        <v>1443.382</v>
      </c>
      <c r="I417" s="254"/>
      <c r="J417" s="250"/>
      <c r="K417" s="250"/>
      <c r="L417" s="255"/>
      <c r="M417" s="256"/>
      <c r="N417" s="257"/>
      <c r="O417" s="257"/>
      <c r="P417" s="257"/>
      <c r="Q417" s="257"/>
      <c r="R417" s="257"/>
      <c r="S417" s="257"/>
      <c r="T417" s="258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9" t="s">
        <v>193</v>
      </c>
      <c r="AU417" s="259" t="s">
        <v>83</v>
      </c>
      <c r="AV417" s="14" t="s">
        <v>146</v>
      </c>
      <c r="AW417" s="14" t="s">
        <v>31</v>
      </c>
      <c r="AX417" s="14" t="s">
        <v>81</v>
      </c>
      <c r="AY417" s="259" t="s">
        <v>139</v>
      </c>
    </row>
    <row r="418" spans="1:65" s="2" customFormat="1" ht="16.5" customHeight="1">
      <c r="A418" s="37"/>
      <c r="B418" s="38"/>
      <c r="C418" s="218" t="s">
        <v>465</v>
      </c>
      <c r="D418" s="218" t="s">
        <v>142</v>
      </c>
      <c r="E418" s="219" t="s">
        <v>567</v>
      </c>
      <c r="F418" s="220" t="s">
        <v>568</v>
      </c>
      <c r="G418" s="221" t="s">
        <v>201</v>
      </c>
      <c r="H418" s="222">
        <v>426</v>
      </c>
      <c r="I418" s="223"/>
      <c r="J418" s="224">
        <f>ROUND(I418*H418,2)</f>
        <v>0</v>
      </c>
      <c r="K418" s="225"/>
      <c r="L418" s="43"/>
      <c r="M418" s="226" t="s">
        <v>1</v>
      </c>
      <c r="N418" s="227" t="s">
        <v>38</v>
      </c>
      <c r="O418" s="90"/>
      <c r="P418" s="228">
        <f>O418*H418</f>
        <v>0</v>
      </c>
      <c r="Q418" s="228">
        <v>0</v>
      </c>
      <c r="R418" s="228">
        <f>Q418*H418</f>
        <v>0</v>
      </c>
      <c r="S418" s="228">
        <v>0</v>
      </c>
      <c r="T418" s="229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30" t="s">
        <v>167</v>
      </c>
      <c r="AT418" s="230" t="s">
        <v>142</v>
      </c>
      <c r="AU418" s="230" t="s">
        <v>83</v>
      </c>
      <c r="AY418" s="16" t="s">
        <v>139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6" t="s">
        <v>81</v>
      </c>
      <c r="BK418" s="231">
        <f>ROUND(I418*H418,2)</f>
        <v>0</v>
      </c>
      <c r="BL418" s="16" t="s">
        <v>167</v>
      </c>
      <c r="BM418" s="230" t="s">
        <v>969</v>
      </c>
    </row>
    <row r="419" spans="1:51" s="13" customFormat="1" ht="12">
      <c r="A419" s="13"/>
      <c r="B419" s="237"/>
      <c r="C419" s="238"/>
      <c r="D419" s="239" t="s">
        <v>193</v>
      </c>
      <c r="E419" s="240" t="s">
        <v>1</v>
      </c>
      <c r="F419" s="241" t="s">
        <v>972</v>
      </c>
      <c r="G419" s="238"/>
      <c r="H419" s="242">
        <v>426</v>
      </c>
      <c r="I419" s="243"/>
      <c r="J419" s="238"/>
      <c r="K419" s="238"/>
      <c r="L419" s="244"/>
      <c r="M419" s="245"/>
      <c r="N419" s="246"/>
      <c r="O419" s="246"/>
      <c r="P419" s="246"/>
      <c r="Q419" s="246"/>
      <c r="R419" s="246"/>
      <c r="S419" s="246"/>
      <c r="T419" s="24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8" t="s">
        <v>193</v>
      </c>
      <c r="AU419" s="248" t="s">
        <v>83</v>
      </c>
      <c r="AV419" s="13" t="s">
        <v>83</v>
      </c>
      <c r="AW419" s="13" t="s">
        <v>31</v>
      </c>
      <c r="AX419" s="13" t="s">
        <v>73</v>
      </c>
      <c r="AY419" s="248" t="s">
        <v>139</v>
      </c>
    </row>
    <row r="420" spans="1:51" s="14" customFormat="1" ht="12">
      <c r="A420" s="14"/>
      <c r="B420" s="249"/>
      <c r="C420" s="250"/>
      <c r="D420" s="239" t="s">
        <v>193</v>
      </c>
      <c r="E420" s="251" t="s">
        <v>1</v>
      </c>
      <c r="F420" s="252" t="s">
        <v>195</v>
      </c>
      <c r="G420" s="250"/>
      <c r="H420" s="253">
        <v>426</v>
      </c>
      <c r="I420" s="254"/>
      <c r="J420" s="250"/>
      <c r="K420" s="250"/>
      <c r="L420" s="255"/>
      <c r="M420" s="256"/>
      <c r="N420" s="257"/>
      <c r="O420" s="257"/>
      <c r="P420" s="257"/>
      <c r="Q420" s="257"/>
      <c r="R420" s="257"/>
      <c r="S420" s="257"/>
      <c r="T420" s="25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9" t="s">
        <v>193</v>
      </c>
      <c r="AU420" s="259" t="s">
        <v>83</v>
      </c>
      <c r="AV420" s="14" t="s">
        <v>146</v>
      </c>
      <c r="AW420" s="14" t="s">
        <v>31</v>
      </c>
      <c r="AX420" s="14" t="s">
        <v>81</v>
      </c>
      <c r="AY420" s="259" t="s">
        <v>139</v>
      </c>
    </row>
    <row r="421" spans="1:65" s="2" customFormat="1" ht="16.5" customHeight="1">
      <c r="A421" s="37"/>
      <c r="B421" s="38"/>
      <c r="C421" s="260" t="s">
        <v>970</v>
      </c>
      <c r="D421" s="260" t="s">
        <v>230</v>
      </c>
      <c r="E421" s="261" t="s">
        <v>570</v>
      </c>
      <c r="F421" s="262" t="s">
        <v>571</v>
      </c>
      <c r="G421" s="263" t="s">
        <v>201</v>
      </c>
      <c r="H421" s="264">
        <v>447.3</v>
      </c>
      <c r="I421" s="265"/>
      <c r="J421" s="266">
        <f>ROUND(I421*H421,2)</f>
        <v>0</v>
      </c>
      <c r="K421" s="267"/>
      <c r="L421" s="268"/>
      <c r="M421" s="269" t="s">
        <v>1</v>
      </c>
      <c r="N421" s="270" t="s">
        <v>38</v>
      </c>
      <c r="O421" s="90"/>
      <c r="P421" s="228">
        <f>O421*H421</f>
        <v>0</v>
      </c>
      <c r="Q421" s="228">
        <v>0</v>
      </c>
      <c r="R421" s="228">
        <f>Q421*H421</f>
        <v>0</v>
      </c>
      <c r="S421" s="228">
        <v>0</v>
      </c>
      <c r="T421" s="229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30" t="s">
        <v>254</v>
      </c>
      <c r="AT421" s="230" t="s">
        <v>230</v>
      </c>
      <c r="AU421" s="230" t="s">
        <v>83</v>
      </c>
      <c r="AY421" s="16" t="s">
        <v>139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6" t="s">
        <v>81</v>
      </c>
      <c r="BK421" s="231">
        <f>ROUND(I421*H421,2)</f>
        <v>0</v>
      </c>
      <c r="BL421" s="16" t="s">
        <v>167</v>
      </c>
      <c r="BM421" s="230" t="s">
        <v>1128</v>
      </c>
    </row>
    <row r="422" spans="1:51" s="13" customFormat="1" ht="12">
      <c r="A422" s="13"/>
      <c r="B422" s="237"/>
      <c r="C422" s="238"/>
      <c r="D422" s="239" t="s">
        <v>193</v>
      </c>
      <c r="E422" s="240" t="s">
        <v>1</v>
      </c>
      <c r="F422" s="241" t="s">
        <v>978</v>
      </c>
      <c r="G422" s="238"/>
      <c r="H422" s="242">
        <v>447.3</v>
      </c>
      <c r="I422" s="243"/>
      <c r="J422" s="238"/>
      <c r="K422" s="238"/>
      <c r="L422" s="244"/>
      <c r="M422" s="245"/>
      <c r="N422" s="246"/>
      <c r="O422" s="246"/>
      <c r="P422" s="246"/>
      <c r="Q422" s="246"/>
      <c r="R422" s="246"/>
      <c r="S422" s="246"/>
      <c r="T422" s="24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8" t="s">
        <v>193</v>
      </c>
      <c r="AU422" s="248" t="s">
        <v>83</v>
      </c>
      <c r="AV422" s="13" t="s">
        <v>83</v>
      </c>
      <c r="AW422" s="13" t="s">
        <v>31</v>
      </c>
      <c r="AX422" s="13" t="s">
        <v>73</v>
      </c>
      <c r="AY422" s="248" t="s">
        <v>139</v>
      </c>
    </row>
    <row r="423" spans="1:51" s="14" customFormat="1" ht="12">
      <c r="A423" s="14"/>
      <c r="B423" s="249"/>
      <c r="C423" s="250"/>
      <c r="D423" s="239" t="s">
        <v>193</v>
      </c>
      <c r="E423" s="251" t="s">
        <v>1</v>
      </c>
      <c r="F423" s="252" t="s">
        <v>195</v>
      </c>
      <c r="G423" s="250"/>
      <c r="H423" s="253">
        <v>447.3</v>
      </c>
      <c r="I423" s="254"/>
      <c r="J423" s="250"/>
      <c r="K423" s="250"/>
      <c r="L423" s="255"/>
      <c r="M423" s="256"/>
      <c r="N423" s="257"/>
      <c r="O423" s="257"/>
      <c r="P423" s="257"/>
      <c r="Q423" s="257"/>
      <c r="R423" s="257"/>
      <c r="S423" s="257"/>
      <c r="T423" s="25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9" t="s">
        <v>193</v>
      </c>
      <c r="AU423" s="259" t="s">
        <v>83</v>
      </c>
      <c r="AV423" s="14" t="s">
        <v>146</v>
      </c>
      <c r="AW423" s="14" t="s">
        <v>31</v>
      </c>
      <c r="AX423" s="14" t="s">
        <v>81</v>
      </c>
      <c r="AY423" s="259" t="s">
        <v>139</v>
      </c>
    </row>
    <row r="424" spans="1:65" s="2" customFormat="1" ht="21.75" customHeight="1">
      <c r="A424" s="37"/>
      <c r="B424" s="38"/>
      <c r="C424" s="218" t="s">
        <v>469</v>
      </c>
      <c r="D424" s="218" t="s">
        <v>142</v>
      </c>
      <c r="E424" s="219" t="s">
        <v>575</v>
      </c>
      <c r="F424" s="220" t="s">
        <v>576</v>
      </c>
      <c r="G424" s="221" t="s">
        <v>201</v>
      </c>
      <c r="H424" s="222">
        <v>257.55</v>
      </c>
      <c r="I424" s="223"/>
      <c r="J424" s="224">
        <f>ROUND(I424*H424,2)</f>
        <v>0</v>
      </c>
      <c r="K424" s="225"/>
      <c r="L424" s="43"/>
      <c r="M424" s="226" t="s">
        <v>1</v>
      </c>
      <c r="N424" s="227" t="s">
        <v>38</v>
      </c>
      <c r="O424" s="90"/>
      <c r="P424" s="228">
        <f>O424*H424</f>
        <v>0</v>
      </c>
      <c r="Q424" s="228">
        <v>0</v>
      </c>
      <c r="R424" s="228">
        <f>Q424*H424</f>
        <v>0</v>
      </c>
      <c r="S424" s="228">
        <v>0</v>
      </c>
      <c r="T424" s="229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30" t="s">
        <v>167</v>
      </c>
      <c r="AT424" s="230" t="s">
        <v>142</v>
      </c>
      <c r="AU424" s="230" t="s">
        <v>83</v>
      </c>
      <c r="AY424" s="16" t="s">
        <v>139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6" t="s">
        <v>81</v>
      </c>
      <c r="BK424" s="231">
        <f>ROUND(I424*H424,2)</f>
        <v>0</v>
      </c>
      <c r="BL424" s="16" t="s">
        <v>167</v>
      </c>
      <c r="BM424" s="230" t="s">
        <v>971</v>
      </c>
    </row>
    <row r="425" spans="1:51" s="13" customFormat="1" ht="12">
      <c r="A425" s="13"/>
      <c r="B425" s="237"/>
      <c r="C425" s="238"/>
      <c r="D425" s="239" t="s">
        <v>193</v>
      </c>
      <c r="E425" s="240" t="s">
        <v>1</v>
      </c>
      <c r="F425" s="241" t="s">
        <v>578</v>
      </c>
      <c r="G425" s="238"/>
      <c r="H425" s="242">
        <v>27</v>
      </c>
      <c r="I425" s="243"/>
      <c r="J425" s="238"/>
      <c r="K425" s="238"/>
      <c r="L425" s="244"/>
      <c r="M425" s="245"/>
      <c r="N425" s="246"/>
      <c r="O425" s="246"/>
      <c r="P425" s="246"/>
      <c r="Q425" s="246"/>
      <c r="R425" s="246"/>
      <c r="S425" s="246"/>
      <c r="T425" s="24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8" t="s">
        <v>193</v>
      </c>
      <c r="AU425" s="248" t="s">
        <v>83</v>
      </c>
      <c r="AV425" s="13" t="s">
        <v>83</v>
      </c>
      <c r="AW425" s="13" t="s">
        <v>31</v>
      </c>
      <c r="AX425" s="13" t="s">
        <v>73</v>
      </c>
      <c r="AY425" s="248" t="s">
        <v>139</v>
      </c>
    </row>
    <row r="426" spans="1:51" s="13" customFormat="1" ht="12">
      <c r="A426" s="13"/>
      <c r="B426" s="237"/>
      <c r="C426" s="238"/>
      <c r="D426" s="239" t="s">
        <v>193</v>
      </c>
      <c r="E426" s="240" t="s">
        <v>1</v>
      </c>
      <c r="F426" s="241" t="s">
        <v>980</v>
      </c>
      <c r="G426" s="238"/>
      <c r="H426" s="242">
        <v>63.45</v>
      </c>
      <c r="I426" s="243"/>
      <c r="J426" s="238"/>
      <c r="K426" s="238"/>
      <c r="L426" s="244"/>
      <c r="M426" s="245"/>
      <c r="N426" s="246"/>
      <c r="O426" s="246"/>
      <c r="P426" s="246"/>
      <c r="Q426" s="246"/>
      <c r="R426" s="246"/>
      <c r="S426" s="246"/>
      <c r="T426" s="24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8" t="s">
        <v>193</v>
      </c>
      <c r="AU426" s="248" t="s">
        <v>83</v>
      </c>
      <c r="AV426" s="13" t="s">
        <v>83</v>
      </c>
      <c r="AW426" s="13" t="s">
        <v>31</v>
      </c>
      <c r="AX426" s="13" t="s">
        <v>73</v>
      </c>
      <c r="AY426" s="248" t="s">
        <v>139</v>
      </c>
    </row>
    <row r="427" spans="1:51" s="13" customFormat="1" ht="12">
      <c r="A427" s="13"/>
      <c r="B427" s="237"/>
      <c r="C427" s="238"/>
      <c r="D427" s="239" t="s">
        <v>193</v>
      </c>
      <c r="E427" s="240" t="s">
        <v>1</v>
      </c>
      <c r="F427" s="241" t="s">
        <v>737</v>
      </c>
      <c r="G427" s="238"/>
      <c r="H427" s="242">
        <v>4.32</v>
      </c>
      <c r="I427" s="243"/>
      <c r="J427" s="238"/>
      <c r="K427" s="238"/>
      <c r="L427" s="244"/>
      <c r="M427" s="245"/>
      <c r="N427" s="246"/>
      <c r="O427" s="246"/>
      <c r="P427" s="246"/>
      <c r="Q427" s="246"/>
      <c r="R427" s="246"/>
      <c r="S427" s="246"/>
      <c r="T427" s="24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8" t="s">
        <v>193</v>
      </c>
      <c r="AU427" s="248" t="s">
        <v>83</v>
      </c>
      <c r="AV427" s="13" t="s">
        <v>83</v>
      </c>
      <c r="AW427" s="13" t="s">
        <v>31</v>
      </c>
      <c r="AX427" s="13" t="s">
        <v>73</v>
      </c>
      <c r="AY427" s="248" t="s">
        <v>139</v>
      </c>
    </row>
    <row r="428" spans="1:51" s="13" customFormat="1" ht="12">
      <c r="A428" s="13"/>
      <c r="B428" s="237"/>
      <c r="C428" s="238"/>
      <c r="D428" s="239" t="s">
        <v>193</v>
      </c>
      <c r="E428" s="240" t="s">
        <v>1</v>
      </c>
      <c r="F428" s="241" t="s">
        <v>738</v>
      </c>
      <c r="G428" s="238"/>
      <c r="H428" s="242">
        <v>1.5</v>
      </c>
      <c r="I428" s="243"/>
      <c r="J428" s="238"/>
      <c r="K428" s="238"/>
      <c r="L428" s="244"/>
      <c r="M428" s="245"/>
      <c r="N428" s="246"/>
      <c r="O428" s="246"/>
      <c r="P428" s="246"/>
      <c r="Q428" s="246"/>
      <c r="R428" s="246"/>
      <c r="S428" s="246"/>
      <c r="T428" s="24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8" t="s">
        <v>193</v>
      </c>
      <c r="AU428" s="248" t="s">
        <v>83</v>
      </c>
      <c r="AV428" s="13" t="s">
        <v>83</v>
      </c>
      <c r="AW428" s="13" t="s">
        <v>31</v>
      </c>
      <c r="AX428" s="13" t="s">
        <v>73</v>
      </c>
      <c r="AY428" s="248" t="s">
        <v>139</v>
      </c>
    </row>
    <row r="429" spans="1:51" s="13" customFormat="1" ht="12">
      <c r="A429" s="13"/>
      <c r="B429" s="237"/>
      <c r="C429" s="238"/>
      <c r="D429" s="239" t="s">
        <v>193</v>
      </c>
      <c r="E429" s="240" t="s">
        <v>1</v>
      </c>
      <c r="F429" s="241" t="s">
        <v>583</v>
      </c>
      <c r="G429" s="238"/>
      <c r="H429" s="242">
        <v>35.88</v>
      </c>
      <c r="I429" s="243"/>
      <c r="J429" s="238"/>
      <c r="K429" s="238"/>
      <c r="L429" s="244"/>
      <c r="M429" s="245"/>
      <c r="N429" s="246"/>
      <c r="O429" s="246"/>
      <c r="P429" s="246"/>
      <c r="Q429" s="246"/>
      <c r="R429" s="246"/>
      <c r="S429" s="246"/>
      <c r="T429" s="24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8" t="s">
        <v>193</v>
      </c>
      <c r="AU429" s="248" t="s">
        <v>83</v>
      </c>
      <c r="AV429" s="13" t="s">
        <v>83</v>
      </c>
      <c r="AW429" s="13" t="s">
        <v>31</v>
      </c>
      <c r="AX429" s="13" t="s">
        <v>73</v>
      </c>
      <c r="AY429" s="248" t="s">
        <v>139</v>
      </c>
    </row>
    <row r="430" spans="1:51" s="13" customFormat="1" ht="12">
      <c r="A430" s="13"/>
      <c r="B430" s="237"/>
      <c r="C430" s="238"/>
      <c r="D430" s="239" t="s">
        <v>193</v>
      </c>
      <c r="E430" s="240" t="s">
        <v>1</v>
      </c>
      <c r="F430" s="241" t="s">
        <v>1131</v>
      </c>
      <c r="G430" s="238"/>
      <c r="H430" s="242">
        <v>97.2</v>
      </c>
      <c r="I430" s="243"/>
      <c r="J430" s="238"/>
      <c r="K430" s="238"/>
      <c r="L430" s="244"/>
      <c r="M430" s="245"/>
      <c r="N430" s="246"/>
      <c r="O430" s="246"/>
      <c r="P430" s="246"/>
      <c r="Q430" s="246"/>
      <c r="R430" s="246"/>
      <c r="S430" s="246"/>
      <c r="T430" s="24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8" t="s">
        <v>193</v>
      </c>
      <c r="AU430" s="248" t="s">
        <v>83</v>
      </c>
      <c r="AV430" s="13" t="s">
        <v>83</v>
      </c>
      <c r="AW430" s="13" t="s">
        <v>31</v>
      </c>
      <c r="AX430" s="13" t="s">
        <v>73</v>
      </c>
      <c r="AY430" s="248" t="s">
        <v>139</v>
      </c>
    </row>
    <row r="431" spans="1:51" s="13" customFormat="1" ht="12">
      <c r="A431" s="13"/>
      <c r="B431" s="237"/>
      <c r="C431" s="238"/>
      <c r="D431" s="239" t="s">
        <v>193</v>
      </c>
      <c r="E431" s="240" t="s">
        <v>1</v>
      </c>
      <c r="F431" s="241" t="s">
        <v>741</v>
      </c>
      <c r="G431" s="238"/>
      <c r="H431" s="242">
        <v>5.8</v>
      </c>
      <c r="I431" s="243"/>
      <c r="J431" s="238"/>
      <c r="K431" s="238"/>
      <c r="L431" s="244"/>
      <c r="M431" s="245"/>
      <c r="N431" s="246"/>
      <c r="O431" s="246"/>
      <c r="P431" s="246"/>
      <c r="Q431" s="246"/>
      <c r="R431" s="246"/>
      <c r="S431" s="246"/>
      <c r="T431" s="24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8" t="s">
        <v>193</v>
      </c>
      <c r="AU431" s="248" t="s">
        <v>83</v>
      </c>
      <c r="AV431" s="13" t="s">
        <v>83</v>
      </c>
      <c r="AW431" s="13" t="s">
        <v>31</v>
      </c>
      <c r="AX431" s="13" t="s">
        <v>73</v>
      </c>
      <c r="AY431" s="248" t="s">
        <v>139</v>
      </c>
    </row>
    <row r="432" spans="1:51" s="13" customFormat="1" ht="12">
      <c r="A432" s="13"/>
      <c r="B432" s="237"/>
      <c r="C432" s="238"/>
      <c r="D432" s="239" t="s">
        <v>193</v>
      </c>
      <c r="E432" s="240" t="s">
        <v>1</v>
      </c>
      <c r="F432" s="241" t="s">
        <v>1132</v>
      </c>
      <c r="G432" s="238"/>
      <c r="H432" s="242">
        <v>22.4</v>
      </c>
      <c r="I432" s="243"/>
      <c r="J432" s="238"/>
      <c r="K432" s="238"/>
      <c r="L432" s="244"/>
      <c r="M432" s="245"/>
      <c r="N432" s="246"/>
      <c r="O432" s="246"/>
      <c r="P432" s="246"/>
      <c r="Q432" s="246"/>
      <c r="R432" s="246"/>
      <c r="S432" s="246"/>
      <c r="T432" s="24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8" t="s">
        <v>193</v>
      </c>
      <c r="AU432" s="248" t="s">
        <v>83</v>
      </c>
      <c r="AV432" s="13" t="s">
        <v>83</v>
      </c>
      <c r="AW432" s="13" t="s">
        <v>31</v>
      </c>
      <c r="AX432" s="13" t="s">
        <v>73</v>
      </c>
      <c r="AY432" s="248" t="s">
        <v>139</v>
      </c>
    </row>
    <row r="433" spans="1:51" s="14" customFormat="1" ht="12">
      <c r="A433" s="14"/>
      <c r="B433" s="249"/>
      <c r="C433" s="250"/>
      <c r="D433" s="239" t="s">
        <v>193</v>
      </c>
      <c r="E433" s="251" t="s">
        <v>1</v>
      </c>
      <c r="F433" s="252" t="s">
        <v>195</v>
      </c>
      <c r="G433" s="250"/>
      <c r="H433" s="253">
        <v>257.55</v>
      </c>
      <c r="I433" s="254"/>
      <c r="J433" s="250"/>
      <c r="K433" s="250"/>
      <c r="L433" s="255"/>
      <c r="M433" s="256"/>
      <c r="N433" s="257"/>
      <c r="O433" s="257"/>
      <c r="P433" s="257"/>
      <c r="Q433" s="257"/>
      <c r="R433" s="257"/>
      <c r="S433" s="257"/>
      <c r="T433" s="258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9" t="s">
        <v>193</v>
      </c>
      <c r="AU433" s="259" t="s">
        <v>83</v>
      </c>
      <c r="AV433" s="14" t="s">
        <v>146</v>
      </c>
      <c r="AW433" s="14" t="s">
        <v>31</v>
      </c>
      <c r="AX433" s="14" t="s">
        <v>81</v>
      </c>
      <c r="AY433" s="259" t="s">
        <v>139</v>
      </c>
    </row>
    <row r="434" spans="1:65" s="2" customFormat="1" ht="16.5" customHeight="1">
      <c r="A434" s="37"/>
      <c r="B434" s="38"/>
      <c r="C434" s="260" t="s">
        <v>976</v>
      </c>
      <c r="D434" s="260" t="s">
        <v>230</v>
      </c>
      <c r="E434" s="261" t="s">
        <v>570</v>
      </c>
      <c r="F434" s="262" t="s">
        <v>571</v>
      </c>
      <c r="G434" s="263" t="s">
        <v>201</v>
      </c>
      <c r="H434" s="264">
        <v>270.428</v>
      </c>
      <c r="I434" s="265"/>
      <c r="J434" s="266">
        <f>ROUND(I434*H434,2)</f>
        <v>0</v>
      </c>
      <c r="K434" s="267"/>
      <c r="L434" s="268"/>
      <c r="M434" s="269" t="s">
        <v>1</v>
      </c>
      <c r="N434" s="270" t="s">
        <v>38</v>
      </c>
      <c r="O434" s="90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30" t="s">
        <v>254</v>
      </c>
      <c r="AT434" s="230" t="s">
        <v>230</v>
      </c>
      <c r="AU434" s="230" t="s">
        <v>83</v>
      </c>
      <c r="AY434" s="16" t="s">
        <v>139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6" t="s">
        <v>81</v>
      </c>
      <c r="BK434" s="231">
        <f>ROUND(I434*H434,2)</f>
        <v>0</v>
      </c>
      <c r="BL434" s="16" t="s">
        <v>167</v>
      </c>
      <c r="BM434" s="230" t="s">
        <v>975</v>
      </c>
    </row>
    <row r="435" spans="1:51" s="13" customFormat="1" ht="12">
      <c r="A435" s="13"/>
      <c r="B435" s="237"/>
      <c r="C435" s="238"/>
      <c r="D435" s="239" t="s">
        <v>193</v>
      </c>
      <c r="E435" s="240" t="s">
        <v>1</v>
      </c>
      <c r="F435" s="241" t="s">
        <v>1133</v>
      </c>
      <c r="G435" s="238"/>
      <c r="H435" s="242">
        <v>270.4275</v>
      </c>
      <c r="I435" s="243"/>
      <c r="J435" s="238"/>
      <c r="K435" s="238"/>
      <c r="L435" s="244"/>
      <c r="M435" s="245"/>
      <c r="N435" s="246"/>
      <c r="O435" s="246"/>
      <c r="P435" s="246"/>
      <c r="Q435" s="246"/>
      <c r="R435" s="246"/>
      <c r="S435" s="246"/>
      <c r="T435" s="247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8" t="s">
        <v>193</v>
      </c>
      <c r="AU435" s="248" t="s">
        <v>83</v>
      </c>
      <c r="AV435" s="13" t="s">
        <v>83</v>
      </c>
      <c r="AW435" s="13" t="s">
        <v>31</v>
      </c>
      <c r="AX435" s="13" t="s">
        <v>73</v>
      </c>
      <c r="AY435" s="248" t="s">
        <v>139</v>
      </c>
    </row>
    <row r="436" spans="1:51" s="14" customFormat="1" ht="12">
      <c r="A436" s="14"/>
      <c r="B436" s="249"/>
      <c r="C436" s="250"/>
      <c r="D436" s="239" t="s">
        <v>193</v>
      </c>
      <c r="E436" s="251" t="s">
        <v>1</v>
      </c>
      <c r="F436" s="252" t="s">
        <v>195</v>
      </c>
      <c r="G436" s="250"/>
      <c r="H436" s="253">
        <v>270.4275</v>
      </c>
      <c r="I436" s="254"/>
      <c r="J436" s="250"/>
      <c r="K436" s="250"/>
      <c r="L436" s="255"/>
      <c r="M436" s="256"/>
      <c r="N436" s="257"/>
      <c r="O436" s="257"/>
      <c r="P436" s="257"/>
      <c r="Q436" s="257"/>
      <c r="R436" s="257"/>
      <c r="S436" s="257"/>
      <c r="T436" s="258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9" t="s">
        <v>193</v>
      </c>
      <c r="AU436" s="259" t="s">
        <v>83</v>
      </c>
      <c r="AV436" s="14" t="s">
        <v>146</v>
      </c>
      <c r="AW436" s="14" t="s">
        <v>31</v>
      </c>
      <c r="AX436" s="14" t="s">
        <v>81</v>
      </c>
      <c r="AY436" s="259" t="s">
        <v>139</v>
      </c>
    </row>
    <row r="437" spans="1:65" s="2" customFormat="1" ht="24.15" customHeight="1">
      <c r="A437" s="37"/>
      <c r="B437" s="38"/>
      <c r="C437" s="218" t="s">
        <v>474</v>
      </c>
      <c r="D437" s="218" t="s">
        <v>142</v>
      </c>
      <c r="E437" s="219" t="s">
        <v>588</v>
      </c>
      <c r="F437" s="220" t="s">
        <v>589</v>
      </c>
      <c r="G437" s="221" t="s">
        <v>201</v>
      </c>
      <c r="H437" s="222">
        <v>1443.382</v>
      </c>
      <c r="I437" s="223"/>
      <c r="J437" s="224">
        <f>ROUND(I437*H437,2)</f>
        <v>0</v>
      </c>
      <c r="K437" s="225"/>
      <c r="L437" s="43"/>
      <c r="M437" s="226" t="s">
        <v>1</v>
      </c>
      <c r="N437" s="227" t="s">
        <v>38</v>
      </c>
      <c r="O437" s="90"/>
      <c r="P437" s="228">
        <f>O437*H437</f>
        <v>0</v>
      </c>
      <c r="Q437" s="228">
        <v>0.0002012</v>
      </c>
      <c r="R437" s="228">
        <f>Q437*H437</f>
        <v>0.2904084584</v>
      </c>
      <c r="S437" s="228">
        <v>0</v>
      </c>
      <c r="T437" s="229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30" t="s">
        <v>167</v>
      </c>
      <c r="AT437" s="230" t="s">
        <v>142</v>
      </c>
      <c r="AU437" s="230" t="s">
        <v>83</v>
      </c>
      <c r="AY437" s="16" t="s">
        <v>139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6" t="s">
        <v>81</v>
      </c>
      <c r="BK437" s="231">
        <f>ROUND(I437*H437,2)</f>
        <v>0</v>
      </c>
      <c r="BL437" s="16" t="s">
        <v>167</v>
      </c>
      <c r="BM437" s="230" t="s">
        <v>977</v>
      </c>
    </row>
    <row r="438" spans="1:51" s="13" customFormat="1" ht="12">
      <c r="A438" s="13"/>
      <c r="B438" s="237"/>
      <c r="C438" s="238"/>
      <c r="D438" s="239" t="s">
        <v>193</v>
      </c>
      <c r="E438" s="240" t="s">
        <v>1</v>
      </c>
      <c r="F438" s="241" t="s">
        <v>1192</v>
      </c>
      <c r="G438" s="238"/>
      <c r="H438" s="242">
        <v>1443.382</v>
      </c>
      <c r="I438" s="243"/>
      <c r="J438" s="238"/>
      <c r="K438" s="238"/>
      <c r="L438" s="244"/>
      <c r="M438" s="245"/>
      <c r="N438" s="246"/>
      <c r="O438" s="246"/>
      <c r="P438" s="246"/>
      <c r="Q438" s="246"/>
      <c r="R438" s="246"/>
      <c r="S438" s="246"/>
      <c r="T438" s="24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8" t="s">
        <v>193</v>
      </c>
      <c r="AU438" s="248" t="s">
        <v>83</v>
      </c>
      <c r="AV438" s="13" t="s">
        <v>83</v>
      </c>
      <c r="AW438" s="13" t="s">
        <v>31</v>
      </c>
      <c r="AX438" s="13" t="s">
        <v>73</v>
      </c>
      <c r="AY438" s="248" t="s">
        <v>139</v>
      </c>
    </row>
    <row r="439" spans="1:51" s="14" customFormat="1" ht="12">
      <c r="A439" s="14"/>
      <c r="B439" s="249"/>
      <c r="C439" s="250"/>
      <c r="D439" s="239" t="s">
        <v>193</v>
      </c>
      <c r="E439" s="251" t="s">
        <v>1</v>
      </c>
      <c r="F439" s="252" t="s">
        <v>195</v>
      </c>
      <c r="G439" s="250"/>
      <c r="H439" s="253">
        <v>1443.382</v>
      </c>
      <c r="I439" s="254"/>
      <c r="J439" s="250"/>
      <c r="K439" s="250"/>
      <c r="L439" s="255"/>
      <c r="M439" s="256"/>
      <c r="N439" s="257"/>
      <c r="O439" s="257"/>
      <c r="P439" s="257"/>
      <c r="Q439" s="257"/>
      <c r="R439" s="257"/>
      <c r="S439" s="257"/>
      <c r="T439" s="25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9" t="s">
        <v>193</v>
      </c>
      <c r="AU439" s="259" t="s">
        <v>83</v>
      </c>
      <c r="AV439" s="14" t="s">
        <v>146</v>
      </c>
      <c r="AW439" s="14" t="s">
        <v>31</v>
      </c>
      <c r="AX439" s="14" t="s">
        <v>81</v>
      </c>
      <c r="AY439" s="259" t="s">
        <v>139</v>
      </c>
    </row>
    <row r="440" spans="1:65" s="2" customFormat="1" ht="24.15" customHeight="1">
      <c r="A440" s="37"/>
      <c r="B440" s="38"/>
      <c r="C440" s="218" t="s">
        <v>982</v>
      </c>
      <c r="D440" s="218" t="s">
        <v>142</v>
      </c>
      <c r="E440" s="219" t="s">
        <v>592</v>
      </c>
      <c r="F440" s="220" t="s">
        <v>593</v>
      </c>
      <c r="G440" s="221" t="s">
        <v>201</v>
      </c>
      <c r="H440" s="222">
        <v>1418.422</v>
      </c>
      <c r="I440" s="223"/>
      <c r="J440" s="224">
        <f>ROUND(I440*H440,2)</f>
        <v>0</v>
      </c>
      <c r="K440" s="225"/>
      <c r="L440" s="43"/>
      <c r="M440" s="226" t="s">
        <v>1</v>
      </c>
      <c r="N440" s="227" t="s">
        <v>38</v>
      </c>
      <c r="O440" s="90"/>
      <c r="P440" s="228">
        <f>O440*H440</f>
        <v>0</v>
      </c>
      <c r="Q440" s="228">
        <v>0.000286</v>
      </c>
      <c r="R440" s="228">
        <f>Q440*H440</f>
        <v>0.40566869200000005</v>
      </c>
      <c r="S440" s="228">
        <v>0</v>
      </c>
      <c r="T440" s="229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30" t="s">
        <v>167</v>
      </c>
      <c r="AT440" s="230" t="s">
        <v>142</v>
      </c>
      <c r="AU440" s="230" t="s">
        <v>83</v>
      </c>
      <c r="AY440" s="16" t="s">
        <v>139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6" t="s">
        <v>81</v>
      </c>
      <c r="BK440" s="231">
        <f>ROUND(I440*H440,2)</f>
        <v>0</v>
      </c>
      <c r="BL440" s="16" t="s">
        <v>167</v>
      </c>
      <c r="BM440" s="230" t="s">
        <v>979</v>
      </c>
    </row>
    <row r="441" spans="1:51" s="13" customFormat="1" ht="12">
      <c r="A441" s="13"/>
      <c r="B441" s="237"/>
      <c r="C441" s="238"/>
      <c r="D441" s="239" t="s">
        <v>193</v>
      </c>
      <c r="E441" s="240" t="s">
        <v>1</v>
      </c>
      <c r="F441" s="241" t="s">
        <v>1192</v>
      </c>
      <c r="G441" s="238"/>
      <c r="H441" s="242">
        <v>1443.382</v>
      </c>
      <c r="I441" s="243"/>
      <c r="J441" s="238"/>
      <c r="K441" s="238"/>
      <c r="L441" s="244"/>
      <c r="M441" s="245"/>
      <c r="N441" s="246"/>
      <c r="O441" s="246"/>
      <c r="P441" s="246"/>
      <c r="Q441" s="246"/>
      <c r="R441" s="246"/>
      <c r="S441" s="246"/>
      <c r="T441" s="24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8" t="s">
        <v>193</v>
      </c>
      <c r="AU441" s="248" t="s">
        <v>83</v>
      </c>
      <c r="AV441" s="13" t="s">
        <v>83</v>
      </c>
      <c r="AW441" s="13" t="s">
        <v>31</v>
      </c>
      <c r="AX441" s="13" t="s">
        <v>73</v>
      </c>
      <c r="AY441" s="248" t="s">
        <v>139</v>
      </c>
    </row>
    <row r="442" spans="1:51" s="13" customFormat="1" ht="12">
      <c r="A442" s="13"/>
      <c r="B442" s="237"/>
      <c r="C442" s="238"/>
      <c r="D442" s="239" t="s">
        <v>193</v>
      </c>
      <c r="E442" s="240" t="s">
        <v>1</v>
      </c>
      <c r="F442" s="241" t="s">
        <v>1193</v>
      </c>
      <c r="G442" s="238"/>
      <c r="H442" s="242">
        <v>-24.96</v>
      </c>
      <c r="I442" s="243"/>
      <c r="J442" s="238"/>
      <c r="K442" s="238"/>
      <c r="L442" s="244"/>
      <c r="M442" s="245"/>
      <c r="N442" s="246"/>
      <c r="O442" s="246"/>
      <c r="P442" s="246"/>
      <c r="Q442" s="246"/>
      <c r="R442" s="246"/>
      <c r="S442" s="246"/>
      <c r="T442" s="24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8" t="s">
        <v>193</v>
      </c>
      <c r="AU442" s="248" t="s">
        <v>83</v>
      </c>
      <c r="AV442" s="13" t="s">
        <v>83</v>
      </c>
      <c r="AW442" s="13" t="s">
        <v>31</v>
      </c>
      <c r="AX442" s="13" t="s">
        <v>73</v>
      </c>
      <c r="AY442" s="248" t="s">
        <v>139</v>
      </c>
    </row>
    <row r="443" spans="1:51" s="14" customFormat="1" ht="12">
      <c r="A443" s="14"/>
      <c r="B443" s="249"/>
      <c r="C443" s="250"/>
      <c r="D443" s="239" t="s">
        <v>193</v>
      </c>
      <c r="E443" s="251" t="s">
        <v>1</v>
      </c>
      <c r="F443" s="252" t="s">
        <v>195</v>
      </c>
      <c r="G443" s="250"/>
      <c r="H443" s="253">
        <v>1418.422</v>
      </c>
      <c r="I443" s="254"/>
      <c r="J443" s="250"/>
      <c r="K443" s="250"/>
      <c r="L443" s="255"/>
      <c r="M443" s="256"/>
      <c r="N443" s="257"/>
      <c r="O443" s="257"/>
      <c r="P443" s="257"/>
      <c r="Q443" s="257"/>
      <c r="R443" s="257"/>
      <c r="S443" s="257"/>
      <c r="T443" s="25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9" t="s">
        <v>193</v>
      </c>
      <c r="AU443" s="259" t="s">
        <v>83</v>
      </c>
      <c r="AV443" s="14" t="s">
        <v>146</v>
      </c>
      <c r="AW443" s="14" t="s">
        <v>31</v>
      </c>
      <c r="AX443" s="14" t="s">
        <v>81</v>
      </c>
      <c r="AY443" s="259" t="s">
        <v>139</v>
      </c>
    </row>
    <row r="444" spans="1:65" s="2" customFormat="1" ht="24.15" customHeight="1">
      <c r="A444" s="37"/>
      <c r="B444" s="38"/>
      <c r="C444" s="218" t="s">
        <v>478</v>
      </c>
      <c r="D444" s="218" t="s">
        <v>142</v>
      </c>
      <c r="E444" s="219" t="s">
        <v>597</v>
      </c>
      <c r="F444" s="220" t="s">
        <v>598</v>
      </c>
      <c r="G444" s="221" t="s">
        <v>201</v>
      </c>
      <c r="H444" s="222">
        <v>198.915</v>
      </c>
      <c r="I444" s="223"/>
      <c r="J444" s="224">
        <f>ROUND(I444*H444,2)</f>
        <v>0</v>
      </c>
      <c r="K444" s="225"/>
      <c r="L444" s="43"/>
      <c r="M444" s="226" t="s">
        <v>1</v>
      </c>
      <c r="N444" s="227" t="s">
        <v>38</v>
      </c>
      <c r="O444" s="90"/>
      <c r="P444" s="228">
        <f>O444*H444</f>
        <v>0</v>
      </c>
      <c r="Q444" s="228">
        <v>0.00033</v>
      </c>
      <c r="R444" s="228">
        <f>Q444*H444</f>
        <v>0.06564194999999999</v>
      </c>
      <c r="S444" s="228">
        <v>0</v>
      </c>
      <c r="T444" s="229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30" t="s">
        <v>167</v>
      </c>
      <c r="AT444" s="230" t="s">
        <v>142</v>
      </c>
      <c r="AU444" s="230" t="s">
        <v>83</v>
      </c>
      <c r="AY444" s="16" t="s">
        <v>139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6" t="s">
        <v>81</v>
      </c>
      <c r="BK444" s="231">
        <f>ROUND(I444*H444,2)</f>
        <v>0</v>
      </c>
      <c r="BL444" s="16" t="s">
        <v>167</v>
      </c>
      <c r="BM444" s="230" t="s">
        <v>1194</v>
      </c>
    </row>
    <row r="445" spans="1:51" s="13" customFormat="1" ht="12">
      <c r="A445" s="13"/>
      <c r="B445" s="237"/>
      <c r="C445" s="238"/>
      <c r="D445" s="239" t="s">
        <v>193</v>
      </c>
      <c r="E445" s="240" t="s">
        <v>1</v>
      </c>
      <c r="F445" s="241" t="s">
        <v>1126</v>
      </c>
      <c r="G445" s="238"/>
      <c r="H445" s="242">
        <v>214.815</v>
      </c>
      <c r="I445" s="243"/>
      <c r="J445" s="238"/>
      <c r="K445" s="238"/>
      <c r="L445" s="244"/>
      <c r="M445" s="245"/>
      <c r="N445" s="246"/>
      <c r="O445" s="246"/>
      <c r="P445" s="246"/>
      <c r="Q445" s="246"/>
      <c r="R445" s="246"/>
      <c r="S445" s="246"/>
      <c r="T445" s="24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8" t="s">
        <v>193</v>
      </c>
      <c r="AU445" s="248" t="s">
        <v>83</v>
      </c>
      <c r="AV445" s="13" t="s">
        <v>83</v>
      </c>
      <c r="AW445" s="13" t="s">
        <v>31</v>
      </c>
      <c r="AX445" s="13" t="s">
        <v>73</v>
      </c>
      <c r="AY445" s="248" t="s">
        <v>139</v>
      </c>
    </row>
    <row r="446" spans="1:51" s="13" customFormat="1" ht="12">
      <c r="A446" s="13"/>
      <c r="B446" s="237"/>
      <c r="C446" s="238"/>
      <c r="D446" s="239" t="s">
        <v>193</v>
      </c>
      <c r="E446" s="240" t="s">
        <v>1</v>
      </c>
      <c r="F446" s="241" t="s">
        <v>1127</v>
      </c>
      <c r="G446" s="238"/>
      <c r="H446" s="242">
        <v>-15.9</v>
      </c>
      <c r="I446" s="243"/>
      <c r="J446" s="238"/>
      <c r="K446" s="238"/>
      <c r="L446" s="244"/>
      <c r="M446" s="245"/>
      <c r="N446" s="246"/>
      <c r="O446" s="246"/>
      <c r="P446" s="246"/>
      <c r="Q446" s="246"/>
      <c r="R446" s="246"/>
      <c r="S446" s="246"/>
      <c r="T446" s="24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8" t="s">
        <v>193</v>
      </c>
      <c r="AU446" s="248" t="s">
        <v>83</v>
      </c>
      <c r="AV446" s="13" t="s">
        <v>83</v>
      </c>
      <c r="AW446" s="13" t="s">
        <v>31</v>
      </c>
      <c r="AX446" s="13" t="s">
        <v>73</v>
      </c>
      <c r="AY446" s="248" t="s">
        <v>139</v>
      </c>
    </row>
    <row r="447" spans="1:51" s="14" customFormat="1" ht="12">
      <c r="A447" s="14"/>
      <c r="B447" s="249"/>
      <c r="C447" s="250"/>
      <c r="D447" s="239" t="s">
        <v>193</v>
      </c>
      <c r="E447" s="251" t="s">
        <v>1</v>
      </c>
      <c r="F447" s="252" t="s">
        <v>195</v>
      </c>
      <c r="G447" s="250"/>
      <c r="H447" s="253">
        <v>198.915</v>
      </c>
      <c r="I447" s="254"/>
      <c r="J447" s="250"/>
      <c r="K447" s="250"/>
      <c r="L447" s="255"/>
      <c r="M447" s="256"/>
      <c r="N447" s="257"/>
      <c r="O447" s="257"/>
      <c r="P447" s="257"/>
      <c r="Q447" s="257"/>
      <c r="R447" s="257"/>
      <c r="S447" s="257"/>
      <c r="T447" s="25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9" t="s">
        <v>193</v>
      </c>
      <c r="AU447" s="259" t="s">
        <v>83</v>
      </c>
      <c r="AV447" s="14" t="s">
        <v>146</v>
      </c>
      <c r="AW447" s="14" t="s">
        <v>31</v>
      </c>
      <c r="AX447" s="14" t="s">
        <v>81</v>
      </c>
      <c r="AY447" s="259" t="s">
        <v>139</v>
      </c>
    </row>
    <row r="448" spans="1:65" s="2" customFormat="1" ht="24.15" customHeight="1">
      <c r="A448" s="37"/>
      <c r="B448" s="38"/>
      <c r="C448" s="218" t="s">
        <v>987</v>
      </c>
      <c r="D448" s="218" t="s">
        <v>142</v>
      </c>
      <c r="E448" s="219" t="s">
        <v>600</v>
      </c>
      <c r="F448" s="220" t="s">
        <v>601</v>
      </c>
      <c r="G448" s="221" t="s">
        <v>201</v>
      </c>
      <c r="H448" s="222">
        <v>198.915</v>
      </c>
      <c r="I448" s="223"/>
      <c r="J448" s="224">
        <f>ROUND(I448*H448,2)</f>
        <v>0</v>
      </c>
      <c r="K448" s="225"/>
      <c r="L448" s="43"/>
      <c r="M448" s="226" t="s">
        <v>1</v>
      </c>
      <c r="N448" s="227" t="s">
        <v>38</v>
      </c>
      <c r="O448" s="90"/>
      <c r="P448" s="228">
        <f>O448*H448</f>
        <v>0</v>
      </c>
      <c r="Q448" s="228">
        <v>2E-05</v>
      </c>
      <c r="R448" s="228">
        <f>Q448*H448</f>
        <v>0.003978300000000001</v>
      </c>
      <c r="S448" s="228">
        <v>0</v>
      </c>
      <c r="T448" s="229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30" t="s">
        <v>167</v>
      </c>
      <c r="AT448" s="230" t="s">
        <v>142</v>
      </c>
      <c r="AU448" s="230" t="s">
        <v>83</v>
      </c>
      <c r="AY448" s="16" t="s">
        <v>139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6" t="s">
        <v>81</v>
      </c>
      <c r="BK448" s="231">
        <f>ROUND(I448*H448,2)</f>
        <v>0</v>
      </c>
      <c r="BL448" s="16" t="s">
        <v>167</v>
      </c>
      <c r="BM448" s="230" t="s">
        <v>1195</v>
      </c>
    </row>
    <row r="449" spans="1:51" s="13" customFormat="1" ht="12">
      <c r="A449" s="13"/>
      <c r="B449" s="237"/>
      <c r="C449" s="238"/>
      <c r="D449" s="239" t="s">
        <v>193</v>
      </c>
      <c r="E449" s="240" t="s">
        <v>1</v>
      </c>
      <c r="F449" s="241" t="s">
        <v>1126</v>
      </c>
      <c r="G449" s="238"/>
      <c r="H449" s="242">
        <v>214.815</v>
      </c>
      <c r="I449" s="243"/>
      <c r="J449" s="238"/>
      <c r="K449" s="238"/>
      <c r="L449" s="244"/>
      <c r="M449" s="245"/>
      <c r="N449" s="246"/>
      <c r="O449" s="246"/>
      <c r="P449" s="246"/>
      <c r="Q449" s="246"/>
      <c r="R449" s="246"/>
      <c r="S449" s="246"/>
      <c r="T449" s="24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8" t="s">
        <v>193</v>
      </c>
      <c r="AU449" s="248" t="s">
        <v>83</v>
      </c>
      <c r="AV449" s="13" t="s">
        <v>83</v>
      </c>
      <c r="AW449" s="13" t="s">
        <v>31</v>
      </c>
      <c r="AX449" s="13" t="s">
        <v>73</v>
      </c>
      <c r="AY449" s="248" t="s">
        <v>139</v>
      </c>
    </row>
    <row r="450" spans="1:51" s="13" customFormat="1" ht="12">
      <c r="A450" s="13"/>
      <c r="B450" s="237"/>
      <c r="C450" s="238"/>
      <c r="D450" s="239" t="s">
        <v>193</v>
      </c>
      <c r="E450" s="240" t="s">
        <v>1</v>
      </c>
      <c r="F450" s="241" t="s">
        <v>1127</v>
      </c>
      <c r="G450" s="238"/>
      <c r="H450" s="242">
        <v>-15.9</v>
      </c>
      <c r="I450" s="243"/>
      <c r="J450" s="238"/>
      <c r="K450" s="238"/>
      <c r="L450" s="244"/>
      <c r="M450" s="245"/>
      <c r="N450" s="246"/>
      <c r="O450" s="246"/>
      <c r="P450" s="246"/>
      <c r="Q450" s="246"/>
      <c r="R450" s="246"/>
      <c r="S450" s="246"/>
      <c r="T450" s="24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8" t="s">
        <v>193</v>
      </c>
      <c r="AU450" s="248" t="s">
        <v>83</v>
      </c>
      <c r="AV450" s="13" t="s">
        <v>83</v>
      </c>
      <c r="AW450" s="13" t="s">
        <v>31</v>
      </c>
      <c r="AX450" s="13" t="s">
        <v>73</v>
      </c>
      <c r="AY450" s="248" t="s">
        <v>139</v>
      </c>
    </row>
    <row r="451" spans="1:51" s="14" customFormat="1" ht="12">
      <c r="A451" s="14"/>
      <c r="B451" s="249"/>
      <c r="C451" s="250"/>
      <c r="D451" s="239" t="s">
        <v>193</v>
      </c>
      <c r="E451" s="251" t="s">
        <v>1</v>
      </c>
      <c r="F451" s="252" t="s">
        <v>195</v>
      </c>
      <c r="G451" s="250"/>
      <c r="H451" s="253">
        <v>198.915</v>
      </c>
      <c r="I451" s="254"/>
      <c r="J451" s="250"/>
      <c r="K451" s="250"/>
      <c r="L451" s="255"/>
      <c r="M451" s="256"/>
      <c r="N451" s="257"/>
      <c r="O451" s="257"/>
      <c r="P451" s="257"/>
      <c r="Q451" s="257"/>
      <c r="R451" s="257"/>
      <c r="S451" s="257"/>
      <c r="T451" s="258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9" t="s">
        <v>193</v>
      </c>
      <c r="AU451" s="259" t="s">
        <v>83</v>
      </c>
      <c r="AV451" s="14" t="s">
        <v>146</v>
      </c>
      <c r="AW451" s="14" t="s">
        <v>31</v>
      </c>
      <c r="AX451" s="14" t="s">
        <v>81</v>
      </c>
      <c r="AY451" s="259" t="s">
        <v>139</v>
      </c>
    </row>
    <row r="452" spans="1:65" s="2" customFormat="1" ht="16.5" customHeight="1">
      <c r="A452" s="37"/>
      <c r="B452" s="38"/>
      <c r="C452" s="218" t="s">
        <v>481</v>
      </c>
      <c r="D452" s="218" t="s">
        <v>142</v>
      </c>
      <c r="E452" s="219" t="s">
        <v>604</v>
      </c>
      <c r="F452" s="220" t="s">
        <v>605</v>
      </c>
      <c r="G452" s="221" t="s">
        <v>201</v>
      </c>
      <c r="H452" s="222">
        <v>24.96</v>
      </c>
      <c r="I452" s="223"/>
      <c r="J452" s="224">
        <f>ROUND(I452*H452,2)</f>
        <v>0</v>
      </c>
      <c r="K452" s="225"/>
      <c r="L452" s="43"/>
      <c r="M452" s="226" t="s">
        <v>1</v>
      </c>
      <c r="N452" s="227" t="s">
        <v>38</v>
      </c>
      <c r="O452" s="90"/>
      <c r="P452" s="228">
        <f>O452*H452</f>
        <v>0</v>
      </c>
      <c r="Q452" s="228">
        <v>0.00025</v>
      </c>
      <c r="R452" s="228">
        <f>Q452*H452</f>
        <v>0.006240000000000001</v>
      </c>
      <c r="S452" s="228">
        <v>0</v>
      </c>
      <c r="T452" s="229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30" t="s">
        <v>167</v>
      </c>
      <c r="AT452" s="230" t="s">
        <v>142</v>
      </c>
      <c r="AU452" s="230" t="s">
        <v>83</v>
      </c>
      <c r="AY452" s="16" t="s">
        <v>139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6" t="s">
        <v>81</v>
      </c>
      <c r="BK452" s="231">
        <f>ROUND(I452*H452,2)</f>
        <v>0</v>
      </c>
      <c r="BL452" s="16" t="s">
        <v>167</v>
      </c>
      <c r="BM452" s="230" t="s">
        <v>983</v>
      </c>
    </row>
    <row r="453" spans="1:51" s="13" customFormat="1" ht="12">
      <c r="A453" s="13"/>
      <c r="B453" s="237"/>
      <c r="C453" s="238"/>
      <c r="D453" s="239" t="s">
        <v>193</v>
      </c>
      <c r="E453" s="240" t="s">
        <v>1</v>
      </c>
      <c r="F453" s="241" t="s">
        <v>1196</v>
      </c>
      <c r="G453" s="238"/>
      <c r="H453" s="242">
        <v>24.96</v>
      </c>
      <c r="I453" s="243"/>
      <c r="J453" s="238"/>
      <c r="K453" s="238"/>
      <c r="L453" s="244"/>
      <c r="M453" s="245"/>
      <c r="N453" s="246"/>
      <c r="O453" s="246"/>
      <c r="P453" s="246"/>
      <c r="Q453" s="246"/>
      <c r="R453" s="246"/>
      <c r="S453" s="246"/>
      <c r="T453" s="247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8" t="s">
        <v>193</v>
      </c>
      <c r="AU453" s="248" t="s">
        <v>83</v>
      </c>
      <c r="AV453" s="13" t="s">
        <v>83</v>
      </c>
      <c r="AW453" s="13" t="s">
        <v>31</v>
      </c>
      <c r="AX453" s="13" t="s">
        <v>73</v>
      </c>
      <c r="AY453" s="248" t="s">
        <v>139</v>
      </c>
    </row>
    <row r="454" spans="1:51" s="14" customFormat="1" ht="12">
      <c r="A454" s="14"/>
      <c r="B454" s="249"/>
      <c r="C454" s="250"/>
      <c r="D454" s="239" t="s">
        <v>193</v>
      </c>
      <c r="E454" s="251" t="s">
        <v>1</v>
      </c>
      <c r="F454" s="252" t="s">
        <v>195</v>
      </c>
      <c r="G454" s="250"/>
      <c r="H454" s="253">
        <v>24.96</v>
      </c>
      <c r="I454" s="254"/>
      <c r="J454" s="250"/>
      <c r="K454" s="250"/>
      <c r="L454" s="255"/>
      <c r="M454" s="256"/>
      <c r="N454" s="257"/>
      <c r="O454" s="257"/>
      <c r="P454" s="257"/>
      <c r="Q454" s="257"/>
      <c r="R454" s="257"/>
      <c r="S454" s="257"/>
      <c r="T454" s="25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9" t="s">
        <v>193</v>
      </c>
      <c r="AU454" s="259" t="s">
        <v>83</v>
      </c>
      <c r="AV454" s="14" t="s">
        <v>146</v>
      </c>
      <c r="AW454" s="14" t="s">
        <v>31</v>
      </c>
      <c r="AX454" s="14" t="s">
        <v>81</v>
      </c>
      <c r="AY454" s="259" t="s">
        <v>139</v>
      </c>
    </row>
    <row r="455" spans="1:63" s="12" customFormat="1" ht="25.9" customHeight="1">
      <c r="A455" s="12"/>
      <c r="B455" s="202"/>
      <c r="C455" s="203"/>
      <c r="D455" s="204" t="s">
        <v>72</v>
      </c>
      <c r="E455" s="205" t="s">
        <v>607</v>
      </c>
      <c r="F455" s="205" t="s">
        <v>608</v>
      </c>
      <c r="G455" s="203"/>
      <c r="H455" s="203"/>
      <c r="I455" s="206"/>
      <c r="J455" s="207">
        <f>BK455</f>
        <v>0</v>
      </c>
      <c r="K455" s="203"/>
      <c r="L455" s="208"/>
      <c r="M455" s="209"/>
      <c r="N455" s="210"/>
      <c r="O455" s="210"/>
      <c r="P455" s="211">
        <f>P456</f>
        <v>0</v>
      </c>
      <c r="Q455" s="210"/>
      <c r="R455" s="211">
        <f>R456</f>
        <v>0</v>
      </c>
      <c r="S455" s="210"/>
      <c r="T455" s="212">
        <f>T456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13" t="s">
        <v>146</v>
      </c>
      <c r="AT455" s="214" t="s">
        <v>72</v>
      </c>
      <c r="AU455" s="214" t="s">
        <v>73</v>
      </c>
      <c r="AY455" s="213" t="s">
        <v>139</v>
      </c>
      <c r="BK455" s="215">
        <f>BK456</f>
        <v>0</v>
      </c>
    </row>
    <row r="456" spans="1:65" s="2" customFormat="1" ht="16.5" customHeight="1">
      <c r="A456" s="37"/>
      <c r="B456" s="38"/>
      <c r="C456" s="218" t="s">
        <v>993</v>
      </c>
      <c r="D456" s="218" t="s">
        <v>142</v>
      </c>
      <c r="E456" s="219" t="s">
        <v>609</v>
      </c>
      <c r="F456" s="220" t="s">
        <v>610</v>
      </c>
      <c r="G456" s="221" t="s">
        <v>149</v>
      </c>
      <c r="H456" s="222">
        <v>1</v>
      </c>
      <c r="I456" s="223"/>
      <c r="J456" s="224">
        <f>ROUND(I456*H456,2)</f>
        <v>0</v>
      </c>
      <c r="K456" s="225"/>
      <c r="L456" s="43"/>
      <c r="M456" s="232" t="s">
        <v>1</v>
      </c>
      <c r="N456" s="233" t="s">
        <v>38</v>
      </c>
      <c r="O456" s="234"/>
      <c r="P456" s="235">
        <f>O456*H456</f>
        <v>0</v>
      </c>
      <c r="Q456" s="235">
        <v>0</v>
      </c>
      <c r="R456" s="235">
        <f>Q456*H456</f>
        <v>0</v>
      </c>
      <c r="S456" s="235">
        <v>0</v>
      </c>
      <c r="T456" s="236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30" t="s">
        <v>611</v>
      </c>
      <c r="AT456" s="230" t="s">
        <v>142</v>
      </c>
      <c r="AU456" s="230" t="s">
        <v>81</v>
      </c>
      <c r="AY456" s="16" t="s">
        <v>139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6" t="s">
        <v>81</v>
      </c>
      <c r="BK456" s="231">
        <f>ROUND(I456*H456,2)</f>
        <v>0</v>
      </c>
      <c r="BL456" s="16" t="s">
        <v>611</v>
      </c>
      <c r="BM456" s="230" t="s">
        <v>985</v>
      </c>
    </row>
    <row r="457" spans="1:31" s="2" customFormat="1" ht="6.95" customHeight="1">
      <c r="A457" s="37"/>
      <c r="B457" s="65"/>
      <c r="C457" s="66"/>
      <c r="D457" s="66"/>
      <c r="E457" s="66"/>
      <c r="F457" s="66"/>
      <c r="G457" s="66"/>
      <c r="H457" s="66"/>
      <c r="I457" s="66"/>
      <c r="J457" s="66"/>
      <c r="K457" s="66"/>
      <c r="L457" s="43"/>
      <c r="M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</row>
  </sheetData>
  <sheetProtection password="CC35" sheet="1" objects="1" scenarios="1" formatColumns="0" formatRows="0" autoFilter="0"/>
  <autoFilter ref="C136:K456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111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Polyfunkční dům Dragounská 12, Cheb - rozpočet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1197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30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ROUND((SUM(BE125:BE182)),2)</f>
        <v>0</v>
      </c>
      <c r="G33" s="37"/>
      <c r="H33" s="37"/>
      <c r="I33" s="154">
        <v>0.21</v>
      </c>
      <c r="J33" s="153">
        <f>ROUND(((SUM(BE125:BE182))*I33),2)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ROUND((SUM(BF125:BF182)),2)</f>
        <v>0</v>
      </c>
      <c r="G34" s="37"/>
      <c r="H34" s="37"/>
      <c r="I34" s="154">
        <v>0.15</v>
      </c>
      <c r="J34" s="153">
        <f>ROUND(((SUM(BF125:BF182))*I34),2)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ROUND((SUM(BG125:BG182)),2)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ROUND((SUM(BH125:BH182)),2)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ROUND((SUM(BI125:BI182)),2)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Polyfunkční dům Dragounská 12, Cheb - rozpočet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60 - 6NP - ordinace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30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115</v>
      </c>
      <c r="D94" s="175"/>
      <c r="E94" s="175"/>
      <c r="F94" s="175"/>
      <c r="G94" s="175"/>
      <c r="H94" s="175"/>
      <c r="I94" s="175"/>
      <c r="J94" s="176" t="s">
        <v>116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117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118</v>
      </c>
    </row>
    <row r="97" spans="1:31" s="9" customFormat="1" ht="24.95" customHeight="1">
      <c r="A97" s="9"/>
      <c r="B97" s="178"/>
      <c r="C97" s="179"/>
      <c r="D97" s="180" t="s">
        <v>169</v>
      </c>
      <c r="E97" s="181"/>
      <c r="F97" s="181"/>
      <c r="G97" s="181"/>
      <c r="H97" s="181"/>
      <c r="I97" s="181"/>
      <c r="J97" s="182">
        <f>J126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170</v>
      </c>
      <c r="E98" s="187"/>
      <c r="F98" s="187"/>
      <c r="G98" s="187"/>
      <c r="H98" s="187"/>
      <c r="I98" s="187"/>
      <c r="J98" s="188">
        <f>J127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171</v>
      </c>
      <c r="E99" s="187"/>
      <c r="F99" s="187"/>
      <c r="G99" s="187"/>
      <c r="H99" s="187"/>
      <c r="I99" s="187"/>
      <c r="J99" s="188">
        <f>J135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172</v>
      </c>
      <c r="E100" s="187"/>
      <c r="F100" s="187"/>
      <c r="G100" s="187"/>
      <c r="H100" s="187"/>
      <c r="I100" s="187"/>
      <c r="J100" s="188">
        <f>J144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174</v>
      </c>
      <c r="E101" s="187"/>
      <c r="F101" s="187"/>
      <c r="G101" s="187"/>
      <c r="H101" s="187"/>
      <c r="I101" s="187"/>
      <c r="J101" s="188">
        <f>J163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8"/>
      <c r="C102" s="179"/>
      <c r="D102" s="180" t="s">
        <v>175</v>
      </c>
      <c r="E102" s="181"/>
      <c r="F102" s="181"/>
      <c r="G102" s="181"/>
      <c r="H102" s="181"/>
      <c r="I102" s="181"/>
      <c r="J102" s="182">
        <f>J165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4"/>
      <c r="C103" s="185"/>
      <c r="D103" s="186" t="s">
        <v>749</v>
      </c>
      <c r="E103" s="187"/>
      <c r="F103" s="187"/>
      <c r="G103" s="187"/>
      <c r="H103" s="187"/>
      <c r="I103" s="187"/>
      <c r="J103" s="188">
        <f>J166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185</v>
      </c>
      <c r="E104" s="187"/>
      <c r="F104" s="187"/>
      <c r="G104" s="187"/>
      <c r="H104" s="187"/>
      <c r="I104" s="187"/>
      <c r="J104" s="188">
        <f>J168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8"/>
      <c r="C105" s="179"/>
      <c r="D105" s="180" t="s">
        <v>186</v>
      </c>
      <c r="E105" s="181"/>
      <c r="F105" s="181"/>
      <c r="G105" s="181"/>
      <c r="H105" s="181"/>
      <c r="I105" s="181"/>
      <c r="J105" s="182">
        <f>J181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124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73" t="str">
        <f>E7</f>
        <v>Polyfunkční dům Dragounská 12, Cheb - rozpočet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112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>60 - 6NP - ordinace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 xml:space="preserve"> </v>
      </c>
      <c r="G119" s="39"/>
      <c r="H119" s="39"/>
      <c r="I119" s="31" t="s">
        <v>22</v>
      </c>
      <c r="J119" s="78" t="str">
        <f>IF(J12="","",J12)</f>
        <v>20. 1. 2022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E15</f>
        <v xml:space="preserve"> </v>
      </c>
      <c r="G121" s="39"/>
      <c r="H121" s="39"/>
      <c r="I121" s="31" t="s">
        <v>29</v>
      </c>
      <c r="J121" s="35" t="str">
        <f>E21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IF(E18="","",E18)</f>
        <v>Vyplň údaj</v>
      </c>
      <c r="G122" s="39"/>
      <c r="H122" s="39"/>
      <c r="I122" s="31" t="s">
        <v>30</v>
      </c>
      <c r="J122" s="35" t="str">
        <f>E24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90"/>
      <c r="B124" s="191"/>
      <c r="C124" s="192" t="s">
        <v>125</v>
      </c>
      <c r="D124" s="193" t="s">
        <v>58</v>
      </c>
      <c r="E124" s="193" t="s">
        <v>54</v>
      </c>
      <c r="F124" s="193" t="s">
        <v>55</v>
      </c>
      <c r="G124" s="193" t="s">
        <v>126</v>
      </c>
      <c r="H124" s="193" t="s">
        <v>127</v>
      </c>
      <c r="I124" s="193" t="s">
        <v>128</v>
      </c>
      <c r="J124" s="194" t="s">
        <v>116</v>
      </c>
      <c r="K124" s="195" t="s">
        <v>129</v>
      </c>
      <c r="L124" s="196"/>
      <c r="M124" s="99" t="s">
        <v>1</v>
      </c>
      <c r="N124" s="100" t="s">
        <v>37</v>
      </c>
      <c r="O124" s="100" t="s">
        <v>130</v>
      </c>
      <c r="P124" s="100" t="s">
        <v>131</v>
      </c>
      <c r="Q124" s="100" t="s">
        <v>132</v>
      </c>
      <c r="R124" s="100" t="s">
        <v>133</v>
      </c>
      <c r="S124" s="100" t="s">
        <v>134</v>
      </c>
      <c r="T124" s="101" t="s">
        <v>135</v>
      </c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</row>
    <row r="125" spans="1:63" s="2" customFormat="1" ht="22.8" customHeight="1">
      <c r="A125" s="37"/>
      <c r="B125" s="38"/>
      <c r="C125" s="106" t="s">
        <v>136</v>
      </c>
      <c r="D125" s="39"/>
      <c r="E125" s="39"/>
      <c r="F125" s="39"/>
      <c r="G125" s="39"/>
      <c r="H125" s="39"/>
      <c r="I125" s="39"/>
      <c r="J125" s="197">
        <f>BK125</f>
        <v>0</v>
      </c>
      <c r="K125" s="39"/>
      <c r="L125" s="43"/>
      <c r="M125" s="102"/>
      <c r="N125" s="198"/>
      <c r="O125" s="103"/>
      <c r="P125" s="199">
        <f>P126+P165+P181</f>
        <v>0</v>
      </c>
      <c r="Q125" s="103"/>
      <c r="R125" s="199">
        <f>R126+R165+R181</f>
        <v>0.42462923999999996</v>
      </c>
      <c r="S125" s="103"/>
      <c r="T125" s="200">
        <f>T126+T165+T181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118</v>
      </c>
      <c r="BK125" s="201">
        <f>BK126+BK165+BK181</f>
        <v>0</v>
      </c>
    </row>
    <row r="126" spans="1:63" s="12" customFormat="1" ht="25.9" customHeight="1">
      <c r="A126" s="12"/>
      <c r="B126" s="202"/>
      <c r="C126" s="203"/>
      <c r="D126" s="204" t="s">
        <v>72</v>
      </c>
      <c r="E126" s="205" t="s">
        <v>187</v>
      </c>
      <c r="F126" s="205" t="s">
        <v>188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P127+P135+P144+P163</f>
        <v>0</v>
      </c>
      <c r="Q126" s="210"/>
      <c r="R126" s="211">
        <f>R127+R135+R144+R163</f>
        <v>0.36170465999999996</v>
      </c>
      <c r="S126" s="210"/>
      <c r="T126" s="212">
        <f>T127+T135+T144+T163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72</v>
      </c>
      <c r="AU126" s="214" t="s">
        <v>73</v>
      </c>
      <c r="AY126" s="213" t="s">
        <v>139</v>
      </c>
      <c r="BK126" s="215">
        <f>BK127+BK135+BK144+BK163</f>
        <v>0</v>
      </c>
    </row>
    <row r="127" spans="1:63" s="12" customFormat="1" ht="22.8" customHeight="1">
      <c r="A127" s="12"/>
      <c r="B127" s="202"/>
      <c r="C127" s="203"/>
      <c r="D127" s="204" t="s">
        <v>72</v>
      </c>
      <c r="E127" s="216" t="s">
        <v>152</v>
      </c>
      <c r="F127" s="216" t="s">
        <v>189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SUM(P128:P134)</f>
        <v>0</v>
      </c>
      <c r="Q127" s="210"/>
      <c r="R127" s="211">
        <f>SUM(R128:R134)</f>
        <v>0.3149765</v>
      </c>
      <c r="S127" s="210"/>
      <c r="T127" s="212">
        <f>SUM(T128:T134)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81</v>
      </c>
      <c r="AT127" s="214" t="s">
        <v>72</v>
      </c>
      <c r="AU127" s="214" t="s">
        <v>81</v>
      </c>
      <c r="AY127" s="213" t="s">
        <v>139</v>
      </c>
      <c r="BK127" s="215">
        <f>SUM(BK128:BK134)</f>
        <v>0</v>
      </c>
    </row>
    <row r="128" spans="1:65" s="2" customFormat="1" ht="33" customHeight="1">
      <c r="A128" s="37"/>
      <c r="B128" s="38"/>
      <c r="C128" s="218" t="s">
        <v>81</v>
      </c>
      <c r="D128" s="218" t="s">
        <v>142</v>
      </c>
      <c r="E128" s="219" t="s">
        <v>196</v>
      </c>
      <c r="F128" s="220" t="s">
        <v>197</v>
      </c>
      <c r="G128" s="221" t="s">
        <v>198</v>
      </c>
      <c r="H128" s="222">
        <v>2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38</v>
      </c>
      <c r="O128" s="90"/>
      <c r="P128" s="228">
        <f>O128*H128</f>
        <v>0</v>
      </c>
      <c r="Q128" s="228">
        <v>0.02628</v>
      </c>
      <c r="R128" s="228">
        <f>Q128*H128</f>
        <v>0.05256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146</v>
      </c>
      <c r="AT128" s="230" t="s">
        <v>142</v>
      </c>
      <c r="AU128" s="230" t="s">
        <v>83</v>
      </c>
      <c r="AY128" s="16" t="s">
        <v>139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81</v>
      </c>
      <c r="BK128" s="231">
        <f>ROUND(I128*H128,2)</f>
        <v>0</v>
      </c>
      <c r="BL128" s="16" t="s">
        <v>146</v>
      </c>
      <c r="BM128" s="230" t="s">
        <v>83</v>
      </c>
    </row>
    <row r="129" spans="1:51" s="13" customFormat="1" ht="12">
      <c r="A129" s="13"/>
      <c r="B129" s="237"/>
      <c r="C129" s="238"/>
      <c r="D129" s="239" t="s">
        <v>193</v>
      </c>
      <c r="E129" s="240" t="s">
        <v>1</v>
      </c>
      <c r="F129" s="241" t="s">
        <v>645</v>
      </c>
      <c r="G129" s="238"/>
      <c r="H129" s="242">
        <v>2</v>
      </c>
      <c r="I129" s="243"/>
      <c r="J129" s="238"/>
      <c r="K129" s="238"/>
      <c r="L129" s="244"/>
      <c r="M129" s="245"/>
      <c r="N129" s="246"/>
      <c r="O129" s="246"/>
      <c r="P129" s="246"/>
      <c r="Q129" s="246"/>
      <c r="R129" s="246"/>
      <c r="S129" s="246"/>
      <c r="T129" s="24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8" t="s">
        <v>193</v>
      </c>
      <c r="AU129" s="248" t="s">
        <v>83</v>
      </c>
      <c r="AV129" s="13" t="s">
        <v>83</v>
      </c>
      <c r="AW129" s="13" t="s">
        <v>31</v>
      </c>
      <c r="AX129" s="13" t="s">
        <v>73</v>
      </c>
      <c r="AY129" s="248" t="s">
        <v>139</v>
      </c>
    </row>
    <row r="130" spans="1:51" s="14" customFormat="1" ht="12">
      <c r="A130" s="14"/>
      <c r="B130" s="249"/>
      <c r="C130" s="250"/>
      <c r="D130" s="239" t="s">
        <v>193</v>
      </c>
      <c r="E130" s="251" t="s">
        <v>1</v>
      </c>
      <c r="F130" s="252" t="s">
        <v>195</v>
      </c>
      <c r="G130" s="250"/>
      <c r="H130" s="253">
        <v>2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9" t="s">
        <v>193</v>
      </c>
      <c r="AU130" s="259" t="s">
        <v>83</v>
      </c>
      <c r="AV130" s="14" t="s">
        <v>146</v>
      </c>
      <c r="AW130" s="14" t="s">
        <v>31</v>
      </c>
      <c r="AX130" s="14" t="s">
        <v>81</v>
      </c>
      <c r="AY130" s="259" t="s">
        <v>139</v>
      </c>
    </row>
    <row r="131" spans="1:65" s="2" customFormat="1" ht="24.15" customHeight="1">
      <c r="A131" s="37"/>
      <c r="B131" s="38"/>
      <c r="C131" s="218" t="s">
        <v>83</v>
      </c>
      <c r="D131" s="218" t="s">
        <v>142</v>
      </c>
      <c r="E131" s="219" t="s">
        <v>203</v>
      </c>
      <c r="F131" s="220" t="s">
        <v>204</v>
      </c>
      <c r="G131" s="221" t="s">
        <v>201</v>
      </c>
      <c r="H131" s="222">
        <v>4.45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38</v>
      </c>
      <c r="O131" s="90"/>
      <c r="P131" s="228">
        <f>O131*H131</f>
        <v>0</v>
      </c>
      <c r="Q131" s="228">
        <v>0.05897</v>
      </c>
      <c r="R131" s="228">
        <f>Q131*H131</f>
        <v>0.2624165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146</v>
      </c>
      <c r="AT131" s="230" t="s">
        <v>142</v>
      </c>
      <c r="AU131" s="230" t="s">
        <v>83</v>
      </c>
      <c r="AY131" s="16" t="s">
        <v>139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81</v>
      </c>
      <c r="BK131" s="231">
        <f>ROUND(I131*H131,2)</f>
        <v>0</v>
      </c>
      <c r="BL131" s="16" t="s">
        <v>146</v>
      </c>
      <c r="BM131" s="230" t="s">
        <v>146</v>
      </c>
    </row>
    <row r="132" spans="1:51" s="13" customFormat="1" ht="12">
      <c r="A132" s="13"/>
      <c r="B132" s="237"/>
      <c r="C132" s="238"/>
      <c r="D132" s="239" t="s">
        <v>193</v>
      </c>
      <c r="E132" s="240" t="s">
        <v>1</v>
      </c>
      <c r="F132" s="241" t="s">
        <v>651</v>
      </c>
      <c r="G132" s="238"/>
      <c r="H132" s="242">
        <v>5.2</v>
      </c>
      <c r="I132" s="243"/>
      <c r="J132" s="238"/>
      <c r="K132" s="238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193</v>
      </c>
      <c r="AU132" s="248" t="s">
        <v>83</v>
      </c>
      <c r="AV132" s="13" t="s">
        <v>83</v>
      </c>
      <c r="AW132" s="13" t="s">
        <v>31</v>
      </c>
      <c r="AX132" s="13" t="s">
        <v>73</v>
      </c>
      <c r="AY132" s="248" t="s">
        <v>139</v>
      </c>
    </row>
    <row r="133" spans="1:51" s="13" customFormat="1" ht="12">
      <c r="A133" s="13"/>
      <c r="B133" s="237"/>
      <c r="C133" s="238"/>
      <c r="D133" s="239" t="s">
        <v>193</v>
      </c>
      <c r="E133" s="240" t="s">
        <v>1</v>
      </c>
      <c r="F133" s="241" t="s">
        <v>652</v>
      </c>
      <c r="G133" s="238"/>
      <c r="H133" s="242">
        <v>-0.75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193</v>
      </c>
      <c r="AU133" s="248" t="s">
        <v>83</v>
      </c>
      <c r="AV133" s="13" t="s">
        <v>83</v>
      </c>
      <c r="AW133" s="13" t="s">
        <v>31</v>
      </c>
      <c r="AX133" s="13" t="s">
        <v>73</v>
      </c>
      <c r="AY133" s="248" t="s">
        <v>139</v>
      </c>
    </row>
    <row r="134" spans="1:51" s="14" customFormat="1" ht="12">
      <c r="A134" s="14"/>
      <c r="B134" s="249"/>
      <c r="C134" s="250"/>
      <c r="D134" s="239" t="s">
        <v>193</v>
      </c>
      <c r="E134" s="251" t="s">
        <v>1</v>
      </c>
      <c r="F134" s="252" t="s">
        <v>195</v>
      </c>
      <c r="G134" s="250"/>
      <c r="H134" s="253">
        <v>4.45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9" t="s">
        <v>193</v>
      </c>
      <c r="AU134" s="259" t="s">
        <v>83</v>
      </c>
      <c r="AV134" s="14" t="s">
        <v>146</v>
      </c>
      <c r="AW134" s="14" t="s">
        <v>31</v>
      </c>
      <c r="AX134" s="14" t="s">
        <v>81</v>
      </c>
      <c r="AY134" s="259" t="s">
        <v>139</v>
      </c>
    </row>
    <row r="135" spans="1:63" s="12" customFormat="1" ht="22.8" customHeight="1">
      <c r="A135" s="12"/>
      <c r="B135" s="202"/>
      <c r="C135" s="203"/>
      <c r="D135" s="204" t="s">
        <v>72</v>
      </c>
      <c r="E135" s="216" t="s">
        <v>154</v>
      </c>
      <c r="F135" s="216" t="s">
        <v>207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SUM(P136:P143)</f>
        <v>0</v>
      </c>
      <c r="Q135" s="210"/>
      <c r="R135" s="211">
        <f>SUM(R136:R143)</f>
        <v>0.04602816</v>
      </c>
      <c r="S135" s="210"/>
      <c r="T135" s="212">
        <f>SUM(T136:T143)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81</v>
      </c>
      <c r="AT135" s="214" t="s">
        <v>72</v>
      </c>
      <c r="AU135" s="214" t="s">
        <v>81</v>
      </c>
      <c r="AY135" s="213" t="s">
        <v>139</v>
      </c>
      <c r="BK135" s="215">
        <f>SUM(BK136:BK143)</f>
        <v>0</v>
      </c>
    </row>
    <row r="136" spans="1:65" s="2" customFormat="1" ht="24.15" customHeight="1">
      <c r="A136" s="37"/>
      <c r="B136" s="38"/>
      <c r="C136" s="218" t="s">
        <v>152</v>
      </c>
      <c r="D136" s="218" t="s">
        <v>142</v>
      </c>
      <c r="E136" s="219" t="s">
        <v>212</v>
      </c>
      <c r="F136" s="220" t="s">
        <v>213</v>
      </c>
      <c r="G136" s="221" t="s">
        <v>201</v>
      </c>
      <c r="H136" s="222">
        <v>5.49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38</v>
      </c>
      <c r="O136" s="90"/>
      <c r="P136" s="228">
        <f>O136*H136</f>
        <v>0</v>
      </c>
      <c r="Q136" s="228">
        <v>0.004384</v>
      </c>
      <c r="R136" s="228">
        <f>Q136*H136</f>
        <v>0.02406816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146</v>
      </c>
      <c r="AT136" s="230" t="s">
        <v>142</v>
      </c>
      <c r="AU136" s="230" t="s">
        <v>83</v>
      </c>
      <c r="AY136" s="16" t="s">
        <v>139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81</v>
      </c>
      <c r="BK136" s="231">
        <f>ROUND(I136*H136,2)</f>
        <v>0</v>
      </c>
      <c r="BL136" s="16" t="s">
        <v>146</v>
      </c>
      <c r="BM136" s="230" t="s">
        <v>154</v>
      </c>
    </row>
    <row r="137" spans="1:51" s="13" customFormat="1" ht="12">
      <c r="A137" s="13"/>
      <c r="B137" s="237"/>
      <c r="C137" s="238"/>
      <c r="D137" s="239" t="s">
        <v>193</v>
      </c>
      <c r="E137" s="240" t="s">
        <v>1</v>
      </c>
      <c r="F137" s="241" t="s">
        <v>660</v>
      </c>
      <c r="G137" s="238"/>
      <c r="H137" s="242">
        <v>6.24</v>
      </c>
      <c r="I137" s="243"/>
      <c r="J137" s="238"/>
      <c r="K137" s="238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193</v>
      </c>
      <c r="AU137" s="248" t="s">
        <v>83</v>
      </c>
      <c r="AV137" s="13" t="s">
        <v>83</v>
      </c>
      <c r="AW137" s="13" t="s">
        <v>31</v>
      </c>
      <c r="AX137" s="13" t="s">
        <v>73</v>
      </c>
      <c r="AY137" s="248" t="s">
        <v>139</v>
      </c>
    </row>
    <row r="138" spans="1:51" s="13" customFormat="1" ht="12">
      <c r="A138" s="13"/>
      <c r="B138" s="237"/>
      <c r="C138" s="238"/>
      <c r="D138" s="239" t="s">
        <v>193</v>
      </c>
      <c r="E138" s="240" t="s">
        <v>1</v>
      </c>
      <c r="F138" s="241" t="s">
        <v>652</v>
      </c>
      <c r="G138" s="238"/>
      <c r="H138" s="242">
        <v>-0.75</v>
      </c>
      <c r="I138" s="243"/>
      <c r="J138" s="238"/>
      <c r="K138" s="238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193</v>
      </c>
      <c r="AU138" s="248" t="s">
        <v>83</v>
      </c>
      <c r="AV138" s="13" t="s">
        <v>83</v>
      </c>
      <c r="AW138" s="13" t="s">
        <v>31</v>
      </c>
      <c r="AX138" s="13" t="s">
        <v>73</v>
      </c>
      <c r="AY138" s="248" t="s">
        <v>139</v>
      </c>
    </row>
    <row r="139" spans="1:51" s="14" customFormat="1" ht="12">
      <c r="A139" s="14"/>
      <c r="B139" s="249"/>
      <c r="C139" s="250"/>
      <c r="D139" s="239" t="s">
        <v>193</v>
      </c>
      <c r="E139" s="251" t="s">
        <v>1</v>
      </c>
      <c r="F139" s="252" t="s">
        <v>195</v>
      </c>
      <c r="G139" s="250"/>
      <c r="H139" s="253">
        <v>5.49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193</v>
      </c>
      <c r="AU139" s="259" t="s">
        <v>83</v>
      </c>
      <c r="AV139" s="14" t="s">
        <v>146</v>
      </c>
      <c r="AW139" s="14" t="s">
        <v>31</v>
      </c>
      <c r="AX139" s="14" t="s">
        <v>81</v>
      </c>
      <c r="AY139" s="259" t="s">
        <v>139</v>
      </c>
    </row>
    <row r="140" spans="1:65" s="2" customFormat="1" ht="24.15" customHeight="1">
      <c r="A140" s="37"/>
      <c r="B140" s="38"/>
      <c r="C140" s="218" t="s">
        <v>146</v>
      </c>
      <c r="D140" s="218" t="s">
        <v>142</v>
      </c>
      <c r="E140" s="219" t="s">
        <v>661</v>
      </c>
      <c r="F140" s="220" t="s">
        <v>662</v>
      </c>
      <c r="G140" s="221" t="s">
        <v>201</v>
      </c>
      <c r="H140" s="222">
        <v>5.49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38</v>
      </c>
      <c r="O140" s="90"/>
      <c r="P140" s="228">
        <f>O140*H140</f>
        <v>0</v>
      </c>
      <c r="Q140" s="228">
        <v>0.004</v>
      </c>
      <c r="R140" s="228">
        <f>Q140*H140</f>
        <v>0.02196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146</v>
      </c>
      <c r="AT140" s="230" t="s">
        <v>142</v>
      </c>
      <c r="AU140" s="230" t="s">
        <v>83</v>
      </c>
      <c r="AY140" s="16" t="s">
        <v>139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146</v>
      </c>
      <c r="BM140" s="230" t="s">
        <v>158</v>
      </c>
    </row>
    <row r="141" spans="1:51" s="13" customFormat="1" ht="12">
      <c r="A141" s="13"/>
      <c r="B141" s="237"/>
      <c r="C141" s="238"/>
      <c r="D141" s="239" t="s">
        <v>193</v>
      </c>
      <c r="E141" s="240" t="s">
        <v>1</v>
      </c>
      <c r="F141" s="241" t="s">
        <v>660</v>
      </c>
      <c r="G141" s="238"/>
      <c r="H141" s="242">
        <v>6.24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193</v>
      </c>
      <c r="AU141" s="248" t="s">
        <v>83</v>
      </c>
      <c r="AV141" s="13" t="s">
        <v>83</v>
      </c>
      <c r="AW141" s="13" t="s">
        <v>31</v>
      </c>
      <c r="AX141" s="13" t="s">
        <v>73</v>
      </c>
      <c r="AY141" s="248" t="s">
        <v>139</v>
      </c>
    </row>
    <row r="142" spans="1:51" s="13" customFormat="1" ht="12">
      <c r="A142" s="13"/>
      <c r="B142" s="237"/>
      <c r="C142" s="238"/>
      <c r="D142" s="239" t="s">
        <v>193</v>
      </c>
      <c r="E142" s="240" t="s">
        <v>1</v>
      </c>
      <c r="F142" s="241" t="s">
        <v>652</v>
      </c>
      <c r="G142" s="238"/>
      <c r="H142" s="242">
        <v>-0.75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193</v>
      </c>
      <c r="AU142" s="248" t="s">
        <v>83</v>
      </c>
      <c r="AV142" s="13" t="s">
        <v>83</v>
      </c>
      <c r="AW142" s="13" t="s">
        <v>31</v>
      </c>
      <c r="AX142" s="13" t="s">
        <v>73</v>
      </c>
      <c r="AY142" s="248" t="s">
        <v>139</v>
      </c>
    </row>
    <row r="143" spans="1:51" s="14" customFormat="1" ht="12">
      <c r="A143" s="14"/>
      <c r="B143" s="249"/>
      <c r="C143" s="250"/>
      <c r="D143" s="239" t="s">
        <v>193</v>
      </c>
      <c r="E143" s="251" t="s">
        <v>1</v>
      </c>
      <c r="F143" s="252" t="s">
        <v>195</v>
      </c>
      <c r="G143" s="250"/>
      <c r="H143" s="253">
        <v>5.49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9" t="s">
        <v>193</v>
      </c>
      <c r="AU143" s="259" t="s">
        <v>83</v>
      </c>
      <c r="AV143" s="14" t="s">
        <v>146</v>
      </c>
      <c r="AW143" s="14" t="s">
        <v>31</v>
      </c>
      <c r="AX143" s="14" t="s">
        <v>81</v>
      </c>
      <c r="AY143" s="259" t="s">
        <v>139</v>
      </c>
    </row>
    <row r="144" spans="1:63" s="12" customFormat="1" ht="22.8" customHeight="1">
      <c r="A144" s="12"/>
      <c r="B144" s="202"/>
      <c r="C144" s="203"/>
      <c r="D144" s="204" t="s">
        <v>72</v>
      </c>
      <c r="E144" s="216" t="s">
        <v>221</v>
      </c>
      <c r="F144" s="216" t="s">
        <v>243</v>
      </c>
      <c r="G144" s="203"/>
      <c r="H144" s="203"/>
      <c r="I144" s="206"/>
      <c r="J144" s="217">
        <f>BK144</f>
        <v>0</v>
      </c>
      <c r="K144" s="203"/>
      <c r="L144" s="208"/>
      <c r="M144" s="209"/>
      <c r="N144" s="210"/>
      <c r="O144" s="210"/>
      <c r="P144" s="211">
        <f>SUM(P145:P162)</f>
        <v>0</v>
      </c>
      <c r="Q144" s="210"/>
      <c r="R144" s="211">
        <f>SUM(R145:R162)</f>
        <v>0.0006999999999999999</v>
      </c>
      <c r="S144" s="210"/>
      <c r="T144" s="212">
        <f>SUM(T145:T162)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3" t="s">
        <v>81</v>
      </c>
      <c r="AT144" s="214" t="s">
        <v>72</v>
      </c>
      <c r="AU144" s="214" t="s">
        <v>81</v>
      </c>
      <c r="AY144" s="213" t="s">
        <v>139</v>
      </c>
      <c r="BK144" s="215">
        <f>SUM(BK145:BK162)</f>
        <v>0</v>
      </c>
    </row>
    <row r="145" spans="1:65" s="2" customFormat="1" ht="33" customHeight="1">
      <c r="A145" s="37"/>
      <c r="B145" s="38"/>
      <c r="C145" s="218" t="s">
        <v>138</v>
      </c>
      <c r="D145" s="218" t="s">
        <v>142</v>
      </c>
      <c r="E145" s="219" t="s">
        <v>244</v>
      </c>
      <c r="F145" s="220" t="s">
        <v>245</v>
      </c>
      <c r="G145" s="221" t="s">
        <v>201</v>
      </c>
      <c r="H145" s="222">
        <v>7.5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38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146</v>
      </c>
      <c r="AT145" s="230" t="s">
        <v>142</v>
      </c>
      <c r="AU145" s="230" t="s">
        <v>83</v>
      </c>
      <c r="AY145" s="16" t="s">
        <v>139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81</v>
      </c>
      <c r="BK145" s="231">
        <f>ROUND(I145*H145,2)</f>
        <v>0</v>
      </c>
      <c r="BL145" s="16" t="s">
        <v>146</v>
      </c>
      <c r="BM145" s="230" t="s">
        <v>84</v>
      </c>
    </row>
    <row r="146" spans="1:51" s="13" customFormat="1" ht="12">
      <c r="A146" s="13"/>
      <c r="B146" s="237"/>
      <c r="C146" s="238"/>
      <c r="D146" s="239" t="s">
        <v>193</v>
      </c>
      <c r="E146" s="240" t="s">
        <v>1</v>
      </c>
      <c r="F146" s="241" t="s">
        <v>247</v>
      </c>
      <c r="G146" s="238"/>
      <c r="H146" s="242">
        <v>7.5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193</v>
      </c>
      <c r="AU146" s="248" t="s">
        <v>83</v>
      </c>
      <c r="AV146" s="13" t="s">
        <v>83</v>
      </c>
      <c r="AW146" s="13" t="s">
        <v>31</v>
      </c>
      <c r="AX146" s="13" t="s">
        <v>73</v>
      </c>
      <c r="AY146" s="248" t="s">
        <v>139</v>
      </c>
    </row>
    <row r="147" spans="1:51" s="14" customFormat="1" ht="12">
      <c r="A147" s="14"/>
      <c r="B147" s="249"/>
      <c r="C147" s="250"/>
      <c r="D147" s="239" t="s">
        <v>193</v>
      </c>
      <c r="E147" s="251" t="s">
        <v>1</v>
      </c>
      <c r="F147" s="252" t="s">
        <v>195</v>
      </c>
      <c r="G147" s="250"/>
      <c r="H147" s="253">
        <v>7.5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9" t="s">
        <v>193</v>
      </c>
      <c r="AU147" s="259" t="s">
        <v>83</v>
      </c>
      <c r="AV147" s="14" t="s">
        <v>146</v>
      </c>
      <c r="AW147" s="14" t="s">
        <v>31</v>
      </c>
      <c r="AX147" s="14" t="s">
        <v>81</v>
      </c>
      <c r="AY147" s="259" t="s">
        <v>139</v>
      </c>
    </row>
    <row r="148" spans="1:65" s="2" customFormat="1" ht="33" customHeight="1">
      <c r="A148" s="37"/>
      <c r="B148" s="38"/>
      <c r="C148" s="218" t="s">
        <v>154</v>
      </c>
      <c r="D148" s="218" t="s">
        <v>142</v>
      </c>
      <c r="E148" s="219" t="s">
        <v>249</v>
      </c>
      <c r="F148" s="220" t="s">
        <v>250</v>
      </c>
      <c r="G148" s="221" t="s">
        <v>201</v>
      </c>
      <c r="H148" s="222">
        <v>225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38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146</v>
      </c>
      <c r="AT148" s="230" t="s">
        <v>142</v>
      </c>
      <c r="AU148" s="230" t="s">
        <v>83</v>
      </c>
      <c r="AY148" s="16" t="s">
        <v>139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146</v>
      </c>
      <c r="BM148" s="230" t="s">
        <v>216</v>
      </c>
    </row>
    <row r="149" spans="1:51" s="13" customFormat="1" ht="12">
      <c r="A149" s="13"/>
      <c r="B149" s="237"/>
      <c r="C149" s="238"/>
      <c r="D149" s="239" t="s">
        <v>193</v>
      </c>
      <c r="E149" s="240" t="s">
        <v>1</v>
      </c>
      <c r="F149" s="241" t="s">
        <v>251</v>
      </c>
      <c r="G149" s="238"/>
      <c r="H149" s="242">
        <v>225</v>
      </c>
      <c r="I149" s="243"/>
      <c r="J149" s="238"/>
      <c r="K149" s="238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193</v>
      </c>
      <c r="AU149" s="248" t="s">
        <v>83</v>
      </c>
      <c r="AV149" s="13" t="s">
        <v>83</v>
      </c>
      <c r="AW149" s="13" t="s">
        <v>31</v>
      </c>
      <c r="AX149" s="13" t="s">
        <v>73</v>
      </c>
      <c r="AY149" s="248" t="s">
        <v>139</v>
      </c>
    </row>
    <row r="150" spans="1:51" s="14" customFormat="1" ht="12">
      <c r="A150" s="14"/>
      <c r="B150" s="249"/>
      <c r="C150" s="250"/>
      <c r="D150" s="239" t="s">
        <v>193</v>
      </c>
      <c r="E150" s="251" t="s">
        <v>1</v>
      </c>
      <c r="F150" s="252" t="s">
        <v>195</v>
      </c>
      <c r="G150" s="250"/>
      <c r="H150" s="253">
        <v>225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9" t="s">
        <v>193</v>
      </c>
      <c r="AU150" s="259" t="s">
        <v>83</v>
      </c>
      <c r="AV150" s="14" t="s">
        <v>146</v>
      </c>
      <c r="AW150" s="14" t="s">
        <v>31</v>
      </c>
      <c r="AX150" s="14" t="s">
        <v>81</v>
      </c>
      <c r="AY150" s="259" t="s">
        <v>139</v>
      </c>
    </row>
    <row r="151" spans="1:65" s="2" customFormat="1" ht="33" customHeight="1">
      <c r="A151" s="37"/>
      <c r="B151" s="38"/>
      <c r="C151" s="218" t="s">
        <v>159</v>
      </c>
      <c r="D151" s="218" t="s">
        <v>142</v>
      </c>
      <c r="E151" s="219" t="s">
        <v>252</v>
      </c>
      <c r="F151" s="220" t="s">
        <v>253</v>
      </c>
      <c r="G151" s="221" t="s">
        <v>201</v>
      </c>
      <c r="H151" s="222">
        <v>7.5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38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146</v>
      </c>
      <c r="AT151" s="230" t="s">
        <v>142</v>
      </c>
      <c r="AU151" s="230" t="s">
        <v>83</v>
      </c>
      <c r="AY151" s="16" t="s">
        <v>139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81</v>
      </c>
      <c r="BK151" s="231">
        <f>ROUND(I151*H151,2)</f>
        <v>0</v>
      </c>
      <c r="BL151" s="16" t="s">
        <v>146</v>
      </c>
      <c r="BM151" s="230" t="s">
        <v>162</v>
      </c>
    </row>
    <row r="152" spans="1:65" s="2" customFormat="1" ht="16.5" customHeight="1">
      <c r="A152" s="37"/>
      <c r="B152" s="38"/>
      <c r="C152" s="218" t="s">
        <v>158</v>
      </c>
      <c r="D152" s="218" t="s">
        <v>142</v>
      </c>
      <c r="E152" s="219" t="s">
        <v>256</v>
      </c>
      <c r="F152" s="220" t="s">
        <v>257</v>
      </c>
      <c r="G152" s="221" t="s">
        <v>201</v>
      </c>
      <c r="H152" s="222">
        <v>7.5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38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146</v>
      </c>
      <c r="AT152" s="230" t="s">
        <v>142</v>
      </c>
      <c r="AU152" s="230" t="s">
        <v>83</v>
      </c>
      <c r="AY152" s="16" t="s">
        <v>139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81</v>
      </c>
      <c r="BK152" s="231">
        <f>ROUND(I152*H152,2)</f>
        <v>0</v>
      </c>
      <c r="BL152" s="16" t="s">
        <v>146</v>
      </c>
      <c r="BM152" s="230" t="s">
        <v>167</v>
      </c>
    </row>
    <row r="153" spans="1:65" s="2" customFormat="1" ht="21.75" customHeight="1">
      <c r="A153" s="37"/>
      <c r="B153" s="38"/>
      <c r="C153" s="218" t="s">
        <v>221</v>
      </c>
      <c r="D153" s="218" t="s">
        <v>142</v>
      </c>
      <c r="E153" s="219" t="s">
        <v>259</v>
      </c>
      <c r="F153" s="220" t="s">
        <v>260</v>
      </c>
      <c r="G153" s="221" t="s">
        <v>201</v>
      </c>
      <c r="H153" s="222">
        <v>225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38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146</v>
      </c>
      <c r="AT153" s="230" t="s">
        <v>142</v>
      </c>
      <c r="AU153" s="230" t="s">
        <v>83</v>
      </c>
      <c r="AY153" s="16" t="s">
        <v>139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81</v>
      </c>
      <c r="BK153" s="231">
        <f>ROUND(I153*H153,2)</f>
        <v>0</v>
      </c>
      <c r="BL153" s="16" t="s">
        <v>146</v>
      </c>
      <c r="BM153" s="230" t="s">
        <v>229</v>
      </c>
    </row>
    <row r="154" spans="1:51" s="13" customFormat="1" ht="12">
      <c r="A154" s="13"/>
      <c r="B154" s="237"/>
      <c r="C154" s="238"/>
      <c r="D154" s="239" t="s">
        <v>193</v>
      </c>
      <c r="E154" s="240" t="s">
        <v>1</v>
      </c>
      <c r="F154" s="241" t="s">
        <v>251</v>
      </c>
      <c r="G154" s="238"/>
      <c r="H154" s="242">
        <v>225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193</v>
      </c>
      <c r="AU154" s="248" t="s">
        <v>83</v>
      </c>
      <c r="AV154" s="13" t="s">
        <v>83</v>
      </c>
      <c r="AW154" s="13" t="s">
        <v>31</v>
      </c>
      <c r="AX154" s="13" t="s">
        <v>73</v>
      </c>
      <c r="AY154" s="248" t="s">
        <v>139</v>
      </c>
    </row>
    <row r="155" spans="1:51" s="14" customFormat="1" ht="12">
      <c r="A155" s="14"/>
      <c r="B155" s="249"/>
      <c r="C155" s="250"/>
      <c r="D155" s="239" t="s">
        <v>193</v>
      </c>
      <c r="E155" s="251" t="s">
        <v>1</v>
      </c>
      <c r="F155" s="252" t="s">
        <v>195</v>
      </c>
      <c r="G155" s="250"/>
      <c r="H155" s="253">
        <v>225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9" t="s">
        <v>193</v>
      </c>
      <c r="AU155" s="259" t="s">
        <v>83</v>
      </c>
      <c r="AV155" s="14" t="s">
        <v>146</v>
      </c>
      <c r="AW155" s="14" t="s">
        <v>31</v>
      </c>
      <c r="AX155" s="14" t="s">
        <v>81</v>
      </c>
      <c r="AY155" s="259" t="s">
        <v>139</v>
      </c>
    </row>
    <row r="156" spans="1:65" s="2" customFormat="1" ht="21.75" customHeight="1">
      <c r="A156" s="37"/>
      <c r="B156" s="38"/>
      <c r="C156" s="218" t="s">
        <v>84</v>
      </c>
      <c r="D156" s="218" t="s">
        <v>142</v>
      </c>
      <c r="E156" s="219" t="s">
        <v>262</v>
      </c>
      <c r="F156" s="220" t="s">
        <v>263</v>
      </c>
      <c r="G156" s="221" t="s">
        <v>201</v>
      </c>
      <c r="H156" s="222">
        <v>7.5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38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146</v>
      </c>
      <c r="AT156" s="230" t="s">
        <v>142</v>
      </c>
      <c r="AU156" s="230" t="s">
        <v>83</v>
      </c>
      <c r="AY156" s="16" t="s">
        <v>139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81</v>
      </c>
      <c r="BK156" s="231">
        <f>ROUND(I156*H156,2)</f>
        <v>0</v>
      </c>
      <c r="BL156" s="16" t="s">
        <v>146</v>
      </c>
      <c r="BM156" s="230" t="s">
        <v>87</v>
      </c>
    </row>
    <row r="157" spans="1:65" s="2" customFormat="1" ht="24.15" customHeight="1">
      <c r="A157" s="37"/>
      <c r="B157" s="38"/>
      <c r="C157" s="218" t="s">
        <v>226</v>
      </c>
      <c r="D157" s="218" t="s">
        <v>142</v>
      </c>
      <c r="E157" s="219" t="s">
        <v>268</v>
      </c>
      <c r="F157" s="220" t="s">
        <v>269</v>
      </c>
      <c r="G157" s="221" t="s">
        <v>270</v>
      </c>
      <c r="H157" s="222">
        <v>2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38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146</v>
      </c>
      <c r="AT157" s="230" t="s">
        <v>142</v>
      </c>
      <c r="AU157" s="230" t="s">
        <v>83</v>
      </c>
      <c r="AY157" s="16" t="s">
        <v>139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81</v>
      </c>
      <c r="BK157" s="231">
        <f>ROUND(I157*H157,2)</f>
        <v>0</v>
      </c>
      <c r="BL157" s="16" t="s">
        <v>146</v>
      </c>
      <c r="BM157" s="230" t="s">
        <v>236</v>
      </c>
    </row>
    <row r="158" spans="1:65" s="2" customFormat="1" ht="33" customHeight="1">
      <c r="A158" s="37"/>
      <c r="B158" s="38"/>
      <c r="C158" s="218" t="s">
        <v>216</v>
      </c>
      <c r="D158" s="218" t="s">
        <v>142</v>
      </c>
      <c r="E158" s="219" t="s">
        <v>272</v>
      </c>
      <c r="F158" s="220" t="s">
        <v>273</v>
      </c>
      <c r="G158" s="221" t="s">
        <v>270</v>
      </c>
      <c r="H158" s="222">
        <v>60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38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146</v>
      </c>
      <c r="AT158" s="230" t="s">
        <v>142</v>
      </c>
      <c r="AU158" s="230" t="s">
        <v>83</v>
      </c>
      <c r="AY158" s="16" t="s">
        <v>139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146</v>
      </c>
      <c r="BM158" s="230" t="s">
        <v>239</v>
      </c>
    </row>
    <row r="159" spans="1:65" s="2" customFormat="1" ht="24.15" customHeight="1">
      <c r="A159" s="37"/>
      <c r="B159" s="38"/>
      <c r="C159" s="218" t="s">
        <v>233</v>
      </c>
      <c r="D159" s="218" t="s">
        <v>142</v>
      </c>
      <c r="E159" s="219" t="s">
        <v>276</v>
      </c>
      <c r="F159" s="220" t="s">
        <v>277</v>
      </c>
      <c r="G159" s="221" t="s">
        <v>270</v>
      </c>
      <c r="H159" s="222">
        <v>2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38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146</v>
      </c>
      <c r="AT159" s="230" t="s">
        <v>142</v>
      </c>
      <c r="AU159" s="230" t="s">
        <v>83</v>
      </c>
      <c r="AY159" s="16" t="s">
        <v>139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81</v>
      </c>
      <c r="BK159" s="231">
        <f>ROUND(I159*H159,2)</f>
        <v>0</v>
      </c>
      <c r="BL159" s="16" t="s">
        <v>146</v>
      </c>
      <c r="BM159" s="230" t="s">
        <v>242</v>
      </c>
    </row>
    <row r="160" spans="1:65" s="2" customFormat="1" ht="24.15" customHeight="1">
      <c r="A160" s="37"/>
      <c r="B160" s="38"/>
      <c r="C160" s="218" t="s">
        <v>162</v>
      </c>
      <c r="D160" s="218" t="s">
        <v>142</v>
      </c>
      <c r="E160" s="219" t="s">
        <v>279</v>
      </c>
      <c r="F160" s="220" t="s">
        <v>280</v>
      </c>
      <c r="G160" s="221" t="s">
        <v>201</v>
      </c>
      <c r="H160" s="222">
        <v>20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38</v>
      </c>
      <c r="O160" s="90"/>
      <c r="P160" s="228">
        <f>O160*H160</f>
        <v>0</v>
      </c>
      <c r="Q160" s="228">
        <v>3.5E-05</v>
      </c>
      <c r="R160" s="228">
        <f>Q160*H160</f>
        <v>0.0006999999999999999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146</v>
      </c>
      <c r="AT160" s="230" t="s">
        <v>142</v>
      </c>
      <c r="AU160" s="230" t="s">
        <v>83</v>
      </c>
      <c r="AY160" s="16" t="s">
        <v>139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146</v>
      </c>
      <c r="BM160" s="230" t="s">
        <v>246</v>
      </c>
    </row>
    <row r="161" spans="1:51" s="13" customFormat="1" ht="12">
      <c r="A161" s="13"/>
      <c r="B161" s="237"/>
      <c r="C161" s="238"/>
      <c r="D161" s="239" t="s">
        <v>193</v>
      </c>
      <c r="E161" s="240" t="s">
        <v>1</v>
      </c>
      <c r="F161" s="241" t="s">
        <v>87</v>
      </c>
      <c r="G161" s="238"/>
      <c r="H161" s="242">
        <v>20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193</v>
      </c>
      <c r="AU161" s="248" t="s">
        <v>83</v>
      </c>
      <c r="AV161" s="13" t="s">
        <v>83</v>
      </c>
      <c r="AW161" s="13" t="s">
        <v>31</v>
      </c>
      <c r="AX161" s="13" t="s">
        <v>73</v>
      </c>
      <c r="AY161" s="248" t="s">
        <v>139</v>
      </c>
    </row>
    <row r="162" spans="1:51" s="14" customFormat="1" ht="12">
      <c r="A162" s="14"/>
      <c r="B162" s="249"/>
      <c r="C162" s="250"/>
      <c r="D162" s="239" t="s">
        <v>193</v>
      </c>
      <c r="E162" s="251" t="s">
        <v>1</v>
      </c>
      <c r="F162" s="252" t="s">
        <v>195</v>
      </c>
      <c r="G162" s="250"/>
      <c r="H162" s="253">
        <v>20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193</v>
      </c>
      <c r="AU162" s="259" t="s">
        <v>83</v>
      </c>
      <c r="AV162" s="14" t="s">
        <v>146</v>
      </c>
      <c r="AW162" s="14" t="s">
        <v>31</v>
      </c>
      <c r="AX162" s="14" t="s">
        <v>81</v>
      </c>
      <c r="AY162" s="259" t="s">
        <v>139</v>
      </c>
    </row>
    <row r="163" spans="1:63" s="12" customFormat="1" ht="22.8" customHeight="1">
      <c r="A163" s="12"/>
      <c r="B163" s="202"/>
      <c r="C163" s="203"/>
      <c r="D163" s="204" t="s">
        <v>72</v>
      </c>
      <c r="E163" s="216" t="s">
        <v>317</v>
      </c>
      <c r="F163" s="216" t="s">
        <v>318</v>
      </c>
      <c r="G163" s="203"/>
      <c r="H163" s="203"/>
      <c r="I163" s="206"/>
      <c r="J163" s="217">
        <f>BK163</f>
        <v>0</v>
      </c>
      <c r="K163" s="203"/>
      <c r="L163" s="208"/>
      <c r="M163" s="209"/>
      <c r="N163" s="210"/>
      <c r="O163" s="210"/>
      <c r="P163" s="211">
        <f>P164</f>
        <v>0</v>
      </c>
      <c r="Q163" s="210"/>
      <c r="R163" s="211">
        <f>R164</f>
        <v>0</v>
      </c>
      <c r="S163" s="210"/>
      <c r="T163" s="212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81</v>
      </c>
      <c r="AT163" s="214" t="s">
        <v>72</v>
      </c>
      <c r="AU163" s="214" t="s">
        <v>81</v>
      </c>
      <c r="AY163" s="213" t="s">
        <v>139</v>
      </c>
      <c r="BK163" s="215">
        <f>BK164</f>
        <v>0</v>
      </c>
    </row>
    <row r="164" spans="1:65" s="2" customFormat="1" ht="21.75" customHeight="1">
      <c r="A164" s="37"/>
      <c r="B164" s="38"/>
      <c r="C164" s="218" t="s">
        <v>8</v>
      </c>
      <c r="D164" s="218" t="s">
        <v>142</v>
      </c>
      <c r="E164" s="219" t="s">
        <v>1156</v>
      </c>
      <c r="F164" s="220" t="s">
        <v>1157</v>
      </c>
      <c r="G164" s="221" t="s">
        <v>305</v>
      </c>
      <c r="H164" s="222">
        <v>0.362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38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146</v>
      </c>
      <c r="AT164" s="230" t="s">
        <v>142</v>
      </c>
      <c r="AU164" s="230" t="s">
        <v>83</v>
      </c>
      <c r="AY164" s="16" t="s">
        <v>139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81</v>
      </c>
      <c r="BK164" s="231">
        <f>ROUND(I164*H164,2)</f>
        <v>0</v>
      </c>
      <c r="BL164" s="16" t="s">
        <v>146</v>
      </c>
      <c r="BM164" s="230" t="s">
        <v>90</v>
      </c>
    </row>
    <row r="165" spans="1:63" s="12" customFormat="1" ht="25.9" customHeight="1">
      <c r="A165" s="12"/>
      <c r="B165" s="202"/>
      <c r="C165" s="203"/>
      <c r="D165" s="204" t="s">
        <v>72</v>
      </c>
      <c r="E165" s="205" t="s">
        <v>323</v>
      </c>
      <c r="F165" s="205" t="s">
        <v>324</v>
      </c>
      <c r="G165" s="203"/>
      <c r="H165" s="203"/>
      <c r="I165" s="206"/>
      <c r="J165" s="207">
        <f>BK165</f>
        <v>0</v>
      </c>
      <c r="K165" s="203"/>
      <c r="L165" s="208"/>
      <c r="M165" s="209"/>
      <c r="N165" s="210"/>
      <c r="O165" s="210"/>
      <c r="P165" s="211">
        <f>P166+P168</f>
        <v>0</v>
      </c>
      <c r="Q165" s="210"/>
      <c r="R165" s="211">
        <f>R166+R168</f>
        <v>0.06292458000000001</v>
      </c>
      <c r="S165" s="210"/>
      <c r="T165" s="212">
        <f>T166+T168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83</v>
      </c>
      <c r="AT165" s="214" t="s">
        <v>72</v>
      </c>
      <c r="AU165" s="214" t="s">
        <v>73</v>
      </c>
      <c r="AY165" s="213" t="s">
        <v>139</v>
      </c>
      <c r="BK165" s="215">
        <f>BK166+BK168</f>
        <v>0</v>
      </c>
    </row>
    <row r="166" spans="1:63" s="12" customFormat="1" ht="22.8" customHeight="1">
      <c r="A166" s="12"/>
      <c r="B166" s="202"/>
      <c r="C166" s="203"/>
      <c r="D166" s="204" t="s">
        <v>72</v>
      </c>
      <c r="E166" s="216" t="s">
        <v>807</v>
      </c>
      <c r="F166" s="216" t="s">
        <v>808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P167</f>
        <v>0</v>
      </c>
      <c r="Q166" s="210"/>
      <c r="R166" s="211">
        <f>R167</f>
        <v>0.06039114</v>
      </c>
      <c r="S166" s="210"/>
      <c r="T166" s="212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83</v>
      </c>
      <c r="AT166" s="214" t="s">
        <v>72</v>
      </c>
      <c r="AU166" s="214" t="s">
        <v>81</v>
      </c>
      <c r="AY166" s="213" t="s">
        <v>139</v>
      </c>
      <c r="BK166" s="215">
        <f>BK167</f>
        <v>0</v>
      </c>
    </row>
    <row r="167" spans="1:65" s="2" customFormat="1" ht="24.15" customHeight="1">
      <c r="A167" s="37"/>
      <c r="B167" s="38"/>
      <c r="C167" s="218" t="s">
        <v>167</v>
      </c>
      <c r="D167" s="218" t="s">
        <v>142</v>
      </c>
      <c r="E167" s="219" t="s">
        <v>826</v>
      </c>
      <c r="F167" s="220" t="s">
        <v>827</v>
      </c>
      <c r="G167" s="221" t="s">
        <v>817</v>
      </c>
      <c r="H167" s="222">
        <v>2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38</v>
      </c>
      <c r="O167" s="90"/>
      <c r="P167" s="228">
        <f>O167*H167</f>
        <v>0</v>
      </c>
      <c r="Q167" s="228">
        <v>0.03019557</v>
      </c>
      <c r="R167" s="228">
        <f>Q167*H167</f>
        <v>0.06039114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167</v>
      </c>
      <c r="AT167" s="230" t="s">
        <v>142</v>
      </c>
      <c r="AU167" s="230" t="s">
        <v>83</v>
      </c>
      <c r="AY167" s="16" t="s">
        <v>139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81</v>
      </c>
      <c r="BK167" s="231">
        <f>ROUND(I167*H167,2)</f>
        <v>0</v>
      </c>
      <c r="BL167" s="16" t="s">
        <v>167</v>
      </c>
      <c r="BM167" s="230" t="s">
        <v>254</v>
      </c>
    </row>
    <row r="168" spans="1:63" s="12" customFormat="1" ht="22.8" customHeight="1">
      <c r="A168" s="12"/>
      <c r="B168" s="202"/>
      <c r="C168" s="203"/>
      <c r="D168" s="204" t="s">
        <v>72</v>
      </c>
      <c r="E168" s="216" t="s">
        <v>555</v>
      </c>
      <c r="F168" s="216" t="s">
        <v>556</v>
      </c>
      <c r="G168" s="203"/>
      <c r="H168" s="203"/>
      <c r="I168" s="206"/>
      <c r="J168" s="217">
        <f>BK168</f>
        <v>0</v>
      </c>
      <c r="K168" s="203"/>
      <c r="L168" s="208"/>
      <c r="M168" s="209"/>
      <c r="N168" s="210"/>
      <c r="O168" s="210"/>
      <c r="P168" s="211">
        <f>SUM(P169:P180)</f>
        <v>0</v>
      </c>
      <c r="Q168" s="210"/>
      <c r="R168" s="211">
        <f>SUM(R169:R180)</f>
        <v>0.0025334400000000005</v>
      </c>
      <c r="S168" s="210"/>
      <c r="T168" s="212">
        <f>SUM(T169:T180)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3" t="s">
        <v>83</v>
      </c>
      <c r="AT168" s="214" t="s">
        <v>72</v>
      </c>
      <c r="AU168" s="214" t="s">
        <v>81</v>
      </c>
      <c r="AY168" s="213" t="s">
        <v>139</v>
      </c>
      <c r="BK168" s="215">
        <f>SUM(BK169:BK180)</f>
        <v>0</v>
      </c>
    </row>
    <row r="169" spans="1:65" s="2" customFormat="1" ht="16.5" customHeight="1">
      <c r="A169" s="37"/>
      <c r="B169" s="38"/>
      <c r="C169" s="218" t="s">
        <v>248</v>
      </c>
      <c r="D169" s="218" t="s">
        <v>142</v>
      </c>
      <c r="E169" s="219" t="s">
        <v>567</v>
      </c>
      <c r="F169" s="220" t="s">
        <v>568</v>
      </c>
      <c r="G169" s="221" t="s">
        <v>201</v>
      </c>
      <c r="H169" s="222">
        <v>20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38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167</v>
      </c>
      <c r="AT169" s="230" t="s">
        <v>142</v>
      </c>
      <c r="AU169" s="230" t="s">
        <v>83</v>
      </c>
      <c r="AY169" s="16" t="s">
        <v>139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81</v>
      </c>
      <c r="BK169" s="231">
        <f>ROUND(I169*H169,2)</f>
        <v>0</v>
      </c>
      <c r="BL169" s="16" t="s">
        <v>167</v>
      </c>
      <c r="BM169" s="230" t="s">
        <v>258</v>
      </c>
    </row>
    <row r="170" spans="1:51" s="13" customFormat="1" ht="12">
      <c r="A170" s="13"/>
      <c r="B170" s="237"/>
      <c r="C170" s="238"/>
      <c r="D170" s="239" t="s">
        <v>193</v>
      </c>
      <c r="E170" s="240" t="s">
        <v>1</v>
      </c>
      <c r="F170" s="241" t="s">
        <v>87</v>
      </c>
      <c r="G170" s="238"/>
      <c r="H170" s="242">
        <v>20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193</v>
      </c>
      <c r="AU170" s="248" t="s">
        <v>83</v>
      </c>
      <c r="AV170" s="13" t="s">
        <v>83</v>
      </c>
      <c r="AW170" s="13" t="s">
        <v>31</v>
      </c>
      <c r="AX170" s="13" t="s">
        <v>73</v>
      </c>
      <c r="AY170" s="248" t="s">
        <v>139</v>
      </c>
    </row>
    <row r="171" spans="1:51" s="14" customFormat="1" ht="12">
      <c r="A171" s="14"/>
      <c r="B171" s="249"/>
      <c r="C171" s="250"/>
      <c r="D171" s="239" t="s">
        <v>193</v>
      </c>
      <c r="E171" s="251" t="s">
        <v>1</v>
      </c>
      <c r="F171" s="252" t="s">
        <v>195</v>
      </c>
      <c r="G171" s="250"/>
      <c r="H171" s="253">
        <v>20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9" t="s">
        <v>193</v>
      </c>
      <c r="AU171" s="259" t="s">
        <v>83</v>
      </c>
      <c r="AV171" s="14" t="s">
        <v>146</v>
      </c>
      <c r="AW171" s="14" t="s">
        <v>31</v>
      </c>
      <c r="AX171" s="14" t="s">
        <v>81</v>
      </c>
      <c r="AY171" s="259" t="s">
        <v>139</v>
      </c>
    </row>
    <row r="172" spans="1:65" s="2" customFormat="1" ht="16.5" customHeight="1">
      <c r="A172" s="37"/>
      <c r="B172" s="38"/>
      <c r="C172" s="260" t="s">
        <v>229</v>
      </c>
      <c r="D172" s="260" t="s">
        <v>230</v>
      </c>
      <c r="E172" s="261" t="s">
        <v>570</v>
      </c>
      <c r="F172" s="262" t="s">
        <v>571</v>
      </c>
      <c r="G172" s="263" t="s">
        <v>201</v>
      </c>
      <c r="H172" s="264">
        <v>21</v>
      </c>
      <c r="I172" s="265"/>
      <c r="J172" s="266">
        <f>ROUND(I172*H172,2)</f>
        <v>0</v>
      </c>
      <c r="K172" s="267"/>
      <c r="L172" s="268"/>
      <c r="M172" s="269" t="s">
        <v>1</v>
      </c>
      <c r="N172" s="270" t="s">
        <v>38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254</v>
      </c>
      <c r="AT172" s="230" t="s">
        <v>230</v>
      </c>
      <c r="AU172" s="230" t="s">
        <v>83</v>
      </c>
      <c r="AY172" s="16" t="s">
        <v>139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81</v>
      </c>
      <c r="BK172" s="231">
        <f>ROUND(I172*H172,2)</f>
        <v>0</v>
      </c>
      <c r="BL172" s="16" t="s">
        <v>167</v>
      </c>
      <c r="BM172" s="230" t="s">
        <v>261</v>
      </c>
    </row>
    <row r="173" spans="1:51" s="13" customFormat="1" ht="12">
      <c r="A173" s="13"/>
      <c r="B173" s="237"/>
      <c r="C173" s="238"/>
      <c r="D173" s="239" t="s">
        <v>193</v>
      </c>
      <c r="E173" s="240" t="s">
        <v>1</v>
      </c>
      <c r="F173" s="241" t="s">
        <v>1198</v>
      </c>
      <c r="G173" s="238"/>
      <c r="H173" s="242">
        <v>21</v>
      </c>
      <c r="I173" s="243"/>
      <c r="J173" s="238"/>
      <c r="K173" s="238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193</v>
      </c>
      <c r="AU173" s="248" t="s">
        <v>83</v>
      </c>
      <c r="AV173" s="13" t="s">
        <v>83</v>
      </c>
      <c r="AW173" s="13" t="s">
        <v>31</v>
      </c>
      <c r="AX173" s="13" t="s">
        <v>73</v>
      </c>
      <c r="AY173" s="248" t="s">
        <v>139</v>
      </c>
    </row>
    <row r="174" spans="1:51" s="14" customFormat="1" ht="12">
      <c r="A174" s="14"/>
      <c r="B174" s="249"/>
      <c r="C174" s="250"/>
      <c r="D174" s="239" t="s">
        <v>193</v>
      </c>
      <c r="E174" s="251" t="s">
        <v>1</v>
      </c>
      <c r="F174" s="252" t="s">
        <v>195</v>
      </c>
      <c r="G174" s="250"/>
      <c r="H174" s="253">
        <v>21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9" t="s">
        <v>193</v>
      </c>
      <c r="AU174" s="259" t="s">
        <v>83</v>
      </c>
      <c r="AV174" s="14" t="s">
        <v>146</v>
      </c>
      <c r="AW174" s="14" t="s">
        <v>31</v>
      </c>
      <c r="AX174" s="14" t="s">
        <v>81</v>
      </c>
      <c r="AY174" s="259" t="s">
        <v>139</v>
      </c>
    </row>
    <row r="175" spans="1:65" s="2" customFormat="1" ht="24.15" customHeight="1">
      <c r="A175" s="37"/>
      <c r="B175" s="38"/>
      <c r="C175" s="218" t="s">
        <v>255</v>
      </c>
      <c r="D175" s="218" t="s">
        <v>142</v>
      </c>
      <c r="E175" s="219" t="s">
        <v>588</v>
      </c>
      <c r="F175" s="220" t="s">
        <v>589</v>
      </c>
      <c r="G175" s="221" t="s">
        <v>201</v>
      </c>
      <c r="H175" s="222">
        <v>5.2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38</v>
      </c>
      <c r="O175" s="90"/>
      <c r="P175" s="228">
        <f>O175*H175</f>
        <v>0</v>
      </c>
      <c r="Q175" s="228">
        <v>0.0002012</v>
      </c>
      <c r="R175" s="228">
        <f>Q175*H175</f>
        <v>0.0010462400000000001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167</v>
      </c>
      <c r="AT175" s="230" t="s">
        <v>142</v>
      </c>
      <c r="AU175" s="230" t="s">
        <v>83</v>
      </c>
      <c r="AY175" s="16" t="s">
        <v>139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81</v>
      </c>
      <c r="BK175" s="231">
        <f>ROUND(I175*H175,2)</f>
        <v>0</v>
      </c>
      <c r="BL175" s="16" t="s">
        <v>167</v>
      </c>
      <c r="BM175" s="230" t="s">
        <v>264</v>
      </c>
    </row>
    <row r="176" spans="1:51" s="13" customFormat="1" ht="12">
      <c r="A176" s="13"/>
      <c r="B176" s="237"/>
      <c r="C176" s="238"/>
      <c r="D176" s="239" t="s">
        <v>193</v>
      </c>
      <c r="E176" s="240" t="s">
        <v>1</v>
      </c>
      <c r="F176" s="241" t="s">
        <v>651</v>
      </c>
      <c r="G176" s="238"/>
      <c r="H176" s="242">
        <v>5.2</v>
      </c>
      <c r="I176" s="243"/>
      <c r="J176" s="238"/>
      <c r="K176" s="238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193</v>
      </c>
      <c r="AU176" s="248" t="s">
        <v>83</v>
      </c>
      <c r="AV176" s="13" t="s">
        <v>83</v>
      </c>
      <c r="AW176" s="13" t="s">
        <v>31</v>
      </c>
      <c r="AX176" s="13" t="s">
        <v>73</v>
      </c>
      <c r="AY176" s="248" t="s">
        <v>139</v>
      </c>
    </row>
    <row r="177" spans="1:51" s="14" customFormat="1" ht="12">
      <c r="A177" s="14"/>
      <c r="B177" s="249"/>
      <c r="C177" s="250"/>
      <c r="D177" s="239" t="s">
        <v>193</v>
      </c>
      <c r="E177" s="251" t="s">
        <v>1</v>
      </c>
      <c r="F177" s="252" t="s">
        <v>195</v>
      </c>
      <c r="G177" s="250"/>
      <c r="H177" s="253">
        <v>5.2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9" t="s">
        <v>193</v>
      </c>
      <c r="AU177" s="259" t="s">
        <v>83</v>
      </c>
      <c r="AV177" s="14" t="s">
        <v>146</v>
      </c>
      <c r="AW177" s="14" t="s">
        <v>31</v>
      </c>
      <c r="AX177" s="14" t="s">
        <v>81</v>
      </c>
      <c r="AY177" s="259" t="s">
        <v>139</v>
      </c>
    </row>
    <row r="178" spans="1:65" s="2" customFormat="1" ht="24.15" customHeight="1">
      <c r="A178" s="37"/>
      <c r="B178" s="38"/>
      <c r="C178" s="218" t="s">
        <v>87</v>
      </c>
      <c r="D178" s="218" t="s">
        <v>142</v>
      </c>
      <c r="E178" s="219" t="s">
        <v>592</v>
      </c>
      <c r="F178" s="220" t="s">
        <v>593</v>
      </c>
      <c r="G178" s="221" t="s">
        <v>201</v>
      </c>
      <c r="H178" s="222">
        <v>5.2</v>
      </c>
      <c r="I178" s="223"/>
      <c r="J178" s="224">
        <f>ROUND(I178*H178,2)</f>
        <v>0</v>
      </c>
      <c r="K178" s="225"/>
      <c r="L178" s="43"/>
      <c r="M178" s="226" t="s">
        <v>1</v>
      </c>
      <c r="N178" s="227" t="s">
        <v>38</v>
      </c>
      <c r="O178" s="90"/>
      <c r="P178" s="228">
        <f>O178*H178</f>
        <v>0</v>
      </c>
      <c r="Q178" s="228">
        <v>0.000286</v>
      </c>
      <c r="R178" s="228">
        <f>Q178*H178</f>
        <v>0.0014872000000000002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167</v>
      </c>
      <c r="AT178" s="230" t="s">
        <v>142</v>
      </c>
      <c r="AU178" s="230" t="s">
        <v>83</v>
      </c>
      <c r="AY178" s="16" t="s">
        <v>139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81</v>
      </c>
      <c r="BK178" s="231">
        <f>ROUND(I178*H178,2)</f>
        <v>0</v>
      </c>
      <c r="BL178" s="16" t="s">
        <v>167</v>
      </c>
      <c r="BM178" s="230" t="s">
        <v>93</v>
      </c>
    </row>
    <row r="179" spans="1:51" s="13" customFormat="1" ht="12">
      <c r="A179" s="13"/>
      <c r="B179" s="237"/>
      <c r="C179" s="238"/>
      <c r="D179" s="239" t="s">
        <v>193</v>
      </c>
      <c r="E179" s="240" t="s">
        <v>1</v>
      </c>
      <c r="F179" s="241" t="s">
        <v>1199</v>
      </c>
      <c r="G179" s="238"/>
      <c r="H179" s="242">
        <v>5.2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193</v>
      </c>
      <c r="AU179" s="248" t="s">
        <v>83</v>
      </c>
      <c r="AV179" s="13" t="s">
        <v>83</v>
      </c>
      <c r="AW179" s="13" t="s">
        <v>31</v>
      </c>
      <c r="AX179" s="13" t="s">
        <v>73</v>
      </c>
      <c r="AY179" s="248" t="s">
        <v>139</v>
      </c>
    </row>
    <row r="180" spans="1:51" s="14" customFormat="1" ht="12">
      <c r="A180" s="14"/>
      <c r="B180" s="249"/>
      <c r="C180" s="250"/>
      <c r="D180" s="239" t="s">
        <v>193</v>
      </c>
      <c r="E180" s="251" t="s">
        <v>1</v>
      </c>
      <c r="F180" s="252" t="s">
        <v>195</v>
      </c>
      <c r="G180" s="250"/>
      <c r="H180" s="253">
        <v>5.2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9" t="s">
        <v>193</v>
      </c>
      <c r="AU180" s="259" t="s">
        <v>83</v>
      </c>
      <c r="AV180" s="14" t="s">
        <v>146</v>
      </c>
      <c r="AW180" s="14" t="s">
        <v>31</v>
      </c>
      <c r="AX180" s="14" t="s">
        <v>81</v>
      </c>
      <c r="AY180" s="259" t="s">
        <v>139</v>
      </c>
    </row>
    <row r="181" spans="1:63" s="12" customFormat="1" ht="25.9" customHeight="1">
      <c r="A181" s="12"/>
      <c r="B181" s="202"/>
      <c r="C181" s="203"/>
      <c r="D181" s="204" t="s">
        <v>72</v>
      </c>
      <c r="E181" s="205" t="s">
        <v>607</v>
      </c>
      <c r="F181" s="205" t="s">
        <v>608</v>
      </c>
      <c r="G181" s="203"/>
      <c r="H181" s="203"/>
      <c r="I181" s="206"/>
      <c r="J181" s="207">
        <f>BK181</f>
        <v>0</v>
      </c>
      <c r="K181" s="203"/>
      <c r="L181" s="208"/>
      <c r="M181" s="209"/>
      <c r="N181" s="210"/>
      <c r="O181" s="210"/>
      <c r="P181" s="211">
        <f>P182</f>
        <v>0</v>
      </c>
      <c r="Q181" s="210"/>
      <c r="R181" s="211">
        <f>R182</f>
        <v>0</v>
      </c>
      <c r="S181" s="210"/>
      <c r="T181" s="212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146</v>
      </c>
      <c r="AT181" s="214" t="s">
        <v>72</v>
      </c>
      <c r="AU181" s="214" t="s">
        <v>73</v>
      </c>
      <c r="AY181" s="213" t="s">
        <v>139</v>
      </c>
      <c r="BK181" s="215">
        <f>BK182</f>
        <v>0</v>
      </c>
    </row>
    <row r="182" spans="1:65" s="2" customFormat="1" ht="16.5" customHeight="1">
      <c r="A182" s="37"/>
      <c r="B182" s="38"/>
      <c r="C182" s="218" t="s">
        <v>7</v>
      </c>
      <c r="D182" s="218" t="s">
        <v>142</v>
      </c>
      <c r="E182" s="219" t="s">
        <v>1200</v>
      </c>
      <c r="F182" s="220" t="s">
        <v>1201</v>
      </c>
      <c r="G182" s="221" t="s">
        <v>149</v>
      </c>
      <c r="H182" s="222">
        <v>1</v>
      </c>
      <c r="I182" s="223"/>
      <c r="J182" s="224">
        <f>ROUND(I182*H182,2)</f>
        <v>0</v>
      </c>
      <c r="K182" s="225"/>
      <c r="L182" s="43"/>
      <c r="M182" s="232" t="s">
        <v>1</v>
      </c>
      <c r="N182" s="233" t="s">
        <v>38</v>
      </c>
      <c r="O182" s="234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611</v>
      </c>
      <c r="AT182" s="230" t="s">
        <v>142</v>
      </c>
      <c r="AU182" s="230" t="s">
        <v>81</v>
      </c>
      <c r="AY182" s="16" t="s">
        <v>139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81</v>
      </c>
      <c r="BK182" s="231">
        <f>ROUND(I182*H182,2)</f>
        <v>0</v>
      </c>
      <c r="BL182" s="16" t="s">
        <v>611</v>
      </c>
      <c r="BM182" s="230" t="s">
        <v>271</v>
      </c>
    </row>
    <row r="183" spans="1:31" s="2" customFormat="1" ht="6.95" customHeight="1">
      <c r="A183" s="37"/>
      <c r="B183" s="65"/>
      <c r="C183" s="66"/>
      <c r="D183" s="66"/>
      <c r="E183" s="66"/>
      <c r="F183" s="66"/>
      <c r="G183" s="66"/>
      <c r="H183" s="66"/>
      <c r="I183" s="66"/>
      <c r="J183" s="66"/>
      <c r="K183" s="66"/>
      <c r="L183" s="43"/>
      <c r="M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</sheetData>
  <sheetProtection password="CC35" sheet="1" objects="1" scenarios="1" formatColumns="0" formatRows="0" autoFilter="0"/>
  <autoFilter ref="C124:K18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111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Polyfunkční dům Dragounská 12, Cheb - rozpočet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1202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20. 1. 2022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30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ROUND(J137,2)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ROUND((SUM(BE137:BE469)),2)</f>
        <v>0</v>
      </c>
      <c r="G33" s="37"/>
      <c r="H33" s="37"/>
      <c r="I33" s="154">
        <v>0.21</v>
      </c>
      <c r="J33" s="153">
        <f>ROUND(((SUM(BE137:BE469))*I33),2)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ROUND((SUM(BF137:BF469)),2)</f>
        <v>0</v>
      </c>
      <c r="G34" s="37"/>
      <c r="H34" s="37"/>
      <c r="I34" s="154">
        <v>0.15</v>
      </c>
      <c r="J34" s="153">
        <f>ROUND(((SUM(BF137:BF469))*I34),2)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ROUND((SUM(BG137:BG469)),2)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ROUND((SUM(BH137:BH469)),2)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ROUND((SUM(BI137:BI469)),2)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Polyfunkční dům Dragounská 12, Cheb - rozpočet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70 - 7NP - byty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20. 1. 2022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30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115</v>
      </c>
      <c r="D94" s="175"/>
      <c r="E94" s="175"/>
      <c r="F94" s="175"/>
      <c r="G94" s="175"/>
      <c r="H94" s="175"/>
      <c r="I94" s="175"/>
      <c r="J94" s="176" t="s">
        <v>116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117</v>
      </c>
      <c r="D96" s="39"/>
      <c r="E96" s="39"/>
      <c r="F96" s="39"/>
      <c r="G96" s="39"/>
      <c r="H96" s="39"/>
      <c r="I96" s="39"/>
      <c r="J96" s="109">
        <f>J137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118</v>
      </c>
    </row>
    <row r="97" spans="1:31" s="9" customFormat="1" ht="24.95" customHeight="1">
      <c r="A97" s="9"/>
      <c r="B97" s="178"/>
      <c r="C97" s="179"/>
      <c r="D97" s="180" t="s">
        <v>169</v>
      </c>
      <c r="E97" s="181"/>
      <c r="F97" s="181"/>
      <c r="G97" s="181"/>
      <c r="H97" s="181"/>
      <c r="I97" s="181"/>
      <c r="J97" s="182">
        <f>J138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170</v>
      </c>
      <c r="E98" s="187"/>
      <c r="F98" s="187"/>
      <c r="G98" s="187"/>
      <c r="H98" s="187"/>
      <c r="I98" s="187"/>
      <c r="J98" s="188">
        <f>J139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171</v>
      </c>
      <c r="E99" s="187"/>
      <c r="F99" s="187"/>
      <c r="G99" s="187"/>
      <c r="H99" s="187"/>
      <c r="I99" s="187"/>
      <c r="J99" s="188">
        <f>J170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172</v>
      </c>
      <c r="E100" s="187"/>
      <c r="F100" s="187"/>
      <c r="G100" s="187"/>
      <c r="H100" s="187"/>
      <c r="I100" s="187"/>
      <c r="J100" s="188">
        <f>J209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173</v>
      </c>
      <c r="E101" s="187"/>
      <c r="F101" s="187"/>
      <c r="G101" s="187"/>
      <c r="H101" s="187"/>
      <c r="I101" s="187"/>
      <c r="J101" s="188">
        <f>J259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174</v>
      </c>
      <c r="E102" s="187"/>
      <c r="F102" s="187"/>
      <c r="G102" s="187"/>
      <c r="H102" s="187"/>
      <c r="I102" s="187"/>
      <c r="J102" s="188">
        <f>J266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8"/>
      <c r="C103" s="179"/>
      <c r="D103" s="180" t="s">
        <v>175</v>
      </c>
      <c r="E103" s="181"/>
      <c r="F103" s="181"/>
      <c r="G103" s="181"/>
      <c r="H103" s="181"/>
      <c r="I103" s="181"/>
      <c r="J103" s="182">
        <f>J268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4"/>
      <c r="C104" s="185"/>
      <c r="D104" s="186" t="s">
        <v>1000</v>
      </c>
      <c r="E104" s="187"/>
      <c r="F104" s="187"/>
      <c r="G104" s="187"/>
      <c r="H104" s="187"/>
      <c r="I104" s="187"/>
      <c r="J104" s="188">
        <f>J269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748</v>
      </c>
      <c r="E105" s="187"/>
      <c r="F105" s="187"/>
      <c r="G105" s="187"/>
      <c r="H105" s="187"/>
      <c r="I105" s="187"/>
      <c r="J105" s="188">
        <f>J283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749</v>
      </c>
      <c r="E106" s="187"/>
      <c r="F106" s="187"/>
      <c r="G106" s="187"/>
      <c r="H106" s="187"/>
      <c r="I106" s="187"/>
      <c r="J106" s="188">
        <f>J292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177</v>
      </c>
      <c r="E107" s="187"/>
      <c r="F107" s="187"/>
      <c r="G107" s="187"/>
      <c r="H107" s="187"/>
      <c r="I107" s="187"/>
      <c r="J107" s="188">
        <f>J302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178</v>
      </c>
      <c r="E108" s="187"/>
      <c r="F108" s="187"/>
      <c r="G108" s="187"/>
      <c r="H108" s="187"/>
      <c r="I108" s="187"/>
      <c r="J108" s="188">
        <f>J314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179</v>
      </c>
      <c r="E109" s="187"/>
      <c r="F109" s="187"/>
      <c r="G109" s="187"/>
      <c r="H109" s="187"/>
      <c r="I109" s="187"/>
      <c r="J109" s="188">
        <f>J321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180</v>
      </c>
      <c r="E110" s="187"/>
      <c r="F110" s="187"/>
      <c r="G110" s="187"/>
      <c r="H110" s="187"/>
      <c r="I110" s="187"/>
      <c r="J110" s="188">
        <f>J325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181</v>
      </c>
      <c r="E111" s="187"/>
      <c r="F111" s="187"/>
      <c r="G111" s="187"/>
      <c r="H111" s="187"/>
      <c r="I111" s="187"/>
      <c r="J111" s="188">
        <f>J342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182</v>
      </c>
      <c r="E112" s="187"/>
      <c r="F112" s="187"/>
      <c r="G112" s="187"/>
      <c r="H112" s="187"/>
      <c r="I112" s="187"/>
      <c r="J112" s="188">
        <f>J349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617</v>
      </c>
      <c r="E113" s="187"/>
      <c r="F113" s="187"/>
      <c r="G113" s="187"/>
      <c r="H113" s="187"/>
      <c r="I113" s="187"/>
      <c r="J113" s="188">
        <f>J360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183</v>
      </c>
      <c r="E114" s="187"/>
      <c r="F114" s="187"/>
      <c r="G114" s="187"/>
      <c r="H114" s="187"/>
      <c r="I114" s="187"/>
      <c r="J114" s="188">
        <f>J388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184</v>
      </c>
      <c r="E115" s="187"/>
      <c r="F115" s="187"/>
      <c r="G115" s="187"/>
      <c r="H115" s="187"/>
      <c r="I115" s="187"/>
      <c r="J115" s="188">
        <f>J409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4"/>
      <c r="C116" s="185"/>
      <c r="D116" s="186" t="s">
        <v>185</v>
      </c>
      <c r="E116" s="187"/>
      <c r="F116" s="187"/>
      <c r="G116" s="187"/>
      <c r="H116" s="187"/>
      <c r="I116" s="187"/>
      <c r="J116" s="188">
        <f>J425</f>
        <v>0</v>
      </c>
      <c r="K116" s="185"/>
      <c r="L116" s="18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8"/>
      <c r="C117" s="179"/>
      <c r="D117" s="180" t="s">
        <v>186</v>
      </c>
      <c r="E117" s="181"/>
      <c r="F117" s="181"/>
      <c r="G117" s="181"/>
      <c r="H117" s="181"/>
      <c r="I117" s="181"/>
      <c r="J117" s="182">
        <f>J468</f>
        <v>0</v>
      </c>
      <c r="K117" s="179"/>
      <c r="L117" s="183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2" customFormat="1" ht="21.8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3" spans="1:31" s="2" customFormat="1" ht="6.95" customHeight="1">
      <c r="A123" s="37"/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4.95" customHeight="1">
      <c r="A124" s="37"/>
      <c r="B124" s="38"/>
      <c r="C124" s="22" t="s">
        <v>124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16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173" t="str">
        <f>E7</f>
        <v>Polyfunkční dům Dragounská 12, Cheb - rozpočet</v>
      </c>
      <c r="F127" s="31"/>
      <c r="G127" s="31"/>
      <c r="H127" s="31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112</v>
      </c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6.5" customHeight="1">
      <c r="A129" s="37"/>
      <c r="B129" s="38"/>
      <c r="C129" s="39"/>
      <c r="D129" s="39"/>
      <c r="E129" s="75" t="str">
        <f>E9</f>
        <v>70 - 7NP - byty</v>
      </c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20</v>
      </c>
      <c r="D131" s="39"/>
      <c r="E131" s="39"/>
      <c r="F131" s="26" t="str">
        <f>F12</f>
        <v xml:space="preserve"> </v>
      </c>
      <c r="G131" s="39"/>
      <c r="H131" s="39"/>
      <c r="I131" s="31" t="s">
        <v>22</v>
      </c>
      <c r="J131" s="78" t="str">
        <f>IF(J12="","",J12)</f>
        <v>20. 1. 2022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24</v>
      </c>
      <c r="D133" s="39"/>
      <c r="E133" s="39"/>
      <c r="F133" s="26" t="str">
        <f>E15</f>
        <v xml:space="preserve"> </v>
      </c>
      <c r="G133" s="39"/>
      <c r="H133" s="39"/>
      <c r="I133" s="31" t="s">
        <v>29</v>
      </c>
      <c r="J133" s="35" t="str">
        <f>E21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27</v>
      </c>
      <c r="D134" s="39"/>
      <c r="E134" s="39"/>
      <c r="F134" s="26" t="str">
        <f>IF(E18="","",E18)</f>
        <v>Vyplň údaj</v>
      </c>
      <c r="G134" s="39"/>
      <c r="H134" s="39"/>
      <c r="I134" s="31" t="s">
        <v>30</v>
      </c>
      <c r="J134" s="35" t="str">
        <f>E24</f>
        <v xml:space="preserve">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0.3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11" customFormat="1" ht="29.25" customHeight="1">
      <c r="A136" s="190"/>
      <c r="B136" s="191"/>
      <c r="C136" s="192" t="s">
        <v>125</v>
      </c>
      <c r="D136" s="193" t="s">
        <v>58</v>
      </c>
      <c r="E136" s="193" t="s">
        <v>54</v>
      </c>
      <c r="F136" s="193" t="s">
        <v>55</v>
      </c>
      <c r="G136" s="193" t="s">
        <v>126</v>
      </c>
      <c r="H136" s="193" t="s">
        <v>127</v>
      </c>
      <c r="I136" s="193" t="s">
        <v>128</v>
      </c>
      <c r="J136" s="194" t="s">
        <v>116</v>
      </c>
      <c r="K136" s="195" t="s">
        <v>129</v>
      </c>
      <c r="L136" s="196"/>
      <c r="M136" s="99" t="s">
        <v>1</v>
      </c>
      <c r="N136" s="100" t="s">
        <v>37</v>
      </c>
      <c r="O136" s="100" t="s">
        <v>130</v>
      </c>
      <c r="P136" s="100" t="s">
        <v>131</v>
      </c>
      <c r="Q136" s="100" t="s">
        <v>132</v>
      </c>
      <c r="R136" s="100" t="s">
        <v>133</v>
      </c>
      <c r="S136" s="100" t="s">
        <v>134</v>
      </c>
      <c r="T136" s="101" t="s">
        <v>135</v>
      </c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</row>
    <row r="137" spans="1:63" s="2" customFormat="1" ht="22.8" customHeight="1">
      <c r="A137" s="37"/>
      <c r="B137" s="38"/>
      <c r="C137" s="106" t="s">
        <v>136</v>
      </c>
      <c r="D137" s="39"/>
      <c r="E137" s="39"/>
      <c r="F137" s="39"/>
      <c r="G137" s="39"/>
      <c r="H137" s="39"/>
      <c r="I137" s="39"/>
      <c r="J137" s="197">
        <f>BK137</f>
        <v>0</v>
      </c>
      <c r="K137" s="39"/>
      <c r="L137" s="43"/>
      <c r="M137" s="102"/>
      <c r="N137" s="198"/>
      <c r="O137" s="103"/>
      <c r="P137" s="199">
        <f>P138+P268+P468</f>
        <v>0</v>
      </c>
      <c r="Q137" s="103"/>
      <c r="R137" s="199">
        <f>R138+R268+R468</f>
        <v>22.734415792772</v>
      </c>
      <c r="S137" s="103"/>
      <c r="T137" s="200">
        <f>T138+T268+T468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72</v>
      </c>
      <c r="AU137" s="16" t="s">
        <v>118</v>
      </c>
      <c r="BK137" s="201">
        <f>BK138+BK268+BK468</f>
        <v>0</v>
      </c>
    </row>
    <row r="138" spans="1:63" s="12" customFormat="1" ht="25.9" customHeight="1">
      <c r="A138" s="12"/>
      <c r="B138" s="202"/>
      <c r="C138" s="203"/>
      <c r="D138" s="204" t="s">
        <v>72</v>
      </c>
      <c r="E138" s="205" t="s">
        <v>187</v>
      </c>
      <c r="F138" s="205" t="s">
        <v>188</v>
      </c>
      <c r="G138" s="203"/>
      <c r="H138" s="203"/>
      <c r="I138" s="206"/>
      <c r="J138" s="207">
        <f>BK138</f>
        <v>0</v>
      </c>
      <c r="K138" s="203"/>
      <c r="L138" s="208"/>
      <c r="M138" s="209"/>
      <c r="N138" s="210"/>
      <c r="O138" s="210"/>
      <c r="P138" s="211">
        <f>P139+P170+P209+P259+P266</f>
        <v>0</v>
      </c>
      <c r="Q138" s="210"/>
      <c r="R138" s="211">
        <f>R139+R170+R209+R259+R266</f>
        <v>13.838521697120001</v>
      </c>
      <c r="S138" s="210"/>
      <c r="T138" s="212">
        <f>T139+T170+T209+T259+T266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3" t="s">
        <v>81</v>
      </c>
      <c r="AT138" s="214" t="s">
        <v>72</v>
      </c>
      <c r="AU138" s="214" t="s">
        <v>73</v>
      </c>
      <c r="AY138" s="213" t="s">
        <v>139</v>
      </c>
      <c r="BK138" s="215">
        <f>BK139+BK170+BK209+BK259+BK266</f>
        <v>0</v>
      </c>
    </row>
    <row r="139" spans="1:63" s="12" customFormat="1" ht="22.8" customHeight="1">
      <c r="A139" s="12"/>
      <c r="B139" s="202"/>
      <c r="C139" s="203"/>
      <c r="D139" s="204" t="s">
        <v>72</v>
      </c>
      <c r="E139" s="216" t="s">
        <v>152</v>
      </c>
      <c r="F139" s="216" t="s">
        <v>189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SUM(P140:P169)</f>
        <v>0</v>
      </c>
      <c r="Q139" s="210"/>
      <c r="R139" s="211">
        <f>SUM(R140:R169)</f>
        <v>4.10042736</v>
      </c>
      <c r="S139" s="210"/>
      <c r="T139" s="212">
        <f>SUM(T140:T169)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81</v>
      </c>
      <c r="AT139" s="214" t="s">
        <v>72</v>
      </c>
      <c r="AU139" s="214" t="s">
        <v>81</v>
      </c>
      <c r="AY139" s="213" t="s">
        <v>139</v>
      </c>
      <c r="BK139" s="215">
        <f>SUM(BK140:BK169)</f>
        <v>0</v>
      </c>
    </row>
    <row r="140" spans="1:65" s="2" customFormat="1" ht="24.15" customHeight="1">
      <c r="A140" s="37"/>
      <c r="B140" s="38"/>
      <c r="C140" s="218" t="s">
        <v>81</v>
      </c>
      <c r="D140" s="218" t="s">
        <v>142</v>
      </c>
      <c r="E140" s="219" t="s">
        <v>190</v>
      </c>
      <c r="F140" s="220" t="s">
        <v>191</v>
      </c>
      <c r="G140" s="221" t="s">
        <v>192</v>
      </c>
      <c r="H140" s="222">
        <v>0.065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38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146</v>
      </c>
      <c r="AT140" s="230" t="s">
        <v>142</v>
      </c>
      <c r="AU140" s="230" t="s">
        <v>83</v>
      </c>
      <c r="AY140" s="16" t="s">
        <v>139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146</v>
      </c>
      <c r="BM140" s="230" t="s">
        <v>83</v>
      </c>
    </row>
    <row r="141" spans="1:51" s="13" customFormat="1" ht="12">
      <c r="A141" s="13"/>
      <c r="B141" s="237"/>
      <c r="C141" s="238"/>
      <c r="D141" s="239" t="s">
        <v>193</v>
      </c>
      <c r="E141" s="240" t="s">
        <v>1</v>
      </c>
      <c r="F141" s="241" t="s">
        <v>194</v>
      </c>
      <c r="G141" s="238"/>
      <c r="H141" s="242">
        <v>0.0378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193</v>
      </c>
      <c r="AU141" s="248" t="s">
        <v>83</v>
      </c>
      <c r="AV141" s="13" t="s">
        <v>83</v>
      </c>
      <c r="AW141" s="13" t="s">
        <v>31</v>
      </c>
      <c r="AX141" s="13" t="s">
        <v>73</v>
      </c>
      <c r="AY141" s="248" t="s">
        <v>139</v>
      </c>
    </row>
    <row r="142" spans="1:51" s="13" customFormat="1" ht="12">
      <c r="A142" s="13"/>
      <c r="B142" s="237"/>
      <c r="C142" s="238"/>
      <c r="D142" s="239" t="s">
        <v>193</v>
      </c>
      <c r="E142" s="240" t="s">
        <v>1</v>
      </c>
      <c r="F142" s="241" t="s">
        <v>643</v>
      </c>
      <c r="G142" s="238"/>
      <c r="H142" s="242">
        <v>0.027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193</v>
      </c>
      <c r="AU142" s="248" t="s">
        <v>83</v>
      </c>
      <c r="AV142" s="13" t="s">
        <v>83</v>
      </c>
      <c r="AW142" s="13" t="s">
        <v>31</v>
      </c>
      <c r="AX142" s="13" t="s">
        <v>73</v>
      </c>
      <c r="AY142" s="248" t="s">
        <v>139</v>
      </c>
    </row>
    <row r="143" spans="1:51" s="14" customFormat="1" ht="12">
      <c r="A143" s="14"/>
      <c r="B143" s="249"/>
      <c r="C143" s="250"/>
      <c r="D143" s="239" t="s">
        <v>193</v>
      </c>
      <c r="E143" s="251" t="s">
        <v>1</v>
      </c>
      <c r="F143" s="252" t="s">
        <v>195</v>
      </c>
      <c r="G143" s="250"/>
      <c r="H143" s="253">
        <v>0.0648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9" t="s">
        <v>193</v>
      </c>
      <c r="AU143" s="259" t="s">
        <v>83</v>
      </c>
      <c r="AV143" s="14" t="s">
        <v>146</v>
      </c>
      <c r="AW143" s="14" t="s">
        <v>31</v>
      </c>
      <c r="AX143" s="14" t="s">
        <v>81</v>
      </c>
      <c r="AY143" s="259" t="s">
        <v>139</v>
      </c>
    </row>
    <row r="144" spans="1:65" s="2" customFormat="1" ht="33" customHeight="1">
      <c r="A144" s="37"/>
      <c r="B144" s="38"/>
      <c r="C144" s="218" t="s">
        <v>83</v>
      </c>
      <c r="D144" s="218" t="s">
        <v>142</v>
      </c>
      <c r="E144" s="219" t="s">
        <v>196</v>
      </c>
      <c r="F144" s="220" t="s">
        <v>197</v>
      </c>
      <c r="G144" s="221" t="s">
        <v>198</v>
      </c>
      <c r="H144" s="222">
        <v>10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38</v>
      </c>
      <c r="O144" s="90"/>
      <c r="P144" s="228">
        <f>O144*H144</f>
        <v>0</v>
      </c>
      <c r="Q144" s="228">
        <v>0.02628</v>
      </c>
      <c r="R144" s="228">
        <f>Q144*H144</f>
        <v>0.26280000000000003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146</v>
      </c>
      <c r="AT144" s="230" t="s">
        <v>142</v>
      </c>
      <c r="AU144" s="230" t="s">
        <v>83</v>
      </c>
      <c r="AY144" s="16" t="s">
        <v>139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146</v>
      </c>
      <c r="BM144" s="230" t="s">
        <v>146</v>
      </c>
    </row>
    <row r="145" spans="1:51" s="13" customFormat="1" ht="12">
      <c r="A145" s="13"/>
      <c r="B145" s="237"/>
      <c r="C145" s="238"/>
      <c r="D145" s="239" t="s">
        <v>193</v>
      </c>
      <c r="E145" s="240" t="s">
        <v>1</v>
      </c>
      <c r="F145" s="241" t="s">
        <v>750</v>
      </c>
      <c r="G145" s="238"/>
      <c r="H145" s="242">
        <v>8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193</v>
      </c>
      <c r="AU145" s="248" t="s">
        <v>83</v>
      </c>
      <c r="AV145" s="13" t="s">
        <v>83</v>
      </c>
      <c r="AW145" s="13" t="s">
        <v>31</v>
      </c>
      <c r="AX145" s="13" t="s">
        <v>73</v>
      </c>
      <c r="AY145" s="248" t="s">
        <v>139</v>
      </c>
    </row>
    <row r="146" spans="1:51" s="13" customFormat="1" ht="12">
      <c r="A146" s="13"/>
      <c r="B146" s="237"/>
      <c r="C146" s="238"/>
      <c r="D146" s="239" t="s">
        <v>193</v>
      </c>
      <c r="E146" s="240" t="s">
        <v>1</v>
      </c>
      <c r="F146" s="241" t="s">
        <v>645</v>
      </c>
      <c r="G146" s="238"/>
      <c r="H146" s="242">
        <v>2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193</v>
      </c>
      <c r="AU146" s="248" t="s">
        <v>83</v>
      </c>
      <c r="AV146" s="13" t="s">
        <v>83</v>
      </c>
      <c r="AW146" s="13" t="s">
        <v>31</v>
      </c>
      <c r="AX146" s="13" t="s">
        <v>73</v>
      </c>
      <c r="AY146" s="248" t="s">
        <v>139</v>
      </c>
    </row>
    <row r="147" spans="1:51" s="14" customFormat="1" ht="12">
      <c r="A147" s="14"/>
      <c r="B147" s="249"/>
      <c r="C147" s="250"/>
      <c r="D147" s="239" t="s">
        <v>193</v>
      </c>
      <c r="E147" s="251" t="s">
        <v>1</v>
      </c>
      <c r="F147" s="252" t="s">
        <v>195</v>
      </c>
      <c r="G147" s="250"/>
      <c r="H147" s="253">
        <v>10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9" t="s">
        <v>193</v>
      </c>
      <c r="AU147" s="259" t="s">
        <v>83</v>
      </c>
      <c r="AV147" s="14" t="s">
        <v>146</v>
      </c>
      <c r="AW147" s="14" t="s">
        <v>31</v>
      </c>
      <c r="AX147" s="14" t="s">
        <v>81</v>
      </c>
      <c r="AY147" s="259" t="s">
        <v>139</v>
      </c>
    </row>
    <row r="148" spans="1:65" s="2" customFormat="1" ht="24.15" customHeight="1">
      <c r="A148" s="37"/>
      <c r="B148" s="38"/>
      <c r="C148" s="218" t="s">
        <v>152</v>
      </c>
      <c r="D148" s="218" t="s">
        <v>142</v>
      </c>
      <c r="E148" s="219" t="s">
        <v>646</v>
      </c>
      <c r="F148" s="220" t="s">
        <v>647</v>
      </c>
      <c r="G148" s="221" t="s">
        <v>305</v>
      </c>
      <c r="H148" s="222">
        <v>0.087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38</v>
      </c>
      <c r="O148" s="90"/>
      <c r="P148" s="228">
        <f>O148*H148</f>
        <v>0</v>
      </c>
      <c r="Q148" s="228">
        <v>1.09</v>
      </c>
      <c r="R148" s="228">
        <f>Q148*H148</f>
        <v>0.09483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146</v>
      </c>
      <c r="AT148" s="230" t="s">
        <v>142</v>
      </c>
      <c r="AU148" s="230" t="s">
        <v>83</v>
      </c>
      <c r="AY148" s="16" t="s">
        <v>139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146</v>
      </c>
      <c r="BM148" s="230" t="s">
        <v>154</v>
      </c>
    </row>
    <row r="149" spans="1:65" s="2" customFormat="1" ht="24.15" customHeight="1">
      <c r="A149" s="37"/>
      <c r="B149" s="38"/>
      <c r="C149" s="218" t="s">
        <v>146</v>
      </c>
      <c r="D149" s="218" t="s">
        <v>142</v>
      </c>
      <c r="E149" s="219" t="s">
        <v>203</v>
      </c>
      <c r="F149" s="220" t="s">
        <v>204</v>
      </c>
      <c r="G149" s="221" t="s">
        <v>201</v>
      </c>
      <c r="H149" s="222">
        <v>25.89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38</v>
      </c>
      <c r="O149" s="90"/>
      <c r="P149" s="228">
        <f>O149*H149</f>
        <v>0</v>
      </c>
      <c r="Q149" s="228">
        <v>0.05897</v>
      </c>
      <c r="R149" s="228">
        <f>Q149*H149</f>
        <v>1.5267333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146</v>
      </c>
      <c r="AT149" s="230" t="s">
        <v>142</v>
      </c>
      <c r="AU149" s="230" t="s">
        <v>83</v>
      </c>
      <c r="AY149" s="16" t="s">
        <v>139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81</v>
      </c>
      <c r="BK149" s="231">
        <f>ROUND(I149*H149,2)</f>
        <v>0</v>
      </c>
      <c r="BL149" s="16" t="s">
        <v>146</v>
      </c>
      <c r="BM149" s="230" t="s">
        <v>158</v>
      </c>
    </row>
    <row r="150" spans="1:51" s="13" customFormat="1" ht="12">
      <c r="A150" s="13"/>
      <c r="B150" s="237"/>
      <c r="C150" s="238"/>
      <c r="D150" s="239" t="s">
        <v>193</v>
      </c>
      <c r="E150" s="240" t="s">
        <v>1</v>
      </c>
      <c r="F150" s="241" t="s">
        <v>1002</v>
      </c>
      <c r="G150" s="238"/>
      <c r="H150" s="242">
        <v>18.72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193</v>
      </c>
      <c r="AU150" s="248" t="s">
        <v>83</v>
      </c>
      <c r="AV150" s="13" t="s">
        <v>83</v>
      </c>
      <c r="AW150" s="13" t="s">
        <v>31</v>
      </c>
      <c r="AX150" s="13" t="s">
        <v>73</v>
      </c>
      <c r="AY150" s="248" t="s">
        <v>139</v>
      </c>
    </row>
    <row r="151" spans="1:51" s="13" customFormat="1" ht="12">
      <c r="A151" s="13"/>
      <c r="B151" s="237"/>
      <c r="C151" s="238"/>
      <c r="D151" s="239" t="s">
        <v>193</v>
      </c>
      <c r="E151" s="240" t="s">
        <v>1</v>
      </c>
      <c r="F151" s="241" t="s">
        <v>753</v>
      </c>
      <c r="G151" s="238"/>
      <c r="H151" s="242">
        <v>-5.12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193</v>
      </c>
      <c r="AU151" s="248" t="s">
        <v>83</v>
      </c>
      <c r="AV151" s="13" t="s">
        <v>83</v>
      </c>
      <c r="AW151" s="13" t="s">
        <v>31</v>
      </c>
      <c r="AX151" s="13" t="s">
        <v>73</v>
      </c>
      <c r="AY151" s="248" t="s">
        <v>139</v>
      </c>
    </row>
    <row r="152" spans="1:51" s="13" customFormat="1" ht="12">
      <c r="A152" s="13"/>
      <c r="B152" s="237"/>
      <c r="C152" s="238"/>
      <c r="D152" s="239" t="s">
        <v>193</v>
      </c>
      <c r="E152" s="240" t="s">
        <v>1</v>
      </c>
      <c r="F152" s="241" t="s">
        <v>651</v>
      </c>
      <c r="G152" s="238"/>
      <c r="H152" s="242">
        <v>5.2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193</v>
      </c>
      <c r="AU152" s="248" t="s">
        <v>83</v>
      </c>
      <c r="AV152" s="13" t="s">
        <v>83</v>
      </c>
      <c r="AW152" s="13" t="s">
        <v>31</v>
      </c>
      <c r="AX152" s="13" t="s">
        <v>73</v>
      </c>
      <c r="AY152" s="248" t="s">
        <v>139</v>
      </c>
    </row>
    <row r="153" spans="1:51" s="13" customFormat="1" ht="12">
      <c r="A153" s="13"/>
      <c r="B153" s="237"/>
      <c r="C153" s="238"/>
      <c r="D153" s="239" t="s">
        <v>193</v>
      </c>
      <c r="E153" s="240" t="s">
        <v>1</v>
      </c>
      <c r="F153" s="241" t="s">
        <v>652</v>
      </c>
      <c r="G153" s="238"/>
      <c r="H153" s="242">
        <v>-0.75</v>
      </c>
      <c r="I153" s="243"/>
      <c r="J153" s="238"/>
      <c r="K153" s="238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193</v>
      </c>
      <c r="AU153" s="248" t="s">
        <v>83</v>
      </c>
      <c r="AV153" s="13" t="s">
        <v>83</v>
      </c>
      <c r="AW153" s="13" t="s">
        <v>31</v>
      </c>
      <c r="AX153" s="13" t="s">
        <v>73</v>
      </c>
      <c r="AY153" s="248" t="s">
        <v>139</v>
      </c>
    </row>
    <row r="154" spans="1:51" s="13" customFormat="1" ht="12">
      <c r="A154" s="13"/>
      <c r="B154" s="237"/>
      <c r="C154" s="238"/>
      <c r="D154" s="239" t="s">
        <v>193</v>
      </c>
      <c r="E154" s="240" t="s">
        <v>1</v>
      </c>
      <c r="F154" s="241" t="s">
        <v>1144</v>
      </c>
      <c r="G154" s="238"/>
      <c r="H154" s="242">
        <v>7.84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193</v>
      </c>
      <c r="AU154" s="248" t="s">
        <v>83</v>
      </c>
      <c r="AV154" s="13" t="s">
        <v>83</v>
      </c>
      <c r="AW154" s="13" t="s">
        <v>31</v>
      </c>
      <c r="AX154" s="13" t="s">
        <v>73</v>
      </c>
      <c r="AY154" s="248" t="s">
        <v>139</v>
      </c>
    </row>
    <row r="155" spans="1:51" s="14" customFormat="1" ht="12">
      <c r="A155" s="14"/>
      <c r="B155" s="249"/>
      <c r="C155" s="250"/>
      <c r="D155" s="239" t="s">
        <v>193</v>
      </c>
      <c r="E155" s="251" t="s">
        <v>1</v>
      </c>
      <c r="F155" s="252" t="s">
        <v>195</v>
      </c>
      <c r="G155" s="250"/>
      <c r="H155" s="253">
        <v>25.89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9" t="s">
        <v>193</v>
      </c>
      <c r="AU155" s="259" t="s">
        <v>83</v>
      </c>
      <c r="AV155" s="14" t="s">
        <v>146</v>
      </c>
      <c r="AW155" s="14" t="s">
        <v>31</v>
      </c>
      <c r="AX155" s="14" t="s">
        <v>81</v>
      </c>
      <c r="AY155" s="259" t="s">
        <v>139</v>
      </c>
    </row>
    <row r="156" spans="1:65" s="2" customFormat="1" ht="24.15" customHeight="1">
      <c r="A156" s="37"/>
      <c r="B156" s="38"/>
      <c r="C156" s="218" t="s">
        <v>138</v>
      </c>
      <c r="D156" s="218" t="s">
        <v>142</v>
      </c>
      <c r="E156" s="219" t="s">
        <v>1006</v>
      </c>
      <c r="F156" s="220" t="s">
        <v>1007</v>
      </c>
      <c r="G156" s="221" t="s">
        <v>201</v>
      </c>
      <c r="H156" s="222">
        <v>11.618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38</v>
      </c>
      <c r="O156" s="90"/>
      <c r="P156" s="228">
        <f>O156*H156</f>
        <v>0</v>
      </c>
      <c r="Q156" s="228">
        <v>0.07571</v>
      </c>
      <c r="R156" s="228">
        <f>Q156*H156</f>
        <v>0.87959878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146</v>
      </c>
      <c r="AT156" s="230" t="s">
        <v>142</v>
      </c>
      <c r="AU156" s="230" t="s">
        <v>83</v>
      </c>
      <c r="AY156" s="16" t="s">
        <v>139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81</v>
      </c>
      <c r="BK156" s="231">
        <f>ROUND(I156*H156,2)</f>
        <v>0</v>
      </c>
      <c r="BL156" s="16" t="s">
        <v>146</v>
      </c>
      <c r="BM156" s="230" t="s">
        <v>84</v>
      </c>
    </row>
    <row r="157" spans="1:51" s="13" customFormat="1" ht="12">
      <c r="A157" s="13"/>
      <c r="B157" s="237"/>
      <c r="C157" s="238"/>
      <c r="D157" s="239" t="s">
        <v>193</v>
      </c>
      <c r="E157" s="240" t="s">
        <v>1</v>
      </c>
      <c r="F157" s="241" t="s">
        <v>1008</v>
      </c>
      <c r="G157" s="238"/>
      <c r="H157" s="242">
        <v>7.618</v>
      </c>
      <c r="I157" s="243"/>
      <c r="J157" s="238"/>
      <c r="K157" s="238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193</v>
      </c>
      <c r="AU157" s="248" t="s">
        <v>83</v>
      </c>
      <c r="AV157" s="13" t="s">
        <v>83</v>
      </c>
      <c r="AW157" s="13" t="s">
        <v>31</v>
      </c>
      <c r="AX157" s="13" t="s">
        <v>73</v>
      </c>
      <c r="AY157" s="248" t="s">
        <v>139</v>
      </c>
    </row>
    <row r="158" spans="1:51" s="13" customFormat="1" ht="12">
      <c r="A158" s="13"/>
      <c r="B158" s="237"/>
      <c r="C158" s="238"/>
      <c r="D158" s="239" t="s">
        <v>193</v>
      </c>
      <c r="E158" s="240" t="s">
        <v>1</v>
      </c>
      <c r="F158" s="241" t="s">
        <v>1203</v>
      </c>
      <c r="G158" s="238"/>
      <c r="H158" s="242">
        <v>4</v>
      </c>
      <c r="I158" s="243"/>
      <c r="J158" s="238"/>
      <c r="K158" s="238"/>
      <c r="L158" s="244"/>
      <c r="M158" s="245"/>
      <c r="N158" s="246"/>
      <c r="O158" s="246"/>
      <c r="P158" s="246"/>
      <c r="Q158" s="246"/>
      <c r="R158" s="246"/>
      <c r="S158" s="246"/>
      <c r="T158" s="24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8" t="s">
        <v>193</v>
      </c>
      <c r="AU158" s="248" t="s">
        <v>83</v>
      </c>
      <c r="AV158" s="13" t="s">
        <v>83</v>
      </c>
      <c r="AW158" s="13" t="s">
        <v>31</v>
      </c>
      <c r="AX158" s="13" t="s">
        <v>73</v>
      </c>
      <c r="AY158" s="248" t="s">
        <v>139</v>
      </c>
    </row>
    <row r="159" spans="1:51" s="14" customFormat="1" ht="12">
      <c r="A159" s="14"/>
      <c r="B159" s="249"/>
      <c r="C159" s="250"/>
      <c r="D159" s="239" t="s">
        <v>193</v>
      </c>
      <c r="E159" s="251" t="s">
        <v>1</v>
      </c>
      <c r="F159" s="252" t="s">
        <v>195</v>
      </c>
      <c r="G159" s="250"/>
      <c r="H159" s="253">
        <v>11.618</v>
      </c>
      <c r="I159" s="254"/>
      <c r="J159" s="250"/>
      <c r="K159" s="250"/>
      <c r="L159" s="255"/>
      <c r="M159" s="256"/>
      <c r="N159" s="257"/>
      <c r="O159" s="257"/>
      <c r="P159" s="257"/>
      <c r="Q159" s="257"/>
      <c r="R159" s="257"/>
      <c r="S159" s="257"/>
      <c r="T159" s="25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9" t="s">
        <v>193</v>
      </c>
      <c r="AU159" s="259" t="s">
        <v>83</v>
      </c>
      <c r="AV159" s="14" t="s">
        <v>146</v>
      </c>
      <c r="AW159" s="14" t="s">
        <v>31</v>
      </c>
      <c r="AX159" s="14" t="s">
        <v>81</v>
      </c>
      <c r="AY159" s="259" t="s">
        <v>139</v>
      </c>
    </row>
    <row r="160" spans="1:65" s="2" customFormat="1" ht="33" customHeight="1">
      <c r="A160" s="37"/>
      <c r="B160" s="38"/>
      <c r="C160" s="218" t="s">
        <v>154</v>
      </c>
      <c r="D160" s="218" t="s">
        <v>142</v>
      </c>
      <c r="E160" s="219" t="s">
        <v>1010</v>
      </c>
      <c r="F160" s="220" t="s">
        <v>1011</v>
      </c>
      <c r="G160" s="221" t="s">
        <v>201</v>
      </c>
      <c r="H160" s="222">
        <v>4.8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38</v>
      </c>
      <c r="O160" s="90"/>
      <c r="P160" s="228">
        <f>O160*H160</f>
        <v>0</v>
      </c>
      <c r="Q160" s="228">
        <v>0.11585</v>
      </c>
      <c r="R160" s="228">
        <f>Q160*H160</f>
        <v>0.5560799999999999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146</v>
      </c>
      <c r="AT160" s="230" t="s">
        <v>142</v>
      </c>
      <c r="AU160" s="230" t="s">
        <v>83</v>
      </c>
      <c r="AY160" s="16" t="s">
        <v>139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146</v>
      </c>
      <c r="BM160" s="230" t="s">
        <v>216</v>
      </c>
    </row>
    <row r="161" spans="1:51" s="13" customFormat="1" ht="12">
      <c r="A161" s="13"/>
      <c r="B161" s="237"/>
      <c r="C161" s="238"/>
      <c r="D161" s="239" t="s">
        <v>193</v>
      </c>
      <c r="E161" s="240" t="s">
        <v>1</v>
      </c>
      <c r="F161" s="241" t="s">
        <v>1012</v>
      </c>
      <c r="G161" s="238"/>
      <c r="H161" s="242">
        <v>4.8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193</v>
      </c>
      <c r="AU161" s="248" t="s">
        <v>83</v>
      </c>
      <c r="AV161" s="13" t="s">
        <v>83</v>
      </c>
      <c r="AW161" s="13" t="s">
        <v>31</v>
      </c>
      <c r="AX161" s="13" t="s">
        <v>73</v>
      </c>
      <c r="AY161" s="248" t="s">
        <v>139</v>
      </c>
    </row>
    <row r="162" spans="1:51" s="14" customFormat="1" ht="12">
      <c r="A162" s="14"/>
      <c r="B162" s="249"/>
      <c r="C162" s="250"/>
      <c r="D162" s="239" t="s">
        <v>193</v>
      </c>
      <c r="E162" s="251" t="s">
        <v>1</v>
      </c>
      <c r="F162" s="252" t="s">
        <v>195</v>
      </c>
      <c r="G162" s="250"/>
      <c r="H162" s="253">
        <v>4.8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193</v>
      </c>
      <c r="AU162" s="259" t="s">
        <v>83</v>
      </c>
      <c r="AV162" s="14" t="s">
        <v>146</v>
      </c>
      <c r="AW162" s="14" t="s">
        <v>31</v>
      </c>
      <c r="AX162" s="14" t="s">
        <v>81</v>
      </c>
      <c r="AY162" s="259" t="s">
        <v>139</v>
      </c>
    </row>
    <row r="163" spans="1:65" s="2" customFormat="1" ht="24.15" customHeight="1">
      <c r="A163" s="37"/>
      <c r="B163" s="38"/>
      <c r="C163" s="218" t="s">
        <v>159</v>
      </c>
      <c r="D163" s="218" t="s">
        <v>142</v>
      </c>
      <c r="E163" s="219" t="s">
        <v>1013</v>
      </c>
      <c r="F163" s="220" t="s">
        <v>1014</v>
      </c>
      <c r="G163" s="221" t="s">
        <v>201</v>
      </c>
      <c r="H163" s="222">
        <v>7.2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38</v>
      </c>
      <c r="O163" s="90"/>
      <c r="P163" s="228">
        <f>O163*H163</f>
        <v>0</v>
      </c>
      <c r="Q163" s="228">
        <v>0.073245</v>
      </c>
      <c r="R163" s="228">
        <f>Q163*H163</f>
        <v>0.527364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146</v>
      </c>
      <c r="AT163" s="230" t="s">
        <v>142</v>
      </c>
      <c r="AU163" s="230" t="s">
        <v>83</v>
      </c>
      <c r="AY163" s="16" t="s">
        <v>139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81</v>
      </c>
      <c r="BK163" s="231">
        <f>ROUND(I163*H163,2)</f>
        <v>0</v>
      </c>
      <c r="BL163" s="16" t="s">
        <v>146</v>
      </c>
      <c r="BM163" s="230" t="s">
        <v>162</v>
      </c>
    </row>
    <row r="164" spans="1:51" s="13" customFormat="1" ht="12">
      <c r="A164" s="13"/>
      <c r="B164" s="237"/>
      <c r="C164" s="238"/>
      <c r="D164" s="239" t="s">
        <v>193</v>
      </c>
      <c r="E164" s="240" t="s">
        <v>1</v>
      </c>
      <c r="F164" s="241" t="s">
        <v>1015</v>
      </c>
      <c r="G164" s="238"/>
      <c r="H164" s="242">
        <v>7.2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193</v>
      </c>
      <c r="AU164" s="248" t="s">
        <v>83</v>
      </c>
      <c r="AV164" s="13" t="s">
        <v>83</v>
      </c>
      <c r="AW164" s="13" t="s">
        <v>31</v>
      </c>
      <c r="AX164" s="13" t="s">
        <v>73</v>
      </c>
      <c r="AY164" s="248" t="s">
        <v>139</v>
      </c>
    </row>
    <row r="165" spans="1:51" s="14" customFormat="1" ht="12">
      <c r="A165" s="14"/>
      <c r="B165" s="249"/>
      <c r="C165" s="250"/>
      <c r="D165" s="239" t="s">
        <v>193</v>
      </c>
      <c r="E165" s="251" t="s">
        <v>1</v>
      </c>
      <c r="F165" s="252" t="s">
        <v>195</v>
      </c>
      <c r="G165" s="250"/>
      <c r="H165" s="253">
        <v>7.2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9" t="s">
        <v>193</v>
      </c>
      <c r="AU165" s="259" t="s">
        <v>83</v>
      </c>
      <c r="AV165" s="14" t="s">
        <v>146</v>
      </c>
      <c r="AW165" s="14" t="s">
        <v>31</v>
      </c>
      <c r="AX165" s="14" t="s">
        <v>81</v>
      </c>
      <c r="AY165" s="259" t="s">
        <v>139</v>
      </c>
    </row>
    <row r="166" spans="1:65" s="2" customFormat="1" ht="24.15" customHeight="1">
      <c r="A166" s="37"/>
      <c r="B166" s="38"/>
      <c r="C166" s="218" t="s">
        <v>158</v>
      </c>
      <c r="D166" s="218" t="s">
        <v>142</v>
      </c>
      <c r="E166" s="219" t="s">
        <v>653</v>
      </c>
      <c r="F166" s="220" t="s">
        <v>654</v>
      </c>
      <c r="G166" s="221" t="s">
        <v>201</v>
      </c>
      <c r="H166" s="222">
        <v>1.42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38</v>
      </c>
      <c r="O166" s="90"/>
      <c r="P166" s="228">
        <f>O166*H166</f>
        <v>0</v>
      </c>
      <c r="Q166" s="228">
        <v>0.178184</v>
      </c>
      <c r="R166" s="228">
        <f>Q166*H166</f>
        <v>0.25302128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146</v>
      </c>
      <c r="AT166" s="230" t="s">
        <v>142</v>
      </c>
      <c r="AU166" s="230" t="s">
        <v>83</v>
      </c>
      <c r="AY166" s="16" t="s">
        <v>139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81</v>
      </c>
      <c r="BK166" s="231">
        <f>ROUND(I166*H166,2)</f>
        <v>0</v>
      </c>
      <c r="BL166" s="16" t="s">
        <v>146</v>
      </c>
      <c r="BM166" s="230" t="s">
        <v>167</v>
      </c>
    </row>
    <row r="167" spans="1:51" s="13" customFormat="1" ht="12">
      <c r="A167" s="13"/>
      <c r="B167" s="237"/>
      <c r="C167" s="238"/>
      <c r="D167" s="239" t="s">
        <v>193</v>
      </c>
      <c r="E167" s="240" t="s">
        <v>1</v>
      </c>
      <c r="F167" s="241" t="s">
        <v>1204</v>
      </c>
      <c r="G167" s="238"/>
      <c r="H167" s="242">
        <v>0.78</v>
      </c>
      <c r="I167" s="243"/>
      <c r="J167" s="238"/>
      <c r="K167" s="238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193</v>
      </c>
      <c r="AU167" s="248" t="s">
        <v>83</v>
      </c>
      <c r="AV167" s="13" t="s">
        <v>83</v>
      </c>
      <c r="AW167" s="13" t="s">
        <v>31</v>
      </c>
      <c r="AX167" s="13" t="s">
        <v>73</v>
      </c>
      <c r="AY167" s="248" t="s">
        <v>139</v>
      </c>
    </row>
    <row r="168" spans="1:51" s="13" customFormat="1" ht="12">
      <c r="A168" s="13"/>
      <c r="B168" s="237"/>
      <c r="C168" s="238"/>
      <c r="D168" s="239" t="s">
        <v>193</v>
      </c>
      <c r="E168" s="240" t="s">
        <v>1</v>
      </c>
      <c r="F168" s="241" t="s">
        <v>1205</v>
      </c>
      <c r="G168" s="238"/>
      <c r="H168" s="242">
        <v>0.64</v>
      </c>
      <c r="I168" s="243"/>
      <c r="J168" s="238"/>
      <c r="K168" s="238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193</v>
      </c>
      <c r="AU168" s="248" t="s">
        <v>83</v>
      </c>
      <c r="AV168" s="13" t="s">
        <v>83</v>
      </c>
      <c r="AW168" s="13" t="s">
        <v>31</v>
      </c>
      <c r="AX168" s="13" t="s">
        <v>73</v>
      </c>
      <c r="AY168" s="248" t="s">
        <v>139</v>
      </c>
    </row>
    <row r="169" spans="1:51" s="14" customFormat="1" ht="12">
      <c r="A169" s="14"/>
      <c r="B169" s="249"/>
      <c r="C169" s="250"/>
      <c r="D169" s="239" t="s">
        <v>193</v>
      </c>
      <c r="E169" s="251" t="s">
        <v>1</v>
      </c>
      <c r="F169" s="252" t="s">
        <v>195</v>
      </c>
      <c r="G169" s="250"/>
      <c r="H169" s="253">
        <v>1.42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9" t="s">
        <v>193</v>
      </c>
      <c r="AU169" s="259" t="s">
        <v>83</v>
      </c>
      <c r="AV169" s="14" t="s">
        <v>146</v>
      </c>
      <c r="AW169" s="14" t="s">
        <v>31</v>
      </c>
      <c r="AX169" s="14" t="s">
        <v>81</v>
      </c>
      <c r="AY169" s="259" t="s">
        <v>139</v>
      </c>
    </row>
    <row r="170" spans="1:63" s="12" customFormat="1" ht="22.8" customHeight="1">
      <c r="A170" s="12"/>
      <c r="B170" s="202"/>
      <c r="C170" s="203"/>
      <c r="D170" s="204" t="s">
        <v>72</v>
      </c>
      <c r="E170" s="216" t="s">
        <v>154</v>
      </c>
      <c r="F170" s="216" t="s">
        <v>207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SUM(P171:P208)</f>
        <v>0</v>
      </c>
      <c r="Q170" s="210"/>
      <c r="R170" s="211">
        <f>SUM(R171:R208)</f>
        <v>9.661002516</v>
      </c>
      <c r="S170" s="210"/>
      <c r="T170" s="212">
        <f>SUM(T171:T208)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81</v>
      </c>
      <c r="AT170" s="214" t="s">
        <v>72</v>
      </c>
      <c r="AU170" s="214" t="s">
        <v>81</v>
      </c>
      <c r="AY170" s="213" t="s">
        <v>139</v>
      </c>
      <c r="BK170" s="215">
        <f>SUM(BK171:BK208)</f>
        <v>0</v>
      </c>
    </row>
    <row r="171" spans="1:65" s="2" customFormat="1" ht="24.15" customHeight="1">
      <c r="A171" s="37"/>
      <c r="B171" s="38"/>
      <c r="C171" s="218" t="s">
        <v>221</v>
      </c>
      <c r="D171" s="218" t="s">
        <v>142</v>
      </c>
      <c r="E171" s="219" t="s">
        <v>208</v>
      </c>
      <c r="F171" s="220" t="s">
        <v>209</v>
      </c>
      <c r="G171" s="221" t="s">
        <v>201</v>
      </c>
      <c r="H171" s="222">
        <v>108.6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38</v>
      </c>
      <c r="O171" s="90"/>
      <c r="P171" s="228">
        <f>O171*H171</f>
        <v>0</v>
      </c>
      <c r="Q171" s="228">
        <v>0.017</v>
      </c>
      <c r="R171" s="228">
        <f>Q171*H171</f>
        <v>1.8462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146</v>
      </c>
      <c r="AT171" s="230" t="s">
        <v>142</v>
      </c>
      <c r="AU171" s="230" t="s">
        <v>83</v>
      </c>
      <c r="AY171" s="16" t="s">
        <v>139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81</v>
      </c>
      <c r="BK171" s="231">
        <f>ROUND(I171*H171,2)</f>
        <v>0</v>
      </c>
      <c r="BL171" s="16" t="s">
        <v>146</v>
      </c>
      <c r="BM171" s="230" t="s">
        <v>1206</v>
      </c>
    </row>
    <row r="172" spans="1:51" s="13" customFormat="1" ht="12">
      <c r="A172" s="13"/>
      <c r="B172" s="237"/>
      <c r="C172" s="238"/>
      <c r="D172" s="239" t="s">
        <v>193</v>
      </c>
      <c r="E172" s="240" t="s">
        <v>1</v>
      </c>
      <c r="F172" s="241" t="s">
        <v>1018</v>
      </c>
      <c r="G172" s="238"/>
      <c r="H172" s="242">
        <v>108.6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193</v>
      </c>
      <c r="AU172" s="248" t="s">
        <v>83</v>
      </c>
      <c r="AV172" s="13" t="s">
        <v>83</v>
      </c>
      <c r="AW172" s="13" t="s">
        <v>31</v>
      </c>
      <c r="AX172" s="13" t="s">
        <v>81</v>
      </c>
      <c r="AY172" s="248" t="s">
        <v>139</v>
      </c>
    </row>
    <row r="173" spans="1:65" s="2" customFormat="1" ht="24.15" customHeight="1">
      <c r="A173" s="37"/>
      <c r="B173" s="38"/>
      <c r="C173" s="218" t="s">
        <v>84</v>
      </c>
      <c r="D173" s="218" t="s">
        <v>142</v>
      </c>
      <c r="E173" s="219" t="s">
        <v>212</v>
      </c>
      <c r="F173" s="220" t="s">
        <v>213</v>
      </c>
      <c r="G173" s="221" t="s">
        <v>201</v>
      </c>
      <c r="H173" s="222">
        <v>56.406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38</v>
      </c>
      <c r="O173" s="90"/>
      <c r="P173" s="228">
        <f>O173*H173</f>
        <v>0</v>
      </c>
      <c r="Q173" s="228">
        <v>0.004384</v>
      </c>
      <c r="R173" s="228">
        <f>Q173*H173</f>
        <v>0.247283904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146</v>
      </c>
      <c r="AT173" s="230" t="s">
        <v>142</v>
      </c>
      <c r="AU173" s="230" t="s">
        <v>83</v>
      </c>
      <c r="AY173" s="16" t="s">
        <v>139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81</v>
      </c>
      <c r="BK173" s="231">
        <f>ROUND(I173*H173,2)</f>
        <v>0</v>
      </c>
      <c r="BL173" s="16" t="s">
        <v>146</v>
      </c>
      <c r="BM173" s="230" t="s">
        <v>229</v>
      </c>
    </row>
    <row r="174" spans="1:51" s="13" customFormat="1" ht="12">
      <c r="A174" s="13"/>
      <c r="B174" s="237"/>
      <c r="C174" s="238"/>
      <c r="D174" s="239" t="s">
        <v>193</v>
      </c>
      <c r="E174" s="240" t="s">
        <v>1</v>
      </c>
      <c r="F174" s="241" t="s">
        <v>1146</v>
      </c>
      <c r="G174" s="238"/>
      <c r="H174" s="242">
        <v>18.72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193</v>
      </c>
      <c r="AU174" s="248" t="s">
        <v>83</v>
      </c>
      <c r="AV174" s="13" t="s">
        <v>83</v>
      </c>
      <c r="AW174" s="13" t="s">
        <v>31</v>
      </c>
      <c r="AX174" s="13" t="s">
        <v>73</v>
      </c>
      <c r="AY174" s="248" t="s">
        <v>139</v>
      </c>
    </row>
    <row r="175" spans="1:51" s="13" customFormat="1" ht="12">
      <c r="A175" s="13"/>
      <c r="B175" s="237"/>
      <c r="C175" s="238"/>
      <c r="D175" s="239" t="s">
        <v>193</v>
      </c>
      <c r="E175" s="240" t="s">
        <v>1</v>
      </c>
      <c r="F175" s="241" t="s">
        <v>753</v>
      </c>
      <c r="G175" s="238"/>
      <c r="H175" s="242">
        <v>-5.12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193</v>
      </c>
      <c r="AU175" s="248" t="s">
        <v>83</v>
      </c>
      <c r="AV175" s="13" t="s">
        <v>83</v>
      </c>
      <c r="AW175" s="13" t="s">
        <v>31</v>
      </c>
      <c r="AX175" s="13" t="s">
        <v>73</v>
      </c>
      <c r="AY175" s="248" t="s">
        <v>139</v>
      </c>
    </row>
    <row r="176" spans="1:51" s="13" customFormat="1" ht="12">
      <c r="A176" s="13"/>
      <c r="B176" s="237"/>
      <c r="C176" s="238"/>
      <c r="D176" s="239" t="s">
        <v>193</v>
      </c>
      <c r="E176" s="240" t="s">
        <v>1</v>
      </c>
      <c r="F176" s="241" t="s">
        <v>660</v>
      </c>
      <c r="G176" s="238"/>
      <c r="H176" s="242">
        <v>6.24</v>
      </c>
      <c r="I176" s="243"/>
      <c r="J176" s="238"/>
      <c r="K176" s="238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193</v>
      </c>
      <c r="AU176" s="248" t="s">
        <v>83</v>
      </c>
      <c r="AV176" s="13" t="s">
        <v>83</v>
      </c>
      <c r="AW176" s="13" t="s">
        <v>31</v>
      </c>
      <c r="AX176" s="13" t="s">
        <v>73</v>
      </c>
      <c r="AY176" s="248" t="s">
        <v>139</v>
      </c>
    </row>
    <row r="177" spans="1:51" s="13" customFormat="1" ht="12">
      <c r="A177" s="13"/>
      <c r="B177" s="237"/>
      <c r="C177" s="238"/>
      <c r="D177" s="239" t="s">
        <v>193</v>
      </c>
      <c r="E177" s="240" t="s">
        <v>1</v>
      </c>
      <c r="F177" s="241" t="s">
        <v>652</v>
      </c>
      <c r="G177" s="238"/>
      <c r="H177" s="242">
        <v>-0.75</v>
      </c>
      <c r="I177" s="243"/>
      <c r="J177" s="238"/>
      <c r="K177" s="238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193</v>
      </c>
      <c r="AU177" s="248" t="s">
        <v>83</v>
      </c>
      <c r="AV177" s="13" t="s">
        <v>83</v>
      </c>
      <c r="AW177" s="13" t="s">
        <v>31</v>
      </c>
      <c r="AX177" s="13" t="s">
        <v>73</v>
      </c>
      <c r="AY177" s="248" t="s">
        <v>139</v>
      </c>
    </row>
    <row r="178" spans="1:51" s="13" customFormat="1" ht="12">
      <c r="A178" s="13"/>
      <c r="B178" s="237"/>
      <c r="C178" s="238"/>
      <c r="D178" s="239" t="s">
        <v>193</v>
      </c>
      <c r="E178" s="240" t="s">
        <v>1</v>
      </c>
      <c r="F178" s="241" t="s">
        <v>1019</v>
      </c>
      <c r="G178" s="238"/>
      <c r="H178" s="242">
        <v>12.48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193</v>
      </c>
      <c r="AU178" s="248" t="s">
        <v>83</v>
      </c>
      <c r="AV178" s="13" t="s">
        <v>83</v>
      </c>
      <c r="AW178" s="13" t="s">
        <v>31</v>
      </c>
      <c r="AX178" s="13" t="s">
        <v>73</v>
      </c>
      <c r="AY178" s="248" t="s">
        <v>139</v>
      </c>
    </row>
    <row r="179" spans="1:51" s="13" customFormat="1" ht="12">
      <c r="A179" s="13"/>
      <c r="B179" s="237"/>
      <c r="C179" s="238"/>
      <c r="D179" s="239" t="s">
        <v>193</v>
      </c>
      <c r="E179" s="240" t="s">
        <v>1</v>
      </c>
      <c r="F179" s="241" t="s">
        <v>1147</v>
      </c>
      <c r="G179" s="238"/>
      <c r="H179" s="242">
        <v>1.6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193</v>
      </c>
      <c r="AU179" s="248" t="s">
        <v>83</v>
      </c>
      <c r="AV179" s="13" t="s">
        <v>83</v>
      </c>
      <c r="AW179" s="13" t="s">
        <v>31</v>
      </c>
      <c r="AX179" s="13" t="s">
        <v>73</v>
      </c>
      <c r="AY179" s="248" t="s">
        <v>139</v>
      </c>
    </row>
    <row r="180" spans="1:51" s="13" customFormat="1" ht="12">
      <c r="A180" s="13"/>
      <c r="B180" s="237"/>
      <c r="C180" s="238"/>
      <c r="D180" s="239" t="s">
        <v>193</v>
      </c>
      <c r="E180" s="240" t="s">
        <v>1</v>
      </c>
      <c r="F180" s="241" t="s">
        <v>1207</v>
      </c>
      <c r="G180" s="238"/>
      <c r="H180" s="242">
        <v>15.236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193</v>
      </c>
      <c r="AU180" s="248" t="s">
        <v>83</v>
      </c>
      <c r="AV180" s="13" t="s">
        <v>83</v>
      </c>
      <c r="AW180" s="13" t="s">
        <v>31</v>
      </c>
      <c r="AX180" s="13" t="s">
        <v>73</v>
      </c>
      <c r="AY180" s="248" t="s">
        <v>139</v>
      </c>
    </row>
    <row r="181" spans="1:51" s="13" customFormat="1" ht="12">
      <c r="A181" s="13"/>
      <c r="B181" s="237"/>
      <c r="C181" s="238"/>
      <c r="D181" s="239" t="s">
        <v>193</v>
      </c>
      <c r="E181" s="240" t="s">
        <v>1</v>
      </c>
      <c r="F181" s="241" t="s">
        <v>1208</v>
      </c>
      <c r="G181" s="238"/>
      <c r="H181" s="242">
        <v>8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193</v>
      </c>
      <c r="AU181" s="248" t="s">
        <v>83</v>
      </c>
      <c r="AV181" s="13" t="s">
        <v>83</v>
      </c>
      <c r="AW181" s="13" t="s">
        <v>31</v>
      </c>
      <c r="AX181" s="13" t="s">
        <v>73</v>
      </c>
      <c r="AY181" s="248" t="s">
        <v>139</v>
      </c>
    </row>
    <row r="182" spans="1:51" s="14" customFormat="1" ht="12">
      <c r="A182" s="14"/>
      <c r="B182" s="249"/>
      <c r="C182" s="250"/>
      <c r="D182" s="239" t="s">
        <v>193</v>
      </c>
      <c r="E182" s="251" t="s">
        <v>1</v>
      </c>
      <c r="F182" s="252" t="s">
        <v>195</v>
      </c>
      <c r="G182" s="250"/>
      <c r="H182" s="253">
        <v>56.406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9" t="s">
        <v>193</v>
      </c>
      <c r="AU182" s="259" t="s">
        <v>83</v>
      </c>
      <c r="AV182" s="14" t="s">
        <v>146</v>
      </c>
      <c r="AW182" s="14" t="s">
        <v>31</v>
      </c>
      <c r="AX182" s="14" t="s">
        <v>81</v>
      </c>
      <c r="AY182" s="259" t="s">
        <v>139</v>
      </c>
    </row>
    <row r="183" spans="1:65" s="2" customFormat="1" ht="24.15" customHeight="1">
      <c r="A183" s="37"/>
      <c r="B183" s="38"/>
      <c r="C183" s="218" t="s">
        <v>226</v>
      </c>
      <c r="D183" s="218" t="s">
        <v>142</v>
      </c>
      <c r="E183" s="219" t="s">
        <v>661</v>
      </c>
      <c r="F183" s="220" t="s">
        <v>662</v>
      </c>
      <c r="G183" s="221" t="s">
        <v>201</v>
      </c>
      <c r="H183" s="222">
        <v>43.562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38</v>
      </c>
      <c r="O183" s="90"/>
      <c r="P183" s="228">
        <f>O183*H183</f>
        <v>0</v>
      </c>
      <c r="Q183" s="228">
        <v>0.004</v>
      </c>
      <c r="R183" s="228">
        <f>Q183*H183</f>
        <v>0.174248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146</v>
      </c>
      <c r="AT183" s="230" t="s">
        <v>142</v>
      </c>
      <c r="AU183" s="230" t="s">
        <v>83</v>
      </c>
      <c r="AY183" s="16" t="s">
        <v>139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81</v>
      </c>
      <c r="BK183" s="231">
        <f>ROUND(I183*H183,2)</f>
        <v>0</v>
      </c>
      <c r="BL183" s="16" t="s">
        <v>146</v>
      </c>
      <c r="BM183" s="230" t="s">
        <v>87</v>
      </c>
    </row>
    <row r="184" spans="1:51" s="13" customFormat="1" ht="12">
      <c r="A184" s="13"/>
      <c r="B184" s="237"/>
      <c r="C184" s="238"/>
      <c r="D184" s="239" t="s">
        <v>193</v>
      </c>
      <c r="E184" s="240" t="s">
        <v>1</v>
      </c>
      <c r="F184" s="241" t="s">
        <v>660</v>
      </c>
      <c r="G184" s="238"/>
      <c r="H184" s="242">
        <v>6.24</v>
      </c>
      <c r="I184" s="243"/>
      <c r="J184" s="238"/>
      <c r="K184" s="238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193</v>
      </c>
      <c r="AU184" s="248" t="s">
        <v>83</v>
      </c>
      <c r="AV184" s="13" t="s">
        <v>83</v>
      </c>
      <c r="AW184" s="13" t="s">
        <v>31</v>
      </c>
      <c r="AX184" s="13" t="s">
        <v>73</v>
      </c>
      <c r="AY184" s="248" t="s">
        <v>139</v>
      </c>
    </row>
    <row r="185" spans="1:51" s="13" customFormat="1" ht="12">
      <c r="A185" s="13"/>
      <c r="B185" s="237"/>
      <c r="C185" s="238"/>
      <c r="D185" s="239" t="s">
        <v>193</v>
      </c>
      <c r="E185" s="240" t="s">
        <v>1</v>
      </c>
      <c r="F185" s="241" t="s">
        <v>652</v>
      </c>
      <c r="G185" s="238"/>
      <c r="H185" s="242">
        <v>-0.75</v>
      </c>
      <c r="I185" s="243"/>
      <c r="J185" s="238"/>
      <c r="K185" s="238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193</v>
      </c>
      <c r="AU185" s="248" t="s">
        <v>83</v>
      </c>
      <c r="AV185" s="13" t="s">
        <v>83</v>
      </c>
      <c r="AW185" s="13" t="s">
        <v>31</v>
      </c>
      <c r="AX185" s="13" t="s">
        <v>73</v>
      </c>
      <c r="AY185" s="248" t="s">
        <v>139</v>
      </c>
    </row>
    <row r="186" spans="1:51" s="13" customFormat="1" ht="12">
      <c r="A186" s="13"/>
      <c r="B186" s="237"/>
      <c r="C186" s="238"/>
      <c r="D186" s="239" t="s">
        <v>193</v>
      </c>
      <c r="E186" s="240" t="s">
        <v>1</v>
      </c>
      <c r="F186" s="241" t="s">
        <v>1023</v>
      </c>
      <c r="G186" s="238"/>
      <c r="H186" s="242">
        <v>15.236</v>
      </c>
      <c r="I186" s="243"/>
      <c r="J186" s="238"/>
      <c r="K186" s="238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193</v>
      </c>
      <c r="AU186" s="248" t="s">
        <v>83</v>
      </c>
      <c r="AV186" s="13" t="s">
        <v>83</v>
      </c>
      <c r="AW186" s="13" t="s">
        <v>31</v>
      </c>
      <c r="AX186" s="13" t="s">
        <v>73</v>
      </c>
      <c r="AY186" s="248" t="s">
        <v>139</v>
      </c>
    </row>
    <row r="187" spans="1:51" s="13" customFormat="1" ht="12">
      <c r="A187" s="13"/>
      <c r="B187" s="237"/>
      <c r="C187" s="238"/>
      <c r="D187" s="239" t="s">
        <v>193</v>
      </c>
      <c r="E187" s="240" t="s">
        <v>1</v>
      </c>
      <c r="F187" s="241" t="s">
        <v>934</v>
      </c>
      <c r="G187" s="238"/>
      <c r="H187" s="242">
        <v>-3.6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193</v>
      </c>
      <c r="AU187" s="248" t="s">
        <v>83</v>
      </c>
      <c r="AV187" s="13" t="s">
        <v>83</v>
      </c>
      <c r="AW187" s="13" t="s">
        <v>31</v>
      </c>
      <c r="AX187" s="13" t="s">
        <v>73</v>
      </c>
      <c r="AY187" s="248" t="s">
        <v>139</v>
      </c>
    </row>
    <row r="188" spans="1:51" s="13" customFormat="1" ht="12">
      <c r="A188" s="13"/>
      <c r="B188" s="237"/>
      <c r="C188" s="238"/>
      <c r="D188" s="239" t="s">
        <v>193</v>
      </c>
      <c r="E188" s="240" t="s">
        <v>1</v>
      </c>
      <c r="F188" s="241" t="s">
        <v>1148</v>
      </c>
      <c r="G188" s="238"/>
      <c r="H188" s="242">
        <v>3.2</v>
      </c>
      <c r="I188" s="243"/>
      <c r="J188" s="238"/>
      <c r="K188" s="238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193</v>
      </c>
      <c r="AU188" s="248" t="s">
        <v>83</v>
      </c>
      <c r="AV188" s="13" t="s">
        <v>83</v>
      </c>
      <c r="AW188" s="13" t="s">
        <v>31</v>
      </c>
      <c r="AX188" s="13" t="s">
        <v>73</v>
      </c>
      <c r="AY188" s="248" t="s">
        <v>139</v>
      </c>
    </row>
    <row r="189" spans="1:51" s="13" customFormat="1" ht="12">
      <c r="A189" s="13"/>
      <c r="B189" s="237"/>
      <c r="C189" s="238"/>
      <c r="D189" s="239" t="s">
        <v>193</v>
      </c>
      <c r="E189" s="240" t="s">
        <v>1</v>
      </c>
      <c r="F189" s="241" t="s">
        <v>1209</v>
      </c>
      <c r="G189" s="238"/>
      <c r="H189" s="242">
        <v>15.236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193</v>
      </c>
      <c r="AU189" s="248" t="s">
        <v>83</v>
      </c>
      <c r="AV189" s="13" t="s">
        <v>83</v>
      </c>
      <c r="AW189" s="13" t="s">
        <v>31</v>
      </c>
      <c r="AX189" s="13" t="s">
        <v>73</v>
      </c>
      <c r="AY189" s="248" t="s">
        <v>139</v>
      </c>
    </row>
    <row r="190" spans="1:51" s="13" customFormat="1" ht="12">
      <c r="A190" s="13"/>
      <c r="B190" s="237"/>
      <c r="C190" s="238"/>
      <c r="D190" s="239" t="s">
        <v>193</v>
      </c>
      <c r="E190" s="240" t="s">
        <v>1</v>
      </c>
      <c r="F190" s="241" t="s">
        <v>1208</v>
      </c>
      <c r="G190" s="238"/>
      <c r="H190" s="242">
        <v>8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193</v>
      </c>
      <c r="AU190" s="248" t="s">
        <v>83</v>
      </c>
      <c r="AV190" s="13" t="s">
        <v>83</v>
      </c>
      <c r="AW190" s="13" t="s">
        <v>31</v>
      </c>
      <c r="AX190" s="13" t="s">
        <v>73</v>
      </c>
      <c r="AY190" s="248" t="s">
        <v>139</v>
      </c>
    </row>
    <row r="191" spans="1:51" s="14" customFormat="1" ht="12">
      <c r="A191" s="14"/>
      <c r="B191" s="249"/>
      <c r="C191" s="250"/>
      <c r="D191" s="239" t="s">
        <v>193</v>
      </c>
      <c r="E191" s="251" t="s">
        <v>1</v>
      </c>
      <c r="F191" s="252" t="s">
        <v>195</v>
      </c>
      <c r="G191" s="250"/>
      <c r="H191" s="253">
        <v>43.562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9" t="s">
        <v>193</v>
      </c>
      <c r="AU191" s="259" t="s">
        <v>83</v>
      </c>
      <c r="AV191" s="14" t="s">
        <v>146</v>
      </c>
      <c r="AW191" s="14" t="s">
        <v>31</v>
      </c>
      <c r="AX191" s="14" t="s">
        <v>81</v>
      </c>
      <c r="AY191" s="259" t="s">
        <v>139</v>
      </c>
    </row>
    <row r="192" spans="1:65" s="2" customFormat="1" ht="24.15" customHeight="1">
      <c r="A192" s="37"/>
      <c r="B192" s="38"/>
      <c r="C192" s="218" t="s">
        <v>216</v>
      </c>
      <c r="D192" s="218" t="s">
        <v>142</v>
      </c>
      <c r="E192" s="219" t="s">
        <v>214</v>
      </c>
      <c r="F192" s="220" t="s">
        <v>215</v>
      </c>
      <c r="G192" s="221" t="s">
        <v>198</v>
      </c>
      <c r="H192" s="222">
        <v>3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38</v>
      </c>
      <c r="O192" s="90"/>
      <c r="P192" s="228">
        <f>O192*H192</f>
        <v>0</v>
      </c>
      <c r="Q192" s="228">
        <v>0.0102</v>
      </c>
      <c r="R192" s="228">
        <f>Q192*H192</f>
        <v>0.030600000000000002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146</v>
      </c>
      <c r="AT192" s="230" t="s">
        <v>142</v>
      </c>
      <c r="AU192" s="230" t="s">
        <v>83</v>
      </c>
      <c r="AY192" s="16" t="s">
        <v>139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81</v>
      </c>
      <c r="BK192" s="231">
        <f>ROUND(I192*H192,2)</f>
        <v>0</v>
      </c>
      <c r="BL192" s="16" t="s">
        <v>146</v>
      </c>
      <c r="BM192" s="230" t="s">
        <v>236</v>
      </c>
    </row>
    <row r="193" spans="1:65" s="2" customFormat="1" ht="24.15" customHeight="1">
      <c r="A193" s="37"/>
      <c r="B193" s="38"/>
      <c r="C193" s="218" t="s">
        <v>233</v>
      </c>
      <c r="D193" s="218" t="s">
        <v>142</v>
      </c>
      <c r="E193" s="219" t="s">
        <v>217</v>
      </c>
      <c r="F193" s="220" t="s">
        <v>218</v>
      </c>
      <c r="G193" s="221" t="s">
        <v>201</v>
      </c>
      <c r="H193" s="222">
        <v>373.916</v>
      </c>
      <c r="I193" s="223"/>
      <c r="J193" s="224">
        <f>ROUND(I193*H193,2)</f>
        <v>0</v>
      </c>
      <c r="K193" s="225"/>
      <c r="L193" s="43"/>
      <c r="M193" s="226" t="s">
        <v>1</v>
      </c>
      <c r="N193" s="227" t="s">
        <v>38</v>
      </c>
      <c r="O193" s="90"/>
      <c r="P193" s="228">
        <f>O193*H193</f>
        <v>0</v>
      </c>
      <c r="Q193" s="228">
        <v>0.017</v>
      </c>
      <c r="R193" s="228">
        <f>Q193*H193</f>
        <v>6.356572000000001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146</v>
      </c>
      <c r="AT193" s="230" t="s">
        <v>142</v>
      </c>
      <c r="AU193" s="230" t="s">
        <v>83</v>
      </c>
      <c r="AY193" s="16" t="s">
        <v>139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81</v>
      </c>
      <c r="BK193" s="231">
        <f>ROUND(I193*H193,2)</f>
        <v>0</v>
      </c>
      <c r="BL193" s="16" t="s">
        <v>146</v>
      </c>
      <c r="BM193" s="230" t="s">
        <v>1210</v>
      </c>
    </row>
    <row r="194" spans="1:51" s="13" customFormat="1" ht="12">
      <c r="A194" s="13"/>
      <c r="B194" s="237"/>
      <c r="C194" s="238"/>
      <c r="D194" s="239" t="s">
        <v>193</v>
      </c>
      <c r="E194" s="240" t="s">
        <v>1</v>
      </c>
      <c r="F194" s="241" t="s">
        <v>1211</v>
      </c>
      <c r="G194" s="238"/>
      <c r="H194" s="242">
        <v>326.6562</v>
      </c>
      <c r="I194" s="243"/>
      <c r="J194" s="238"/>
      <c r="K194" s="238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193</v>
      </c>
      <c r="AU194" s="248" t="s">
        <v>83</v>
      </c>
      <c r="AV194" s="13" t="s">
        <v>83</v>
      </c>
      <c r="AW194" s="13" t="s">
        <v>31</v>
      </c>
      <c r="AX194" s="13" t="s">
        <v>73</v>
      </c>
      <c r="AY194" s="248" t="s">
        <v>139</v>
      </c>
    </row>
    <row r="195" spans="1:51" s="13" customFormat="1" ht="12">
      <c r="A195" s="13"/>
      <c r="B195" s="237"/>
      <c r="C195" s="238"/>
      <c r="D195" s="239" t="s">
        <v>193</v>
      </c>
      <c r="E195" s="240" t="s">
        <v>1</v>
      </c>
      <c r="F195" s="241" t="s">
        <v>1212</v>
      </c>
      <c r="G195" s="238"/>
      <c r="H195" s="242">
        <v>47.2593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193</v>
      </c>
      <c r="AU195" s="248" t="s">
        <v>83</v>
      </c>
      <c r="AV195" s="13" t="s">
        <v>83</v>
      </c>
      <c r="AW195" s="13" t="s">
        <v>31</v>
      </c>
      <c r="AX195" s="13" t="s">
        <v>73</v>
      </c>
      <c r="AY195" s="248" t="s">
        <v>139</v>
      </c>
    </row>
    <row r="196" spans="1:51" s="14" customFormat="1" ht="12">
      <c r="A196" s="14"/>
      <c r="B196" s="249"/>
      <c r="C196" s="250"/>
      <c r="D196" s="239" t="s">
        <v>193</v>
      </c>
      <c r="E196" s="251" t="s">
        <v>1</v>
      </c>
      <c r="F196" s="252" t="s">
        <v>195</v>
      </c>
      <c r="G196" s="250"/>
      <c r="H196" s="253">
        <v>373.9155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9" t="s">
        <v>193</v>
      </c>
      <c r="AU196" s="259" t="s">
        <v>83</v>
      </c>
      <c r="AV196" s="14" t="s">
        <v>146</v>
      </c>
      <c r="AW196" s="14" t="s">
        <v>31</v>
      </c>
      <c r="AX196" s="14" t="s">
        <v>81</v>
      </c>
      <c r="AY196" s="259" t="s">
        <v>139</v>
      </c>
    </row>
    <row r="197" spans="1:65" s="2" customFormat="1" ht="16.5" customHeight="1">
      <c r="A197" s="37"/>
      <c r="B197" s="38"/>
      <c r="C197" s="218" t="s">
        <v>162</v>
      </c>
      <c r="D197" s="218" t="s">
        <v>142</v>
      </c>
      <c r="E197" s="219" t="s">
        <v>663</v>
      </c>
      <c r="F197" s="220" t="s">
        <v>664</v>
      </c>
      <c r="G197" s="221" t="s">
        <v>201</v>
      </c>
      <c r="H197" s="222">
        <v>2.657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38</v>
      </c>
      <c r="O197" s="90"/>
      <c r="P197" s="228">
        <f>O197*H197</f>
        <v>0</v>
      </c>
      <c r="Q197" s="228">
        <v>0.000356</v>
      </c>
      <c r="R197" s="228">
        <f>Q197*H197</f>
        <v>0.0009458919999999999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146</v>
      </c>
      <c r="AT197" s="230" t="s">
        <v>142</v>
      </c>
      <c r="AU197" s="230" t="s">
        <v>83</v>
      </c>
      <c r="AY197" s="16" t="s">
        <v>139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81</v>
      </c>
      <c r="BK197" s="231">
        <f>ROUND(I197*H197,2)</f>
        <v>0</v>
      </c>
      <c r="BL197" s="16" t="s">
        <v>146</v>
      </c>
      <c r="BM197" s="230" t="s">
        <v>239</v>
      </c>
    </row>
    <row r="198" spans="1:51" s="13" customFormat="1" ht="12">
      <c r="A198" s="13"/>
      <c r="B198" s="237"/>
      <c r="C198" s="238"/>
      <c r="D198" s="239" t="s">
        <v>193</v>
      </c>
      <c r="E198" s="240" t="s">
        <v>1</v>
      </c>
      <c r="F198" s="241" t="s">
        <v>1213</v>
      </c>
      <c r="G198" s="238"/>
      <c r="H198" s="242">
        <v>1.185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193</v>
      </c>
      <c r="AU198" s="248" t="s">
        <v>83</v>
      </c>
      <c r="AV198" s="13" t="s">
        <v>83</v>
      </c>
      <c r="AW198" s="13" t="s">
        <v>31</v>
      </c>
      <c r="AX198" s="13" t="s">
        <v>73</v>
      </c>
      <c r="AY198" s="248" t="s">
        <v>139</v>
      </c>
    </row>
    <row r="199" spans="1:51" s="13" customFormat="1" ht="12">
      <c r="A199" s="13"/>
      <c r="B199" s="237"/>
      <c r="C199" s="238"/>
      <c r="D199" s="239" t="s">
        <v>193</v>
      </c>
      <c r="E199" s="240" t="s">
        <v>1</v>
      </c>
      <c r="F199" s="241" t="s">
        <v>1214</v>
      </c>
      <c r="G199" s="238"/>
      <c r="H199" s="242">
        <v>1.472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193</v>
      </c>
      <c r="AU199" s="248" t="s">
        <v>83</v>
      </c>
      <c r="AV199" s="13" t="s">
        <v>83</v>
      </c>
      <c r="AW199" s="13" t="s">
        <v>31</v>
      </c>
      <c r="AX199" s="13" t="s">
        <v>73</v>
      </c>
      <c r="AY199" s="248" t="s">
        <v>139</v>
      </c>
    </row>
    <row r="200" spans="1:51" s="14" customFormat="1" ht="12">
      <c r="A200" s="14"/>
      <c r="B200" s="249"/>
      <c r="C200" s="250"/>
      <c r="D200" s="239" t="s">
        <v>193</v>
      </c>
      <c r="E200" s="251" t="s">
        <v>1</v>
      </c>
      <c r="F200" s="252" t="s">
        <v>195</v>
      </c>
      <c r="G200" s="250"/>
      <c r="H200" s="253">
        <v>2.657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9" t="s">
        <v>193</v>
      </c>
      <c r="AU200" s="259" t="s">
        <v>83</v>
      </c>
      <c r="AV200" s="14" t="s">
        <v>146</v>
      </c>
      <c r="AW200" s="14" t="s">
        <v>31</v>
      </c>
      <c r="AX200" s="14" t="s">
        <v>81</v>
      </c>
      <c r="AY200" s="259" t="s">
        <v>139</v>
      </c>
    </row>
    <row r="201" spans="1:65" s="2" customFormat="1" ht="33" customHeight="1">
      <c r="A201" s="37"/>
      <c r="B201" s="38"/>
      <c r="C201" s="218" t="s">
        <v>8</v>
      </c>
      <c r="D201" s="218" t="s">
        <v>142</v>
      </c>
      <c r="E201" s="219" t="s">
        <v>222</v>
      </c>
      <c r="F201" s="220" t="s">
        <v>223</v>
      </c>
      <c r="G201" s="221" t="s">
        <v>198</v>
      </c>
      <c r="H201" s="222">
        <v>1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38</v>
      </c>
      <c r="O201" s="90"/>
      <c r="P201" s="228">
        <f>O201*H201</f>
        <v>0</v>
      </c>
      <c r="Q201" s="228">
        <v>0.01368288</v>
      </c>
      <c r="R201" s="228">
        <f>Q201*H201</f>
        <v>0.01368288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146</v>
      </c>
      <c r="AT201" s="230" t="s">
        <v>142</v>
      </c>
      <c r="AU201" s="230" t="s">
        <v>83</v>
      </c>
      <c r="AY201" s="16" t="s">
        <v>139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81</v>
      </c>
      <c r="BK201" s="231">
        <f>ROUND(I201*H201,2)</f>
        <v>0</v>
      </c>
      <c r="BL201" s="16" t="s">
        <v>146</v>
      </c>
      <c r="BM201" s="230" t="s">
        <v>242</v>
      </c>
    </row>
    <row r="202" spans="1:65" s="2" customFormat="1" ht="33" customHeight="1">
      <c r="A202" s="37"/>
      <c r="B202" s="38"/>
      <c r="C202" s="218" t="s">
        <v>167</v>
      </c>
      <c r="D202" s="218" t="s">
        <v>142</v>
      </c>
      <c r="E202" s="219" t="s">
        <v>1215</v>
      </c>
      <c r="F202" s="220" t="s">
        <v>1216</v>
      </c>
      <c r="G202" s="221" t="s">
        <v>198</v>
      </c>
      <c r="H202" s="222">
        <v>2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38</v>
      </c>
      <c r="O202" s="90"/>
      <c r="P202" s="228">
        <f>O202*H202</f>
        <v>0</v>
      </c>
      <c r="Q202" s="228">
        <v>0.02622232</v>
      </c>
      <c r="R202" s="228">
        <f>Q202*H202</f>
        <v>0.05244464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146</v>
      </c>
      <c r="AT202" s="230" t="s">
        <v>142</v>
      </c>
      <c r="AU202" s="230" t="s">
        <v>83</v>
      </c>
      <c r="AY202" s="16" t="s">
        <v>139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81</v>
      </c>
      <c r="BK202" s="231">
        <f>ROUND(I202*H202,2)</f>
        <v>0</v>
      </c>
      <c r="BL202" s="16" t="s">
        <v>146</v>
      </c>
      <c r="BM202" s="230" t="s">
        <v>246</v>
      </c>
    </row>
    <row r="203" spans="1:65" s="2" customFormat="1" ht="24.15" customHeight="1">
      <c r="A203" s="37"/>
      <c r="B203" s="38"/>
      <c r="C203" s="218" t="s">
        <v>248</v>
      </c>
      <c r="D203" s="218" t="s">
        <v>142</v>
      </c>
      <c r="E203" s="219" t="s">
        <v>224</v>
      </c>
      <c r="F203" s="220" t="s">
        <v>225</v>
      </c>
      <c r="G203" s="221" t="s">
        <v>198</v>
      </c>
      <c r="H203" s="222">
        <v>1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38</v>
      </c>
      <c r="O203" s="90"/>
      <c r="P203" s="228">
        <f>O203*H203</f>
        <v>0</v>
      </c>
      <c r="Q203" s="228">
        <v>0.0022252</v>
      </c>
      <c r="R203" s="228">
        <f>Q203*H203</f>
        <v>0.0022252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146</v>
      </c>
      <c r="AT203" s="230" t="s">
        <v>142</v>
      </c>
      <c r="AU203" s="230" t="s">
        <v>83</v>
      </c>
      <c r="AY203" s="16" t="s">
        <v>139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81</v>
      </c>
      <c r="BK203" s="231">
        <f>ROUND(I203*H203,2)</f>
        <v>0</v>
      </c>
      <c r="BL203" s="16" t="s">
        <v>146</v>
      </c>
      <c r="BM203" s="230" t="s">
        <v>90</v>
      </c>
    </row>
    <row r="204" spans="1:65" s="2" customFormat="1" ht="21.75" customHeight="1">
      <c r="A204" s="37"/>
      <c r="B204" s="38"/>
      <c r="C204" s="218" t="s">
        <v>229</v>
      </c>
      <c r="D204" s="218" t="s">
        <v>142</v>
      </c>
      <c r="E204" s="219" t="s">
        <v>227</v>
      </c>
      <c r="F204" s="220" t="s">
        <v>228</v>
      </c>
      <c r="G204" s="221" t="s">
        <v>198</v>
      </c>
      <c r="H204" s="222">
        <v>20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38</v>
      </c>
      <c r="O204" s="90"/>
      <c r="P204" s="228">
        <f>O204*H204</f>
        <v>0</v>
      </c>
      <c r="Q204" s="228">
        <v>0.04684</v>
      </c>
      <c r="R204" s="228">
        <f>Q204*H204</f>
        <v>0.9368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146</v>
      </c>
      <c r="AT204" s="230" t="s">
        <v>142</v>
      </c>
      <c r="AU204" s="230" t="s">
        <v>83</v>
      </c>
      <c r="AY204" s="16" t="s">
        <v>139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81</v>
      </c>
      <c r="BK204" s="231">
        <f>ROUND(I204*H204,2)</f>
        <v>0</v>
      </c>
      <c r="BL204" s="16" t="s">
        <v>146</v>
      </c>
      <c r="BM204" s="230" t="s">
        <v>254</v>
      </c>
    </row>
    <row r="205" spans="1:65" s="2" customFormat="1" ht="37.8" customHeight="1">
      <c r="A205" s="37"/>
      <c r="B205" s="38"/>
      <c r="C205" s="260" t="s">
        <v>255</v>
      </c>
      <c r="D205" s="260" t="s">
        <v>230</v>
      </c>
      <c r="E205" s="261" t="s">
        <v>237</v>
      </c>
      <c r="F205" s="262" t="s">
        <v>238</v>
      </c>
      <c r="G205" s="263" t="s">
        <v>198</v>
      </c>
      <c r="H205" s="264">
        <v>11</v>
      </c>
      <c r="I205" s="265"/>
      <c r="J205" s="266">
        <f>ROUND(I205*H205,2)</f>
        <v>0</v>
      </c>
      <c r="K205" s="267"/>
      <c r="L205" s="268"/>
      <c r="M205" s="269" t="s">
        <v>1</v>
      </c>
      <c r="N205" s="270" t="s">
        <v>38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158</v>
      </c>
      <c r="AT205" s="230" t="s">
        <v>230</v>
      </c>
      <c r="AU205" s="230" t="s">
        <v>83</v>
      </c>
      <c r="AY205" s="16" t="s">
        <v>139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81</v>
      </c>
      <c r="BK205" s="231">
        <f>ROUND(I205*H205,2)</f>
        <v>0</v>
      </c>
      <c r="BL205" s="16" t="s">
        <v>146</v>
      </c>
      <c r="BM205" s="230" t="s">
        <v>258</v>
      </c>
    </row>
    <row r="206" spans="1:65" s="2" customFormat="1" ht="37.8" customHeight="1">
      <c r="A206" s="37"/>
      <c r="B206" s="38"/>
      <c r="C206" s="260" t="s">
        <v>87</v>
      </c>
      <c r="D206" s="260" t="s">
        <v>230</v>
      </c>
      <c r="E206" s="261" t="s">
        <v>240</v>
      </c>
      <c r="F206" s="262" t="s">
        <v>241</v>
      </c>
      <c r="G206" s="263" t="s">
        <v>198</v>
      </c>
      <c r="H206" s="264">
        <v>2</v>
      </c>
      <c r="I206" s="265"/>
      <c r="J206" s="266">
        <f>ROUND(I206*H206,2)</f>
        <v>0</v>
      </c>
      <c r="K206" s="267"/>
      <c r="L206" s="268"/>
      <c r="M206" s="269" t="s">
        <v>1</v>
      </c>
      <c r="N206" s="270" t="s">
        <v>38</v>
      </c>
      <c r="O206" s="90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158</v>
      </c>
      <c r="AT206" s="230" t="s">
        <v>230</v>
      </c>
      <c r="AU206" s="230" t="s">
        <v>83</v>
      </c>
      <c r="AY206" s="16" t="s">
        <v>139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81</v>
      </c>
      <c r="BK206" s="231">
        <f>ROUND(I206*H206,2)</f>
        <v>0</v>
      </c>
      <c r="BL206" s="16" t="s">
        <v>146</v>
      </c>
      <c r="BM206" s="230" t="s">
        <v>261</v>
      </c>
    </row>
    <row r="207" spans="1:65" s="2" customFormat="1" ht="24.15" customHeight="1">
      <c r="A207" s="37"/>
      <c r="B207" s="38"/>
      <c r="C207" s="260" t="s">
        <v>7</v>
      </c>
      <c r="D207" s="260" t="s">
        <v>230</v>
      </c>
      <c r="E207" s="261" t="s">
        <v>1035</v>
      </c>
      <c r="F207" s="262" t="s">
        <v>1036</v>
      </c>
      <c r="G207" s="263" t="s">
        <v>198</v>
      </c>
      <c r="H207" s="264">
        <v>8</v>
      </c>
      <c r="I207" s="265"/>
      <c r="J207" s="266">
        <f>ROUND(I207*H207,2)</f>
        <v>0</v>
      </c>
      <c r="K207" s="267"/>
      <c r="L207" s="268"/>
      <c r="M207" s="269" t="s">
        <v>1</v>
      </c>
      <c r="N207" s="270" t="s">
        <v>38</v>
      </c>
      <c r="O207" s="90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158</v>
      </c>
      <c r="AT207" s="230" t="s">
        <v>230</v>
      </c>
      <c r="AU207" s="230" t="s">
        <v>83</v>
      </c>
      <c r="AY207" s="16" t="s">
        <v>139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81</v>
      </c>
      <c r="BK207" s="231">
        <f>ROUND(I207*H207,2)</f>
        <v>0</v>
      </c>
      <c r="BL207" s="16" t="s">
        <v>146</v>
      </c>
      <c r="BM207" s="230" t="s">
        <v>264</v>
      </c>
    </row>
    <row r="208" spans="1:65" s="2" customFormat="1" ht="24.15" customHeight="1">
      <c r="A208" s="37"/>
      <c r="B208" s="38"/>
      <c r="C208" s="260" t="s">
        <v>236</v>
      </c>
      <c r="D208" s="260" t="s">
        <v>230</v>
      </c>
      <c r="E208" s="261" t="s">
        <v>1217</v>
      </c>
      <c r="F208" s="262" t="s">
        <v>1218</v>
      </c>
      <c r="G208" s="263" t="s">
        <v>198</v>
      </c>
      <c r="H208" s="264">
        <v>2</v>
      </c>
      <c r="I208" s="265"/>
      <c r="J208" s="266">
        <f>ROUND(I208*H208,2)</f>
        <v>0</v>
      </c>
      <c r="K208" s="267"/>
      <c r="L208" s="268"/>
      <c r="M208" s="269" t="s">
        <v>1</v>
      </c>
      <c r="N208" s="270" t="s">
        <v>38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158</v>
      </c>
      <c r="AT208" s="230" t="s">
        <v>230</v>
      </c>
      <c r="AU208" s="230" t="s">
        <v>83</v>
      </c>
      <c r="AY208" s="16" t="s">
        <v>139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81</v>
      </c>
      <c r="BK208" s="231">
        <f>ROUND(I208*H208,2)</f>
        <v>0</v>
      </c>
      <c r="BL208" s="16" t="s">
        <v>146</v>
      </c>
      <c r="BM208" s="230" t="s">
        <v>93</v>
      </c>
    </row>
    <row r="209" spans="1:63" s="12" customFormat="1" ht="22.8" customHeight="1">
      <c r="A209" s="12"/>
      <c r="B209" s="202"/>
      <c r="C209" s="203"/>
      <c r="D209" s="204" t="s">
        <v>72</v>
      </c>
      <c r="E209" s="216" t="s">
        <v>221</v>
      </c>
      <c r="F209" s="216" t="s">
        <v>243</v>
      </c>
      <c r="G209" s="203"/>
      <c r="H209" s="203"/>
      <c r="I209" s="206"/>
      <c r="J209" s="217">
        <f>BK209</f>
        <v>0</v>
      </c>
      <c r="K209" s="203"/>
      <c r="L209" s="208"/>
      <c r="M209" s="209"/>
      <c r="N209" s="210"/>
      <c r="O209" s="210"/>
      <c r="P209" s="211">
        <f>SUM(P210:P258)</f>
        <v>0</v>
      </c>
      <c r="Q209" s="210"/>
      <c r="R209" s="211">
        <f>SUM(R210:R258)</f>
        <v>0.07709182111999999</v>
      </c>
      <c r="S209" s="210"/>
      <c r="T209" s="212">
        <f>SUM(T210:T258)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3" t="s">
        <v>81</v>
      </c>
      <c r="AT209" s="214" t="s">
        <v>72</v>
      </c>
      <c r="AU209" s="214" t="s">
        <v>81</v>
      </c>
      <c r="AY209" s="213" t="s">
        <v>139</v>
      </c>
      <c r="BK209" s="215">
        <f>SUM(BK210:BK258)</f>
        <v>0</v>
      </c>
    </row>
    <row r="210" spans="1:65" s="2" customFormat="1" ht="33" customHeight="1">
      <c r="A210" s="37"/>
      <c r="B210" s="38"/>
      <c r="C210" s="218" t="s">
        <v>267</v>
      </c>
      <c r="D210" s="218" t="s">
        <v>142</v>
      </c>
      <c r="E210" s="219" t="s">
        <v>244</v>
      </c>
      <c r="F210" s="220" t="s">
        <v>245</v>
      </c>
      <c r="G210" s="221" t="s">
        <v>201</v>
      </c>
      <c r="H210" s="222">
        <v>7.5</v>
      </c>
      <c r="I210" s="223"/>
      <c r="J210" s="224">
        <f>ROUND(I210*H210,2)</f>
        <v>0</v>
      </c>
      <c r="K210" s="225"/>
      <c r="L210" s="43"/>
      <c r="M210" s="226" t="s">
        <v>1</v>
      </c>
      <c r="N210" s="227" t="s">
        <v>38</v>
      </c>
      <c r="O210" s="90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146</v>
      </c>
      <c r="AT210" s="230" t="s">
        <v>142</v>
      </c>
      <c r="AU210" s="230" t="s">
        <v>83</v>
      </c>
      <c r="AY210" s="16" t="s">
        <v>139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81</v>
      </c>
      <c r="BK210" s="231">
        <f>ROUND(I210*H210,2)</f>
        <v>0</v>
      </c>
      <c r="BL210" s="16" t="s">
        <v>146</v>
      </c>
      <c r="BM210" s="230" t="s">
        <v>271</v>
      </c>
    </row>
    <row r="211" spans="1:51" s="13" customFormat="1" ht="12">
      <c r="A211" s="13"/>
      <c r="B211" s="237"/>
      <c r="C211" s="238"/>
      <c r="D211" s="239" t="s">
        <v>193</v>
      </c>
      <c r="E211" s="240" t="s">
        <v>1</v>
      </c>
      <c r="F211" s="241" t="s">
        <v>247</v>
      </c>
      <c r="G211" s="238"/>
      <c r="H211" s="242">
        <v>7.5</v>
      </c>
      <c r="I211" s="243"/>
      <c r="J211" s="238"/>
      <c r="K211" s="238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193</v>
      </c>
      <c r="AU211" s="248" t="s">
        <v>83</v>
      </c>
      <c r="AV211" s="13" t="s">
        <v>83</v>
      </c>
      <c r="AW211" s="13" t="s">
        <v>31</v>
      </c>
      <c r="AX211" s="13" t="s">
        <v>73</v>
      </c>
      <c r="AY211" s="248" t="s">
        <v>139</v>
      </c>
    </row>
    <row r="212" spans="1:51" s="14" customFormat="1" ht="12">
      <c r="A212" s="14"/>
      <c r="B212" s="249"/>
      <c r="C212" s="250"/>
      <c r="D212" s="239" t="s">
        <v>193</v>
      </c>
      <c r="E212" s="251" t="s">
        <v>1</v>
      </c>
      <c r="F212" s="252" t="s">
        <v>195</v>
      </c>
      <c r="G212" s="250"/>
      <c r="H212" s="253">
        <v>7.5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9" t="s">
        <v>193</v>
      </c>
      <c r="AU212" s="259" t="s">
        <v>83</v>
      </c>
      <c r="AV212" s="14" t="s">
        <v>146</v>
      </c>
      <c r="AW212" s="14" t="s">
        <v>31</v>
      </c>
      <c r="AX212" s="14" t="s">
        <v>81</v>
      </c>
      <c r="AY212" s="259" t="s">
        <v>139</v>
      </c>
    </row>
    <row r="213" spans="1:65" s="2" customFormat="1" ht="33" customHeight="1">
      <c r="A213" s="37"/>
      <c r="B213" s="38"/>
      <c r="C213" s="218" t="s">
        <v>239</v>
      </c>
      <c r="D213" s="218" t="s">
        <v>142</v>
      </c>
      <c r="E213" s="219" t="s">
        <v>249</v>
      </c>
      <c r="F213" s="220" t="s">
        <v>250</v>
      </c>
      <c r="G213" s="221" t="s">
        <v>201</v>
      </c>
      <c r="H213" s="222">
        <v>225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38</v>
      </c>
      <c r="O213" s="90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146</v>
      </c>
      <c r="AT213" s="230" t="s">
        <v>142</v>
      </c>
      <c r="AU213" s="230" t="s">
        <v>83</v>
      </c>
      <c r="AY213" s="16" t="s">
        <v>139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81</v>
      </c>
      <c r="BK213" s="231">
        <f>ROUND(I213*H213,2)</f>
        <v>0</v>
      </c>
      <c r="BL213" s="16" t="s">
        <v>146</v>
      </c>
      <c r="BM213" s="230" t="s">
        <v>274</v>
      </c>
    </row>
    <row r="214" spans="1:51" s="13" customFormat="1" ht="12">
      <c r="A214" s="13"/>
      <c r="B214" s="237"/>
      <c r="C214" s="238"/>
      <c r="D214" s="239" t="s">
        <v>193</v>
      </c>
      <c r="E214" s="240" t="s">
        <v>1</v>
      </c>
      <c r="F214" s="241" t="s">
        <v>251</v>
      </c>
      <c r="G214" s="238"/>
      <c r="H214" s="242">
        <v>225</v>
      </c>
      <c r="I214" s="243"/>
      <c r="J214" s="238"/>
      <c r="K214" s="238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193</v>
      </c>
      <c r="AU214" s="248" t="s">
        <v>83</v>
      </c>
      <c r="AV214" s="13" t="s">
        <v>83</v>
      </c>
      <c r="AW214" s="13" t="s">
        <v>31</v>
      </c>
      <c r="AX214" s="13" t="s">
        <v>73</v>
      </c>
      <c r="AY214" s="248" t="s">
        <v>139</v>
      </c>
    </row>
    <row r="215" spans="1:51" s="14" customFormat="1" ht="12">
      <c r="A215" s="14"/>
      <c r="B215" s="249"/>
      <c r="C215" s="250"/>
      <c r="D215" s="239" t="s">
        <v>193</v>
      </c>
      <c r="E215" s="251" t="s">
        <v>1</v>
      </c>
      <c r="F215" s="252" t="s">
        <v>195</v>
      </c>
      <c r="G215" s="250"/>
      <c r="H215" s="253">
        <v>225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9" t="s">
        <v>193</v>
      </c>
      <c r="AU215" s="259" t="s">
        <v>83</v>
      </c>
      <c r="AV215" s="14" t="s">
        <v>146</v>
      </c>
      <c r="AW215" s="14" t="s">
        <v>31</v>
      </c>
      <c r="AX215" s="14" t="s">
        <v>81</v>
      </c>
      <c r="AY215" s="259" t="s">
        <v>139</v>
      </c>
    </row>
    <row r="216" spans="1:65" s="2" customFormat="1" ht="33" customHeight="1">
      <c r="A216" s="37"/>
      <c r="B216" s="38"/>
      <c r="C216" s="218" t="s">
        <v>275</v>
      </c>
      <c r="D216" s="218" t="s">
        <v>142</v>
      </c>
      <c r="E216" s="219" t="s">
        <v>252</v>
      </c>
      <c r="F216" s="220" t="s">
        <v>253</v>
      </c>
      <c r="G216" s="221" t="s">
        <v>201</v>
      </c>
      <c r="H216" s="222">
        <v>7.5</v>
      </c>
      <c r="I216" s="223"/>
      <c r="J216" s="224">
        <f>ROUND(I216*H216,2)</f>
        <v>0</v>
      </c>
      <c r="K216" s="225"/>
      <c r="L216" s="43"/>
      <c r="M216" s="226" t="s">
        <v>1</v>
      </c>
      <c r="N216" s="227" t="s">
        <v>38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146</v>
      </c>
      <c r="AT216" s="230" t="s">
        <v>142</v>
      </c>
      <c r="AU216" s="230" t="s">
        <v>83</v>
      </c>
      <c r="AY216" s="16" t="s">
        <v>139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81</v>
      </c>
      <c r="BK216" s="231">
        <f>ROUND(I216*H216,2)</f>
        <v>0</v>
      </c>
      <c r="BL216" s="16" t="s">
        <v>146</v>
      </c>
      <c r="BM216" s="230" t="s">
        <v>278</v>
      </c>
    </row>
    <row r="217" spans="1:65" s="2" customFormat="1" ht="16.5" customHeight="1">
      <c r="A217" s="37"/>
      <c r="B217" s="38"/>
      <c r="C217" s="218" t="s">
        <v>242</v>
      </c>
      <c r="D217" s="218" t="s">
        <v>142</v>
      </c>
      <c r="E217" s="219" t="s">
        <v>256</v>
      </c>
      <c r="F217" s="220" t="s">
        <v>257</v>
      </c>
      <c r="G217" s="221" t="s">
        <v>201</v>
      </c>
      <c r="H217" s="222">
        <v>7.5</v>
      </c>
      <c r="I217" s="223"/>
      <c r="J217" s="224">
        <f>ROUND(I217*H217,2)</f>
        <v>0</v>
      </c>
      <c r="K217" s="225"/>
      <c r="L217" s="43"/>
      <c r="M217" s="226" t="s">
        <v>1</v>
      </c>
      <c r="N217" s="227" t="s">
        <v>38</v>
      </c>
      <c r="O217" s="90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146</v>
      </c>
      <c r="AT217" s="230" t="s">
        <v>142</v>
      </c>
      <c r="AU217" s="230" t="s">
        <v>83</v>
      </c>
      <c r="AY217" s="16" t="s">
        <v>139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81</v>
      </c>
      <c r="BK217" s="231">
        <f>ROUND(I217*H217,2)</f>
        <v>0</v>
      </c>
      <c r="BL217" s="16" t="s">
        <v>146</v>
      </c>
      <c r="BM217" s="230" t="s">
        <v>281</v>
      </c>
    </row>
    <row r="218" spans="1:65" s="2" customFormat="1" ht="21.75" customHeight="1">
      <c r="A218" s="37"/>
      <c r="B218" s="38"/>
      <c r="C218" s="218" t="s">
        <v>283</v>
      </c>
      <c r="D218" s="218" t="s">
        <v>142</v>
      </c>
      <c r="E218" s="219" t="s">
        <v>259</v>
      </c>
      <c r="F218" s="220" t="s">
        <v>260</v>
      </c>
      <c r="G218" s="221" t="s">
        <v>201</v>
      </c>
      <c r="H218" s="222">
        <v>225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38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146</v>
      </c>
      <c r="AT218" s="230" t="s">
        <v>142</v>
      </c>
      <c r="AU218" s="230" t="s">
        <v>83</v>
      </c>
      <c r="AY218" s="16" t="s">
        <v>139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81</v>
      </c>
      <c r="BK218" s="231">
        <f>ROUND(I218*H218,2)</f>
        <v>0</v>
      </c>
      <c r="BL218" s="16" t="s">
        <v>146</v>
      </c>
      <c r="BM218" s="230" t="s">
        <v>96</v>
      </c>
    </row>
    <row r="219" spans="1:51" s="13" customFormat="1" ht="12">
      <c r="A219" s="13"/>
      <c r="B219" s="237"/>
      <c r="C219" s="238"/>
      <c r="D219" s="239" t="s">
        <v>193</v>
      </c>
      <c r="E219" s="240" t="s">
        <v>1</v>
      </c>
      <c r="F219" s="241" t="s">
        <v>251</v>
      </c>
      <c r="G219" s="238"/>
      <c r="H219" s="242">
        <v>225</v>
      </c>
      <c r="I219" s="243"/>
      <c r="J219" s="238"/>
      <c r="K219" s="238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193</v>
      </c>
      <c r="AU219" s="248" t="s">
        <v>83</v>
      </c>
      <c r="AV219" s="13" t="s">
        <v>83</v>
      </c>
      <c r="AW219" s="13" t="s">
        <v>31</v>
      </c>
      <c r="AX219" s="13" t="s">
        <v>73</v>
      </c>
      <c r="AY219" s="248" t="s">
        <v>139</v>
      </c>
    </row>
    <row r="220" spans="1:51" s="14" customFormat="1" ht="12">
      <c r="A220" s="14"/>
      <c r="B220" s="249"/>
      <c r="C220" s="250"/>
      <c r="D220" s="239" t="s">
        <v>193</v>
      </c>
      <c r="E220" s="251" t="s">
        <v>1</v>
      </c>
      <c r="F220" s="252" t="s">
        <v>195</v>
      </c>
      <c r="G220" s="250"/>
      <c r="H220" s="253">
        <v>225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9" t="s">
        <v>193</v>
      </c>
      <c r="AU220" s="259" t="s">
        <v>83</v>
      </c>
      <c r="AV220" s="14" t="s">
        <v>146</v>
      </c>
      <c r="AW220" s="14" t="s">
        <v>31</v>
      </c>
      <c r="AX220" s="14" t="s">
        <v>81</v>
      </c>
      <c r="AY220" s="259" t="s">
        <v>139</v>
      </c>
    </row>
    <row r="221" spans="1:65" s="2" customFormat="1" ht="21.75" customHeight="1">
      <c r="A221" s="37"/>
      <c r="B221" s="38"/>
      <c r="C221" s="218" t="s">
        <v>246</v>
      </c>
      <c r="D221" s="218" t="s">
        <v>142</v>
      </c>
      <c r="E221" s="219" t="s">
        <v>262</v>
      </c>
      <c r="F221" s="220" t="s">
        <v>263</v>
      </c>
      <c r="G221" s="221" t="s">
        <v>201</v>
      </c>
      <c r="H221" s="222">
        <v>7.5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38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146</v>
      </c>
      <c r="AT221" s="230" t="s">
        <v>142</v>
      </c>
      <c r="AU221" s="230" t="s">
        <v>83</v>
      </c>
      <c r="AY221" s="16" t="s">
        <v>139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81</v>
      </c>
      <c r="BK221" s="231">
        <f>ROUND(I221*H221,2)</f>
        <v>0</v>
      </c>
      <c r="BL221" s="16" t="s">
        <v>146</v>
      </c>
      <c r="BM221" s="230" t="s">
        <v>289</v>
      </c>
    </row>
    <row r="222" spans="1:65" s="2" customFormat="1" ht="33" customHeight="1">
      <c r="A222" s="37"/>
      <c r="B222" s="38"/>
      <c r="C222" s="218" t="s">
        <v>290</v>
      </c>
      <c r="D222" s="218" t="s">
        <v>142</v>
      </c>
      <c r="E222" s="219" t="s">
        <v>265</v>
      </c>
      <c r="F222" s="220" t="s">
        <v>266</v>
      </c>
      <c r="G222" s="221" t="s">
        <v>201</v>
      </c>
      <c r="H222" s="222">
        <v>426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38</v>
      </c>
      <c r="O222" s="90"/>
      <c r="P222" s="228">
        <f>O222*H222</f>
        <v>0</v>
      </c>
      <c r="Q222" s="228">
        <v>0.00013</v>
      </c>
      <c r="R222" s="228">
        <f>Q222*H222</f>
        <v>0.05537999999999999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146</v>
      </c>
      <c r="AT222" s="230" t="s">
        <v>142</v>
      </c>
      <c r="AU222" s="230" t="s">
        <v>83</v>
      </c>
      <c r="AY222" s="16" t="s">
        <v>139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81</v>
      </c>
      <c r="BK222" s="231">
        <f>ROUND(I222*H222,2)</f>
        <v>0</v>
      </c>
      <c r="BL222" s="16" t="s">
        <v>146</v>
      </c>
      <c r="BM222" s="230" t="s">
        <v>293</v>
      </c>
    </row>
    <row r="223" spans="1:65" s="2" customFormat="1" ht="24.15" customHeight="1">
      <c r="A223" s="37"/>
      <c r="B223" s="38"/>
      <c r="C223" s="218" t="s">
        <v>90</v>
      </c>
      <c r="D223" s="218" t="s">
        <v>142</v>
      </c>
      <c r="E223" s="219" t="s">
        <v>268</v>
      </c>
      <c r="F223" s="220" t="s">
        <v>269</v>
      </c>
      <c r="G223" s="221" t="s">
        <v>270</v>
      </c>
      <c r="H223" s="222">
        <v>2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38</v>
      </c>
      <c r="O223" s="90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146</v>
      </c>
      <c r="AT223" s="230" t="s">
        <v>142</v>
      </c>
      <c r="AU223" s="230" t="s">
        <v>83</v>
      </c>
      <c r="AY223" s="16" t="s">
        <v>139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81</v>
      </c>
      <c r="BK223" s="231">
        <f>ROUND(I223*H223,2)</f>
        <v>0</v>
      </c>
      <c r="BL223" s="16" t="s">
        <v>146</v>
      </c>
      <c r="BM223" s="230" t="s">
        <v>297</v>
      </c>
    </row>
    <row r="224" spans="1:65" s="2" customFormat="1" ht="33" customHeight="1">
      <c r="A224" s="37"/>
      <c r="B224" s="38"/>
      <c r="C224" s="218" t="s">
        <v>302</v>
      </c>
      <c r="D224" s="218" t="s">
        <v>142</v>
      </c>
      <c r="E224" s="219" t="s">
        <v>272</v>
      </c>
      <c r="F224" s="220" t="s">
        <v>273</v>
      </c>
      <c r="G224" s="221" t="s">
        <v>270</v>
      </c>
      <c r="H224" s="222">
        <v>60</v>
      </c>
      <c r="I224" s="223"/>
      <c r="J224" s="224">
        <f>ROUND(I224*H224,2)</f>
        <v>0</v>
      </c>
      <c r="K224" s="225"/>
      <c r="L224" s="43"/>
      <c r="M224" s="226" t="s">
        <v>1</v>
      </c>
      <c r="N224" s="227" t="s">
        <v>38</v>
      </c>
      <c r="O224" s="90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146</v>
      </c>
      <c r="AT224" s="230" t="s">
        <v>142</v>
      </c>
      <c r="AU224" s="230" t="s">
        <v>83</v>
      </c>
      <c r="AY224" s="16" t="s">
        <v>139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81</v>
      </c>
      <c r="BK224" s="231">
        <f>ROUND(I224*H224,2)</f>
        <v>0</v>
      </c>
      <c r="BL224" s="16" t="s">
        <v>146</v>
      </c>
      <c r="BM224" s="230" t="s">
        <v>306</v>
      </c>
    </row>
    <row r="225" spans="1:65" s="2" customFormat="1" ht="24.15" customHeight="1">
      <c r="A225" s="37"/>
      <c r="B225" s="38"/>
      <c r="C225" s="218" t="s">
        <v>254</v>
      </c>
      <c r="D225" s="218" t="s">
        <v>142</v>
      </c>
      <c r="E225" s="219" t="s">
        <v>276</v>
      </c>
      <c r="F225" s="220" t="s">
        <v>277</v>
      </c>
      <c r="G225" s="221" t="s">
        <v>270</v>
      </c>
      <c r="H225" s="222">
        <v>2</v>
      </c>
      <c r="I225" s="223"/>
      <c r="J225" s="224">
        <f>ROUND(I225*H225,2)</f>
        <v>0</v>
      </c>
      <c r="K225" s="225"/>
      <c r="L225" s="43"/>
      <c r="M225" s="226" t="s">
        <v>1</v>
      </c>
      <c r="N225" s="227" t="s">
        <v>38</v>
      </c>
      <c r="O225" s="90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0" t="s">
        <v>146</v>
      </c>
      <c r="AT225" s="230" t="s">
        <v>142</v>
      </c>
      <c r="AU225" s="230" t="s">
        <v>83</v>
      </c>
      <c r="AY225" s="16" t="s">
        <v>139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6" t="s">
        <v>81</v>
      </c>
      <c r="BK225" s="231">
        <f>ROUND(I225*H225,2)</f>
        <v>0</v>
      </c>
      <c r="BL225" s="16" t="s">
        <v>146</v>
      </c>
      <c r="BM225" s="230" t="s">
        <v>99</v>
      </c>
    </row>
    <row r="226" spans="1:65" s="2" customFormat="1" ht="24.15" customHeight="1">
      <c r="A226" s="37"/>
      <c r="B226" s="38"/>
      <c r="C226" s="218" t="s">
        <v>309</v>
      </c>
      <c r="D226" s="218" t="s">
        <v>142</v>
      </c>
      <c r="E226" s="219" t="s">
        <v>279</v>
      </c>
      <c r="F226" s="220" t="s">
        <v>280</v>
      </c>
      <c r="G226" s="221" t="s">
        <v>201</v>
      </c>
      <c r="H226" s="222">
        <v>426</v>
      </c>
      <c r="I226" s="223"/>
      <c r="J226" s="224">
        <f>ROUND(I226*H226,2)</f>
        <v>0</v>
      </c>
      <c r="K226" s="225"/>
      <c r="L226" s="43"/>
      <c r="M226" s="226" t="s">
        <v>1</v>
      </c>
      <c r="N226" s="227" t="s">
        <v>38</v>
      </c>
      <c r="O226" s="90"/>
      <c r="P226" s="228">
        <f>O226*H226</f>
        <v>0</v>
      </c>
      <c r="Q226" s="228">
        <v>3.5E-05</v>
      </c>
      <c r="R226" s="228">
        <f>Q226*H226</f>
        <v>0.014909999999999998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146</v>
      </c>
      <c r="AT226" s="230" t="s">
        <v>142</v>
      </c>
      <c r="AU226" s="230" t="s">
        <v>83</v>
      </c>
      <c r="AY226" s="16" t="s">
        <v>139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81</v>
      </c>
      <c r="BK226" s="231">
        <f>ROUND(I226*H226,2)</f>
        <v>0</v>
      </c>
      <c r="BL226" s="16" t="s">
        <v>146</v>
      </c>
      <c r="BM226" s="230" t="s">
        <v>312</v>
      </c>
    </row>
    <row r="227" spans="1:51" s="13" customFormat="1" ht="12">
      <c r="A227" s="13"/>
      <c r="B227" s="237"/>
      <c r="C227" s="238"/>
      <c r="D227" s="239" t="s">
        <v>193</v>
      </c>
      <c r="E227" s="240" t="s">
        <v>1</v>
      </c>
      <c r="F227" s="241" t="s">
        <v>1039</v>
      </c>
      <c r="G227" s="238"/>
      <c r="H227" s="242">
        <v>426</v>
      </c>
      <c r="I227" s="243"/>
      <c r="J227" s="238"/>
      <c r="K227" s="238"/>
      <c r="L227" s="244"/>
      <c r="M227" s="245"/>
      <c r="N227" s="246"/>
      <c r="O227" s="246"/>
      <c r="P227" s="246"/>
      <c r="Q227" s="246"/>
      <c r="R227" s="246"/>
      <c r="S227" s="246"/>
      <c r="T227" s="24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8" t="s">
        <v>193</v>
      </c>
      <c r="AU227" s="248" t="s">
        <v>83</v>
      </c>
      <c r="AV227" s="13" t="s">
        <v>83</v>
      </c>
      <c r="AW227" s="13" t="s">
        <v>31</v>
      </c>
      <c r="AX227" s="13" t="s">
        <v>73</v>
      </c>
      <c r="AY227" s="248" t="s">
        <v>139</v>
      </c>
    </row>
    <row r="228" spans="1:51" s="14" customFormat="1" ht="12">
      <c r="A228" s="14"/>
      <c r="B228" s="249"/>
      <c r="C228" s="250"/>
      <c r="D228" s="239" t="s">
        <v>193</v>
      </c>
      <c r="E228" s="251" t="s">
        <v>1</v>
      </c>
      <c r="F228" s="252" t="s">
        <v>195</v>
      </c>
      <c r="G228" s="250"/>
      <c r="H228" s="253">
        <v>426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9" t="s">
        <v>193</v>
      </c>
      <c r="AU228" s="259" t="s">
        <v>83</v>
      </c>
      <c r="AV228" s="14" t="s">
        <v>146</v>
      </c>
      <c r="AW228" s="14" t="s">
        <v>31</v>
      </c>
      <c r="AX228" s="14" t="s">
        <v>81</v>
      </c>
      <c r="AY228" s="259" t="s">
        <v>139</v>
      </c>
    </row>
    <row r="229" spans="1:65" s="2" customFormat="1" ht="21.75" customHeight="1">
      <c r="A229" s="37"/>
      <c r="B229" s="38"/>
      <c r="C229" s="218" t="s">
        <v>258</v>
      </c>
      <c r="D229" s="218" t="s">
        <v>142</v>
      </c>
      <c r="E229" s="219" t="s">
        <v>284</v>
      </c>
      <c r="F229" s="220" t="s">
        <v>285</v>
      </c>
      <c r="G229" s="221" t="s">
        <v>201</v>
      </c>
      <c r="H229" s="222">
        <v>24.96</v>
      </c>
      <c r="I229" s="223"/>
      <c r="J229" s="224">
        <f>ROUND(I229*H229,2)</f>
        <v>0</v>
      </c>
      <c r="K229" s="225"/>
      <c r="L229" s="43"/>
      <c r="M229" s="226" t="s">
        <v>1</v>
      </c>
      <c r="N229" s="227" t="s">
        <v>38</v>
      </c>
      <c r="O229" s="90"/>
      <c r="P229" s="228">
        <f>O229*H229</f>
        <v>0</v>
      </c>
      <c r="Q229" s="228">
        <v>3.472E-06</v>
      </c>
      <c r="R229" s="228">
        <f>Q229*H229</f>
        <v>8.666112E-05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146</v>
      </c>
      <c r="AT229" s="230" t="s">
        <v>142</v>
      </c>
      <c r="AU229" s="230" t="s">
        <v>83</v>
      </c>
      <c r="AY229" s="16" t="s">
        <v>139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81</v>
      </c>
      <c r="BK229" s="231">
        <f>ROUND(I229*H229,2)</f>
        <v>0</v>
      </c>
      <c r="BL229" s="16" t="s">
        <v>146</v>
      </c>
      <c r="BM229" s="230" t="s">
        <v>316</v>
      </c>
    </row>
    <row r="230" spans="1:51" s="13" customFormat="1" ht="12">
      <c r="A230" s="13"/>
      <c r="B230" s="237"/>
      <c r="C230" s="238"/>
      <c r="D230" s="239" t="s">
        <v>193</v>
      </c>
      <c r="E230" s="240" t="s">
        <v>1</v>
      </c>
      <c r="F230" s="241" t="s">
        <v>1152</v>
      </c>
      <c r="G230" s="238"/>
      <c r="H230" s="242">
        <v>24.96</v>
      </c>
      <c r="I230" s="243"/>
      <c r="J230" s="238"/>
      <c r="K230" s="238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193</v>
      </c>
      <c r="AU230" s="248" t="s">
        <v>83</v>
      </c>
      <c r="AV230" s="13" t="s">
        <v>83</v>
      </c>
      <c r="AW230" s="13" t="s">
        <v>31</v>
      </c>
      <c r="AX230" s="13" t="s">
        <v>73</v>
      </c>
      <c r="AY230" s="248" t="s">
        <v>139</v>
      </c>
    </row>
    <row r="231" spans="1:51" s="14" customFormat="1" ht="12">
      <c r="A231" s="14"/>
      <c r="B231" s="249"/>
      <c r="C231" s="250"/>
      <c r="D231" s="239" t="s">
        <v>193</v>
      </c>
      <c r="E231" s="251" t="s">
        <v>1</v>
      </c>
      <c r="F231" s="252" t="s">
        <v>195</v>
      </c>
      <c r="G231" s="250"/>
      <c r="H231" s="253">
        <v>24.96</v>
      </c>
      <c r="I231" s="254"/>
      <c r="J231" s="250"/>
      <c r="K231" s="250"/>
      <c r="L231" s="255"/>
      <c r="M231" s="256"/>
      <c r="N231" s="257"/>
      <c r="O231" s="257"/>
      <c r="P231" s="257"/>
      <c r="Q231" s="257"/>
      <c r="R231" s="257"/>
      <c r="S231" s="257"/>
      <c r="T231" s="25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9" t="s">
        <v>193</v>
      </c>
      <c r="AU231" s="259" t="s">
        <v>83</v>
      </c>
      <c r="AV231" s="14" t="s">
        <v>146</v>
      </c>
      <c r="AW231" s="14" t="s">
        <v>31</v>
      </c>
      <c r="AX231" s="14" t="s">
        <v>81</v>
      </c>
      <c r="AY231" s="259" t="s">
        <v>139</v>
      </c>
    </row>
    <row r="232" spans="1:65" s="2" customFormat="1" ht="24.15" customHeight="1">
      <c r="A232" s="37"/>
      <c r="B232" s="38"/>
      <c r="C232" s="218" t="s">
        <v>319</v>
      </c>
      <c r="D232" s="218" t="s">
        <v>142</v>
      </c>
      <c r="E232" s="219" t="s">
        <v>287</v>
      </c>
      <c r="F232" s="220" t="s">
        <v>288</v>
      </c>
      <c r="G232" s="221" t="s">
        <v>201</v>
      </c>
      <c r="H232" s="222">
        <v>24.96</v>
      </c>
      <c r="I232" s="223"/>
      <c r="J232" s="224">
        <f>ROUND(I232*H232,2)</f>
        <v>0</v>
      </c>
      <c r="K232" s="225"/>
      <c r="L232" s="43"/>
      <c r="M232" s="226" t="s">
        <v>1</v>
      </c>
      <c r="N232" s="227" t="s">
        <v>38</v>
      </c>
      <c r="O232" s="90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0" t="s">
        <v>146</v>
      </c>
      <c r="AT232" s="230" t="s">
        <v>142</v>
      </c>
      <c r="AU232" s="230" t="s">
        <v>83</v>
      </c>
      <c r="AY232" s="16" t="s">
        <v>139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6" t="s">
        <v>81</v>
      </c>
      <c r="BK232" s="231">
        <f>ROUND(I232*H232,2)</f>
        <v>0</v>
      </c>
      <c r="BL232" s="16" t="s">
        <v>146</v>
      </c>
      <c r="BM232" s="230" t="s">
        <v>322</v>
      </c>
    </row>
    <row r="233" spans="1:51" s="13" customFormat="1" ht="12">
      <c r="A233" s="13"/>
      <c r="B233" s="237"/>
      <c r="C233" s="238"/>
      <c r="D233" s="239" t="s">
        <v>193</v>
      </c>
      <c r="E233" s="240" t="s">
        <v>1</v>
      </c>
      <c r="F233" s="241" t="s">
        <v>1152</v>
      </c>
      <c r="G233" s="238"/>
      <c r="H233" s="242">
        <v>24.96</v>
      </c>
      <c r="I233" s="243"/>
      <c r="J233" s="238"/>
      <c r="K233" s="238"/>
      <c r="L233" s="244"/>
      <c r="M233" s="245"/>
      <c r="N233" s="246"/>
      <c r="O233" s="246"/>
      <c r="P233" s="246"/>
      <c r="Q233" s="246"/>
      <c r="R233" s="246"/>
      <c r="S233" s="246"/>
      <c r="T233" s="24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8" t="s">
        <v>193</v>
      </c>
      <c r="AU233" s="248" t="s">
        <v>83</v>
      </c>
      <c r="AV233" s="13" t="s">
        <v>83</v>
      </c>
      <c r="AW233" s="13" t="s">
        <v>31</v>
      </c>
      <c r="AX233" s="13" t="s">
        <v>73</v>
      </c>
      <c r="AY233" s="248" t="s">
        <v>139</v>
      </c>
    </row>
    <row r="234" spans="1:51" s="14" customFormat="1" ht="12">
      <c r="A234" s="14"/>
      <c r="B234" s="249"/>
      <c r="C234" s="250"/>
      <c r="D234" s="239" t="s">
        <v>193</v>
      </c>
      <c r="E234" s="251" t="s">
        <v>1</v>
      </c>
      <c r="F234" s="252" t="s">
        <v>195</v>
      </c>
      <c r="G234" s="250"/>
      <c r="H234" s="253">
        <v>24.96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9" t="s">
        <v>193</v>
      </c>
      <c r="AU234" s="259" t="s">
        <v>83</v>
      </c>
      <c r="AV234" s="14" t="s">
        <v>146</v>
      </c>
      <c r="AW234" s="14" t="s">
        <v>31</v>
      </c>
      <c r="AX234" s="14" t="s">
        <v>81</v>
      </c>
      <c r="AY234" s="259" t="s">
        <v>139</v>
      </c>
    </row>
    <row r="235" spans="1:65" s="2" customFormat="1" ht="24.15" customHeight="1">
      <c r="A235" s="37"/>
      <c r="B235" s="38"/>
      <c r="C235" s="218" t="s">
        <v>261</v>
      </c>
      <c r="D235" s="218" t="s">
        <v>142</v>
      </c>
      <c r="E235" s="219" t="s">
        <v>1219</v>
      </c>
      <c r="F235" s="220" t="s">
        <v>1220</v>
      </c>
      <c r="G235" s="221" t="s">
        <v>201</v>
      </c>
      <c r="H235" s="222">
        <v>3.9</v>
      </c>
      <c r="I235" s="223"/>
      <c r="J235" s="224">
        <f>ROUND(I235*H235,2)</f>
        <v>0</v>
      </c>
      <c r="K235" s="225"/>
      <c r="L235" s="43"/>
      <c r="M235" s="226" t="s">
        <v>1</v>
      </c>
      <c r="N235" s="227" t="s">
        <v>38</v>
      </c>
      <c r="O235" s="90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0" t="s">
        <v>146</v>
      </c>
      <c r="AT235" s="230" t="s">
        <v>142</v>
      </c>
      <c r="AU235" s="230" t="s">
        <v>83</v>
      </c>
      <c r="AY235" s="16" t="s">
        <v>139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6" t="s">
        <v>81</v>
      </c>
      <c r="BK235" s="231">
        <f>ROUND(I235*H235,2)</f>
        <v>0</v>
      </c>
      <c r="BL235" s="16" t="s">
        <v>146</v>
      </c>
      <c r="BM235" s="230" t="s">
        <v>329</v>
      </c>
    </row>
    <row r="236" spans="1:51" s="13" customFormat="1" ht="12">
      <c r="A236" s="13"/>
      <c r="B236" s="237"/>
      <c r="C236" s="238"/>
      <c r="D236" s="239" t="s">
        <v>193</v>
      </c>
      <c r="E236" s="240" t="s">
        <v>1</v>
      </c>
      <c r="F236" s="241" t="s">
        <v>1221</v>
      </c>
      <c r="G236" s="238"/>
      <c r="H236" s="242">
        <v>3.9</v>
      </c>
      <c r="I236" s="243"/>
      <c r="J236" s="238"/>
      <c r="K236" s="238"/>
      <c r="L236" s="244"/>
      <c r="M236" s="245"/>
      <c r="N236" s="246"/>
      <c r="O236" s="246"/>
      <c r="P236" s="246"/>
      <c r="Q236" s="246"/>
      <c r="R236" s="246"/>
      <c r="S236" s="246"/>
      <c r="T236" s="24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8" t="s">
        <v>193</v>
      </c>
      <c r="AU236" s="248" t="s">
        <v>83</v>
      </c>
      <c r="AV236" s="13" t="s">
        <v>83</v>
      </c>
      <c r="AW236" s="13" t="s">
        <v>31</v>
      </c>
      <c r="AX236" s="13" t="s">
        <v>73</v>
      </c>
      <c r="AY236" s="248" t="s">
        <v>139</v>
      </c>
    </row>
    <row r="237" spans="1:51" s="14" customFormat="1" ht="12">
      <c r="A237" s="14"/>
      <c r="B237" s="249"/>
      <c r="C237" s="250"/>
      <c r="D237" s="239" t="s">
        <v>193</v>
      </c>
      <c r="E237" s="251" t="s">
        <v>1</v>
      </c>
      <c r="F237" s="252" t="s">
        <v>195</v>
      </c>
      <c r="G237" s="250"/>
      <c r="H237" s="253">
        <v>3.9</v>
      </c>
      <c r="I237" s="254"/>
      <c r="J237" s="250"/>
      <c r="K237" s="250"/>
      <c r="L237" s="255"/>
      <c r="M237" s="256"/>
      <c r="N237" s="257"/>
      <c r="O237" s="257"/>
      <c r="P237" s="257"/>
      <c r="Q237" s="257"/>
      <c r="R237" s="257"/>
      <c r="S237" s="257"/>
      <c r="T237" s="25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9" t="s">
        <v>193</v>
      </c>
      <c r="AU237" s="259" t="s">
        <v>83</v>
      </c>
      <c r="AV237" s="14" t="s">
        <v>146</v>
      </c>
      <c r="AW237" s="14" t="s">
        <v>31</v>
      </c>
      <c r="AX237" s="14" t="s">
        <v>81</v>
      </c>
      <c r="AY237" s="259" t="s">
        <v>139</v>
      </c>
    </row>
    <row r="238" spans="1:65" s="2" customFormat="1" ht="21.75" customHeight="1">
      <c r="A238" s="37"/>
      <c r="B238" s="38"/>
      <c r="C238" s="218" t="s">
        <v>331</v>
      </c>
      <c r="D238" s="218" t="s">
        <v>142</v>
      </c>
      <c r="E238" s="219" t="s">
        <v>291</v>
      </c>
      <c r="F238" s="220" t="s">
        <v>292</v>
      </c>
      <c r="G238" s="221" t="s">
        <v>201</v>
      </c>
      <c r="H238" s="222">
        <v>37.4</v>
      </c>
      <c r="I238" s="223"/>
      <c r="J238" s="224">
        <f>ROUND(I238*H238,2)</f>
        <v>0</v>
      </c>
      <c r="K238" s="225"/>
      <c r="L238" s="43"/>
      <c r="M238" s="226" t="s">
        <v>1</v>
      </c>
      <c r="N238" s="227" t="s">
        <v>38</v>
      </c>
      <c r="O238" s="90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146</v>
      </c>
      <c r="AT238" s="230" t="s">
        <v>142</v>
      </c>
      <c r="AU238" s="230" t="s">
        <v>83</v>
      </c>
      <c r="AY238" s="16" t="s">
        <v>139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81</v>
      </c>
      <c r="BK238" s="231">
        <f>ROUND(I238*H238,2)</f>
        <v>0</v>
      </c>
      <c r="BL238" s="16" t="s">
        <v>146</v>
      </c>
      <c r="BM238" s="230" t="s">
        <v>102</v>
      </c>
    </row>
    <row r="239" spans="1:51" s="13" customFormat="1" ht="12">
      <c r="A239" s="13"/>
      <c r="B239" s="237"/>
      <c r="C239" s="238"/>
      <c r="D239" s="239" t="s">
        <v>193</v>
      </c>
      <c r="E239" s="240" t="s">
        <v>1</v>
      </c>
      <c r="F239" s="241" t="s">
        <v>1222</v>
      </c>
      <c r="G239" s="238"/>
      <c r="H239" s="242">
        <v>19.8</v>
      </c>
      <c r="I239" s="243"/>
      <c r="J239" s="238"/>
      <c r="K239" s="238"/>
      <c r="L239" s="244"/>
      <c r="M239" s="245"/>
      <c r="N239" s="246"/>
      <c r="O239" s="246"/>
      <c r="P239" s="246"/>
      <c r="Q239" s="246"/>
      <c r="R239" s="246"/>
      <c r="S239" s="246"/>
      <c r="T239" s="24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8" t="s">
        <v>193</v>
      </c>
      <c r="AU239" s="248" t="s">
        <v>83</v>
      </c>
      <c r="AV239" s="13" t="s">
        <v>83</v>
      </c>
      <c r="AW239" s="13" t="s">
        <v>31</v>
      </c>
      <c r="AX239" s="13" t="s">
        <v>73</v>
      </c>
      <c r="AY239" s="248" t="s">
        <v>139</v>
      </c>
    </row>
    <row r="240" spans="1:51" s="13" customFormat="1" ht="12">
      <c r="A240" s="13"/>
      <c r="B240" s="237"/>
      <c r="C240" s="238"/>
      <c r="D240" s="239" t="s">
        <v>193</v>
      </c>
      <c r="E240" s="240" t="s">
        <v>1</v>
      </c>
      <c r="F240" s="241" t="s">
        <v>1045</v>
      </c>
      <c r="G240" s="238"/>
      <c r="H240" s="242">
        <v>11.2</v>
      </c>
      <c r="I240" s="243"/>
      <c r="J240" s="238"/>
      <c r="K240" s="238"/>
      <c r="L240" s="244"/>
      <c r="M240" s="245"/>
      <c r="N240" s="246"/>
      <c r="O240" s="246"/>
      <c r="P240" s="246"/>
      <c r="Q240" s="246"/>
      <c r="R240" s="246"/>
      <c r="S240" s="246"/>
      <c r="T240" s="24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8" t="s">
        <v>193</v>
      </c>
      <c r="AU240" s="248" t="s">
        <v>83</v>
      </c>
      <c r="AV240" s="13" t="s">
        <v>83</v>
      </c>
      <c r="AW240" s="13" t="s">
        <v>31</v>
      </c>
      <c r="AX240" s="13" t="s">
        <v>73</v>
      </c>
      <c r="AY240" s="248" t="s">
        <v>139</v>
      </c>
    </row>
    <row r="241" spans="1:51" s="13" customFormat="1" ht="12">
      <c r="A241" s="13"/>
      <c r="B241" s="237"/>
      <c r="C241" s="238"/>
      <c r="D241" s="239" t="s">
        <v>193</v>
      </c>
      <c r="E241" s="240" t="s">
        <v>1</v>
      </c>
      <c r="F241" s="241" t="s">
        <v>1223</v>
      </c>
      <c r="G241" s="238"/>
      <c r="H241" s="242">
        <v>6.4</v>
      </c>
      <c r="I241" s="243"/>
      <c r="J241" s="238"/>
      <c r="K241" s="238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193</v>
      </c>
      <c r="AU241" s="248" t="s">
        <v>83</v>
      </c>
      <c r="AV241" s="13" t="s">
        <v>83</v>
      </c>
      <c r="AW241" s="13" t="s">
        <v>31</v>
      </c>
      <c r="AX241" s="13" t="s">
        <v>73</v>
      </c>
      <c r="AY241" s="248" t="s">
        <v>139</v>
      </c>
    </row>
    <row r="242" spans="1:51" s="14" customFormat="1" ht="12">
      <c r="A242" s="14"/>
      <c r="B242" s="249"/>
      <c r="C242" s="250"/>
      <c r="D242" s="239" t="s">
        <v>193</v>
      </c>
      <c r="E242" s="251" t="s">
        <v>1</v>
      </c>
      <c r="F242" s="252" t="s">
        <v>195</v>
      </c>
      <c r="G242" s="250"/>
      <c r="H242" s="253">
        <v>37.4</v>
      </c>
      <c r="I242" s="254"/>
      <c r="J242" s="250"/>
      <c r="K242" s="250"/>
      <c r="L242" s="255"/>
      <c r="M242" s="256"/>
      <c r="N242" s="257"/>
      <c r="O242" s="257"/>
      <c r="P242" s="257"/>
      <c r="Q242" s="257"/>
      <c r="R242" s="257"/>
      <c r="S242" s="257"/>
      <c r="T242" s="25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9" t="s">
        <v>193</v>
      </c>
      <c r="AU242" s="259" t="s">
        <v>83</v>
      </c>
      <c r="AV242" s="14" t="s">
        <v>146</v>
      </c>
      <c r="AW242" s="14" t="s">
        <v>31</v>
      </c>
      <c r="AX242" s="14" t="s">
        <v>81</v>
      </c>
      <c r="AY242" s="259" t="s">
        <v>139</v>
      </c>
    </row>
    <row r="243" spans="1:65" s="2" customFormat="1" ht="24.15" customHeight="1">
      <c r="A243" s="37"/>
      <c r="B243" s="38"/>
      <c r="C243" s="218" t="s">
        <v>264</v>
      </c>
      <c r="D243" s="218" t="s">
        <v>142</v>
      </c>
      <c r="E243" s="219" t="s">
        <v>1224</v>
      </c>
      <c r="F243" s="220" t="s">
        <v>1225</v>
      </c>
      <c r="G243" s="221" t="s">
        <v>192</v>
      </c>
      <c r="H243" s="222">
        <v>0.582</v>
      </c>
      <c r="I243" s="223"/>
      <c r="J243" s="224">
        <f>ROUND(I243*H243,2)</f>
        <v>0</v>
      </c>
      <c r="K243" s="225"/>
      <c r="L243" s="43"/>
      <c r="M243" s="226" t="s">
        <v>1</v>
      </c>
      <c r="N243" s="227" t="s">
        <v>38</v>
      </c>
      <c r="O243" s="90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146</v>
      </c>
      <c r="AT243" s="230" t="s">
        <v>142</v>
      </c>
      <c r="AU243" s="230" t="s">
        <v>83</v>
      </c>
      <c r="AY243" s="16" t="s">
        <v>139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81</v>
      </c>
      <c r="BK243" s="231">
        <f>ROUND(I243*H243,2)</f>
        <v>0</v>
      </c>
      <c r="BL243" s="16" t="s">
        <v>146</v>
      </c>
      <c r="BM243" s="230" t="s">
        <v>338</v>
      </c>
    </row>
    <row r="244" spans="1:51" s="13" customFormat="1" ht="12">
      <c r="A244" s="13"/>
      <c r="B244" s="237"/>
      <c r="C244" s="238"/>
      <c r="D244" s="239" t="s">
        <v>193</v>
      </c>
      <c r="E244" s="240" t="s">
        <v>1</v>
      </c>
      <c r="F244" s="241" t="s">
        <v>1226</v>
      </c>
      <c r="G244" s="238"/>
      <c r="H244" s="242">
        <v>0.5824</v>
      </c>
      <c r="I244" s="243"/>
      <c r="J244" s="238"/>
      <c r="K244" s="238"/>
      <c r="L244" s="244"/>
      <c r="M244" s="245"/>
      <c r="N244" s="246"/>
      <c r="O244" s="246"/>
      <c r="P244" s="246"/>
      <c r="Q244" s="246"/>
      <c r="R244" s="246"/>
      <c r="S244" s="246"/>
      <c r="T244" s="24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8" t="s">
        <v>193</v>
      </c>
      <c r="AU244" s="248" t="s">
        <v>83</v>
      </c>
      <c r="AV244" s="13" t="s">
        <v>83</v>
      </c>
      <c r="AW244" s="13" t="s">
        <v>31</v>
      </c>
      <c r="AX244" s="13" t="s">
        <v>73</v>
      </c>
      <c r="AY244" s="248" t="s">
        <v>139</v>
      </c>
    </row>
    <row r="245" spans="1:51" s="14" customFormat="1" ht="12">
      <c r="A245" s="14"/>
      <c r="B245" s="249"/>
      <c r="C245" s="250"/>
      <c r="D245" s="239" t="s">
        <v>193</v>
      </c>
      <c r="E245" s="251" t="s">
        <v>1</v>
      </c>
      <c r="F245" s="252" t="s">
        <v>195</v>
      </c>
      <c r="G245" s="250"/>
      <c r="H245" s="253">
        <v>0.5824</v>
      </c>
      <c r="I245" s="254"/>
      <c r="J245" s="250"/>
      <c r="K245" s="250"/>
      <c r="L245" s="255"/>
      <c r="M245" s="256"/>
      <c r="N245" s="257"/>
      <c r="O245" s="257"/>
      <c r="P245" s="257"/>
      <c r="Q245" s="257"/>
      <c r="R245" s="257"/>
      <c r="S245" s="257"/>
      <c r="T245" s="25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9" t="s">
        <v>193</v>
      </c>
      <c r="AU245" s="259" t="s">
        <v>83</v>
      </c>
      <c r="AV245" s="14" t="s">
        <v>146</v>
      </c>
      <c r="AW245" s="14" t="s">
        <v>31</v>
      </c>
      <c r="AX245" s="14" t="s">
        <v>81</v>
      </c>
      <c r="AY245" s="259" t="s">
        <v>139</v>
      </c>
    </row>
    <row r="246" spans="1:65" s="2" customFormat="1" ht="24.15" customHeight="1">
      <c r="A246" s="37"/>
      <c r="B246" s="38"/>
      <c r="C246" s="218" t="s">
        <v>341</v>
      </c>
      <c r="D246" s="218" t="s">
        <v>142</v>
      </c>
      <c r="E246" s="219" t="s">
        <v>771</v>
      </c>
      <c r="F246" s="220" t="s">
        <v>772</v>
      </c>
      <c r="G246" s="221" t="s">
        <v>201</v>
      </c>
      <c r="H246" s="222">
        <v>5.4</v>
      </c>
      <c r="I246" s="223"/>
      <c r="J246" s="224">
        <f>ROUND(I246*H246,2)</f>
        <v>0</v>
      </c>
      <c r="K246" s="225"/>
      <c r="L246" s="43"/>
      <c r="M246" s="226" t="s">
        <v>1</v>
      </c>
      <c r="N246" s="227" t="s">
        <v>38</v>
      </c>
      <c r="O246" s="90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0" t="s">
        <v>146</v>
      </c>
      <c r="AT246" s="230" t="s">
        <v>142</v>
      </c>
      <c r="AU246" s="230" t="s">
        <v>83</v>
      </c>
      <c r="AY246" s="16" t="s">
        <v>139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6" t="s">
        <v>81</v>
      </c>
      <c r="BK246" s="231">
        <f>ROUND(I246*H246,2)</f>
        <v>0</v>
      </c>
      <c r="BL246" s="16" t="s">
        <v>146</v>
      </c>
      <c r="BM246" s="230" t="s">
        <v>344</v>
      </c>
    </row>
    <row r="247" spans="1:51" s="13" customFormat="1" ht="12">
      <c r="A247" s="13"/>
      <c r="B247" s="237"/>
      <c r="C247" s="238"/>
      <c r="D247" s="239" t="s">
        <v>193</v>
      </c>
      <c r="E247" s="240" t="s">
        <v>1</v>
      </c>
      <c r="F247" s="241" t="s">
        <v>1227</v>
      </c>
      <c r="G247" s="238"/>
      <c r="H247" s="242">
        <v>5.4</v>
      </c>
      <c r="I247" s="243"/>
      <c r="J247" s="238"/>
      <c r="K247" s="238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193</v>
      </c>
      <c r="AU247" s="248" t="s">
        <v>83</v>
      </c>
      <c r="AV247" s="13" t="s">
        <v>83</v>
      </c>
      <c r="AW247" s="13" t="s">
        <v>31</v>
      </c>
      <c r="AX247" s="13" t="s">
        <v>73</v>
      </c>
      <c r="AY247" s="248" t="s">
        <v>139</v>
      </c>
    </row>
    <row r="248" spans="1:51" s="14" customFormat="1" ht="12">
      <c r="A248" s="14"/>
      <c r="B248" s="249"/>
      <c r="C248" s="250"/>
      <c r="D248" s="239" t="s">
        <v>193</v>
      </c>
      <c r="E248" s="251" t="s">
        <v>1</v>
      </c>
      <c r="F248" s="252" t="s">
        <v>195</v>
      </c>
      <c r="G248" s="250"/>
      <c r="H248" s="253">
        <v>5.4</v>
      </c>
      <c r="I248" s="254"/>
      <c r="J248" s="250"/>
      <c r="K248" s="250"/>
      <c r="L248" s="255"/>
      <c r="M248" s="256"/>
      <c r="N248" s="257"/>
      <c r="O248" s="257"/>
      <c r="P248" s="257"/>
      <c r="Q248" s="257"/>
      <c r="R248" s="257"/>
      <c r="S248" s="257"/>
      <c r="T248" s="25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9" t="s">
        <v>193</v>
      </c>
      <c r="AU248" s="259" t="s">
        <v>83</v>
      </c>
      <c r="AV248" s="14" t="s">
        <v>146</v>
      </c>
      <c r="AW248" s="14" t="s">
        <v>31</v>
      </c>
      <c r="AX248" s="14" t="s">
        <v>81</v>
      </c>
      <c r="AY248" s="259" t="s">
        <v>139</v>
      </c>
    </row>
    <row r="249" spans="1:65" s="2" customFormat="1" ht="24.15" customHeight="1">
      <c r="A249" s="37"/>
      <c r="B249" s="38"/>
      <c r="C249" s="218" t="s">
        <v>93</v>
      </c>
      <c r="D249" s="218" t="s">
        <v>142</v>
      </c>
      <c r="E249" s="219" t="s">
        <v>774</v>
      </c>
      <c r="F249" s="220" t="s">
        <v>775</v>
      </c>
      <c r="G249" s="221" t="s">
        <v>356</v>
      </c>
      <c r="H249" s="222">
        <v>10.3</v>
      </c>
      <c r="I249" s="223"/>
      <c r="J249" s="224">
        <f>ROUND(I249*H249,2)</f>
        <v>0</v>
      </c>
      <c r="K249" s="225"/>
      <c r="L249" s="43"/>
      <c r="M249" s="226" t="s">
        <v>1</v>
      </c>
      <c r="N249" s="227" t="s">
        <v>38</v>
      </c>
      <c r="O249" s="90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146</v>
      </c>
      <c r="AT249" s="230" t="s">
        <v>142</v>
      </c>
      <c r="AU249" s="230" t="s">
        <v>83</v>
      </c>
      <c r="AY249" s="16" t="s">
        <v>139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81</v>
      </c>
      <c r="BK249" s="231">
        <f>ROUND(I249*H249,2)</f>
        <v>0</v>
      </c>
      <c r="BL249" s="16" t="s">
        <v>146</v>
      </c>
      <c r="BM249" s="230" t="s">
        <v>349</v>
      </c>
    </row>
    <row r="250" spans="1:51" s="13" customFormat="1" ht="12">
      <c r="A250" s="13"/>
      <c r="B250" s="237"/>
      <c r="C250" s="238"/>
      <c r="D250" s="239" t="s">
        <v>193</v>
      </c>
      <c r="E250" s="240" t="s">
        <v>1</v>
      </c>
      <c r="F250" s="241" t="s">
        <v>1228</v>
      </c>
      <c r="G250" s="238"/>
      <c r="H250" s="242">
        <v>3.9</v>
      </c>
      <c r="I250" s="243"/>
      <c r="J250" s="238"/>
      <c r="K250" s="238"/>
      <c r="L250" s="244"/>
      <c r="M250" s="245"/>
      <c r="N250" s="246"/>
      <c r="O250" s="246"/>
      <c r="P250" s="246"/>
      <c r="Q250" s="246"/>
      <c r="R250" s="246"/>
      <c r="S250" s="246"/>
      <c r="T250" s="24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8" t="s">
        <v>193</v>
      </c>
      <c r="AU250" s="248" t="s">
        <v>83</v>
      </c>
      <c r="AV250" s="13" t="s">
        <v>83</v>
      </c>
      <c r="AW250" s="13" t="s">
        <v>31</v>
      </c>
      <c r="AX250" s="13" t="s">
        <v>73</v>
      </c>
      <c r="AY250" s="248" t="s">
        <v>139</v>
      </c>
    </row>
    <row r="251" spans="1:51" s="13" customFormat="1" ht="12">
      <c r="A251" s="13"/>
      <c r="B251" s="237"/>
      <c r="C251" s="238"/>
      <c r="D251" s="239" t="s">
        <v>193</v>
      </c>
      <c r="E251" s="240" t="s">
        <v>1</v>
      </c>
      <c r="F251" s="241" t="s">
        <v>1229</v>
      </c>
      <c r="G251" s="238"/>
      <c r="H251" s="242">
        <v>6.4</v>
      </c>
      <c r="I251" s="243"/>
      <c r="J251" s="238"/>
      <c r="K251" s="238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193</v>
      </c>
      <c r="AU251" s="248" t="s">
        <v>83</v>
      </c>
      <c r="AV251" s="13" t="s">
        <v>83</v>
      </c>
      <c r="AW251" s="13" t="s">
        <v>31</v>
      </c>
      <c r="AX251" s="13" t="s">
        <v>73</v>
      </c>
      <c r="AY251" s="248" t="s">
        <v>139</v>
      </c>
    </row>
    <row r="252" spans="1:51" s="14" customFormat="1" ht="12">
      <c r="A252" s="14"/>
      <c r="B252" s="249"/>
      <c r="C252" s="250"/>
      <c r="D252" s="239" t="s">
        <v>193</v>
      </c>
      <c r="E252" s="251" t="s">
        <v>1</v>
      </c>
      <c r="F252" s="252" t="s">
        <v>195</v>
      </c>
      <c r="G252" s="250"/>
      <c r="H252" s="253">
        <v>10.3</v>
      </c>
      <c r="I252" s="254"/>
      <c r="J252" s="250"/>
      <c r="K252" s="250"/>
      <c r="L252" s="255"/>
      <c r="M252" s="256"/>
      <c r="N252" s="257"/>
      <c r="O252" s="257"/>
      <c r="P252" s="257"/>
      <c r="Q252" s="257"/>
      <c r="R252" s="257"/>
      <c r="S252" s="257"/>
      <c r="T252" s="25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9" t="s">
        <v>193</v>
      </c>
      <c r="AU252" s="259" t="s">
        <v>83</v>
      </c>
      <c r="AV252" s="14" t="s">
        <v>146</v>
      </c>
      <c r="AW252" s="14" t="s">
        <v>31</v>
      </c>
      <c r="AX252" s="14" t="s">
        <v>81</v>
      </c>
      <c r="AY252" s="259" t="s">
        <v>139</v>
      </c>
    </row>
    <row r="253" spans="1:65" s="2" customFormat="1" ht="24.15" customHeight="1">
      <c r="A253" s="37"/>
      <c r="B253" s="38"/>
      <c r="C253" s="218" t="s">
        <v>350</v>
      </c>
      <c r="D253" s="218" t="s">
        <v>142</v>
      </c>
      <c r="E253" s="219" t="s">
        <v>777</v>
      </c>
      <c r="F253" s="220" t="s">
        <v>778</v>
      </c>
      <c r="G253" s="221" t="s">
        <v>356</v>
      </c>
      <c r="H253" s="222">
        <v>39</v>
      </c>
      <c r="I253" s="223"/>
      <c r="J253" s="224">
        <f>ROUND(I253*H253,2)</f>
        <v>0</v>
      </c>
      <c r="K253" s="225"/>
      <c r="L253" s="43"/>
      <c r="M253" s="226" t="s">
        <v>1</v>
      </c>
      <c r="N253" s="227" t="s">
        <v>38</v>
      </c>
      <c r="O253" s="90"/>
      <c r="P253" s="228">
        <f>O253*H253</f>
        <v>0</v>
      </c>
      <c r="Q253" s="228">
        <v>7.74E-05</v>
      </c>
      <c r="R253" s="228">
        <f>Q253*H253</f>
        <v>0.0030185999999999998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146</v>
      </c>
      <c r="AT253" s="230" t="s">
        <v>142</v>
      </c>
      <c r="AU253" s="230" t="s">
        <v>83</v>
      </c>
      <c r="AY253" s="16" t="s">
        <v>139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81</v>
      </c>
      <c r="BK253" s="231">
        <f>ROUND(I253*H253,2)</f>
        <v>0</v>
      </c>
      <c r="BL253" s="16" t="s">
        <v>146</v>
      </c>
      <c r="BM253" s="230" t="s">
        <v>353</v>
      </c>
    </row>
    <row r="254" spans="1:51" s="13" customFormat="1" ht="12">
      <c r="A254" s="13"/>
      <c r="B254" s="237"/>
      <c r="C254" s="238"/>
      <c r="D254" s="239" t="s">
        <v>193</v>
      </c>
      <c r="E254" s="240" t="s">
        <v>1</v>
      </c>
      <c r="F254" s="241" t="s">
        <v>1230</v>
      </c>
      <c r="G254" s="238"/>
      <c r="H254" s="242">
        <v>39</v>
      </c>
      <c r="I254" s="243"/>
      <c r="J254" s="238"/>
      <c r="K254" s="238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193</v>
      </c>
      <c r="AU254" s="248" t="s">
        <v>83</v>
      </c>
      <c r="AV254" s="13" t="s">
        <v>83</v>
      </c>
      <c r="AW254" s="13" t="s">
        <v>31</v>
      </c>
      <c r="AX254" s="13" t="s">
        <v>73</v>
      </c>
      <c r="AY254" s="248" t="s">
        <v>139</v>
      </c>
    </row>
    <row r="255" spans="1:51" s="14" customFormat="1" ht="12">
      <c r="A255" s="14"/>
      <c r="B255" s="249"/>
      <c r="C255" s="250"/>
      <c r="D255" s="239" t="s">
        <v>193</v>
      </c>
      <c r="E255" s="251" t="s">
        <v>1</v>
      </c>
      <c r="F255" s="252" t="s">
        <v>195</v>
      </c>
      <c r="G255" s="250"/>
      <c r="H255" s="253">
        <v>39</v>
      </c>
      <c r="I255" s="254"/>
      <c r="J255" s="250"/>
      <c r="K255" s="250"/>
      <c r="L255" s="255"/>
      <c r="M255" s="256"/>
      <c r="N255" s="257"/>
      <c r="O255" s="257"/>
      <c r="P255" s="257"/>
      <c r="Q255" s="257"/>
      <c r="R255" s="257"/>
      <c r="S255" s="257"/>
      <c r="T255" s="25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9" t="s">
        <v>193</v>
      </c>
      <c r="AU255" s="259" t="s">
        <v>83</v>
      </c>
      <c r="AV255" s="14" t="s">
        <v>146</v>
      </c>
      <c r="AW255" s="14" t="s">
        <v>31</v>
      </c>
      <c r="AX255" s="14" t="s">
        <v>81</v>
      </c>
      <c r="AY255" s="259" t="s">
        <v>139</v>
      </c>
    </row>
    <row r="256" spans="1:65" s="2" customFormat="1" ht="24.15" customHeight="1">
      <c r="A256" s="37"/>
      <c r="B256" s="38"/>
      <c r="C256" s="218" t="s">
        <v>271</v>
      </c>
      <c r="D256" s="218" t="s">
        <v>142</v>
      </c>
      <c r="E256" s="219" t="s">
        <v>1231</v>
      </c>
      <c r="F256" s="220" t="s">
        <v>1232</v>
      </c>
      <c r="G256" s="221" t="s">
        <v>356</v>
      </c>
      <c r="H256" s="222">
        <v>18.4</v>
      </c>
      <c r="I256" s="223"/>
      <c r="J256" s="224">
        <f>ROUND(I256*H256,2)</f>
        <v>0</v>
      </c>
      <c r="K256" s="225"/>
      <c r="L256" s="43"/>
      <c r="M256" s="226" t="s">
        <v>1</v>
      </c>
      <c r="N256" s="227" t="s">
        <v>38</v>
      </c>
      <c r="O256" s="90"/>
      <c r="P256" s="228">
        <f>O256*H256</f>
        <v>0</v>
      </c>
      <c r="Q256" s="228">
        <v>0.0002009</v>
      </c>
      <c r="R256" s="228">
        <f>Q256*H256</f>
        <v>0.0036965599999999998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146</v>
      </c>
      <c r="AT256" s="230" t="s">
        <v>142</v>
      </c>
      <c r="AU256" s="230" t="s">
        <v>83</v>
      </c>
      <c r="AY256" s="16" t="s">
        <v>139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81</v>
      </c>
      <c r="BK256" s="231">
        <f>ROUND(I256*H256,2)</f>
        <v>0</v>
      </c>
      <c r="BL256" s="16" t="s">
        <v>146</v>
      </c>
      <c r="BM256" s="230" t="s">
        <v>105</v>
      </c>
    </row>
    <row r="257" spans="1:51" s="13" customFormat="1" ht="12">
      <c r="A257" s="13"/>
      <c r="B257" s="237"/>
      <c r="C257" s="238"/>
      <c r="D257" s="239" t="s">
        <v>193</v>
      </c>
      <c r="E257" s="240" t="s">
        <v>1</v>
      </c>
      <c r="F257" s="241" t="s">
        <v>1233</v>
      </c>
      <c r="G257" s="238"/>
      <c r="H257" s="242">
        <v>18.4</v>
      </c>
      <c r="I257" s="243"/>
      <c r="J257" s="238"/>
      <c r="K257" s="238"/>
      <c r="L257" s="244"/>
      <c r="M257" s="245"/>
      <c r="N257" s="246"/>
      <c r="O257" s="246"/>
      <c r="P257" s="246"/>
      <c r="Q257" s="246"/>
      <c r="R257" s="246"/>
      <c r="S257" s="246"/>
      <c r="T257" s="24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8" t="s">
        <v>193</v>
      </c>
      <c r="AU257" s="248" t="s">
        <v>83</v>
      </c>
      <c r="AV257" s="13" t="s">
        <v>83</v>
      </c>
      <c r="AW257" s="13" t="s">
        <v>31</v>
      </c>
      <c r="AX257" s="13" t="s">
        <v>73</v>
      </c>
      <c r="AY257" s="248" t="s">
        <v>139</v>
      </c>
    </row>
    <row r="258" spans="1:51" s="14" customFormat="1" ht="12">
      <c r="A258" s="14"/>
      <c r="B258" s="249"/>
      <c r="C258" s="250"/>
      <c r="D258" s="239" t="s">
        <v>193</v>
      </c>
      <c r="E258" s="251" t="s">
        <v>1</v>
      </c>
      <c r="F258" s="252" t="s">
        <v>195</v>
      </c>
      <c r="G258" s="250"/>
      <c r="H258" s="253">
        <v>18.4</v>
      </c>
      <c r="I258" s="254"/>
      <c r="J258" s="250"/>
      <c r="K258" s="250"/>
      <c r="L258" s="255"/>
      <c r="M258" s="256"/>
      <c r="N258" s="257"/>
      <c r="O258" s="257"/>
      <c r="P258" s="257"/>
      <c r="Q258" s="257"/>
      <c r="R258" s="257"/>
      <c r="S258" s="257"/>
      <c r="T258" s="25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9" t="s">
        <v>193</v>
      </c>
      <c r="AU258" s="259" t="s">
        <v>83</v>
      </c>
      <c r="AV258" s="14" t="s">
        <v>146</v>
      </c>
      <c r="AW258" s="14" t="s">
        <v>31</v>
      </c>
      <c r="AX258" s="14" t="s">
        <v>81</v>
      </c>
      <c r="AY258" s="259" t="s">
        <v>139</v>
      </c>
    </row>
    <row r="259" spans="1:63" s="12" customFormat="1" ht="22.8" customHeight="1">
      <c r="A259" s="12"/>
      <c r="B259" s="202"/>
      <c r="C259" s="203"/>
      <c r="D259" s="204" t="s">
        <v>72</v>
      </c>
      <c r="E259" s="216" t="s">
        <v>300</v>
      </c>
      <c r="F259" s="216" t="s">
        <v>301</v>
      </c>
      <c r="G259" s="203"/>
      <c r="H259" s="203"/>
      <c r="I259" s="206"/>
      <c r="J259" s="217">
        <f>BK259</f>
        <v>0</v>
      </c>
      <c r="K259" s="203"/>
      <c r="L259" s="208"/>
      <c r="M259" s="209"/>
      <c r="N259" s="210"/>
      <c r="O259" s="210"/>
      <c r="P259" s="211">
        <f>SUM(P260:P265)</f>
        <v>0</v>
      </c>
      <c r="Q259" s="210"/>
      <c r="R259" s="211">
        <f>SUM(R260:R265)</f>
        <v>0</v>
      </c>
      <c r="S259" s="210"/>
      <c r="T259" s="212">
        <f>SUM(T260:T265)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3" t="s">
        <v>81</v>
      </c>
      <c r="AT259" s="214" t="s">
        <v>72</v>
      </c>
      <c r="AU259" s="214" t="s">
        <v>81</v>
      </c>
      <c r="AY259" s="213" t="s">
        <v>139</v>
      </c>
      <c r="BK259" s="215">
        <f>SUM(BK260:BK265)</f>
        <v>0</v>
      </c>
    </row>
    <row r="260" spans="1:65" s="2" customFormat="1" ht="24.15" customHeight="1">
      <c r="A260" s="37"/>
      <c r="B260" s="38"/>
      <c r="C260" s="218" t="s">
        <v>357</v>
      </c>
      <c r="D260" s="218" t="s">
        <v>142</v>
      </c>
      <c r="E260" s="219" t="s">
        <v>1234</v>
      </c>
      <c r="F260" s="220" t="s">
        <v>1235</v>
      </c>
      <c r="G260" s="221" t="s">
        <v>305</v>
      </c>
      <c r="H260" s="222">
        <v>8.638</v>
      </c>
      <c r="I260" s="223"/>
      <c r="J260" s="224">
        <f>ROUND(I260*H260,2)</f>
        <v>0</v>
      </c>
      <c r="K260" s="225"/>
      <c r="L260" s="43"/>
      <c r="M260" s="226" t="s">
        <v>1</v>
      </c>
      <c r="N260" s="227" t="s">
        <v>38</v>
      </c>
      <c r="O260" s="90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146</v>
      </c>
      <c r="AT260" s="230" t="s">
        <v>142</v>
      </c>
      <c r="AU260" s="230" t="s">
        <v>83</v>
      </c>
      <c r="AY260" s="16" t="s">
        <v>139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81</v>
      </c>
      <c r="BK260" s="231">
        <f>ROUND(I260*H260,2)</f>
        <v>0</v>
      </c>
      <c r="BL260" s="16" t="s">
        <v>146</v>
      </c>
      <c r="BM260" s="230" t="s">
        <v>360</v>
      </c>
    </row>
    <row r="261" spans="1:65" s="2" customFormat="1" ht="24.15" customHeight="1">
      <c r="A261" s="37"/>
      <c r="B261" s="38"/>
      <c r="C261" s="218" t="s">
        <v>274</v>
      </c>
      <c r="D261" s="218" t="s">
        <v>142</v>
      </c>
      <c r="E261" s="219" t="s">
        <v>307</v>
      </c>
      <c r="F261" s="220" t="s">
        <v>308</v>
      </c>
      <c r="G261" s="221" t="s">
        <v>305</v>
      </c>
      <c r="H261" s="222">
        <v>8.638</v>
      </c>
      <c r="I261" s="223"/>
      <c r="J261" s="224">
        <f>ROUND(I261*H261,2)</f>
        <v>0</v>
      </c>
      <c r="K261" s="225"/>
      <c r="L261" s="43"/>
      <c r="M261" s="226" t="s">
        <v>1</v>
      </c>
      <c r="N261" s="227" t="s">
        <v>38</v>
      </c>
      <c r="O261" s="90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146</v>
      </c>
      <c r="AT261" s="230" t="s">
        <v>142</v>
      </c>
      <c r="AU261" s="230" t="s">
        <v>83</v>
      </c>
      <c r="AY261" s="16" t="s">
        <v>139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81</v>
      </c>
      <c r="BK261" s="231">
        <f>ROUND(I261*H261,2)</f>
        <v>0</v>
      </c>
      <c r="BL261" s="16" t="s">
        <v>146</v>
      </c>
      <c r="BM261" s="230" t="s">
        <v>365</v>
      </c>
    </row>
    <row r="262" spans="1:65" s="2" customFormat="1" ht="24.15" customHeight="1">
      <c r="A262" s="37"/>
      <c r="B262" s="38"/>
      <c r="C262" s="218" t="s">
        <v>367</v>
      </c>
      <c r="D262" s="218" t="s">
        <v>142</v>
      </c>
      <c r="E262" s="219" t="s">
        <v>310</v>
      </c>
      <c r="F262" s="220" t="s">
        <v>311</v>
      </c>
      <c r="G262" s="221" t="s">
        <v>305</v>
      </c>
      <c r="H262" s="222">
        <v>77.742</v>
      </c>
      <c r="I262" s="223"/>
      <c r="J262" s="224">
        <f>ROUND(I262*H262,2)</f>
        <v>0</v>
      </c>
      <c r="K262" s="225"/>
      <c r="L262" s="43"/>
      <c r="M262" s="226" t="s">
        <v>1</v>
      </c>
      <c r="N262" s="227" t="s">
        <v>38</v>
      </c>
      <c r="O262" s="90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0" t="s">
        <v>146</v>
      </c>
      <c r="AT262" s="230" t="s">
        <v>142</v>
      </c>
      <c r="AU262" s="230" t="s">
        <v>83</v>
      </c>
      <c r="AY262" s="16" t="s">
        <v>139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6" t="s">
        <v>81</v>
      </c>
      <c r="BK262" s="231">
        <f>ROUND(I262*H262,2)</f>
        <v>0</v>
      </c>
      <c r="BL262" s="16" t="s">
        <v>146</v>
      </c>
      <c r="BM262" s="230" t="s">
        <v>370</v>
      </c>
    </row>
    <row r="263" spans="1:51" s="13" customFormat="1" ht="12">
      <c r="A263" s="13"/>
      <c r="B263" s="237"/>
      <c r="C263" s="238"/>
      <c r="D263" s="239" t="s">
        <v>193</v>
      </c>
      <c r="E263" s="240" t="s">
        <v>1</v>
      </c>
      <c r="F263" s="241" t="s">
        <v>1236</v>
      </c>
      <c r="G263" s="238"/>
      <c r="H263" s="242">
        <v>77.742</v>
      </c>
      <c r="I263" s="243"/>
      <c r="J263" s="238"/>
      <c r="K263" s="238"/>
      <c r="L263" s="244"/>
      <c r="M263" s="245"/>
      <c r="N263" s="246"/>
      <c r="O263" s="246"/>
      <c r="P263" s="246"/>
      <c r="Q263" s="246"/>
      <c r="R263" s="246"/>
      <c r="S263" s="246"/>
      <c r="T263" s="24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8" t="s">
        <v>193</v>
      </c>
      <c r="AU263" s="248" t="s">
        <v>83</v>
      </c>
      <c r="AV263" s="13" t="s">
        <v>83</v>
      </c>
      <c r="AW263" s="13" t="s">
        <v>31</v>
      </c>
      <c r="AX263" s="13" t="s">
        <v>73</v>
      </c>
      <c r="AY263" s="248" t="s">
        <v>139</v>
      </c>
    </row>
    <row r="264" spans="1:51" s="14" customFormat="1" ht="12">
      <c r="A264" s="14"/>
      <c r="B264" s="249"/>
      <c r="C264" s="250"/>
      <c r="D264" s="239" t="s">
        <v>193</v>
      </c>
      <c r="E264" s="251" t="s">
        <v>1</v>
      </c>
      <c r="F264" s="252" t="s">
        <v>195</v>
      </c>
      <c r="G264" s="250"/>
      <c r="H264" s="253">
        <v>77.742</v>
      </c>
      <c r="I264" s="254"/>
      <c r="J264" s="250"/>
      <c r="K264" s="250"/>
      <c r="L264" s="255"/>
      <c r="M264" s="256"/>
      <c r="N264" s="257"/>
      <c r="O264" s="257"/>
      <c r="P264" s="257"/>
      <c r="Q264" s="257"/>
      <c r="R264" s="257"/>
      <c r="S264" s="257"/>
      <c r="T264" s="25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9" t="s">
        <v>193</v>
      </c>
      <c r="AU264" s="259" t="s">
        <v>83</v>
      </c>
      <c r="AV264" s="14" t="s">
        <v>146</v>
      </c>
      <c r="AW264" s="14" t="s">
        <v>31</v>
      </c>
      <c r="AX264" s="14" t="s">
        <v>81</v>
      </c>
      <c r="AY264" s="259" t="s">
        <v>139</v>
      </c>
    </row>
    <row r="265" spans="1:65" s="2" customFormat="1" ht="33" customHeight="1">
      <c r="A265" s="37"/>
      <c r="B265" s="38"/>
      <c r="C265" s="218" t="s">
        <v>278</v>
      </c>
      <c r="D265" s="218" t="s">
        <v>142</v>
      </c>
      <c r="E265" s="219" t="s">
        <v>314</v>
      </c>
      <c r="F265" s="220" t="s">
        <v>315</v>
      </c>
      <c r="G265" s="221" t="s">
        <v>305</v>
      </c>
      <c r="H265" s="222">
        <v>8.396</v>
      </c>
      <c r="I265" s="223"/>
      <c r="J265" s="224">
        <f>ROUND(I265*H265,2)</f>
        <v>0</v>
      </c>
      <c r="K265" s="225"/>
      <c r="L265" s="43"/>
      <c r="M265" s="226" t="s">
        <v>1</v>
      </c>
      <c r="N265" s="227" t="s">
        <v>38</v>
      </c>
      <c r="O265" s="90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146</v>
      </c>
      <c r="AT265" s="230" t="s">
        <v>142</v>
      </c>
      <c r="AU265" s="230" t="s">
        <v>83</v>
      </c>
      <c r="AY265" s="16" t="s">
        <v>139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81</v>
      </c>
      <c r="BK265" s="231">
        <f>ROUND(I265*H265,2)</f>
        <v>0</v>
      </c>
      <c r="BL265" s="16" t="s">
        <v>146</v>
      </c>
      <c r="BM265" s="230" t="s">
        <v>373</v>
      </c>
    </row>
    <row r="266" spans="1:63" s="12" customFormat="1" ht="22.8" customHeight="1">
      <c r="A266" s="12"/>
      <c r="B266" s="202"/>
      <c r="C266" s="203"/>
      <c r="D266" s="204" t="s">
        <v>72</v>
      </c>
      <c r="E266" s="216" t="s">
        <v>317</v>
      </c>
      <c r="F266" s="216" t="s">
        <v>318</v>
      </c>
      <c r="G266" s="203"/>
      <c r="H266" s="203"/>
      <c r="I266" s="206"/>
      <c r="J266" s="217">
        <f>BK266</f>
        <v>0</v>
      </c>
      <c r="K266" s="203"/>
      <c r="L266" s="208"/>
      <c r="M266" s="209"/>
      <c r="N266" s="210"/>
      <c r="O266" s="210"/>
      <c r="P266" s="211">
        <f>P267</f>
        <v>0</v>
      </c>
      <c r="Q266" s="210"/>
      <c r="R266" s="211">
        <f>R267</f>
        <v>0</v>
      </c>
      <c r="S266" s="210"/>
      <c r="T266" s="212">
        <f>T267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3" t="s">
        <v>81</v>
      </c>
      <c r="AT266" s="214" t="s">
        <v>72</v>
      </c>
      <c r="AU266" s="214" t="s">
        <v>81</v>
      </c>
      <c r="AY266" s="213" t="s">
        <v>139</v>
      </c>
      <c r="BK266" s="215">
        <f>BK267</f>
        <v>0</v>
      </c>
    </row>
    <row r="267" spans="1:65" s="2" customFormat="1" ht="21.75" customHeight="1">
      <c r="A267" s="37"/>
      <c r="B267" s="38"/>
      <c r="C267" s="218" t="s">
        <v>375</v>
      </c>
      <c r="D267" s="218" t="s">
        <v>142</v>
      </c>
      <c r="E267" s="219" t="s">
        <v>1156</v>
      </c>
      <c r="F267" s="220" t="s">
        <v>1157</v>
      </c>
      <c r="G267" s="221" t="s">
        <v>305</v>
      </c>
      <c r="H267" s="222">
        <v>6.048</v>
      </c>
      <c r="I267" s="223"/>
      <c r="J267" s="224">
        <f>ROUND(I267*H267,2)</f>
        <v>0</v>
      </c>
      <c r="K267" s="225"/>
      <c r="L267" s="43"/>
      <c r="M267" s="226" t="s">
        <v>1</v>
      </c>
      <c r="N267" s="227" t="s">
        <v>38</v>
      </c>
      <c r="O267" s="90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146</v>
      </c>
      <c r="AT267" s="230" t="s">
        <v>142</v>
      </c>
      <c r="AU267" s="230" t="s">
        <v>83</v>
      </c>
      <c r="AY267" s="16" t="s">
        <v>139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81</v>
      </c>
      <c r="BK267" s="231">
        <f>ROUND(I267*H267,2)</f>
        <v>0</v>
      </c>
      <c r="BL267" s="16" t="s">
        <v>146</v>
      </c>
      <c r="BM267" s="230" t="s">
        <v>108</v>
      </c>
    </row>
    <row r="268" spans="1:63" s="12" customFormat="1" ht="25.9" customHeight="1">
      <c r="A268" s="12"/>
      <c r="B268" s="202"/>
      <c r="C268" s="203"/>
      <c r="D268" s="204" t="s">
        <v>72</v>
      </c>
      <c r="E268" s="205" t="s">
        <v>323</v>
      </c>
      <c r="F268" s="205" t="s">
        <v>324</v>
      </c>
      <c r="G268" s="203"/>
      <c r="H268" s="203"/>
      <c r="I268" s="206"/>
      <c r="J268" s="207">
        <f>BK268</f>
        <v>0</v>
      </c>
      <c r="K268" s="203"/>
      <c r="L268" s="208"/>
      <c r="M268" s="209"/>
      <c r="N268" s="210"/>
      <c r="O268" s="210"/>
      <c r="P268" s="211">
        <f>P269+P283+P292+P302+P314+P321+P325+P342+P349+P360+P388+P409+P425</f>
        <v>0</v>
      </c>
      <c r="Q268" s="210"/>
      <c r="R268" s="211">
        <f>R269+R283+R292+R302+R314+R321+R325+R342+R349+R360+R388+R409+R425</f>
        <v>8.895894095652</v>
      </c>
      <c r="S268" s="210"/>
      <c r="T268" s="212">
        <f>T269+T283+T292+T302+T314+T321+T325+T342+T349+T360+T388+T409+T425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3" t="s">
        <v>83</v>
      </c>
      <c r="AT268" s="214" t="s">
        <v>72</v>
      </c>
      <c r="AU268" s="214" t="s">
        <v>73</v>
      </c>
      <c r="AY268" s="213" t="s">
        <v>139</v>
      </c>
      <c r="BK268" s="215">
        <f>BK269+BK283+BK292+BK302+BK314+BK321+BK325+BK342+BK349+BK360+BK388+BK409+BK425</f>
        <v>0</v>
      </c>
    </row>
    <row r="269" spans="1:63" s="12" customFormat="1" ht="22.8" customHeight="1">
      <c r="A269" s="12"/>
      <c r="B269" s="202"/>
      <c r="C269" s="203"/>
      <c r="D269" s="204" t="s">
        <v>72</v>
      </c>
      <c r="E269" s="216" t="s">
        <v>1051</v>
      </c>
      <c r="F269" s="216" t="s">
        <v>1052</v>
      </c>
      <c r="G269" s="203"/>
      <c r="H269" s="203"/>
      <c r="I269" s="206"/>
      <c r="J269" s="217">
        <f>BK269</f>
        <v>0</v>
      </c>
      <c r="K269" s="203"/>
      <c r="L269" s="208"/>
      <c r="M269" s="209"/>
      <c r="N269" s="210"/>
      <c r="O269" s="210"/>
      <c r="P269" s="211">
        <f>SUM(P270:P282)</f>
        <v>0</v>
      </c>
      <c r="Q269" s="210"/>
      <c r="R269" s="211">
        <f>SUM(R270:R282)</f>
        <v>0.30624</v>
      </c>
      <c r="S269" s="210"/>
      <c r="T269" s="212">
        <f>SUM(T270:T282)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3" t="s">
        <v>83</v>
      </c>
      <c r="AT269" s="214" t="s">
        <v>72</v>
      </c>
      <c r="AU269" s="214" t="s">
        <v>81</v>
      </c>
      <c r="AY269" s="213" t="s">
        <v>139</v>
      </c>
      <c r="BK269" s="215">
        <f>SUM(BK270:BK282)</f>
        <v>0</v>
      </c>
    </row>
    <row r="270" spans="1:65" s="2" customFormat="1" ht="37.8" customHeight="1">
      <c r="A270" s="37"/>
      <c r="B270" s="38"/>
      <c r="C270" s="218" t="s">
        <v>281</v>
      </c>
      <c r="D270" s="218" t="s">
        <v>142</v>
      </c>
      <c r="E270" s="219" t="s">
        <v>1053</v>
      </c>
      <c r="F270" s="220" t="s">
        <v>1054</v>
      </c>
      <c r="G270" s="221" t="s">
        <v>201</v>
      </c>
      <c r="H270" s="222">
        <v>24.96</v>
      </c>
      <c r="I270" s="223"/>
      <c r="J270" s="224">
        <f>ROUND(I270*H270,2)</f>
        <v>0</v>
      </c>
      <c r="K270" s="225"/>
      <c r="L270" s="43"/>
      <c r="M270" s="226" t="s">
        <v>1</v>
      </c>
      <c r="N270" s="227" t="s">
        <v>38</v>
      </c>
      <c r="O270" s="90"/>
      <c r="P270" s="228">
        <f>O270*H270</f>
        <v>0</v>
      </c>
      <c r="Q270" s="228">
        <v>0.004</v>
      </c>
      <c r="R270" s="228">
        <f>Q270*H270</f>
        <v>0.09984000000000001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167</v>
      </c>
      <c r="AT270" s="230" t="s">
        <v>142</v>
      </c>
      <c r="AU270" s="230" t="s">
        <v>83</v>
      </c>
      <c r="AY270" s="16" t="s">
        <v>139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81</v>
      </c>
      <c r="BK270" s="231">
        <f>ROUND(I270*H270,2)</f>
        <v>0</v>
      </c>
      <c r="BL270" s="16" t="s">
        <v>167</v>
      </c>
      <c r="BM270" s="230" t="s">
        <v>380</v>
      </c>
    </row>
    <row r="271" spans="1:51" s="13" customFormat="1" ht="12">
      <c r="A271" s="13"/>
      <c r="B271" s="237"/>
      <c r="C271" s="238"/>
      <c r="D271" s="239" t="s">
        <v>193</v>
      </c>
      <c r="E271" s="240" t="s">
        <v>1</v>
      </c>
      <c r="F271" s="241" t="s">
        <v>1152</v>
      </c>
      <c r="G271" s="238"/>
      <c r="H271" s="242">
        <v>24.96</v>
      </c>
      <c r="I271" s="243"/>
      <c r="J271" s="238"/>
      <c r="K271" s="238"/>
      <c r="L271" s="244"/>
      <c r="M271" s="245"/>
      <c r="N271" s="246"/>
      <c r="O271" s="246"/>
      <c r="P271" s="246"/>
      <c r="Q271" s="246"/>
      <c r="R271" s="246"/>
      <c r="S271" s="246"/>
      <c r="T271" s="24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8" t="s">
        <v>193</v>
      </c>
      <c r="AU271" s="248" t="s">
        <v>83</v>
      </c>
      <c r="AV271" s="13" t="s">
        <v>83</v>
      </c>
      <c r="AW271" s="13" t="s">
        <v>31</v>
      </c>
      <c r="AX271" s="13" t="s">
        <v>73</v>
      </c>
      <c r="AY271" s="248" t="s">
        <v>139</v>
      </c>
    </row>
    <row r="272" spans="1:51" s="14" customFormat="1" ht="12">
      <c r="A272" s="14"/>
      <c r="B272" s="249"/>
      <c r="C272" s="250"/>
      <c r="D272" s="239" t="s">
        <v>193</v>
      </c>
      <c r="E272" s="251" t="s">
        <v>1</v>
      </c>
      <c r="F272" s="252" t="s">
        <v>195</v>
      </c>
      <c r="G272" s="250"/>
      <c r="H272" s="253">
        <v>24.96</v>
      </c>
      <c r="I272" s="254"/>
      <c r="J272" s="250"/>
      <c r="K272" s="250"/>
      <c r="L272" s="255"/>
      <c r="M272" s="256"/>
      <c r="N272" s="257"/>
      <c r="O272" s="257"/>
      <c r="P272" s="257"/>
      <c r="Q272" s="257"/>
      <c r="R272" s="257"/>
      <c r="S272" s="257"/>
      <c r="T272" s="25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9" t="s">
        <v>193</v>
      </c>
      <c r="AU272" s="259" t="s">
        <v>83</v>
      </c>
      <c r="AV272" s="14" t="s">
        <v>146</v>
      </c>
      <c r="AW272" s="14" t="s">
        <v>31</v>
      </c>
      <c r="AX272" s="14" t="s">
        <v>81</v>
      </c>
      <c r="AY272" s="259" t="s">
        <v>139</v>
      </c>
    </row>
    <row r="273" spans="1:65" s="2" customFormat="1" ht="37.8" customHeight="1">
      <c r="A273" s="37"/>
      <c r="B273" s="38"/>
      <c r="C273" s="218" t="s">
        <v>382</v>
      </c>
      <c r="D273" s="218" t="s">
        <v>142</v>
      </c>
      <c r="E273" s="219" t="s">
        <v>1055</v>
      </c>
      <c r="F273" s="220" t="s">
        <v>1056</v>
      </c>
      <c r="G273" s="221" t="s">
        <v>201</v>
      </c>
      <c r="H273" s="222">
        <v>51.6</v>
      </c>
      <c r="I273" s="223"/>
      <c r="J273" s="224">
        <f>ROUND(I273*H273,2)</f>
        <v>0</v>
      </c>
      <c r="K273" s="225"/>
      <c r="L273" s="43"/>
      <c r="M273" s="226" t="s">
        <v>1</v>
      </c>
      <c r="N273" s="227" t="s">
        <v>38</v>
      </c>
      <c r="O273" s="90"/>
      <c r="P273" s="228">
        <f>O273*H273</f>
        <v>0</v>
      </c>
      <c r="Q273" s="228">
        <v>0.004</v>
      </c>
      <c r="R273" s="228">
        <f>Q273*H273</f>
        <v>0.2064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167</v>
      </c>
      <c r="AT273" s="230" t="s">
        <v>142</v>
      </c>
      <c r="AU273" s="230" t="s">
        <v>83</v>
      </c>
      <c r="AY273" s="16" t="s">
        <v>139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81</v>
      </c>
      <c r="BK273" s="231">
        <f>ROUND(I273*H273,2)</f>
        <v>0</v>
      </c>
      <c r="BL273" s="16" t="s">
        <v>167</v>
      </c>
      <c r="BM273" s="230" t="s">
        <v>385</v>
      </c>
    </row>
    <row r="274" spans="1:51" s="13" customFormat="1" ht="12">
      <c r="A274" s="13"/>
      <c r="B274" s="237"/>
      <c r="C274" s="238"/>
      <c r="D274" s="239" t="s">
        <v>193</v>
      </c>
      <c r="E274" s="240" t="s">
        <v>1</v>
      </c>
      <c r="F274" s="241" t="s">
        <v>1057</v>
      </c>
      <c r="G274" s="238"/>
      <c r="H274" s="242">
        <v>19.68</v>
      </c>
      <c r="I274" s="243"/>
      <c r="J274" s="238"/>
      <c r="K274" s="238"/>
      <c r="L274" s="244"/>
      <c r="M274" s="245"/>
      <c r="N274" s="246"/>
      <c r="O274" s="246"/>
      <c r="P274" s="246"/>
      <c r="Q274" s="246"/>
      <c r="R274" s="246"/>
      <c r="S274" s="246"/>
      <c r="T274" s="24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8" t="s">
        <v>193</v>
      </c>
      <c r="AU274" s="248" t="s">
        <v>83</v>
      </c>
      <c r="AV274" s="13" t="s">
        <v>83</v>
      </c>
      <c r="AW274" s="13" t="s">
        <v>31</v>
      </c>
      <c r="AX274" s="13" t="s">
        <v>73</v>
      </c>
      <c r="AY274" s="248" t="s">
        <v>139</v>
      </c>
    </row>
    <row r="275" spans="1:51" s="13" customFormat="1" ht="12">
      <c r="A275" s="13"/>
      <c r="B275" s="237"/>
      <c r="C275" s="238"/>
      <c r="D275" s="239" t="s">
        <v>193</v>
      </c>
      <c r="E275" s="240" t="s">
        <v>1</v>
      </c>
      <c r="F275" s="241" t="s">
        <v>1058</v>
      </c>
      <c r="G275" s="238"/>
      <c r="H275" s="242">
        <v>-1.68</v>
      </c>
      <c r="I275" s="243"/>
      <c r="J275" s="238"/>
      <c r="K275" s="238"/>
      <c r="L275" s="244"/>
      <c r="M275" s="245"/>
      <c r="N275" s="246"/>
      <c r="O275" s="246"/>
      <c r="P275" s="246"/>
      <c r="Q275" s="246"/>
      <c r="R275" s="246"/>
      <c r="S275" s="246"/>
      <c r="T275" s="24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8" t="s">
        <v>193</v>
      </c>
      <c r="AU275" s="248" t="s">
        <v>83</v>
      </c>
      <c r="AV275" s="13" t="s">
        <v>83</v>
      </c>
      <c r="AW275" s="13" t="s">
        <v>31</v>
      </c>
      <c r="AX275" s="13" t="s">
        <v>73</v>
      </c>
      <c r="AY275" s="248" t="s">
        <v>139</v>
      </c>
    </row>
    <row r="276" spans="1:51" s="13" customFormat="1" ht="12">
      <c r="A276" s="13"/>
      <c r="B276" s="237"/>
      <c r="C276" s="238"/>
      <c r="D276" s="239" t="s">
        <v>193</v>
      </c>
      <c r="E276" s="240" t="s">
        <v>1</v>
      </c>
      <c r="F276" s="241" t="s">
        <v>1059</v>
      </c>
      <c r="G276" s="238"/>
      <c r="H276" s="242">
        <v>33.6</v>
      </c>
      <c r="I276" s="243"/>
      <c r="J276" s="238"/>
      <c r="K276" s="238"/>
      <c r="L276" s="244"/>
      <c r="M276" s="245"/>
      <c r="N276" s="246"/>
      <c r="O276" s="246"/>
      <c r="P276" s="246"/>
      <c r="Q276" s="246"/>
      <c r="R276" s="246"/>
      <c r="S276" s="246"/>
      <c r="T276" s="24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8" t="s">
        <v>193</v>
      </c>
      <c r="AU276" s="248" t="s">
        <v>83</v>
      </c>
      <c r="AV276" s="13" t="s">
        <v>83</v>
      </c>
      <c r="AW276" s="13" t="s">
        <v>31</v>
      </c>
      <c r="AX276" s="13" t="s">
        <v>73</v>
      </c>
      <c r="AY276" s="248" t="s">
        <v>139</v>
      </c>
    </row>
    <row r="277" spans="1:51" s="14" customFormat="1" ht="12">
      <c r="A277" s="14"/>
      <c r="B277" s="249"/>
      <c r="C277" s="250"/>
      <c r="D277" s="239" t="s">
        <v>193</v>
      </c>
      <c r="E277" s="251" t="s">
        <v>1</v>
      </c>
      <c r="F277" s="252" t="s">
        <v>195</v>
      </c>
      <c r="G277" s="250"/>
      <c r="H277" s="253">
        <v>51.6</v>
      </c>
      <c r="I277" s="254"/>
      <c r="J277" s="250"/>
      <c r="K277" s="250"/>
      <c r="L277" s="255"/>
      <c r="M277" s="256"/>
      <c r="N277" s="257"/>
      <c r="O277" s="257"/>
      <c r="P277" s="257"/>
      <c r="Q277" s="257"/>
      <c r="R277" s="257"/>
      <c r="S277" s="257"/>
      <c r="T277" s="25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9" t="s">
        <v>193</v>
      </c>
      <c r="AU277" s="259" t="s">
        <v>83</v>
      </c>
      <c r="AV277" s="14" t="s">
        <v>146</v>
      </c>
      <c r="AW277" s="14" t="s">
        <v>31</v>
      </c>
      <c r="AX277" s="14" t="s">
        <v>81</v>
      </c>
      <c r="AY277" s="259" t="s">
        <v>139</v>
      </c>
    </row>
    <row r="278" spans="1:65" s="2" customFormat="1" ht="16.5" customHeight="1">
      <c r="A278" s="37"/>
      <c r="B278" s="38"/>
      <c r="C278" s="218" t="s">
        <v>96</v>
      </c>
      <c r="D278" s="218" t="s">
        <v>142</v>
      </c>
      <c r="E278" s="219" t="s">
        <v>1060</v>
      </c>
      <c r="F278" s="220" t="s">
        <v>1061</v>
      </c>
      <c r="G278" s="221" t="s">
        <v>356</v>
      </c>
      <c r="H278" s="222">
        <v>89.6</v>
      </c>
      <c r="I278" s="223"/>
      <c r="J278" s="224">
        <f>ROUND(I278*H278,2)</f>
        <v>0</v>
      </c>
      <c r="K278" s="225"/>
      <c r="L278" s="43"/>
      <c r="M278" s="226" t="s">
        <v>1</v>
      </c>
      <c r="N278" s="227" t="s">
        <v>38</v>
      </c>
      <c r="O278" s="90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167</v>
      </c>
      <c r="AT278" s="230" t="s">
        <v>142</v>
      </c>
      <c r="AU278" s="230" t="s">
        <v>83</v>
      </c>
      <c r="AY278" s="16" t="s">
        <v>139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81</v>
      </c>
      <c r="BK278" s="231">
        <f>ROUND(I278*H278,2)</f>
        <v>0</v>
      </c>
      <c r="BL278" s="16" t="s">
        <v>167</v>
      </c>
      <c r="BM278" s="230" t="s">
        <v>390</v>
      </c>
    </row>
    <row r="279" spans="1:51" s="13" customFormat="1" ht="12">
      <c r="A279" s="13"/>
      <c r="B279" s="237"/>
      <c r="C279" s="238"/>
      <c r="D279" s="239" t="s">
        <v>193</v>
      </c>
      <c r="E279" s="240" t="s">
        <v>1</v>
      </c>
      <c r="F279" s="241" t="s">
        <v>1062</v>
      </c>
      <c r="G279" s="238"/>
      <c r="H279" s="242">
        <v>65.6</v>
      </c>
      <c r="I279" s="243"/>
      <c r="J279" s="238"/>
      <c r="K279" s="238"/>
      <c r="L279" s="244"/>
      <c r="M279" s="245"/>
      <c r="N279" s="246"/>
      <c r="O279" s="246"/>
      <c r="P279" s="246"/>
      <c r="Q279" s="246"/>
      <c r="R279" s="246"/>
      <c r="S279" s="246"/>
      <c r="T279" s="24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8" t="s">
        <v>193</v>
      </c>
      <c r="AU279" s="248" t="s">
        <v>83</v>
      </c>
      <c r="AV279" s="13" t="s">
        <v>83</v>
      </c>
      <c r="AW279" s="13" t="s">
        <v>31</v>
      </c>
      <c r="AX279" s="13" t="s">
        <v>73</v>
      </c>
      <c r="AY279" s="248" t="s">
        <v>139</v>
      </c>
    </row>
    <row r="280" spans="1:51" s="13" customFormat="1" ht="12">
      <c r="A280" s="13"/>
      <c r="B280" s="237"/>
      <c r="C280" s="238"/>
      <c r="D280" s="239" t="s">
        <v>193</v>
      </c>
      <c r="E280" s="240" t="s">
        <v>1</v>
      </c>
      <c r="F280" s="241" t="s">
        <v>1063</v>
      </c>
      <c r="G280" s="238"/>
      <c r="H280" s="242">
        <v>24</v>
      </c>
      <c r="I280" s="243"/>
      <c r="J280" s="238"/>
      <c r="K280" s="238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193</v>
      </c>
      <c r="AU280" s="248" t="s">
        <v>83</v>
      </c>
      <c r="AV280" s="13" t="s">
        <v>83</v>
      </c>
      <c r="AW280" s="13" t="s">
        <v>31</v>
      </c>
      <c r="AX280" s="13" t="s">
        <v>73</v>
      </c>
      <c r="AY280" s="248" t="s">
        <v>139</v>
      </c>
    </row>
    <row r="281" spans="1:51" s="14" customFormat="1" ht="12">
      <c r="A281" s="14"/>
      <c r="B281" s="249"/>
      <c r="C281" s="250"/>
      <c r="D281" s="239" t="s">
        <v>193</v>
      </c>
      <c r="E281" s="251" t="s">
        <v>1</v>
      </c>
      <c r="F281" s="252" t="s">
        <v>195</v>
      </c>
      <c r="G281" s="250"/>
      <c r="H281" s="253">
        <v>89.6</v>
      </c>
      <c r="I281" s="254"/>
      <c r="J281" s="250"/>
      <c r="K281" s="250"/>
      <c r="L281" s="255"/>
      <c r="M281" s="256"/>
      <c r="N281" s="257"/>
      <c r="O281" s="257"/>
      <c r="P281" s="257"/>
      <c r="Q281" s="257"/>
      <c r="R281" s="257"/>
      <c r="S281" s="257"/>
      <c r="T281" s="25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9" t="s">
        <v>193</v>
      </c>
      <c r="AU281" s="259" t="s">
        <v>83</v>
      </c>
      <c r="AV281" s="14" t="s">
        <v>146</v>
      </c>
      <c r="AW281" s="14" t="s">
        <v>31</v>
      </c>
      <c r="AX281" s="14" t="s">
        <v>81</v>
      </c>
      <c r="AY281" s="259" t="s">
        <v>139</v>
      </c>
    </row>
    <row r="282" spans="1:65" s="2" customFormat="1" ht="33" customHeight="1">
      <c r="A282" s="37"/>
      <c r="B282" s="38"/>
      <c r="C282" s="218" t="s">
        <v>392</v>
      </c>
      <c r="D282" s="218" t="s">
        <v>142</v>
      </c>
      <c r="E282" s="219" t="s">
        <v>1158</v>
      </c>
      <c r="F282" s="220" t="s">
        <v>1159</v>
      </c>
      <c r="G282" s="221" t="s">
        <v>337</v>
      </c>
      <c r="H282" s="271"/>
      <c r="I282" s="223"/>
      <c r="J282" s="224">
        <f>ROUND(I282*H282,2)</f>
        <v>0</v>
      </c>
      <c r="K282" s="225"/>
      <c r="L282" s="43"/>
      <c r="M282" s="226" t="s">
        <v>1</v>
      </c>
      <c r="N282" s="227" t="s">
        <v>38</v>
      </c>
      <c r="O282" s="90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167</v>
      </c>
      <c r="AT282" s="230" t="s">
        <v>142</v>
      </c>
      <c r="AU282" s="230" t="s">
        <v>83</v>
      </c>
      <c r="AY282" s="16" t="s">
        <v>139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81</v>
      </c>
      <c r="BK282" s="231">
        <f>ROUND(I282*H282,2)</f>
        <v>0</v>
      </c>
      <c r="BL282" s="16" t="s">
        <v>167</v>
      </c>
      <c r="BM282" s="230" t="s">
        <v>395</v>
      </c>
    </row>
    <row r="283" spans="1:63" s="12" customFormat="1" ht="22.8" customHeight="1">
      <c r="A283" s="12"/>
      <c r="B283" s="202"/>
      <c r="C283" s="203"/>
      <c r="D283" s="204" t="s">
        <v>72</v>
      </c>
      <c r="E283" s="216" t="s">
        <v>785</v>
      </c>
      <c r="F283" s="216" t="s">
        <v>786</v>
      </c>
      <c r="G283" s="203"/>
      <c r="H283" s="203"/>
      <c r="I283" s="206"/>
      <c r="J283" s="217">
        <f>BK283</f>
        <v>0</v>
      </c>
      <c r="K283" s="203"/>
      <c r="L283" s="208"/>
      <c r="M283" s="209"/>
      <c r="N283" s="210"/>
      <c r="O283" s="210"/>
      <c r="P283" s="211">
        <f>SUM(P284:P291)</f>
        <v>0</v>
      </c>
      <c r="Q283" s="210"/>
      <c r="R283" s="211">
        <f>SUM(R284:R291)</f>
        <v>0.059185600000000005</v>
      </c>
      <c r="S283" s="210"/>
      <c r="T283" s="212">
        <f>SUM(T284:T291)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3" t="s">
        <v>83</v>
      </c>
      <c r="AT283" s="214" t="s">
        <v>72</v>
      </c>
      <c r="AU283" s="214" t="s">
        <v>81</v>
      </c>
      <c r="AY283" s="213" t="s">
        <v>139</v>
      </c>
      <c r="BK283" s="215">
        <f>SUM(BK284:BK291)</f>
        <v>0</v>
      </c>
    </row>
    <row r="284" spans="1:65" s="2" customFormat="1" ht="16.5" customHeight="1">
      <c r="A284" s="37"/>
      <c r="B284" s="38"/>
      <c r="C284" s="218" t="s">
        <v>289</v>
      </c>
      <c r="D284" s="218" t="s">
        <v>142</v>
      </c>
      <c r="E284" s="219" t="s">
        <v>789</v>
      </c>
      <c r="F284" s="220" t="s">
        <v>790</v>
      </c>
      <c r="G284" s="221" t="s">
        <v>198</v>
      </c>
      <c r="H284" s="222">
        <v>8</v>
      </c>
      <c r="I284" s="223"/>
      <c r="J284" s="224">
        <f>ROUND(I284*H284,2)</f>
        <v>0</v>
      </c>
      <c r="K284" s="225"/>
      <c r="L284" s="43"/>
      <c r="M284" s="226" t="s">
        <v>1</v>
      </c>
      <c r="N284" s="227" t="s">
        <v>38</v>
      </c>
      <c r="O284" s="90"/>
      <c r="P284" s="228">
        <f>O284*H284</f>
        <v>0</v>
      </c>
      <c r="Q284" s="228">
        <v>0.0017906</v>
      </c>
      <c r="R284" s="228">
        <f>Q284*H284</f>
        <v>0.0143248</v>
      </c>
      <c r="S284" s="228">
        <v>0</v>
      </c>
      <c r="T284" s="22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0" t="s">
        <v>167</v>
      </c>
      <c r="AT284" s="230" t="s">
        <v>142</v>
      </c>
      <c r="AU284" s="230" t="s">
        <v>83</v>
      </c>
      <c r="AY284" s="16" t="s">
        <v>139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6" t="s">
        <v>81</v>
      </c>
      <c r="BK284" s="231">
        <f>ROUND(I284*H284,2)</f>
        <v>0</v>
      </c>
      <c r="BL284" s="16" t="s">
        <v>167</v>
      </c>
      <c r="BM284" s="230" t="s">
        <v>398</v>
      </c>
    </row>
    <row r="285" spans="1:65" s="2" customFormat="1" ht="16.5" customHeight="1">
      <c r="A285" s="37"/>
      <c r="B285" s="38"/>
      <c r="C285" s="218" t="s">
        <v>399</v>
      </c>
      <c r="D285" s="218" t="s">
        <v>142</v>
      </c>
      <c r="E285" s="219" t="s">
        <v>793</v>
      </c>
      <c r="F285" s="220" t="s">
        <v>794</v>
      </c>
      <c r="G285" s="221" t="s">
        <v>356</v>
      </c>
      <c r="H285" s="222">
        <v>16</v>
      </c>
      <c r="I285" s="223"/>
      <c r="J285" s="224">
        <f>ROUND(I285*H285,2)</f>
        <v>0</v>
      </c>
      <c r="K285" s="225"/>
      <c r="L285" s="43"/>
      <c r="M285" s="226" t="s">
        <v>1</v>
      </c>
      <c r="N285" s="227" t="s">
        <v>38</v>
      </c>
      <c r="O285" s="90"/>
      <c r="P285" s="228">
        <f>O285*H285</f>
        <v>0</v>
      </c>
      <c r="Q285" s="228">
        <v>0.0004119</v>
      </c>
      <c r="R285" s="228">
        <f>Q285*H285</f>
        <v>0.0065904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167</v>
      </c>
      <c r="AT285" s="230" t="s">
        <v>142</v>
      </c>
      <c r="AU285" s="230" t="s">
        <v>83</v>
      </c>
      <c r="AY285" s="16" t="s">
        <v>139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81</v>
      </c>
      <c r="BK285" s="231">
        <f>ROUND(I285*H285,2)</f>
        <v>0</v>
      </c>
      <c r="BL285" s="16" t="s">
        <v>167</v>
      </c>
      <c r="BM285" s="230" t="s">
        <v>402</v>
      </c>
    </row>
    <row r="286" spans="1:65" s="2" customFormat="1" ht="16.5" customHeight="1">
      <c r="A286" s="37"/>
      <c r="B286" s="38"/>
      <c r="C286" s="218" t="s">
        <v>293</v>
      </c>
      <c r="D286" s="218" t="s">
        <v>142</v>
      </c>
      <c r="E286" s="219" t="s">
        <v>795</v>
      </c>
      <c r="F286" s="220" t="s">
        <v>796</v>
      </c>
      <c r="G286" s="221" t="s">
        <v>356</v>
      </c>
      <c r="H286" s="222">
        <v>24</v>
      </c>
      <c r="I286" s="223"/>
      <c r="J286" s="224">
        <f>ROUND(I286*H286,2)</f>
        <v>0</v>
      </c>
      <c r="K286" s="225"/>
      <c r="L286" s="43"/>
      <c r="M286" s="226" t="s">
        <v>1</v>
      </c>
      <c r="N286" s="227" t="s">
        <v>38</v>
      </c>
      <c r="O286" s="90"/>
      <c r="P286" s="228">
        <f>O286*H286</f>
        <v>0</v>
      </c>
      <c r="Q286" s="228">
        <v>0.0004765</v>
      </c>
      <c r="R286" s="228">
        <f>Q286*H286</f>
        <v>0.011436</v>
      </c>
      <c r="S286" s="228">
        <v>0</v>
      </c>
      <c r="T286" s="22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0" t="s">
        <v>167</v>
      </c>
      <c r="AT286" s="230" t="s">
        <v>142</v>
      </c>
      <c r="AU286" s="230" t="s">
        <v>83</v>
      </c>
      <c r="AY286" s="16" t="s">
        <v>139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6" t="s">
        <v>81</v>
      </c>
      <c r="BK286" s="231">
        <f>ROUND(I286*H286,2)</f>
        <v>0</v>
      </c>
      <c r="BL286" s="16" t="s">
        <v>167</v>
      </c>
      <c r="BM286" s="230" t="s">
        <v>407</v>
      </c>
    </row>
    <row r="287" spans="1:65" s="2" customFormat="1" ht="16.5" customHeight="1">
      <c r="A287" s="37"/>
      <c r="B287" s="38"/>
      <c r="C287" s="218" t="s">
        <v>408</v>
      </c>
      <c r="D287" s="218" t="s">
        <v>142</v>
      </c>
      <c r="E287" s="219" t="s">
        <v>797</v>
      </c>
      <c r="F287" s="220" t="s">
        <v>798</v>
      </c>
      <c r="G287" s="221" t="s">
        <v>356</v>
      </c>
      <c r="H287" s="222">
        <v>12</v>
      </c>
      <c r="I287" s="223"/>
      <c r="J287" s="224">
        <f>ROUND(I287*H287,2)</f>
        <v>0</v>
      </c>
      <c r="K287" s="225"/>
      <c r="L287" s="43"/>
      <c r="M287" s="226" t="s">
        <v>1</v>
      </c>
      <c r="N287" s="227" t="s">
        <v>38</v>
      </c>
      <c r="O287" s="90"/>
      <c r="P287" s="228">
        <f>O287*H287</f>
        <v>0</v>
      </c>
      <c r="Q287" s="228">
        <v>0.0022362</v>
      </c>
      <c r="R287" s="228">
        <f>Q287*H287</f>
        <v>0.026834399999999998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167</v>
      </c>
      <c r="AT287" s="230" t="s">
        <v>142</v>
      </c>
      <c r="AU287" s="230" t="s">
        <v>83</v>
      </c>
      <c r="AY287" s="16" t="s">
        <v>139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81</v>
      </c>
      <c r="BK287" s="231">
        <f>ROUND(I287*H287,2)</f>
        <v>0</v>
      </c>
      <c r="BL287" s="16" t="s">
        <v>167</v>
      </c>
      <c r="BM287" s="230" t="s">
        <v>411</v>
      </c>
    </row>
    <row r="288" spans="1:65" s="2" customFormat="1" ht="16.5" customHeight="1">
      <c r="A288" s="37"/>
      <c r="B288" s="38"/>
      <c r="C288" s="218" t="s">
        <v>297</v>
      </c>
      <c r="D288" s="218" t="s">
        <v>142</v>
      </c>
      <c r="E288" s="219" t="s">
        <v>799</v>
      </c>
      <c r="F288" s="220" t="s">
        <v>800</v>
      </c>
      <c r="G288" s="221" t="s">
        <v>198</v>
      </c>
      <c r="H288" s="222">
        <v>8</v>
      </c>
      <c r="I288" s="223"/>
      <c r="J288" s="224">
        <f>ROUND(I288*H288,2)</f>
        <v>0</v>
      </c>
      <c r="K288" s="225"/>
      <c r="L288" s="43"/>
      <c r="M288" s="226" t="s">
        <v>1</v>
      </c>
      <c r="N288" s="227" t="s">
        <v>38</v>
      </c>
      <c r="O288" s="90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0" t="s">
        <v>167</v>
      </c>
      <c r="AT288" s="230" t="s">
        <v>142</v>
      </c>
      <c r="AU288" s="230" t="s">
        <v>83</v>
      </c>
      <c r="AY288" s="16" t="s">
        <v>139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6" t="s">
        <v>81</v>
      </c>
      <c r="BK288" s="231">
        <f>ROUND(I288*H288,2)</f>
        <v>0</v>
      </c>
      <c r="BL288" s="16" t="s">
        <v>167</v>
      </c>
      <c r="BM288" s="230" t="s">
        <v>414</v>
      </c>
    </row>
    <row r="289" spans="1:65" s="2" customFormat="1" ht="16.5" customHeight="1">
      <c r="A289" s="37"/>
      <c r="B289" s="38"/>
      <c r="C289" s="218" t="s">
        <v>415</v>
      </c>
      <c r="D289" s="218" t="s">
        <v>142</v>
      </c>
      <c r="E289" s="219" t="s">
        <v>1066</v>
      </c>
      <c r="F289" s="220" t="s">
        <v>1067</v>
      </c>
      <c r="G289" s="221" t="s">
        <v>198</v>
      </c>
      <c r="H289" s="222">
        <v>16</v>
      </c>
      <c r="I289" s="223"/>
      <c r="J289" s="224">
        <f>ROUND(I289*H289,2)</f>
        <v>0</v>
      </c>
      <c r="K289" s="225"/>
      <c r="L289" s="43"/>
      <c r="M289" s="226" t="s">
        <v>1</v>
      </c>
      <c r="N289" s="227" t="s">
        <v>38</v>
      </c>
      <c r="O289" s="90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167</v>
      </c>
      <c r="AT289" s="230" t="s">
        <v>142</v>
      </c>
      <c r="AU289" s="230" t="s">
        <v>83</v>
      </c>
      <c r="AY289" s="16" t="s">
        <v>139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81</v>
      </c>
      <c r="BK289" s="231">
        <f>ROUND(I289*H289,2)</f>
        <v>0</v>
      </c>
      <c r="BL289" s="16" t="s">
        <v>167</v>
      </c>
      <c r="BM289" s="230" t="s">
        <v>418</v>
      </c>
    </row>
    <row r="290" spans="1:65" s="2" customFormat="1" ht="21.75" customHeight="1">
      <c r="A290" s="37"/>
      <c r="B290" s="38"/>
      <c r="C290" s="218" t="s">
        <v>306</v>
      </c>
      <c r="D290" s="218" t="s">
        <v>142</v>
      </c>
      <c r="E290" s="219" t="s">
        <v>801</v>
      </c>
      <c r="F290" s="220" t="s">
        <v>802</v>
      </c>
      <c r="G290" s="221" t="s">
        <v>198</v>
      </c>
      <c r="H290" s="222">
        <v>8</v>
      </c>
      <c r="I290" s="223"/>
      <c r="J290" s="224">
        <f>ROUND(I290*H290,2)</f>
        <v>0</v>
      </c>
      <c r="K290" s="225"/>
      <c r="L290" s="43"/>
      <c r="M290" s="226" t="s">
        <v>1</v>
      </c>
      <c r="N290" s="227" t="s">
        <v>38</v>
      </c>
      <c r="O290" s="90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167</v>
      </c>
      <c r="AT290" s="230" t="s">
        <v>142</v>
      </c>
      <c r="AU290" s="230" t="s">
        <v>83</v>
      </c>
      <c r="AY290" s="16" t="s">
        <v>139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81</v>
      </c>
      <c r="BK290" s="231">
        <f>ROUND(I290*H290,2)</f>
        <v>0</v>
      </c>
      <c r="BL290" s="16" t="s">
        <v>167</v>
      </c>
      <c r="BM290" s="230" t="s">
        <v>421</v>
      </c>
    </row>
    <row r="291" spans="1:65" s="2" customFormat="1" ht="24.15" customHeight="1">
      <c r="A291" s="37"/>
      <c r="B291" s="38"/>
      <c r="C291" s="218" t="s">
        <v>422</v>
      </c>
      <c r="D291" s="218" t="s">
        <v>142</v>
      </c>
      <c r="E291" s="219" t="s">
        <v>1160</v>
      </c>
      <c r="F291" s="220" t="s">
        <v>1161</v>
      </c>
      <c r="G291" s="221" t="s">
        <v>337</v>
      </c>
      <c r="H291" s="271"/>
      <c r="I291" s="223"/>
      <c r="J291" s="224">
        <f>ROUND(I291*H291,2)</f>
        <v>0</v>
      </c>
      <c r="K291" s="225"/>
      <c r="L291" s="43"/>
      <c r="M291" s="226" t="s">
        <v>1</v>
      </c>
      <c r="N291" s="227" t="s">
        <v>38</v>
      </c>
      <c r="O291" s="90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167</v>
      </c>
      <c r="AT291" s="230" t="s">
        <v>142</v>
      </c>
      <c r="AU291" s="230" t="s">
        <v>83</v>
      </c>
      <c r="AY291" s="16" t="s">
        <v>139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81</v>
      </c>
      <c r="BK291" s="231">
        <f>ROUND(I291*H291,2)</f>
        <v>0</v>
      </c>
      <c r="BL291" s="16" t="s">
        <v>167</v>
      </c>
      <c r="BM291" s="230" t="s">
        <v>425</v>
      </c>
    </row>
    <row r="292" spans="1:63" s="12" customFormat="1" ht="22.8" customHeight="1">
      <c r="A292" s="12"/>
      <c r="B292" s="202"/>
      <c r="C292" s="203"/>
      <c r="D292" s="204" t="s">
        <v>72</v>
      </c>
      <c r="E292" s="216" t="s">
        <v>807</v>
      </c>
      <c r="F292" s="216" t="s">
        <v>808</v>
      </c>
      <c r="G292" s="203"/>
      <c r="H292" s="203"/>
      <c r="I292" s="206"/>
      <c r="J292" s="217">
        <f>BK292</f>
        <v>0</v>
      </c>
      <c r="K292" s="203"/>
      <c r="L292" s="208"/>
      <c r="M292" s="209"/>
      <c r="N292" s="210"/>
      <c r="O292" s="210"/>
      <c r="P292" s="211">
        <f>SUM(P293:P301)</f>
        <v>0</v>
      </c>
      <c r="Q292" s="210"/>
      <c r="R292" s="211">
        <f>SUM(R293:R301)</f>
        <v>0.16590602</v>
      </c>
      <c r="S292" s="210"/>
      <c r="T292" s="212">
        <f>SUM(T293:T301)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3" t="s">
        <v>83</v>
      </c>
      <c r="AT292" s="214" t="s">
        <v>72</v>
      </c>
      <c r="AU292" s="214" t="s">
        <v>81</v>
      </c>
      <c r="AY292" s="213" t="s">
        <v>139</v>
      </c>
      <c r="BK292" s="215">
        <f>SUM(BK293:BK301)</f>
        <v>0</v>
      </c>
    </row>
    <row r="293" spans="1:65" s="2" customFormat="1" ht="16.5" customHeight="1">
      <c r="A293" s="37"/>
      <c r="B293" s="38"/>
      <c r="C293" s="218" t="s">
        <v>99</v>
      </c>
      <c r="D293" s="218" t="s">
        <v>142</v>
      </c>
      <c r="E293" s="219" t="s">
        <v>811</v>
      </c>
      <c r="F293" s="220" t="s">
        <v>812</v>
      </c>
      <c r="G293" s="221" t="s">
        <v>149</v>
      </c>
      <c r="H293" s="222">
        <v>8</v>
      </c>
      <c r="I293" s="223"/>
      <c r="J293" s="224">
        <f>ROUND(I293*H293,2)</f>
        <v>0</v>
      </c>
      <c r="K293" s="225"/>
      <c r="L293" s="43"/>
      <c r="M293" s="226" t="s">
        <v>1</v>
      </c>
      <c r="N293" s="227" t="s">
        <v>38</v>
      </c>
      <c r="O293" s="90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0" t="s">
        <v>167</v>
      </c>
      <c r="AT293" s="230" t="s">
        <v>142</v>
      </c>
      <c r="AU293" s="230" t="s">
        <v>83</v>
      </c>
      <c r="AY293" s="16" t="s">
        <v>139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6" t="s">
        <v>81</v>
      </c>
      <c r="BK293" s="231">
        <f>ROUND(I293*H293,2)</f>
        <v>0</v>
      </c>
      <c r="BL293" s="16" t="s">
        <v>167</v>
      </c>
      <c r="BM293" s="230" t="s">
        <v>428</v>
      </c>
    </row>
    <row r="294" spans="1:65" s="2" customFormat="1" ht="16.5" customHeight="1">
      <c r="A294" s="37"/>
      <c r="B294" s="38"/>
      <c r="C294" s="218" t="s">
        <v>429</v>
      </c>
      <c r="D294" s="218" t="s">
        <v>142</v>
      </c>
      <c r="E294" s="219" t="s">
        <v>809</v>
      </c>
      <c r="F294" s="220" t="s">
        <v>810</v>
      </c>
      <c r="G294" s="221" t="s">
        <v>198</v>
      </c>
      <c r="H294" s="222">
        <v>16</v>
      </c>
      <c r="I294" s="223"/>
      <c r="J294" s="224">
        <f>ROUND(I294*H294,2)</f>
        <v>0</v>
      </c>
      <c r="K294" s="225"/>
      <c r="L294" s="43"/>
      <c r="M294" s="226" t="s">
        <v>1</v>
      </c>
      <c r="N294" s="227" t="s">
        <v>38</v>
      </c>
      <c r="O294" s="90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0" t="s">
        <v>167</v>
      </c>
      <c r="AT294" s="230" t="s">
        <v>142</v>
      </c>
      <c r="AU294" s="230" t="s">
        <v>83</v>
      </c>
      <c r="AY294" s="16" t="s">
        <v>139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6" t="s">
        <v>81</v>
      </c>
      <c r="BK294" s="231">
        <f>ROUND(I294*H294,2)</f>
        <v>0</v>
      </c>
      <c r="BL294" s="16" t="s">
        <v>167</v>
      </c>
      <c r="BM294" s="230" t="s">
        <v>432</v>
      </c>
    </row>
    <row r="295" spans="1:65" s="2" customFormat="1" ht="24.15" customHeight="1">
      <c r="A295" s="37"/>
      <c r="B295" s="38"/>
      <c r="C295" s="218" t="s">
        <v>312</v>
      </c>
      <c r="D295" s="218" t="s">
        <v>142</v>
      </c>
      <c r="E295" s="219" t="s">
        <v>818</v>
      </c>
      <c r="F295" s="220" t="s">
        <v>819</v>
      </c>
      <c r="G295" s="221" t="s">
        <v>356</v>
      </c>
      <c r="H295" s="222">
        <v>120</v>
      </c>
      <c r="I295" s="223"/>
      <c r="J295" s="224">
        <f>ROUND(I295*H295,2)</f>
        <v>0</v>
      </c>
      <c r="K295" s="225"/>
      <c r="L295" s="43"/>
      <c r="M295" s="226" t="s">
        <v>1</v>
      </c>
      <c r="N295" s="227" t="s">
        <v>38</v>
      </c>
      <c r="O295" s="90"/>
      <c r="P295" s="228">
        <f>O295*H295</f>
        <v>0</v>
      </c>
      <c r="Q295" s="228">
        <v>0.0008423</v>
      </c>
      <c r="R295" s="228">
        <f>Q295*H295</f>
        <v>0.101076</v>
      </c>
      <c r="S295" s="228">
        <v>0</v>
      </c>
      <c r="T295" s="229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30" t="s">
        <v>167</v>
      </c>
      <c r="AT295" s="230" t="s">
        <v>142</v>
      </c>
      <c r="AU295" s="230" t="s">
        <v>83</v>
      </c>
      <c r="AY295" s="16" t="s">
        <v>139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6" t="s">
        <v>81</v>
      </c>
      <c r="BK295" s="231">
        <f>ROUND(I295*H295,2)</f>
        <v>0</v>
      </c>
      <c r="BL295" s="16" t="s">
        <v>167</v>
      </c>
      <c r="BM295" s="230" t="s">
        <v>435</v>
      </c>
    </row>
    <row r="296" spans="1:65" s="2" customFormat="1" ht="37.8" customHeight="1">
      <c r="A296" s="37"/>
      <c r="B296" s="38"/>
      <c r="C296" s="218" t="s">
        <v>436</v>
      </c>
      <c r="D296" s="218" t="s">
        <v>142</v>
      </c>
      <c r="E296" s="219" t="s">
        <v>820</v>
      </c>
      <c r="F296" s="220" t="s">
        <v>821</v>
      </c>
      <c r="G296" s="221" t="s">
        <v>356</v>
      </c>
      <c r="H296" s="222">
        <v>120</v>
      </c>
      <c r="I296" s="223"/>
      <c r="J296" s="224">
        <f>ROUND(I296*H296,2)</f>
        <v>0</v>
      </c>
      <c r="K296" s="225"/>
      <c r="L296" s="43"/>
      <c r="M296" s="226" t="s">
        <v>1</v>
      </c>
      <c r="N296" s="227" t="s">
        <v>38</v>
      </c>
      <c r="O296" s="90"/>
      <c r="P296" s="228">
        <f>O296*H296</f>
        <v>0</v>
      </c>
      <c r="Q296" s="228">
        <v>7.386E-05</v>
      </c>
      <c r="R296" s="228">
        <f>Q296*H296</f>
        <v>0.0088632</v>
      </c>
      <c r="S296" s="228">
        <v>0</v>
      </c>
      <c r="T296" s="229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0" t="s">
        <v>167</v>
      </c>
      <c r="AT296" s="230" t="s">
        <v>142</v>
      </c>
      <c r="AU296" s="230" t="s">
        <v>83</v>
      </c>
      <c r="AY296" s="16" t="s">
        <v>139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6" t="s">
        <v>81</v>
      </c>
      <c r="BK296" s="231">
        <f>ROUND(I296*H296,2)</f>
        <v>0</v>
      </c>
      <c r="BL296" s="16" t="s">
        <v>167</v>
      </c>
      <c r="BM296" s="230" t="s">
        <v>439</v>
      </c>
    </row>
    <row r="297" spans="1:65" s="2" customFormat="1" ht="16.5" customHeight="1">
      <c r="A297" s="37"/>
      <c r="B297" s="38"/>
      <c r="C297" s="218" t="s">
        <v>316</v>
      </c>
      <c r="D297" s="218" t="s">
        <v>142</v>
      </c>
      <c r="E297" s="219" t="s">
        <v>822</v>
      </c>
      <c r="F297" s="220" t="s">
        <v>823</v>
      </c>
      <c r="G297" s="221" t="s">
        <v>198</v>
      </c>
      <c r="H297" s="222">
        <v>56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38</v>
      </c>
      <c r="O297" s="90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167</v>
      </c>
      <c r="AT297" s="230" t="s">
        <v>142</v>
      </c>
      <c r="AU297" s="230" t="s">
        <v>83</v>
      </c>
      <c r="AY297" s="16" t="s">
        <v>139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81</v>
      </c>
      <c r="BK297" s="231">
        <f>ROUND(I297*H297,2)</f>
        <v>0</v>
      </c>
      <c r="BL297" s="16" t="s">
        <v>167</v>
      </c>
      <c r="BM297" s="230" t="s">
        <v>442</v>
      </c>
    </row>
    <row r="298" spans="1:65" s="2" customFormat="1" ht="16.5" customHeight="1">
      <c r="A298" s="37"/>
      <c r="B298" s="38"/>
      <c r="C298" s="218" t="s">
        <v>443</v>
      </c>
      <c r="D298" s="218" t="s">
        <v>142</v>
      </c>
      <c r="E298" s="219" t="s">
        <v>1068</v>
      </c>
      <c r="F298" s="220" t="s">
        <v>1069</v>
      </c>
      <c r="G298" s="221" t="s">
        <v>817</v>
      </c>
      <c r="H298" s="222">
        <v>16</v>
      </c>
      <c r="I298" s="223"/>
      <c r="J298" s="224">
        <f>ROUND(I298*H298,2)</f>
        <v>0</v>
      </c>
      <c r="K298" s="225"/>
      <c r="L298" s="43"/>
      <c r="M298" s="226" t="s">
        <v>1</v>
      </c>
      <c r="N298" s="227" t="s">
        <v>38</v>
      </c>
      <c r="O298" s="90"/>
      <c r="P298" s="228">
        <f>O298*H298</f>
        <v>0</v>
      </c>
      <c r="Q298" s="228">
        <v>0.002</v>
      </c>
      <c r="R298" s="228">
        <f>Q298*H298</f>
        <v>0.032</v>
      </c>
      <c r="S298" s="228">
        <v>0</v>
      </c>
      <c r="T298" s="229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0" t="s">
        <v>167</v>
      </c>
      <c r="AT298" s="230" t="s">
        <v>142</v>
      </c>
      <c r="AU298" s="230" t="s">
        <v>83</v>
      </c>
      <c r="AY298" s="16" t="s">
        <v>139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6" t="s">
        <v>81</v>
      </c>
      <c r="BK298" s="231">
        <f>ROUND(I298*H298,2)</f>
        <v>0</v>
      </c>
      <c r="BL298" s="16" t="s">
        <v>167</v>
      </c>
      <c r="BM298" s="230" t="s">
        <v>446</v>
      </c>
    </row>
    <row r="299" spans="1:65" s="2" customFormat="1" ht="24.15" customHeight="1">
      <c r="A299" s="37"/>
      <c r="B299" s="38"/>
      <c r="C299" s="218" t="s">
        <v>322</v>
      </c>
      <c r="D299" s="218" t="s">
        <v>142</v>
      </c>
      <c r="E299" s="219" t="s">
        <v>830</v>
      </c>
      <c r="F299" s="220" t="s">
        <v>831</v>
      </c>
      <c r="G299" s="221" t="s">
        <v>356</v>
      </c>
      <c r="H299" s="222">
        <v>120</v>
      </c>
      <c r="I299" s="223"/>
      <c r="J299" s="224">
        <f>ROUND(I299*H299,2)</f>
        <v>0</v>
      </c>
      <c r="K299" s="225"/>
      <c r="L299" s="43"/>
      <c r="M299" s="226" t="s">
        <v>1</v>
      </c>
      <c r="N299" s="227" t="s">
        <v>38</v>
      </c>
      <c r="O299" s="90"/>
      <c r="P299" s="228">
        <f>O299*H299</f>
        <v>0</v>
      </c>
      <c r="Q299" s="228">
        <v>0.0001897235</v>
      </c>
      <c r="R299" s="228">
        <f>Q299*H299</f>
        <v>0.02276682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167</v>
      </c>
      <c r="AT299" s="230" t="s">
        <v>142</v>
      </c>
      <c r="AU299" s="230" t="s">
        <v>83</v>
      </c>
      <c r="AY299" s="16" t="s">
        <v>139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81</v>
      </c>
      <c r="BK299" s="231">
        <f>ROUND(I299*H299,2)</f>
        <v>0</v>
      </c>
      <c r="BL299" s="16" t="s">
        <v>167</v>
      </c>
      <c r="BM299" s="230" t="s">
        <v>449</v>
      </c>
    </row>
    <row r="300" spans="1:65" s="2" customFormat="1" ht="21.75" customHeight="1">
      <c r="A300" s="37"/>
      <c r="B300" s="38"/>
      <c r="C300" s="218" t="s">
        <v>450</v>
      </c>
      <c r="D300" s="218" t="s">
        <v>142</v>
      </c>
      <c r="E300" s="219" t="s">
        <v>832</v>
      </c>
      <c r="F300" s="220" t="s">
        <v>833</v>
      </c>
      <c r="G300" s="221" t="s">
        <v>356</v>
      </c>
      <c r="H300" s="222">
        <v>120</v>
      </c>
      <c r="I300" s="223"/>
      <c r="J300" s="224">
        <f>ROUND(I300*H300,2)</f>
        <v>0</v>
      </c>
      <c r="K300" s="225"/>
      <c r="L300" s="43"/>
      <c r="M300" s="226" t="s">
        <v>1</v>
      </c>
      <c r="N300" s="227" t="s">
        <v>38</v>
      </c>
      <c r="O300" s="90"/>
      <c r="P300" s="228">
        <f>O300*H300</f>
        <v>0</v>
      </c>
      <c r="Q300" s="228">
        <v>1E-05</v>
      </c>
      <c r="R300" s="228">
        <f>Q300*H300</f>
        <v>0.0012000000000000001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167</v>
      </c>
      <c r="AT300" s="230" t="s">
        <v>142</v>
      </c>
      <c r="AU300" s="230" t="s">
        <v>83</v>
      </c>
      <c r="AY300" s="16" t="s">
        <v>139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81</v>
      </c>
      <c r="BK300" s="231">
        <f>ROUND(I300*H300,2)</f>
        <v>0</v>
      </c>
      <c r="BL300" s="16" t="s">
        <v>167</v>
      </c>
      <c r="BM300" s="230" t="s">
        <v>453</v>
      </c>
    </row>
    <row r="301" spans="1:65" s="2" customFormat="1" ht="24.15" customHeight="1">
      <c r="A301" s="37"/>
      <c r="B301" s="38"/>
      <c r="C301" s="218" t="s">
        <v>329</v>
      </c>
      <c r="D301" s="218" t="s">
        <v>142</v>
      </c>
      <c r="E301" s="219" t="s">
        <v>1162</v>
      </c>
      <c r="F301" s="220" t="s">
        <v>1163</v>
      </c>
      <c r="G301" s="221" t="s">
        <v>337</v>
      </c>
      <c r="H301" s="271"/>
      <c r="I301" s="223"/>
      <c r="J301" s="224">
        <f>ROUND(I301*H301,2)</f>
        <v>0</v>
      </c>
      <c r="K301" s="225"/>
      <c r="L301" s="43"/>
      <c r="M301" s="226" t="s">
        <v>1</v>
      </c>
      <c r="N301" s="227" t="s">
        <v>38</v>
      </c>
      <c r="O301" s="90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0" t="s">
        <v>167</v>
      </c>
      <c r="AT301" s="230" t="s">
        <v>142</v>
      </c>
      <c r="AU301" s="230" t="s">
        <v>83</v>
      </c>
      <c r="AY301" s="16" t="s">
        <v>139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6" t="s">
        <v>81</v>
      </c>
      <c r="BK301" s="231">
        <f>ROUND(I301*H301,2)</f>
        <v>0</v>
      </c>
      <c r="BL301" s="16" t="s">
        <v>167</v>
      </c>
      <c r="BM301" s="230" t="s">
        <v>456</v>
      </c>
    </row>
    <row r="302" spans="1:63" s="12" customFormat="1" ht="22.8" customHeight="1">
      <c r="A302" s="12"/>
      <c r="B302" s="202"/>
      <c r="C302" s="203"/>
      <c r="D302" s="204" t="s">
        <v>72</v>
      </c>
      <c r="E302" s="216" t="s">
        <v>339</v>
      </c>
      <c r="F302" s="216" t="s">
        <v>340</v>
      </c>
      <c r="G302" s="203"/>
      <c r="H302" s="203"/>
      <c r="I302" s="206"/>
      <c r="J302" s="217">
        <f>BK302</f>
        <v>0</v>
      </c>
      <c r="K302" s="203"/>
      <c r="L302" s="208"/>
      <c r="M302" s="209"/>
      <c r="N302" s="210"/>
      <c r="O302" s="210"/>
      <c r="P302" s="211">
        <f>SUM(P303:P313)</f>
        <v>0</v>
      </c>
      <c r="Q302" s="210"/>
      <c r="R302" s="211">
        <f>SUM(R303:R313)</f>
        <v>1.0450898231999999</v>
      </c>
      <c r="S302" s="210"/>
      <c r="T302" s="212">
        <f>SUM(T303:T313)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3" t="s">
        <v>83</v>
      </c>
      <c r="AT302" s="214" t="s">
        <v>72</v>
      </c>
      <c r="AU302" s="214" t="s">
        <v>81</v>
      </c>
      <c r="AY302" s="213" t="s">
        <v>139</v>
      </c>
      <c r="BK302" s="215">
        <f>SUM(BK303:BK313)</f>
        <v>0</v>
      </c>
    </row>
    <row r="303" spans="1:65" s="2" customFormat="1" ht="24.15" customHeight="1">
      <c r="A303" s="37"/>
      <c r="B303" s="38"/>
      <c r="C303" s="218" t="s">
        <v>459</v>
      </c>
      <c r="D303" s="218" t="s">
        <v>142</v>
      </c>
      <c r="E303" s="219" t="s">
        <v>342</v>
      </c>
      <c r="F303" s="220" t="s">
        <v>836</v>
      </c>
      <c r="G303" s="221" t="s">
        <v>149</v>
      </c>
      <c r="H303" s="222">
        <v>1</v>
      </c>
      <c r="I303" s="223"/>
      <c r="J303" s="224">
        <f>ROUND(I303*H303,2)</f>
        <v>0</v>
      </c>
      <c r="K303" s="225"/>
      <c r="L303" s="43"/>
      <c r="M303" s="226" t="s">
        <v>1</v>
      </c>
      <c r="N303" s="227" t="s">
        <v>38</v>
      </c>
      <c r="O303" s="90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0" t="s">
        <v>167</v>
      </c>
      <c r="AT303" s="230" t="s">
        <v>142</v>
      </c>
      <c r="AU303" s="230" t="s">
        <v>83</v>
      </c>
      <c r="AY303" s="16" t="s">
        <v>139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6" t="s">
        <v>81</v>
      </c>
      <c r="BK303" s="231">
        <f>ROUND(I303*H303,2)</f>
        <v>0</v>
      </c>
      <c r="BL303" s="16" t="s">
        <v>167</v>
      </c>
      <c r="BM303" s="230" t="s">
        <v>462</v>
      </c>
    </row>
    <row r="304" spans="1:65" s="2" customFormat="1" ht="24.15" customHeight="1">
      <c r="A304" s="37"/>
      <c r="B304" s="38"/>
      <c r="C304" s="218" t="s">
        <v>102</v>
      </c>
      <c r="D304" s="218" t="s">
        <v>142</v>
      </c>
      <c r="E304" s="219" t="s">
        <v>837</v>
      </c>
      <c r="F304" s="220" t="s">
        <v>838</v>
      </c>
      <c r="G304" s="221" t="s">
        <v>817</v>
      </c>
      <c r="H304" s="222">
        <v>8</v>
      </c>
      <c r="I304" s="223"/>
      <c r="J304" s="224">
        <f>ROUND(I304*H304,2)</f>
        <v>0</v>
      </c>
      <c r="K304" s="225"/>
      <c r="L304" s="43"/>
      <c r="M304" s="226" t="s">
        <v>1</v>
      </c>
      <c r="N304" s="227" t="s">
        <v>38</v>
      </c>
      <c r="O304" s="90"/>
      <c r="P304" s="228">
        <f>O304*H304</f>
        <v>0</v>
      </c>
      <c r="Q304" s="228">
        <v>0.0399074633</v>
      </c>
      <c r="R304" s="228">
        <f>Q304*H304</f>
        <v>0.3192597064</v>
      </c>
      <c r="S304" s="228">
        <v>0</v>
      </c>
      <c r="T304" s="229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0" t="s">
        <v>167</v>
      </c>
      <c r="AT304" s="230" t="s">
        <v>142</v>
      </c>
      <c r="AU304" s="230" t="s">
        <v>83</v>
      </c>
      <c r="AY304" s="16" t="s">
        <v>139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6" t="s">
        <v>81</v>
      </c>
      <c r="BK304" s="231">
        <f>ROUND(I304*H304,2)</f>
        <v>0</v>
      </c>
      <c r="BL304" s="16" t="s">
        <v>167</v>
      </c>
      <c r="BM304" s="230" t="s">
        <v>465</v>
      </c>
    </row>
    <row r="305" spans="1:65" s="2" customFormat="1" ht="24.15" customHeight="1">
      <c r="A305" s="37"/>
      <c r="B305" s="38"/>
      <c r="C305" s="218" t="s">
        <v>466</v>
      </c>
      <c r="D305" s="218" t="s">
        <v>142</v>
      </c>
      <c r="E305" s="219" t="s">
        <v>839</v>
      </c>
      <c r="F305" s="220" t="s">
        <v>840</v>
      </c>
      <c r="G305" s="221" t="s">
        <v>817</v>
      </c>
      <c r="H305" s="222">
        <v>8</v>
      </c>
      <c r="I305" s="223"/>
      <c r="J305" s="224">
        <f>ROUND(I305*H305,2)</f>
        <v>0</v>
      </c>
      <c r="K305" s="225"/>
      <c r="L305" s="43"/>
      <c r="M305" s="226" t="s">
        <v>1</v>
      </c>
      <c r="N305" s="227" t="s">
        <v>38</v>
      </c>
      <c r="O305" s="90"/>
      <c r="P305" s="228">
        <f>O305*H305</f>
        <v>0</v>
      </c>
      <c r="Q305" s="228">
        <v>0.0149692765</v>
      </c>
      <c r="R305" s="228">
        <f>Q305*H305</f>
        <v>0.119754212</v>
      </c>
      <c r="S305" s="228">
        <v>0</v>
      </c>
      <c r="T305" s="22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0" t="s">
        <v>167</v>
      </c>
      <c r="AT305" s="230" t="s">
        <v>142</v>
      </c>
      <c r="AU305" s="230" t="s">
        <v>83</v>
      </c>
      <c r="AY305" s="16" t="s">
        <v>139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6" t="s">
        <v>81</v>
      </c>
      <c r="BK305" s="231">
        <f>ROUND(I305*H305,2)</f>
        <v>0</v>
      </c>
      <c r="BL305" s="16" t="s">
        <v>167</v>
      </c>
      <c r="BM305" s="230" t="s">
        <v>469</v>
      </c>
    </row>
    <row r="306" spans="1:65" s="2" customFormat="1" ht="24.15" customHeight="1">
      <c r="A306" s="37"/>
      <c r="B306" s="38"/>
      <c r="C306" s="218" t="s">
        <v>338</v>
      </c>
      <c r="D306" s="218" t="s">
        <v>142</v>
      </c>
      <c r="E306" s="219" t="s">
        <v>1070</v>
      </c>
      <c r="F306" s="220" t="s">
        <v>1071</v>
      </c>
      <c r="G306" s="221" t="s">
        <v>817</v>
      </c>
      <c r="H306" s="222">
        <v>8</v>
      </c>
      <c r="I306" s="223"/>
      <c r="J306" s="224">
        <f>ROUND(I306*H306,2)</f>
        <v>0</v>
      </c>
      <c r="K306" s="225"/>
      <c r="L306" s="43"/>
      <c r="M306" s="226" t="s">
        <v>1</v>
      </c>
      <c r="N306" s="227" t="s">
        <v>38</v>
      </c>
      <c r="O306" s="90"/>
      <c r="P306" s="228">
        <f>O306*H306</f>
        <v>0</v>
      </c>
      <c r="Q306" s="228">
        <v>0.021802736</v>
      </c>
      <c r="R306" s="228">
        <f>Q306*H306</f>
        <v>0.174421888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167</v>
      </c>
      <c r="AT306" s="230" t="s">
        <v>142</v>
      </c>
      <c r="AU306" s="230" t="s">
        <v>83</v>
      </c>
      <c r="AY306" s="16" t="s">
        <v>139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81</v>
      </c>
      <c r="BK306" s="231">
        <f>ROUND(I306*H306,2)</f>
        <v>0</v>
      </c>
      <c r="BL306" s="16" t="s">
        <v>167</v>
      </c>
      <c r="BM306" s="230" t="s">
        <v>474</v>
      </c>
    </row>
    <row r="307" spans="1:65" s="2" customFormat="1" ht="33" customHeight="1">
      <c r="A307" s="37"/>
      <c r="B307" s="38"/>
      <c r="C307" s="218" t="s">
        <v>475</v>
      </c>
      <c r="D307" s="218" t="s">
        <v>142</v>
      </c>
      <c r="E307" s="219" t="s">
        <v>1072</v>
      </c>
      <c r="F307" s="220" t="s">
        <v>1073</v>
      </c>
      <c r="G307" s="221" t="s">
        <v>817</v>
      </c>
      <c r="H307" s="222">
        <v>8</v>
      </c>
      <c r="I307" s="223"/>
      <c r="J307" s="224">
        <f>ROUND(I307*H307,2)</f>
        <v>0</v>
      </c>
      <c r="K307" s="225"/>
      <c r="L307" s="43"/>
      <c r="M307" s="226" t="s">
        <v>1</v>
      </c>
      <c r="N307" s="227" t="s">
        <v>38</v>
      </c>
      <c r="O307" s="90"/>
      <c r="P307" s="228">
        <f>O307*H307</f>
        <v>0</v>
      </c>
      <c r="Q307" s="228">
        <v>0.0423872</v>
      </c>
      <c r="R307" s="228">
        <f>Q307*H307</f>
        <v>0.3390976</v>
      </c>
      <c r="S307" s="228">
        <v>0</v>
      </c>
      <c r="T307" s="229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0" t="s">
        <v>167</v>
      </c>
      <c r="AT307" s="230" t="s">
        <v>142</v>
      </c>
      <c r="AU307" s="230" t="s">
        <v>83</v>
      </c>
      <c r="AY307" s="16" t="s">
        <v>139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6" t="s">
        <v>81</v>
      </c>
      <c r="BK307" s="231">
        <f>ROUND(I307*H307,2)</f>
        <v>0</v>
      </c>
      <c r="BL307" s="16" t="s">
        <v>167</v>
      </c>
      <c r="BM307" s="230" t="s">
        <v>478</v>
      </c>
    </row>
    <row r="308" spans="1:65" s="2" customFormat="1" ht="33" customHeight="1">
      <c r="A308" s="37"/>
      <c r="B308" s="38"/>
      <c r="C308" s="218" t="s">
        <v>344</v>
      </c>
      <c r="D308" s="218" t="s">
        <v>142</v>
      </c>
      <c r="E308" s="219" t="s">
        <v>1074</v>
      </c>
      <c r="F308" s="220" t="s">
        <v>1075</v>
      </c>
      <c r="G308" s="221" t="s">
        <v>817</v>
      </c>
      <c r="H308" s="222">
        <v>8</v>
      </c>
      <c r="I308" s="223"/>
      <c r="J308" s="224">
        <f>ROUND(I308*H308,2)</f>
        <v>0</v>
      </c>
      <c r="K308" s="225"/>
      <c r="L308" s="43"/>
      <c r="M308" s="226" t="s">
        <v>1</v>
      </c>
      <c r="N308" s="227" t="s">
        <v>38</v>
      </c>
      <c r="O308" s="90"/>
      <c r="P308" s="228">
        <f>O308*H308</f>
        <v>0</v>
      </c>
      <c r="Q308" s="228">
        <v>0.0049347121</v>
      </c>
      <c r="R308" s="228">
        <f>Q308*H308</f>
        <v>0.0394776968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167</v>
      </c>
      <c r="AT308" s="230" t="s">
        <v>142</v>
      </c>
      <c r="AU308" s="230" t="s">
        <v>83</v>
      </c>
      <c r="AY308" s="16" t="s">
        <v>139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81</v>
      </c>
      <c r="BK308" s="231">
        <f>ROUND(I308*H308,2)</f>
        <v>0</v>
      </c>
      <c r="BL308" s="16" t="s">
        <v>167</v>
      </c>
      <c r="BM308" s="230" t="s">
        <v>481</v>
      </c>
    </row>
    <row r="309" spans="1:65" s="2" customFormat="1" ht="24.15" customHeight="1">
      <c r="A309" s="37"/>
      <c r="B309" s="38"/>
      <c r="C309" s="218" t="s">
        <v>482</v>
      </c>
      <c r="D309" s="218" t="s">
        <v>142</v>
      </c>
      <c r="E309" s="219" t="s">
        <v>850</v>
      </c>
      <c r="F309" s="220" t="s">
        <v>851</v>
      </c>
      <c r="G309" s="221" t="s">
        <v>817</v>
      </c>
      <c r="H309" s="222">
        <v>40</v>
      </c>
      <c r="I309" s="223"/>
      <c r="J309" s="224">
        <f>ROUND(I309*H309,2)</f>
        <v>0</v>
      </c>
      <c r="K309" s="225"/>
      <c r="L309" s="43"/>
      <c r="M309" s="226" t="s">
        <v>1</v>
      </c>
      <c r="N309" s="227" t="s">
        <v>38</v>
      </c>
      <c r="O309" s="90"/>
      <c r="P309" s="228">
        <f>O309*H309</f>
        <v>0</v>
      </c>
      <c r="Q309" s="228">
        <v>0.00023914</v>
      </c>
      <c r="R309" s="228">
        <f>Q309*H309</f>
        <v>0.0095656</v>
      </c>
      <c r="S309" s="228">
        <v>0</v>
      </c>
      <c r="T309" s="229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0" t="s">
        <v>167</v>
      </c>
      <c r="AT309" s="230" t="s">
        <v>142</v>
      </c>
      <c r="AU309" s="230" t="s">
        <v>83</v>
      </c>
      <c r="AY309" s="16" t="s">
        <v>139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6" t="s">
        <v>81</v>
      </c>
      <c r="BK309" s="231">
        <f>ROUND(I309*H309,2)</f>
        <v>0</v>
      </c>
      <c r="BL309" s="16" t="s">
        <v>167</v>
      </c>
      <c r="BM309" s="230" t="s">
        <v>485</v>
      </c>
    </row>
    <row r="310" spans="1:65" s="2" customFormat="1" ht="24.15" customHeight="1">
      <c r="A310" s="37"/>
      <c r="B310" s="38"/>
      <c r="C310" s="218" t="s">
        <v>349</v>
      </c>
      <c r="D310" s="218" t="s">
        <v>142</v>
      </c>
      <c r="E310" s="219" t="s">
        <v>1076</v>
      </c>
      <c r="F310" s="220" t="s">
        <v>1077</v>
      </c>
      <c r="G310" s="221" t="s">
        <v>817</v>
      </c>
      <c r="H310" s="222">
        <v>8</v>
      </c>
      <c r="I310" s="223"/>
      <c r="J310" s="224">
        <f>ROUND(I310*H310,2)</f>
        <v>0</v>
      </c>
      <c r="K310" s="225"/>
      <c r="L310" s="43"/>
      <c r="M310" s="226" t="s">
        <v>1</v>
      </c>
      <c r="N310" s="227" t="s">
        <v>38</v>
      </c>
      <c r="O310" s="90"/>
      <c r="P310" s="228">
        <f>O310*H310</f>
        <v>0</v>
      </c>
      <c r="Q310" s="228">
        <v>0.0018</v>
      </c>
      <c r="R310" s="228">
        <f>Q310*H310</f>
        <v>0.0144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167</v>
      </c>
      <c r="AT310" s="230" t="s">
        <v>142</v>
      </c>
      <c r="AU310" s="230" t="s">
        <v>83</v>
      </c>
      <c r="AY310" s="16" t="s">
        <v>139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81</v>
      </c>
      <c r="BK310" s="231">
        <f>ROUND(I310*H310,2)</f>
        <v>0</v>
      </c>
      <c r="BL310" s="16" t="s">
        <v>167</v>
      </c>
      <c r="BM310" s="230" t="s">
        <v>488</v>
      </c>
    </row>
    <row r="311" spans="1:65" s="2" customFormat="1" ht="21.75" customHeight="1">
      <c r="A311" s="37"/>
      <c r="B311" s="38"/>
      <c r="C311" s="218" t="s">
        <v>489</v>
      </c>
      <c r="D311" s="218" t="s">
        <v>142</v>
      </c>
      <c r="E311" s="219" t="s">
        <v>856</v>
      </c>
      <c r="F311" s="220" t="s">
        <v>857</v>
      </c>
      <c r="G311" s="221" t="s">
        <v>817</v>
      </c>
      <c r="H311" s="222">
        <v>8</v>
      </c>
      <c r="I311" s="223"/>
      <c r="J311" s="224">
        <f>ROUND(I311*H311,2)</f>
        <v>0</v>
      </c>
      <c r="K311" s="225"/>
      <c r="L311" s="43"/>
      <c r="M311" s="226" t="s">
        <v>1</v>
      </c>
      <c r="N311" s="227" t="s">
        <v>38</v>
      </c>
      <c r="O311" s="90"/>
      <c r="P311" s="228">
        <f>O311*H311</f>
        <v>0</v>
      </c>
      <c r="Q311" s="228">
        <v>0.0018</v>
      </c>
      <c r="R311" s="228">
        <f>Q311*H311</f>
        <v>0.0144</v>
      </c>
      <c r="S311" s="228">
        <v>0</v>
      </c>
      <c r="T311" s="229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30" t="s">
        <v>167</v>
      </c>
      <c r="AT311" s="230" t="s">
        <v>142</v>
      </c>
      <c r="AU311" s="230" t="s">
        <v>83</v>
      </c>
      <c r="AY311" s="16" t="s">
        <v>139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6" t="s">
        <v>81</v>
      </c>
      <c r="BK311" s="231">
        <f>ROUND(I311*H311,2)</f>
        <v>0</v>
      </c>
      <c r="BL311" s="16" t="s">
        <v>167</v>
      </c>
      <c r="BM311" s="230" t="s">
        <v>492</v>
      </c>
    </row>
    <row r="312" spans="1:65" s="2" customFormat="1" ht="16.5" customHeight="1">
      <c r="A312" s="37"/>
      <c r="B312" s="38"/>
      <c r="C312" s="218" t="s">
        <v>353</v>
      </c>
      <c r="D312" s="218" t="s">
        <v>142</v>
      </c>
      <c r="E312" s="219" t="s">
        <v>858</v>
      </c>
      <c r="F312" s="220" t="s">
        <v>859</v>
      </c>
      <c r="G312" s="221" t="s">
        <v>817</v>
      </c>
      <c r="H312" s="222">
        <v>8</v>
      </c>
      <c r="I312" s="223"/>
      <c r="J312" s="224">
        <f>ROUND(I312*H312,2)</f>
        <v>0</v>
      </c>
      <c r="K312" s="225"/>
      <c r="L312" s="43"/>
      <c r="M312" s="226" t="s">
        <v>1</v>
      </c>
      <c r="N312" s="227" t="s">
        <v>38</v>
      </c>
      <c r="O312" s="90"/>
      <c r="P312" s="228">
        <f>O312*H312</f>
        <v>0</v>
      </c>
      <c r="Q312" s="228">
        <v>0.00183914</v>
      </c>
      <c r="R312" s="228">
        <f>Q312*H312</f>
        <v>0.01471312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167</v>
      </c>
      <c r="AT312" s="230" t="s">
        <v>142</v>
      </c>
      <c r="AU312" s="230" t="s">
        <v>83</v>
      </c>
      <c r="AY312" s="16" t="s">
        <v>139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81</v>
      </c>
      <c r="BK312" s="231">
        <f>ROUND(I312*H312,2)</f>
        <v>0</v>
      </c>
      <c r="BL312" s="16" t="s">
        <v>167</v>
      </c>
      <c r="BM312" s="230" t="s">
        <v>497</v>
      </c>
    </row>
    <row r="313" spans="1:65" s="2" customFormat="1" ht="24.15" customHeight="1">
      <c r="A313" s="37"/>
      <c r="B313" s="38"/>
      <c r="C313" s="218" t="s">
        <v>498</v>
      </c>
      <c r="D313" s="218" t="s">
        <v>142</v>
      </c>
      <c r="E313" s="219" t="s">
        <v>1164</v>
      </c>
      <c r="F313" s="220" t="s">
        <v>1165</v>
      </c>
      <c r="G313" s="221" t="s">
        <v>337</v>
      </c>
      <c r="H313" s="271"/>
      <c r="I313" s="223"/>
      <c r="J313" s="224">
        <f>ROUND(I313*H313,2)</f>
        <v>0</v>
      </c>
      <c r="K313" s="225"/>
      <c r="L313" s="43"/>
      <c r="M313" s="226" t="s">
        <v>1</v>
      </c>
      <c r="N313" s="227" t="s">
        <v>38</v>
      </c>
      <c r="O313" s="90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0" t="s">
        <v>167</v>
      </c>
      <c r="AT313" s="230" t="s">
        <v>142</v>
      </c>
      <c r="AU313" s="230" t="s">
        <v>83</v>
      </c>
      <c r="AY313" s="16" t="s">
        <v>139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6" t="s">
        <v>81</v>
      </c>
      <c r="BK313" s="231">
        <f>ROUND(I313*H313,2)</f>
        <v>0</v>
      </c>
      <c r="BL313" s="16" t="s">
        <v>167</v>
      </c>
      <c r="BM313" s="230" t="s">
        <v>721</v>
      </c>
    </row>
    <row r="314" spans="1:63" s="12" customFormat="1" ht="22.8" customHeight="1">
      <c r="A314" s="12"/>
      <c r="B314" s="202"/>
      <c r="C314" s="203"/>
      <c r="D314" s="204" t="s">
        <v>72</v>
      </c>
      <c r="E314" s="216" t="s">
        <v>345</v>
      </c>
      <c r="F314" s="216" t="s">
        <v>346</v>
      </c>
      <c r="G314" s="203"/>
      <c r="H314" s="203"/>
      <c r="I314" s="206"/>
      <c r="J314" s="217">
        <f>BK314</f>
        <v>0</v>
      </c>
      <c r="K314" s="203"/>
      <c r="L314" s="208"/>
      <c r="M314" s="209"/>
      <c r="N314" s="210"/>
      <c r="O314" s="210"/>
      <c r="P314" s="211">
        <f>SUM(P315:P320)</f>
        <v>0</v>
      </c>
      <c r="Q314" s="210"/>
      <c r="R314" s="211">
        <f>SUM(R315:R320)</f>
        <v>0</v>
      </c>
      <c r="S314" s="210"/>
      <c r="T314" s="212">
        <f>SUM(T315:T320)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3" t="s">
        <v>83</v>
      </c>
      <c r="AT314" s="214" t="s">
        <v>72</v>
      </c>
      <c r="AU314" s="214" t="s">
        <v>81</v>
      </c>
      <c r="AY314" s="213" t="s">
        <v>139</v>
      </c>
      <c r="BK314" s="215">
        <f>SUM(BK315:BK320)</f>
        <v>0</v>
      </c>
    </row>
    <row r="315" spans="1:65" s="2" customFormat="1" ht="24.15" customHeight="1">
      <c r="A315" s="37"/>
      <c r="B315" s="38"/>
      <c r="C315" s="218" t="s">
        <v>105</v>
      </c>
      <c r="D315" s="218" t="s">
        <v>142</v>
      </c>
      <c r="E315" s="219" t="s">
        <v>1078</v>
      </c>
      <c r="F315" s="220" t="s">
        <v>1079</v>
      </c>
      <c r="G315" s="221" t="s">
        <v>198</v>
      </c>
      <c r="H315" s="222">
        <v>8</v>
      </c>
      <c r="I315" s="223"/>
      <c r="J315" s="224">
        <f>ROUND(I315*H315,2)</f>
        <v>0</v>
      </c>
      <c r="K315" s="225"/>
      <c r="L315" s="43"/>
      <c r="M315" s="226" t="s">
        <v>1</v>
      </c>
      <c r="N315" s="227" t="s">
        <v>38</v>
      </c>
      <c r="O315" s="90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0" t="s">
        <v>167</v>
      </c>
      <c r="AT315" s="230" t="s">
        <v>142</v>
      </c>
      <c r="AU315" s="230" t="s">
        <v>83</v>
      </c>
      <c r="AY315" s="16" t="s">
        <v>139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6" t="s">
        <v>81</v>
      </c>
      <c r="BK315" s="231">
        <f>ROUND(I315*H315,2)</f>
        <v>0</v>
      </c>
      <c r="BL315" s="16" t="s">
        <v>167</v>
      </c>
      <c r="BM315" s="230" t="s">
        <v>722</v>
      </c>
    </row>
    <row r="316" spans="1:65" s="2" customFormat="1" ht="24.15" customHeight="1">
      <c r="A316" s="37"/>
      <c r="B316" s="38"/>
      <c r="C316" s="260" t="s">
        <v>508</v>
      </c>
      <c r="D316" s="260" t="s">
        <v>230</v>
      </c>
      <c r="E316" s="261" t="s">
        <v>1080</v>
      </c>
      <c r="F316" s="262" t="s">
        <v>1081</v>
      </c>
      <c r="G316" s="263" t="s">
        <v>198</v>
      </c>
      <c r="H316" s="264">
        <v>8</v>
      </c>
      <c r="I316" s="265"/>
      <c r="J316" s="266">
        <f>ROUND(I316*H316,2)</f>
        <v>0</v>
      </c>
      <c r="K316" s="267"/>
      <c r="L316" s="268"/>
      <c r="M316" s="269" t="s">
        <v>1</v>
      </c>
      <c r="N316" s="270" t="s">
        <v>38</v>
      </c>
      <c r="O316" s="90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254</v>
      </c>
      <c r="AT316" s="230" t="s">
        <v>230</v>
      </c>
      <c r="AU316" s="230" t="s">
        <v>83</v>
      </c>
      <c r="AY316" s="16" t="s">
        <v>139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81</v>
      </c>
      <c r="BK316" s="231">
        <f>ROUND(I316*H316,2)</f>
        <v>0</v>
      </c>
      <c r="BL316" s="16" t="s">
        <v>167</v>
      </c>
      <c r="BM316" s="230" t="s">
        <v>511</v>
      </c>
    </row>
    <row r="317" spans="1:65" s="2" customFormat="1" ht="16.5" customHeight="1">
      <c r="A317" s="37"/>
      <c r="B317" s="38"/>
      <c r="C317" s="218" t="s">
        <v>360</v>
      </c>
      <c r="D317" s="218" t="s">
        <v>142</v>
      </c>
      <c r="E317" s="219" t="s">
        <v>347</v>
      </c>
      <c r="F317" s="220" t="s">
        <v>348</v>
      </c>
      <c r="G317" s="221" t="s">
        <v>198</v>
      </c>
      <c r="H317" s="222">
        <v>16</v>
      </c>
      <c r="I317" s="223"/>
      <c r="J317" s="224">
        <f>ROUND(I317*H317,2)</f>
        <v>0</v>
      </c>
      <c r="K317" s="225"/>
      <c r="L317" s="43"/>
      <c r="M317" s="226" t="s">
        <v>1</v>
      </c>
      <c r="N317" s="227" t="s">
        <v>38</v>
      </c>
      <c r="O317" s="90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0" t="s">
        <v>167</v>
      </c>
      <c r="AT317" s="230" t="s">
        <v>142</v>
      </c>
      <c r="AU317" s="230" t="s">
        <v>83</v>
      </c>
      <c r="AY317" s="16" t="s">
        <v>139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6" t="s">
        <v>81</v>
      </c>
      <c r="BK317" s="231">
        <f>ROUND(I317*H317,2)</f>
        <v>0</v>
      </c>
      <c r="BL317" s="16" t="s">
        <v>167</v>
      </c>
      <c r="BM317" s="230" t="s">
        <v>514</v>
      </c>
    </row>
    <row r="318" spans="1:65" s="2" customFormat="1" ht="21.75" customHeight="1">
      <c r="A318" s="37"/>
      <c r="B318" s="38"/>
      <c r="C318" s="260" t="s">
        <v>516</v>
      </c>
      <c r="D318" s="260" t="s">
        <v>230</v>
      </c>
      <c r="E318" s="261" t="s">
        <v>351</v>
      </c>
      <c r="F318" s="262" t="s">
        <v>352</v>
      </c>
      <c r="G318" s="263" t="s">
        <v>198</v>
      </c>
      <c r="H318" s="264">
        <v>16</v>
      </c>
      <c r="I318" s="265"/>
      <c r="J318" s="266">
        <f>ROUND(I318*H318,2)</f>
        <v>0</v>
      </c>
      <c r="K318" s="267"/>
      <c r="L318" s="268"/>
      <c r="M318" s="269" t="s">
        <v>1</v>
      </c>
      <c r="N318" s="270" t="s">
        <v>38</v>
      </c>
      <c r="O318" s="90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254</v>
      </c>
      <c r="AT318" s="230" t="s">
        <v>230</v>
      </c>
      <c r="AU318" s="230" t="s">
        <v>83</v>
      </c>
      <c r="AY318" s="16" t="s">
        <v>139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81</v>
      </c>
      <c r="BK318" s="231">
        <f>ROUND(I318*H318,2)</f>
        <v>0</v>
      </c>
      <c r="BL318" s="16" t="s">
        <v>167</v>
      </c>
      <c r="BM318" s="230" t="s">
        <v>519</v>
      </c>
    </row>
    <row r="319" spans="1:65" s="2" customFormat="1" ht="37.8" customHeight="1">
      <c r="A319" s="37"/>
      <c r="B319" s="38"/>
      <c r="C319" s="218" t="s">
        <v>365</v>
      </c>
      <c r="D319" s="218" t="s">
        <v>142</v>
      </c>
      <c r="E319" s="219" t="s">
        <v>354</v>
      </c>
      <c r="F319" s="220" t="s">
        <v>355</v>
      </c>
      <c r="G319" s="221" t="s">
        <v>356</v>
      </c>
      <c r="H319" s="222">
        <v>3.2</v>
      </c>
      <c r="I319" s="223"/>
      <c r="J319" s="224">
        <f>ROUND(I319*H319,2)</f>
        <v>0</v>
      </c>
      <c r="K319" s="225"/>
      <c r="L319" s="43"/>
      <c r="M319" s="226" t="s">
        <v>1</v>
      </c>
      <c r="N319" s="227" t="s">
        <v>38</v>
      </c>
      <c r="O319" s="90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30" t="s">
        <v>167</v>
      </c>
      <c r="AT319" s="230" t="s">
        <v>142</v>
      </c>
      <c r="AU319" s="230" t="s">
        <v>83</v>
      </c>
      <c r="AY319" s="16" t="s">
        <v>139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6" t="s">
        <v>81</v>
      </c>
      <c r="BK319" s="231">
        <f>ROUND(I319*H319,2)</f>
        <v>0</v>
      </c>
      <c r="BL319" s="16" t="s">
        <v>167</v>
      </c>
      <c r="BM319" s="230" t="s">
        <v>524</v>
      </c>
    </row>
    <row r="320" spans="1:65" s="2" customFormat="1" ht="44.25" customHeight="1">
      <c r="A320" s="37"/>
      <c r="B320" s="38"/>
      <c r="C320" s="218" t="s">
        <v>527</v>
      </c>
      <c r="D320" s="218" t="s">
        <v>142</v>
      </c>
      <c r="E320" s="219" t="s">
        <v>358</v>
      </c>
      <c r="F320" s="220" t="s">
        <v>359</v>
      </c>
      <c r="G320" s="221" t="s">
        <v>198</v>
      </c>
      <c r="H320" s="222">
        <v>1</v>
      </c>
      <c r="I320" s="223"/>
      <c r="J320" s="224">
        <f>ROUND(I320*H320,2)</f>
        <v>0</v>
      </c>
      <c r="K320" s="225"/>
      <c r="L320" s="43"/>
      <c r="M320" s="226" t="s">
        <v>1</v>
      </c>
      <c r="N320" s="227" t="s">
        <v>38</v>
      </c>
      <c r="O320" s="90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167</v>
      </c>
      <c r="AT320" s="230" t="s">
        <v>142</v>
      </c>
      <c r="AU320" s="230" t="s">
        <v>83</v>
      </c>
      <c r="AY320" s="16" t="s">
        <v>139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81</v>
      </c>
      <c r="BK320" s="231">
        <f>ROUND(I320*H320,2)</f>
        <v>0</v>
      </c>
      <c r="BL320" s="16" t="s">
        <v>167</v>
      </c>
      <c r="BM320" s="230" t="s">
        <v>530</v>
      </c>
    </row>
    <row r="321" spans="1:63" s="12" customFormat="1" ht="22.8" customHeight="1">
      <c r="A321" s="12"/>
      <c r="B321" s="202"/>
      <c r="C321" s="203"/>
      <c r="D321" s="204" t="s">
        <v>72</v>
      </c>
      <c r="E321" s="216" t="s">
        <v>361</v>
      </c>
      <c r="F321" s="216" t="s">
        <v>362</v>
      </c>
      <c r="G321" s="203"/>
      <c r="H321" s="203"/>
      <c r="I321" s="206"/>
      <c r="J321" s="217">
        <f>BK321</f>
        <v>0</v>
      </c>
      <c r="K321" s="203"/>
      <c r="L321" s="208"/>
      <c r="M321" s="209"/>
      <c r="N321" s="210"/>
      <c r="O321" s="210"/>
      <c r="P321" s="211">
        <f>SUM(P322:P324)</f>
        <v>0</v>
      </c>
      <c r="Q321" s="210"/>
      <c r="R321" s="211">
        <f>SUM(R322:R324)</f>
        <v>0</v>
      </c>
      <c r="S321" s="210"/>
      <c r="T321" s="212">
        <f>SUM(T322:T324)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13" t="s">
        <v>83</v>
      </c>
      <c r="AT321" s="214" t="s">
        <v>72</v>
      </c>
      <c r="AU321" s="214" t="s">
        <v>81</v>
      </c>
      <c r="AY321" s="213" t="s">
        <v>139</v>
      </c>
      <c r="BK321" s="215">
        <f>SUM(BK322:BK324)</f>
        <v>0</v>
      </c>
    </row>
    <row r="322" spans="1:65" s="2" customFormat="1" ht="21.75" customHeight="1">
      <c r="A322" s="37"/>
      <c r="B322" s="38"/>
      <c r="C322" s="218" t="s">
        <v>370</v>
      </c>
      <c r="D322" s="218" t="s">
        <v>142</v>
      </c>
      <c r="E322" s="219" t="s">
        <v>393</v>
      </c>
      <c r="F322" s="220" t="s">
        <v>394</v>
      </c>
      <c r="G322" s="221" t="s">
        <v>198</v>
      </c>
      <c r="H322" s="222">
        <v>8</v>
      </c>
      <c r="I322" s="223"/>
      <c r="J322" s="224">
        <f>ROUND(I322*H322,2)</f>
        <v>0</v>
      </c>
      <c r="K322" s="225"/>
      <c r="L322" s="43"/>
      <c r="M322" s="226" t="s">
        <v>1</v>
      </c>
      <c r="N322" s="227" t="s">
        <v>38</v>
      </c>
      <c r="O322" s="90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167</v>
      </c>
      <c r="AT322" s="230" t="s">
        <v>142</v>
      </c>
      <c r="AU322" s="230" t="s">
        <v>83</v>
      </c>
      <c r="AY322" s="16" t="s">
        <v>139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81</v>
      </c>
      <c r="BK322" s="231">
        <f>ROUND(I322*H322,2)</f>
        <v>0</v>
      </c>
      <c r="BL322" s="16" t="s">
        <v>167</v>
      </c>
      <c r="BM322" s="230" t="s">
        <v>537</v>
      </c>
    </row>
    <row r="323" spans="1:65" s="2" customFormat="1" ht="24.15" customHeight="1">
      <c r="A323" s="37"/>
      <c r="B323" s="38"/>
      <c r="C323" s="260" t="s">
        <v>538</v>
      </c>
      <c r="D323" s="260" t="s">
        <v>230</v>
      </c>
      <c r="E323" s="261" t="s">
        <v>396</v>
      </c>
      <c r="F323" s="262" t="s">
        <v>397</v>
      </c>
      <c r="G323" s="263" t="s">
        <v>198</v>
      </c>
      <c r="H323" s="264">
        <v>8</v>
      </c>
      <c r="I323" s="265"/>
      <c r="J323" s="266">
        <f>ROUND(I323*H323,2)</f>
        <v>0</v>
      </c>
      <c r="K323" s="267"/>
      <c r="L323" s="268"/>
      <c r="M323" s="269" t="s">
        <v>1</v>
      </c>
      <c r="N323" s="270" t="s">
        <v>38</v>
      </c>
      <c r="O323" s="90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0" t="s">
        <v>254</v>
      </c>
      <c r="AT323" s="230" t="s">
        <v>230</v>
      </c>
      <c r="AU323" s="230" t="s">
        <v>83</v>
      </c>
      <c r="AY323" s="16" t="s">
        <v>139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6" t="s">
        <v>81</v>
      </c>
      <c r="BK323" s="231">
        <f>ROUND(I323*H323,2)</f>
        <v>0</v>
      </c>
      <c r="BL323" s="16" t="s">
        <v>167</v>
      </c>
      <c r="BM323" s="230" t="s">
        <v>541</v>
      </c>
    </row>
    <row r="324" spans="1:65" s="2" customFormat="1" ht="24.15" customHeight="1">
      <c r="A324" s="37"/>
      <c r="B324" s="38"/>
      <c r="C324" s="218" t="s">
        <v>373</v>
      </c>
      <c r="D324" s="218" t="s">
        <v>142</v>
      </c>
      <c r="E324" s="219" t="s">
        <v>1166</v>
      </c>
      <c r="F324" s="220" t="s">
        <v>1167</v>
      </c>
      <c r="G324" s="221" t="s">
        <v>337</v>
      </c>
      <c r="H324" s="271"/>
      <c r="I324" s="223"/>
      <c r="J324" s="224">
        <f>ROUND(I324*H324,2)</f>
        <v>0</v>
      </c>
      <c r="K324" s="225"/>
      <c r="L324" s="43"/>
      <c r="M324" s="226" t="s">
        <v>1</v>
      </c>
      <c r="N324" s="227" t="s">
        <v>38</v>
      </c>
      <c r="O324" s="90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167</v>
      </c>
      <c r="AT324" s="230" t="s">
        <v>142</v>
      </c>
      <c r="AU324" s="230" t="s">
        <v>83</v>
      </c>
      <c r="AY324" s="16" t="s">
        <v>139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81</v>
      </c>
      <c r="BK324" s="231">
        <f>ROUND(I324*H324,2)</f>
        <v>0</v>
      </c>
      <c r="BL324" s="16" t="s">
        <v>167</v>
      </c>
      <c r="BM324" s="230" t="s">
        <v>544</v>
      </c>
    </row>
    <row r="325" spans="1:63" s="12" customFormat="1" ht="22.8" customHeight="1">
      <c r="A325" s="12"/>
      <c r="B325" s="202"/>
      <c r="C325" s="203"/>
      <c r="D325" s="204" t="s">
        <v>72</v>
      </c>
      <c r="E325" s="216" t="s">
        <v>403</v>
      </c>
      <c r="F325" s="216" t="s">
        <v>404</v>
      </c>
      <c r="G325" s="203"/>
      <c r="H325" s="203"/>
      <c r="I325" s="206"/>
      <c r="J325" s="217">
        <f>BK325</f>
        <v>0</v>
      </c>
      <c r="K325" s="203"/>
      <c r="L325" s="208"/>
      <c r="M325" s="209"/>
      <c r="N325" s="210"/>
      <c r="O325" s="210"/>
      <c r="P325" s="211">
        <f>SUM(P326:P341)</f>
        <v>0</v>
      </c>
      <c r="Q325" s="210"/>
      <c r="R325" s="211">
        <f>SUM(R326:R341)</f>
        <v>0.027299999999999998</v>
      </c>
      <c r="S325" s="210"/>
      <c r="T325" s="212">
        <f>SUM(T326:T341)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3" t="s">
        <v>83</v>
      </c>
      <c r="AT325" s="214" t="s">
        <v>72</v>
      </c>
      <c r="AU325" s="214" t="s">
        <v>81</v>
      </c>
      <c r="AY325" s="213" t="s">
        <v>139</v>
      </c>
      <c r="BK325" s="215">
        <f>SUM(BK326:BK341)</f>
        <v>0</v>
      </c>
    </row>
    <row r="326" spans="1:65" s="2" customFormat="1" ht="24.15" customHeight="1">
      <c r="A326" s="37"/>
      <c r="B326" s="38"/>
      <c r="C326" s="218" t="s">
        <v>546</v>
      </c>
      <c r="D326" s="218" t="s">
        <v>142</v>
      </c>
      <c r="E326" s="219" t="s">
        <v>1082</v>
      </c>
      <c r="F326" s="220" t="s">
        <v>1083</v>
      </c>
      <c r="G326" s="221" t="s">
        <v>198</v>
      </c>
      <c r="H326" s="222">
        <v>10</v>
      </c>
      <c r="I326" s="223"/>
      <c r="J326" s="224">
        <f>ROUND(I326*H326,2)</f>
        <v>0</v>
      </c>
      <c r="K326" s="225"/>
      <c r="L326" s="43"/>
      <c r="M326" s="226" t="s">
        <v>1</v>
      </c>
      <c r="N326" s="227" t="s">
        <v>38</v>
      </c>
      <c r="O326" s="90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167</v>
      </c>
      <c r="AT326" s="230" t="s">
        <v>142</v>
      </c>
      <c r="AU326" s="230" t="s">
        <v>83</v>
      </c>
      <c r="AY326" s="16" t="s">
        <v>139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81</v>
      </c>
      <c r="BK326" s="231">
        <f>ROUND(I326*H326,2)</f>
        <v>0</v>
      </c>
      <c r="BL326" s="16" t="s">
        <v>167</v>
      </c>
      <c r="BM326" s="230" t="s">
        <v>549</v>
      </c>
    </row>
    <row r="327" spans="1:65" s="2" customFormat="1" ht="24.15" customHeight="1">
      <c r="A327" s="37"/>
      <c r="B327" s="38"/>
      <c r="C327" s="260" t="s">
        <v>108</v>
      </c>
      <c r="D327" s="260" t="s">
        <v>230</v>
      </c>
      <c r="E327" s="261" t="s">
        <v>1084</v>
      </c>
      <c r="F327" s="262" t="s">
        <v>1085</v>
      </c>
      <c r="G327" s="263" t="s">
        <v>198</v>
      </c>
      <c r="H327" s="264">
        <v>8</v>
      </c>
      <c r="I327" s="265"/>
      <c r="J327" s="266">
        <f>ROUND(I327*H327,2)</f>
        <v>0</v>
      </c>
      <c r="K327" s="267"/>
      <c r="L327" s="268"/>
      <c r="M327" s="269" t="s">
        <v>1</v>
      </c>
      <c r="N327" s="270" t="s">
        <v>38</v>
      </c>
      <c r="O327" s="90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254</v>
      </c>
      <c r="AT327" s="230" t="s">
        <v>230</v>
      </c>
      <c r="AU327" s="230" t="s">
        <v>83</v>
      </c>
      <c r="AY327" s="16" t="s">
        <v>139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81</v>
      </c>
      <c r="BK327" s="231">
        <f>ROUND(I327*H327,2)</f>
        <v>0</v>
      </c>
      <c r="BL327" s="16" t="s">
        <v>167</v>
      </c>
      <c r="BM327" s="230" t="s">
        <v>554</v>
      </c>
    </row>
    <row r="328" spans="1:65" s="2" customFormat="1" ht="24.15" customHeight="1">
      <c r="A328" s="37"/>
      <c r="B328" s="38"/>
      <c r="C328" s="260" t="s">
        <v>557</v>
      </c>
      <c r="D328" s="260" t="s">
        <v>230</v>
      </c>
      <c r="E328" s="261" t="s">
        <v>1086</v>
      </c>
      <c r="F328" s="262" t="s">
        <v>1087</v>
      </c>
      <c r="G328" s="263" t="s">
        <v>198</v>
      </c>
      <c r="H328" s="264">
        <v>2</v>
      </c>
      <c r="I328" s="265"/>
      <c r="J328" s="266">
        <f>ROUND(I328*H328,2)</f>
        <v>0</v>
      </c>
      <c r="K328" s="267"/>
      <c r="L328" s="268"/>
      <c r="M328" s="269" t="s">
        <v>1</v>
      </c>
      <c r="N328" s="270" t="s">
        <v>38</v>
      </c>
      <c r="O328" s="90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254</v>
      </c>
      <c r="AT328" s="230" t="s">
        <v>230</v>
      </c>
      <c r="AU328" s="230" t="s">
        <v>83</v>
      </c>
      <c r="AY328" s="16" t="s">
        <v>139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81</v>
      </c>
      <c r="BK328" s="231">
        <f>ROUND(I328*H328,2)</f>
        <v>0</v>
      </c>
      <c r="BL328" s="16" t="s">
        <v>167</v>
      </c>
      <c r="BM328" s="230" t="s">
        <v>742</v>
      </c>
    </row>
    <row r="329" spans="1:65" s="2" customFormat="1" ht="24.15" customHeight="1">
      <c r="A329" s="37"/>
      <c r="B329" s="38"/>
      <c r="C329" s="218" t="s">
        <v>380</v>
      </c>
      <c r="D329" s="218" t="s">
        <v>142</v>
      </c>
      <c r="E329" s="219" t="s">
        <v>412</v>
      </c>
      <c r="F329" s="220" t="s">
        <v>413</v>
      </c>
      <c r="G329" s="221" t="s">
        <v>198</v>
      </c>
      <c r="H329" s="222">
        <v>13</v>
      </c>
      <c r="I329" s="223"/>
      <c r="J329" s="224">
        <f>ROUND(I329*H329,2)</f>
        <v>0</v>
      </c>
      <c r="K329" s="225"/>
      <c r="L329" s="43"/>
      <c r="M329" s="226" t="s">
        <v>1</v>
      </c>
      <c r="N329" s="227" t="s">
        <v>38</v>
      </c>
      <c r="O329" s="90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167</v>
      </c>
      <c r="AT329" s="230" t="s">
        <v>142</v>
      </c>
      <c r="AU329" s="230" t="s">
        <v>83</v>
      </c>
      <c r="AY329" s="16" t="s">
        <v>139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81</v>
      </c>
      <c r="BK329" s="231">
        <f>ROUND(I329*H329,2)</f>
        <v>0</v>
      </c>
      <c r="BL329" s="16" t="s">
        <v>167</v>
      </c>
      <c r="BM329" s="230" t="s">
        <v>560</v>
      </c>
    </row>
    <row r="330" spans="1:65" s="2" customFormat="1" ht="33" customHeight="1">
      <c r="A330" s="37"/>
      <c r="B330" s="38"/>
      <c r="C330" s="260" t="s">
        <v>566</v>
      </c>
      <c r="D330" s="260" t="s">
        <v>230</v>
      </c>
      <c r="E330" s="261" t="s">
        <v>416</v>
      </c>
      <c r="F330" s="262" t="s">
        <v>417</v>
      </c>
      <c r="G330" s="263" t="s">
        <v>198</v>
      </c>
      <c r="H330" s="264">
        <v>11</v>
      </c>
      <c r="I330" s="265"/>
      <c r="J330" s="266">
        <f>ROUND(I330*H330,2)</f>
        <v>0</v>
      </c>
      <c r="K330" s="267"/>
      <c r="L330" s="268"/>
      <c r="M330" s="269" t="s">
        <v>1</v>
      </c>
      <c r="N330" s="270" t="s">
        <v>38</v>
      </c>
      <c r="O330" s="90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0" t="s">
        <v>254</v>
      </c>
      <c r="AT330" s="230" t="s">
        <v>230</v>
      </c>
      <c r="AU330" s="230" t="s">
        <v>83</v>
      </c>
      <c r="AY330" s="16" t="s">
        <v>139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6" t="s">
        <v>81</v>
      </c>
      <c r="BK330" s="231">
        <f>ROUND(I330*H330,2)</f>
        <v>0</v>
      </c>
      <c r="BL330" s="16" t="s">
        <v>167</v>
      </c>
      <c r="BM330" s="230" t="s">
        <v>565</v>
      </c>
    </row>
    <row r="331" spans="1:65" s="2" customFormat="1" ht="33" customHeight="1">
      <c r="A331" s="37"/>
      <c r="B331" s="38"/>
      <c r="C331" s="260" t="s">
        <v>385</v>
      </c>
      <c r="D331" s="260" t="s">
        <v>230</v>
      </c>
      <c r="E331" s="261" t="s">
        <v>409</v>
      </c>
      <c r="F331" s="262" t="s">
        <v>410</v>
      </c>
      <c r="G331" s="263" t="s">
        <v>198</v>
      </c>
      <c r="H331" s="264">
        <v>2</v>
      </c>
      <c r="I331" s="265"/>
      <c r="J331" s="266">
        <f>ROUND(I331*H331,2)</f>
        <v>0</v>
      </c>
      <c r="K331" s="267"/>
      <c r="L331" s="268"/>
      <c r="M331" s="269" t="s">
        <v>1</v>
      </c>
      <c r="N331" s="270" t="s">
        <v>38</v>
      </c>
      <c r="O331" s="90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254</v>
      </c>
      <c r="AT331" s="230" t="s">
        <v>230</v>
      </c>
      <c r="AU331" s="230" t="s">
        <v>83</v>
      </c>
      <c r="AY331" s="16" t="s">
        <v>139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81</v>
      </c>
      <c r="BK331" s="231">
        <f>ROUND(I331*H331,2)</f>
        <v>0</v>
      </c>
      <c r="BL331" s="16" t="s">
        <v>167</v>
      </c>
      <c r="BM331" s="230" t="s">
        <v>569</v>
      </c>
    </row>
    <row r="332" spans="1:65" s="2" customFormat="1" ht="24.15" customHeight="1">
      <c r="A332" s="37"/>
      <c r="B332" s="38"/>
      <c r="C332" s="218" t="s">
        <v>574</v>
      </c>
      <c r="D332" s="218" t="s">
        <v>142</v>
      </c>
      <c r="E332" s="219" t="s">
        <v>426</v>
      </c>
      <c r="F332" s="220" t="s">
        <v>427</v>
      </c>
      <c r="G332" s="221" t="s">
        <v>198</v>
      </c>
      <c r="H332" s="222">
        <v>13</v>
      </c>
      <c r="I332" s="223"/>
      <c r="J332" s="224">
        <f>ROUND(I332*H332,2)</f>
        <v>0</v>
      </c>
      <c r="K332" s="225"/>
      <c r="L332" s="43"/>
      <c r="M332" s="226" t="s">
        <v>1</v>
      </c>
      <c r="N332" s="227" t="s">
        <v>38</v>
      </c>
      <c r="O332" s="90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167</v>
      </c>
      <c r="AT332" s="230" t="s">
        <v>142</v>
      </c>
      <c r="AU332" s="230" t="s">
        <v>83</v>
      </c>
      <c r="AY332" s="16" t="s">
        <v>139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81</v>
      </c>
      <c r="BK332" s="231">
        <f>ROUND(I332*H332,2)</f>
        <v>0</v>
      </c>
      <c r="BL332" s="16" t="s">
        <v>167</v>
      </c>
      <c r="BM332" s="230" t="s">
        <v>572</v>
      </c>
    </row>
    <row r="333" spans="1:65" s="2" customFormat="1" ht="16.5" customHeight="1">
      <c r="A333" s="37"/>
      <c r="B333" s="38"/>
      <c r="C333" s="260" t="s">
        <v>390</v>
      </c>
      <c r="D333" s="260" t="s">
        <v>230</v>
      </c>
      <c r="E333" s="261" t="s">
        <v>430</v>
      </c>
      <c r="F333" s="262" t="s">
        <v>431</v>
      </c>
      <c r="G333" s="263" t="s">
        <v>198</v>
      </c>
      <c r="H333" s="264">
        <v>13</v>
      </c>
      <c r="I333" s="265"/>
      <c r="J333" s="266">
        <f>ROUND(I333*H333,2)</f>
        <v>0</v>
      </c>
      <c r="K333" s="267"/>
      <c r="L333" s="268"/>
      <c r="M333" s="269" t="s">
        <v>1</v>
      </c>
      <c r="N333" s="270" t="s">
        <v>38</v>
      </c>
      <c r="O333" s="90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0" t="s">
        <v>254</v>
      </c>
      <c r="AT333" s="230" t="s">
        <v>230</v>
      </c>
      <c r="AU333" s="230" t="s">
        <v>83</v>
      </c>
      <c r="AY333" s="16" t="s">
        <v>139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6" t="s">
        <v>81</v>
      </c>
      <c r="BK333" s="231">
        <f>ROUND(I333*H333,2)</f>
        <v>0</v>
      </c>
      <c r="BL333" s="16" t="s">
        <v>167</v>
      </c>
      <c r="BM333" s="230" t="s">
        <v>577</v>
      </c>
    </row>
    <row r="334" spans="1:65" s="2" customFormat="1" ht="21.75" customHeight="1">
      <c r="A334" s="37"/>
      <c r="B334" s="38"/>
      <c r="C334" s="218" t="s">
        <v>587</v>
      </c>
      <c r="D334" s="218" t="s">
        <v>142</v>
      </c>
      <c r="E334" s="219" t="s">
        <v>433</v>
      </c>
      <c r="F334" s="220" t="s">
        <v>434</v>
      </c>
      <c r="G334" s="221" t="s">
        <v>198</v>
      </c>
      <c r="H334" s="222">
        <v>23</v>
      </c>
      <c r="I334" s="223"/>
      <c r="J334" s="224">
        <f>ROUND(I334*H334,2)</f>
        <v>0</v>
      </c>
      <c r="K334" s="225"/>
      <c r="L334" s="43"/>
      <c r="M334" s="226" t="s">
        <v>1</v>
      </c>
      <c r="N334" s="227" t="s">
        <v>38</v>
      </c>
      <c r="O334" s="90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0" t="s">
        <v>167</v>
      </c>
      <c r="AT334" s="230" t="s">
        <v>142</v>
      </c>
      <c r="AU334" s="230" t="s">
        <v>83</v>
      </c>
      <c r="AY334" s="16" t="s">
        <v>139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6" t="s">
        <v>81</v>
      </c>
      <c r="BK334" s="231">
        <f>ROUND(I334*H334,2)</f>
        <v>0</v>
      </c>
      <c r="BL334" s="16" t="s">
        <v>167</v>
      </c>
      <c r="BM334" s="230" t="s">
        <v>585</v>
      </c>
    </row>
    <row r="335" spans="1:65" s="2" customFormat="1" ht="24.15" customHeight="1">
      <c r="A335" s="37"/>
      <c r="B335" s="38"/>
      <c r="C335" s="260" t="s">
        <v>395</v>
      </c>
      <c r="D335" s="260" t="s">
        <v>230</v>
      </c>
      <c r="E335" s="261" t="s">
        <v>437</v>
      </c>
      <c r="F335" s="262" t="s">
        <v>438</v>
      </c>
      <c r="G335" s="263" t="s">
        <v>198</v>
      </c>
      <c r="H335" s="264">
        <v>10</v>
      </c>
      <c r="I335" s="265"/>
      <c r="J335" s="266">
        <f>ROUND(I335*H335,2)</f>
        <v>0</v>
      </c>
      <c r="K335" s="267"/>
      <c r="L335" s="268"/>
      <c r="M335" s="269" t="s">
        <v>1</v>
      </c>
      <c r="N335" s="270" t="s">
        <v>38</v>
      </c>
      <c r="O335" s="90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254</v>
      </c>
      <c r="AT335" s="230" t="s">
        <v>230</v>
      </c>
      <c r="AU335" s="230" t="s">
        <v>83</v>
      </c>
      <c r="AY335" s="16" t="s">
        <v>139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81</v>
      </c>
      <c r="BK335" s="231">
        <f>ROUND(I335*H335,2)</f>
        <v>0</v>
      </c>
      <c r="BL335" s="16" t="s">
        <v>167</v>
      </c>
      <c r="BM335" s="230" t="s">
        <v>590</v>
      </c>
    </row>
    <row r="336" spans="1:65" s="2" customFormat="1" ht="16.5" customHeight="1">
      <c r="A336" s="37"/>
      <c r="B336" s="38"/>
      <c r="C336" s="260" t="s">
        <v>596</v>
      </c>
      <c r="D336" s="260" t="s">
        <v>230</v>
      </c>
      <c r="E336" s="261" t="s">
        <v>440</v>
      </c>
      <c r="F336" s="262" t="s">
        <v>441</v>
      </c>
      <c r="G336" s="263" t="s">
        <v>198</v>
      </c>
      <c r="H336" s="264">
        <v>13</v>
      </c>
      <c r="I336" s="265"/>
      <c r="J336" s="266">
        <f>ROUND(I336*H336,2)</f>
        <v>0</v>
      </c>
      <c r="K336" s="267"/>
      <c r="L336" s="268"/>
      <c r="M336" s="269" t="s">
        <v>1</v>
      </c>
      <c r="N336" s="270" t="s">
        <v>38</v>
      </c>
      <c r="O336" s="90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254</v>
      </c>
      <c r="AT336" s="230" t="s">
        <v>230</v>
      </c>
      <c r="AU336" s="230" t="s">
        <v>83</v>
      </c>
      <c r="AY336" s="16" t="s">
        <v>139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81</v>
      </c>
      <c r="BK336" s="231">
        <f>ROUND(I336*H336,2)</f>
        <v>0</v>
      </c>
      <c r="BL336" s="16" t="s">
        <v>167</v>
      </c>
      <c r="BM336" s="230" t="s">
        <v>594</v>
      </c>
    </row>
    <row r="337" spans="1:65" s="2" customFormat="1" ht="21.75" customHeight="1">
      <c r="A337" s="37"/>
      <c r="B337" s="38"/>
      <c r="C337" s="260" t="s">
        <v>398</v>
      </c>
      <c r="D337" s="260" t="s">
        <v>230</v>
      </c>
      <c r="E337" s="261" t="s">
        <v>1088</v>
      </c>
      <c r="F337" s="262" t="s">
        <v>1089</v>
      </c>
      <c r="G337" s="263" t="s">
        <v>198</v>
      </c>
      <c r="H337" s="264">
        <v>13</v>
      </c>
      <c r="I337" s="265"/>
      <c r="J337" s="266">
        <f>ROUND(I337*H337,2)</f>
        <v>0</v>
      </c>
      <c r="K337" s="267"/>
      <c r="L337" s="268"/>
      <c r="M337" s="269" t="s">
        <v>1</v>
      </c>
      <c r="N337" s="270" t="s">
        <v>38</v>
      </c>
      <c r="O337" s="90"/>
      <c r="P337" s="228">
        <f>O337*H337</f>
        <v>0</v>
      </c>
      <c r="Q337" s="228">
        <v>0.0021</v>
      </c>
      <c r="R337" s="228">
        <f>Q337*H337</f>
        <v>0.027299999999999998</v>
      </c>
      <c r="S337" s="228">
        <v>0</v>
      </c>
      <c r="T337" s="229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0" t="s">
        <v>254</v>
      </c>
      <c r="AT337" s="230" t="s">
        <v>230</v>
      </c>
      <c r="AU337" s="230" t="s">
        <v>83</v>
      </c>
      <c r="AY337" s="16" t="s">
        <v>139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6" t="s">
        <v>81</v>
      </c>
      <c r="BK337" s="231">
        <f>ROUND(I337*H337,2)</f>
        <v>0</v>
      </c>
      <c r="BL337" s="16" t="s">
        <v>167</v>
      </c>
      <c r="BM337" s="230" t="s">
        <v>1237</v>
      </c>
    </row>
    <row r="338" spans="1:65" s="2" customFormat="1" ht="33" customHeight="1">
      <c r="A338" s="37"/>
      <c r="B338" s="38"/>
      <c r="C338" s="218" t="s">
        <v>603</v>
      </c>
      <c r="D338" s="218" t="s">
        <v>142</v>
      </c>
      <c r="E338" s="219" t="s">
        <v>1091</v>
      </c>
      <c r="F338" s="220" t="s">
        <v>1092</v>
      </c>
      <c r="G338" s="221" t="s">
        <v>198</v>
      </c>
      <c r="H338" s="222">
        <v>8</v>
      </c>
      <c r="I338" s="223"/>
      <c r="J338" s="224">
        <f>ROUND(I338*H338,2)</f>
        <v>0</v>
      </c>
      <c r="K338" s="225"/>
      <c r="L338" s="43"/>
      <c r="M338" s="226" t="s">
        <v>1</v>
      </c>
      <c r="N338" s="227" t="s">
        <v>38</v>
      </c>
      <c r="O338" s="90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167</v>
      </c>
      <c r="AT338" s="230" t="s">
        <v>142</v>
      </c>
      <c r="AU338" s="230" t="s">
        <v>83</v>
      </c>
      <c r="AY338" s="16" t="s">
        <v>139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81</v>
      </c>
      <c r="BK338" s="231">
        <f>ROUND(I338*H338,2)</f>
        <v>0</v>
      </c>
      <c r="BL338" s="16" t="s">
        <v>167</v>
      </c>
      <c r="BM338" s="230" t="s">
        <v>606</v>
      </c>
    </row>
    <row r="339" spans="1:65" s="2" customFormat="1" ht="16.5" customHeight="1">
      <c r="A339" s="37"/>
      <c r="B339" s="38"/>
      <c r="C339" s="218" t="s">
        <v>402</v>
      </c>
      <c r="D339" s="218" t="s">
        <v>142</v>
      </c>
      <c r="E339" s="219" t="s">
        <v>1093</v>
      </c>
      <c r="F339" s="220" t="s">
        <v>1094</v>
      </c>
      <c r="G339" s="221" t="s">
        <v>198</v>
      </c>
      <c r="H339" s="222">
        <v>8</v>
      </c>
      <c r="I339" s="223"/>
      <c r="J339" s="224">
        <f>ROUND(I339*H339,2)</f>
        <v>0</v>
      </c>
      <c r="K339" s="225"/>
      <c r="L339" s="43"/>
      <c r="M339" s="226" t="s">
        <v>1</v>
      </c>
      <c r="N339" s="227" t="s">
        <v>38</v>
      </c>
      <c r="O339" s="90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0" t="s">
        <v>167</v>
      </c>
      <c r="AT339" s="230" t="s">
        <v>142</v>
      </c>
      <c r="AU339" s="230" t="s">
        <v>83</v>
      </c>
      <c r="AY339" s="16" t="s">
        <v>139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6" t="s">
        <v>81</v>
      </c>
      <c r="BK339" s="231">
        <f>ROUND(I339*H339,2)</f>
        <v>0</v>
      </c>
      <c r="BL339" s="16" t="s">
        <v>167</v>
      </c>
      <c r="BM339" s="230" t="s">
        <v>612</v>
      </c>
    </row>
    <row r="340" spans="1:65" s="2" customFormat="1" ht="16.5" customHeight="1">
      <c r="A340" s="37"/>
      <c r="B340" s="38"/>
      <c r="C340" s="218" t="s">
        <v>876</v>
      </c>
      <c r="D340" s="218" t="s">
        <v>142</v>
      </c>
      <c r="E340" s="219" t="s">
        <v>1095</v>
      </c>
      <c r="F340" s="220" t="s">
        <v>1096</v>
      </c>
      <c r="G340" s="221" t="s">
        <v>198</v>
      </c>
      <c r="H340" s="222">
        <v>8</v>
      </c>
      <c r="I340" s="223"/>
      <c r="J340" s="224">
        <f>ROUND(I340*H340,2)</f>
        <v>0</v>
      </c>
      <c r="K340" s="225"/>
      <c r="L340" s="43"/>
      <c r="M340" s="226" t="s">
        <v>1</v>
      </c>
      <c r="N340" s="227" t="s">
        <v>38</v>
      </c>
      <c r="O340" s="90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0" t="s">
        <v>167</v>
      </c>
      <c r="AT340" s="230" t="s">
        <v>142</v>
      </c>
      <c r="AU340" s="230" t="s">
        <v>83</v>
      </c>
      <c r="AY340" s="16" t="s">
        <v>139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6" t="s">
        <v>81</v>
      </c>
      <c r="BK340" s="231">
        <f>ROUND(I340*H340,2)</f>
        <v>0</v>
      </c>
      <c r="BL340" s="16" t="s">
        <v>167</v>
      </c>
      <c r="BM340" s="230" t="s">
        <v>875</v>
      </c>
    </row>
    <row r="341" spans="1:65" s="2" customFormat="1" ht="24.15" customHeight="1">
      <c r="A341" s="37"/>
      <c r="B341" s="38"/>
      <c r="C341" s="218" t="s">
        <v>407</v>
      </c>
      <c r="D341" s="218" t="s">
        <v>142</v>
      </c>
      <c r="E341" s="219" t="s">
        <v>1169</v>
      </c>
      <c r="F341" s="220" t="s">
        <v>1170</v>
      </c>
      <c r="G341" s="221" t="s">
        <v>337</v>
      </c>
      <c r="H341" s="271"/>
      <c r="I341" s="223"/>
      <c r="J341" s="224">
        <f>ROUND(I341*H341,2)</f>
        <v>0</v>
      </c>
      <c r="K341" s="225"/>
      <c r="L341" s="43"/>
      <c r="M341" s="226" t="s">
        <v>1</v>
      </c>
      <c r="N341" s="227" t="s">
        <v>38</v>
      </c>
      <c r="O341" s="90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0" t="s">
        <v>167</v>
      </c>
      <c r="AT341" s="230" t="s">
        <v>142</v>
      </c>
      <c r="AU341" s="230" t="s">
        <v>83</v>
      </c>
      <c r="AY341" s="16" t="s">
        <v>139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6" t="s">
        <v>81</v>
      </c>
      <c r="BK341" s="231">
        <f>ROUND(I341*H341,2)</f>
        <v>0</v>
      </c>
      <c r="BL341" s="16" t="s">
        <v>167</v>
      </c>
      <c r="BM341" s="230" t="s">
        <v>879</v>
      </c>
    </row>
    <row r="342" spans="1:63" s="12" customFormat="1" ht="22.8" customHeight="1">
      <c r="A342" s="12"/>
      <c r="B342" s="202"/>
      <c r="C342" s="203"/>
      <c r="D342" s="204" t="s">
        <v>72</v>
      </c>
      <c r="E342" s="216" t="s">
        <v>457</v>
      </c>
      <c r="F342" s="216" t="s">
        <v>458</v>
      </c>
      <c r="G342" s="203"/>
      <c r="H342" s="203"/>
      <c r="I342" s="206"/>
      <c r="J342" s="217">
        <f>BK342</f>
        <v>0</v>
      </c>
      <c r="K342" s="203"/>
      <c r="L342" s="208"/>
      <c r="M342" s="209"/>
      <c r="N342" s="210"/>
      <c r="O342" s="210"/>
      <c r="P342" s="211">
        <f>SUM(P343:P348)</f>
        <v>0</v>
      </c>
      <c r="Q342" s="210"/>
      <c r="R342" s="211">
        <f>SUM(R343:R348)</f>
        <v>0.00644644</v>
      </c>
      <c r="S342" s="210"/>
      <c r="T342" s="212">
        <f>SUM(T343:T348)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3" t="s">
        <v>83</v>
      </c>
      <c r="AT342" s="214" t="s">
        <v>72</v>
      </c>
      <c r="AU342" s="214" t="s">
        <v>81</v>
      </c>
      <c r="AY342" s="213" t="s">
        <v>139</v>
      </c>
      <c r="BK342" s="215">
        <f>SUM(BK343:BK348)</f>
        <v>0</v>
      </c>
    </row>
    <row r="343" spans="1:65" s="2" customFormat="1" ht="16.5" customHeight="1">
      <c r="A343" s="37"/>
      <c r="B343" s="38"/>
      <c r="C343" s="218" t="s">
        <v>883</v>
      </c>
      <c r="D343" s="218" t="s">
        <v>142</v>
      </c>
      <c r="E343" s="219" t="s">
        <v>1097</v>
      </c>
      <c r="F343" s="220" t="s">
        <v>1098</v>
      </c>
      <c r="G343" s="221" t="s">
        <v>201</v>
      </c>
      <c r="H343" s="222">
        <v>117.208</v>
      </c>
      <c r="I343" s="223"/>
      <c r="J343" s="224">
        <f>ROUND(I343*H343,2)</f>
        <v>0</v>
      </c>
      <c r="K343" s="225"/>
      <c r="L343" s="43"/>
      <c r="M343" s="226" t="s">
        <v>1</v>
      </c>
      <c r="N343" s="227" t="s">
        <v>38</v>
      </c>
      <c r="O343" s="90"/>
      <c r="P343" s="228">
        <f>O343*H343</f>
        <v>0</v>
      </c>
      <c r="Q343" s="228">
        <v>5.5E-05</v>
      </c>
      <c r="R343" s="228">
        <f>Q343*H343</f>
        <v>0.00644644</v>
      </c>
      <c r="S343" s="228">
        <v>0</v>
      </c>
      <c r="T343" s="229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0" t="s">
        <v>167</v>
      </c>
      <c r="AT343" s="230" t="s">
        <v>142</v>
      </c>
      <c r="AU343" s="230" t="s">
        <v>83</v>
      </c>
      <c r="AY343" s="16" t="s">
        <v>139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6" t="s">
        <v>81</v>
      </c>
      <c r="BK343" s="231">
        <f>ROUND(I343*H343,2)</f>
        <v>0</v>
      </c>
      <c r="BL343" s="16" t="s">
        <v>167</v>
      </c>
      <c r="BM343" s="230" t="s">
        <v>882</v>
      </c>
    </row>
    <row r="344" spans="1:51" s="13" customFormat="1" ht="12">
      <c r="A344" s="13"/>
      <c r="B344" s="237"/>
      <c r="C344" s="238"/>
      <c r="D344" s="239" t="s">
        <v>193</v>
      </c>
      <c r="E344" s="240" t="s">
        <v>1</v>
      </c>
      <c r="F344" s="241" t="s">
        <v>1238</v>
      </c>
      <c r="G344" s="238"/>
      <c r="H344" s="242">
        <v>82.368</v>
      </c>
      <c r="I344" s="243"/>
      <c r="J344" s="238"/>
      <c r="K344" s="238"/>
      <c r="L344" s="244"/>
      <c r="M344" s="245"/>
      <c r="N344" s="246"/>
      <c r="O344" s="246"/>
      <c r="P344" s="246"/>
      <c r="Q344" s="246"/>
      <c r="R344" s="246"/>
      <c r="S344" s="246"/>
      <c r="T344" s="24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8" t="s">
        <v>193</v>
      </c>
      <c r="AU344" s="248" t="s">
        <v>83</v>
      </c>
      <c r="AV344" s="13" t="s">
        <v>83</v>
      </c>
      <c r="AW344" s="13" t="s">
        <v>31</v>
      </c>
      <c r="AX344" s="13" t="s">
        <v>73</v>
      </c>
      <c r="AY344" s="248" t="s">
        <v>139</v>
      </c>
    </row>
    <row r="345" spans="1:51" s="13" customFormat="1" ht="12">
      <c r="A345" s="13"/>
      <c r="B345" s="237"/>
      <c r="C345" s="238"/>
      <c r="D345" s="239" t="s">
        <v>193</v>
      </c>
      <c r="E345" s="240" t="s">
        <v>1</v>
      </c>
      <c r="F345" s="241" t="s">
        <v>1239</v>
      </c>
      <c r="G345" s="238"/>
      <c r="H345" s="242">
        <v>34.84</v>
      </c>
      <c r="I345" s="243"/>
      <c r="J345" s="238"/>
      <c r="K345" s="238"/>
      <c r="L345" s="244"/>
      <c r="M345" s="245"/>
      <c r="N345" s="246"/>
      <c r="O345" s="246"/>
      <c r="P345" s="246"/>
      <c r="Q345" s="246"/>
      <c r="R345" s="246"/>
      <c r="S345" s="246"/>
      <c r="T345" s="24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8" t="s">
        <v>193</v>
      </c>
      <c r="AU345" s="248" t="s">
        <v>83</v>
      </c>
      <c r="AV345" s="13" t="s">
        <v>83</v>
      </c>
      <c r="AW345" s="13" t="s">
        <v>31</v>
      </c>
      <c r="AX345" s="13" t="s">
        <v>73</v>
      </c>
      <c r="AY345" s="248" t="s">
        <v>139</v>
      </c>
    </row>
    <row r="346" spans="1:51" s="14" customFormat="1" ht="12">
      <c r="A346" s="14"/>
      <c r="B346" s="249"/>
      <c r="C346" s="250"/>
      <c r="D346" s="239" t="s">
        <v>193</v>
      </c>
      <c r="E346" s="251" t="s">
        <v>1</v>
      </c>
      <c r="F346" s="252" t="s">
        <v>195</v>
      </c>
      <c r="G346" s="250"/>
      <c r="H346" s="253">
        <v>117.208</v>
      </c>
      <c r="I346" s="254"/>
      <c r="J346" s="250"/>
      <c r="K346" s="250"/>
      <c r="L346" s="255"/>
      <c r="M346" s="256"/>
      <c r="N346" s="257"/>
      <c r="O346" s="257"/>
      <c r="P346" s="257"/>
      <c r="Q346" s="257"/>
      <c r="R346" s="257"/>
      <c r="S346" s="257"/>
      <c r="T346" s="25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9" t="s">
        <v>193</v>
      </c>
      <c r="AU346" s="259" t="s">
        <v>83</v>
      </c>
      <c r="AV346" s="14" t="s">
        <v>146</v>
      </c>
      <c r="AW346" s="14" t="s">
        <v>31</v>
      </c>
      <c r="AX346" s="14" t="s">
        <v>81</v>
      </c>
      <c r="AY346" s="259" t="s">
        <v>139</v>
      </c>
    </row>
    <row r="347" spans="1:65" s="2" customFormat="1" ht="21.75" customHeight="1">
      <c r="A347" s="37"/>
      <c r="B347" s="38"/>
      <c r="C347" s="260" t="s">
        <v>411</v>
      </c>
      <c r="D347" s="260" t="s">
        <v>230</v>
      </c>
      <c r="E347" s="261" t="s">
        <v>1100</v>
      </c>
      <c r="F347" s="262" t="s">
        <v>1101</v>
      </c>
      <c r="G347" s="263" t="s">
        <v>201</v>
      </c>
      <c r="H347" s="264">
        <v>117.208</v>
      </c>
      <c r="I347" s="265"/>
      <c r="J347" s="266">
        <f>ROUND(I347*H347,2)</f>
        <v>0</v>
      </c>
      <c r="K347" s="267"/>
      <c r="L347" s="268"/>
      <c r="M347" s="269" t="s">
        <v>1</v>
      </c>
      <c r="N347" s="270" t="s">
        <v>38</v>
      </c>
      <c r="O347" s="90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30" t="s">
        <v>254</v>
      </c>
      <c r="AT347" s="230" t="s">
        <v>230</v>
      </c>
      <c r="AU347" s="230" t="s">
        <v>83</v>
      </c>
      <c r="AY347" s="16" t="s">
        <v>139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6" t="s">
        <v>81</v>
      </c>
      <c r="BK347" s="231">
        <f>ROUND(I347*H347,2)</f>
        <v>0</v>
      </c>
      <c r="BL347" s="16" t="s">
        <v>167</v>
      </c>
      <c r="BM347" s="230" t="s">
        <v>886</v>
      </c>
    </row>
    <row r="348" spans="1:65" s="2" customFormat="1" ht="24.15" customHeight="1">
      <c r="A348" s="37"/>
      <c r="B348" s="38"/>
      <c r="C348" s="218" t="s">
        <v>888</v>
      </c>
      <c r="D348" s="218" t="s">
        <v>142</v>
      </c>
      <c r="E348" s="219" t="s">
        <v>1171</v>
      </c>
      <c r="F348" s="220" t="s">
        <v>1172</v>
      </c>
      <c r="G348" s="221" t="s">
        <v>337</v>
      </c>
      <c r="H348" s="271"/>
      <c r="I348" s="223"/>
      <c r="J348" s="224">
        <f>ROUND(I348*H348,2)</f>
        <v>0</v>
      </c>
      <c r="K348" s="225"/>
      <c r="L348" s="43"/>
      <c r="M348" s="226" t="s">
        <v>1</v>
      </c>
      <c r="N348" s="227" t="s">
        <v>38</v>
      </c>
      <c r="O348" s="90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30" t="s">
        <v>167</v>
      </c>
      <c r="AT348" s="230" t="s">
        <v>142</v>
      </c>
      <c r="AU348" s="230" t="s">
        <v>83</v>
      </c>
      <c r="AY348" s="16" t="s">
        <v>139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6" t="s">
        <v>81</v>
      </c>
      <c r="BK348" s="231">
        <f>ROUND(I348*H348,2)</f>
        <v>0</v>
      </c>
      <c r="BL348" s="16" t="s">
        <v>167</v>
      </c>
      <c r="BM348" s="230" t="s">
        <v>887</v>
      </c>
    </row>
    <row r="349" spans="1:63" s="12" customFormat="1" ht="22.8" customHeight="1">
      <c r="A349" s="12"/>
      <c r="B349" s="202"/>
      <c r="C349" s="203"/>
      <c r="D349" s="204" t="s">
        <v>72</v>
      </c>
      <c r="E349" s="216" t="s">
        <v>470</v>
      </c>
      <c r="F349" s="216" t="s">
        <v>471</v>
      </c>
      <c r="G349" s="203"/>
      <c r="H349" s="203"/>
      <c r="I349" s="206"/>
      <c r="J349" s="217">
        <f>BK349</f>
        <v>0</v>
      </c>
      <c r="K349" s="203"/>
      <c r="L349" s="208"/>
      <c r="M349" s="209"/>
      <c r="N349" s="210"/>
      <c r="O349" s="210"/>
      <c r="P349" s="211">
        <f>SUM(P350:P359)</f>
        <v>0</v>
      </c>
      <c r="Q349" s="210"/>
      <c r="R349" s="211">
        <f>SUM(R350:R359)</f>
        <v>0.329472</v>
      </c>
      <c r="S349" s="210"/>
      <c r="T349" s="212">
        <f>SUM(T350:T359)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13" t="s">
        <v>83</v>
      </c>
      <c r="AT349" s="214" t="s">
        <v>72</v>
      </c>
      <c r="AU349" s="214" t="s">
        <v>81</v>
      </c>
      <c r="AY349" s="213" t="s">
        <v>139</v>
      </c>
      <c r="BK349" s="215">
        <f>SUM(BK350:BK359)</f>
        <v>0</v>
      </c>
    </row>
    <row r="350" spans="1:65" s="2" customFormat="1" ht="16.5" customHeight="1">
      <c r="A350" s="37"/>
      <c r="B350" s="38"/>
      <c r="C350" s="218" t="s">
        <v>414</v>
      </c>
      <c r="D350" s="218" t="s">
        <v>142</v>
      </c>
      <c r="E350" s="219" t="s">
        <v>472</v>
      </c>
      <c r="F350" s="220" t="s">
        <v>473</v>
      </c>
      <c r="G350" s="221" t="s">
        <v>201</v>
      </c>
      <c r="H350" s="222">
        <v>24.96</v>
      </c>
      <c r="I350" s="223"/>
      <c r="J350" s="224">
        <f>ROUND(I350*H350,2)</f>
        <v>0</v>
      </c>
      <c r="K350" s="225"/>
      <c r="L350" s="43"/>
      <c r="M350" s="226" t="s">
        <v>1</v>
      </c>
      <c r="N350" s="227" t="s">
        <v>38</v>
      </c>
      <c r="O350" s="90"/>
      <c r="P350" s="228">
        <f>O350*H350</f>
        <v>0</v>
      </c>
      <c r="Q350" s="228">
        <v>0.0003</v>
      </c>
      <c r="R350" s="228">
        <f>Q350*H350</f>
        <v>0.007488</v>
      </c>
      <c r="S350" s="228">
        <v>0</v>
      </c>
      <c r="T350" s="229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30" t="s">
        <v>167</v>
      </c>
      <c r="AT350" s="230" t="s">
        <v>142</v>
      </c>
      <c r="AU350" s="230" t="s">
        <v>83</v>
      </c>
      <c r="AY350" s="16" t="s">
        <v>139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6" t="s">
        <v>81</v>
      </c>
      <c r="BK350" s="231">
        <f>ROUND(I350*H350,2)</f>
        <v>0</v>
      </c>
      <c r="BL350" s="16" t="s">
        <v>167</v>
      </c>
      <c r="BM350" s="230" t="s">
        <v>889</v>
      </c>
    </row>
    <row r="351" spans="1:51" s="13" customFormat="1" ht="12">
      <c r="A351" s="13"/>
      <c r="B351" s="237"/>
      <c r="C351" s="238"/>
      <c r="D351" s="239" t="s">
        <v>193</v>
      </c>
      <c r="E351" s="240" t="s">
        <v>1</v>
      </c>
      <c r="F351" s="241" t="s">
        <v>1152</v>
      </c>
      <c r="G351" s="238"/>
      <c r="H351" s="242">
        <v>24.96</v>
      </c>
      <c r="I351" s="243"/>
      <c r="J351" s="238"/>
      <c r="K351" s="238"/>
      <c r="L351" s="244"/>
      <c r="M351" s="245"/>
      <c r="N351" s="246"/>
      <c r="O351" s="246"/>
      <c r="P351" s="246"/>
      <c r="Q351" s="246"/>
      <c r="R351" s="246"/>
      <c r="S351" s="246"/>
      <c r="T351" s="24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8" t="s">
        <v>193</v>
      </c>
      <c r="AU351" s="248" t="s">
        <v>83</v>
      </c>
      <c r="AV351" s="13" t="s">
        <v>83</v>
      </c>
      <c r="AW351" s="13" t="s">
        <v>31</v>
      </c>
      <c r="AX351" s="13" t="s">
        <v>73</v>
      </c>
      <c r="AY351" s="248" t="s">
        <v>139</v>
      </c>
    </row>
    <row r="352" spans="1:51" s="14" customFormat="1" ht="12">
      <c r="A352" s="14"/>
      <c r="B352" s="249"/>
      <c r="C352" s="250"/>
      <c r="D352" s="239" t="s">
        <v>193</v>
      </c>
      <c r="E352" s="251" t="s">
        <v>1</v>
      </c>
      <c r="F352" s="252" t="s">
        <v>195</v>
      </c>
      <c r="G352" s="250"/>
      <c r="H352" s="253">
        <v>24.96</v>
      </c>
      <c r="I352" s="254"/>
      <c r="J352" s="250"/>
      <c r="K352" s="250"/>
      <c r="L352" s="255"/>
      <c r="M352" s="256"/>
      <c r="N352" s="257"/>
      <c r="O352" s="257"/>
      <c r="P352" s="257"/>
      <c r="Q352" s="257"/>
      <c r="R352" s="257"/>
      <c r="S352" s="257"/>
      <c r="T352" s="258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9" t="s">
        <v>193</v>
      </c>
      <c r="AU352" s="259" t="s">
        <v>83</v>
      </c>
      <c r="AV352" s="14" t="s">
        <v>146</v>
      </c>
      <c r="AW352" s="14" t="s">
        <v>31</v>
      </c>
      <c r="AX352" s="14" t="s">
        <v>81</v>
      </c>
      <c r="AY352" s="259" t="s">
        <v>139</v>
      </c>
    </row>
    <row r="353" spans="1:65" s="2" customFormat="1" ht="24.15" customHeight="1">
      <c r="A353" s="37"/>
      <c r="B353" s="38"/>
      <c r="C353" s="218" t="s">
        <v>891</v>
      </c>
      <c r="D353" s="218" t="s">
        <v>142</v>
      </c>
      <c r="E353" s="219" t="s">
        <v>476</v>
      </c>
      <c r="F353" s="220" t="s">
        <v>477</v>
      </c>
      <c r="G353" s="221" t="s">
        <v>201</v>
      </c>
      <c r="H353" s="222">
        <v>24.96</v>
      </c>
      <c r="I353" s="223"/>
      <c r="J353" s="224">
        <f>ROUND(I353*H353,2)</f>
        <v>0</v>
      </c>
      <c r="K353" s="225"/>
      <c r="L353" s="43"/>
      <c r="M353" s="226" t="s">
        <v>1</v>
      </c>
      <c r="N353" s="227" t="s">
        <v>38</v>
      </c>
      <c r="O353" s="90"/>
      <c r="P353" s="228">
        <f>O353*H353</f>
        <v>0</v>
      </c>
      <c r="Q353" s="228">
        <v>0.0075</v>
      </c>
      <c r="R353" s="228">
        <f>Q353*H353</f>
        <v>0.1872</v>
      </c>
      <c r="S353" s="228">
        <v>0</v>
      </c>
      <c r="T353" s="229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30" t="s">
        <v>167</v>
      </c>
      <c r="AT353" s="230" t="s">
        <v>142</v>
      </c>
      <c r="AU353" s="230" t="s">
        <v>83</v>
      </c>
      <c r="AY353" s="16" t="s">
        <v>139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6" t="s">
        <v>81</v>
      </c>
      <c r="BK353" s="231">
        <f>ROUND(I353*H353,2)</f>
        <v>0</v>
      </c>
      <c r="BL353" s="16" t="s">
        <v>167</v>
      </c>
      <c r="BM353" s="230" t="s">
        <v>890</v>
      </c>
    </row>
    <row r="354" spans="1:65" s="2" customFormat="1" ht="24.15" customHeight="1">
      <c r="A354" s="37"/>
      <c r="B354" s="38"/>
      <c r="C354" s="218" t="s">
        <v>418</v>
      </c>
      <c r="D354" s="218" t="s">
        <v>142</v>
      </c>
      <c r="E354" s="219" t="s">
        <v>479</v>
      </c>
      <c r="F354" s="220" t="s">
        <v>480</v>
      </c>
      <c r="G354" s="221" t="s">
        <v>201</v>
      </c>
      <c r="H354" s="222">
        <v>24.96</v>
      </c>
      <c r="I354" s="223"/>
      <c r="J354" s="224">
        <f>ROUND(I354*H354,2)</f>
        <v>0</v>
      </c>
      <c r="K354" s="225"/>
      <c r="L354" s="43"/>
      <c r="M354" s="226" t="s">
        <v>1</v>
      </c>
      <c r="N354" s="227" t="s">
        <v>38</v>
      </c>
      <c r="O354" s="90"/>
      <c r="P354" s="228">
        <f>O354*H354</f>
        <v>0</v>
      </c>
      <c r="Q354" s="228">
        <v>0.0054</v>
      </c>
      <c r="R354" s="228">
        <f>Q354*H354</f>
        <v>0.13478400000000001</v>
      </c>
      <c r="S354" s="228">
        <v>0</v>
      </c>
      <c r="T354" s="229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30" t="s">
        <v>167</v>
      </c>
      <c r="AT354" s="230" t="s">
        <v>142</v>
      </c>
      <c r="AU354" s="230" t="s">
        <v>83</v>
      </c>
      <c r="AY354" s="16" t="s">
        <v>139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6" t="s">
        <v>81</v>
      </c>
      <c r="BK354" s="231">
        <f>ROUND(I354*H354,2)</f>
        <v>0</v>
      </c>
      <c r="BL354" s="16" t="s">
        <v>167</v>
      </c>
      <c r="BM354" s="230" t="s">
        <v>892</v>
      </c>
    </row>
    <row r="355" spans="1:65" s="2" customFormat="1" ht="33" customHeight="1">
      <c r="A355" s="37"/>
      <c r="B355" s="38"/>
      <c r="C355" s="260" t="s">
        <v>895</v>
      </c>
      <c r="D355" s="260" t="s">
        <v>230</v>
      </c>
      <c r="E355" s="261" t="s">
        <v>483</v>
      </c>
      <c r="F355" s="262" t="s">
        <v>484</v>
      </c>
      <c r="G355" s="263" t="s">
        <v>201</v>
      </c>
      <c r="H355" s="264">
        <v>27.456</v>
      </c>
      <c r="I355" s="265"/>
      <c r="J355" s="266">
        <f>ROUND(I355*H355,2)</f>
        <v>0</v>
      </c>
      <c r="K355" s="267"/>
      <c r="L355" s="268"/>
      <c r="M355" s="269" t="s">
        <v>1</v>
      </c>
      <c r="N355" s="270" t="s">
        <v>38</v>
      </c>
      <c r="O355" s="90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0" t="s">
        <v>254</v>
      </c>
      <c r="AT355" s="230" t="s">
        <v>230</v>
      </c>
      <c r="AU355" s="230" t="s">
        <v>83</v>
      </c>
      <c r="AY355" s="16" t="s">
        <v>139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6" t="s">
        <v>81</v>
      </c>
      <c r="BK355" s="231">
        <f>ROUND(I355*H355,2)</f>
        <v>0</v>
      </c>
      <c r="BL355" s="16" t="s">
        <v>167</v>
      </c>
      <c r="BM355" s="230" t="s">
        <v>894</v>
      </c>
    </row>
    <row r="356" spans="1:51" s="13" customFormat="1" ht="12">
      <c r="A356" s="13"/>
      <c r="B356" s="237"/>
      <c r="C356" s="238"/>
      <c r="D356" s="239" t="s">
        <v>193</v>
      </c>
      <c r="E356" s="240" t="s">
        <v>1</v>
      </c>
      <c r="F356" s="241" t="s">
        <v>1173</v>
      </c>
      <c r="G356" s="238"/>
      <c r="H356" s="242">
        <v>27.456</v>
      </c>
      <c r="I356" s="243"/>
      <c r="J356" s="238"/>
      <c r="K356" s="238"/>
      <c r="L356" s="244"/>
      <c r="M356" s="245"/>
      <c r="N356" s="246"/>
      <c r="O356" s="246"/>
      <c r="P356" s="246"/>
      <c r="Q356" s="246"/>
      <c r="R356" s="246"/>
      <c r="S356" s="246"/>
      <c r="T356" s="24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8" t="s">
        <v>193</v>
      </c>
      <c r="AU356" s="248" t="s">
        <v>83</v>
      </c>
      <c r="AV356" s="13" t="s">
        <v>83</v>
      </c>
      <c r="AW356" s="13" t="s">
        <v>31</v>
      </c>
      <c r="AX356" s="13" t="s">
        <v>73</v>
      </c>
      <c r="AY356" s="248" t="s">
        <v>139</v>
      </c>
    </row>
    <row r="357" spans="1:51" s="14" customFormat="1" ht="12">
      <c r="A357" s="14"/>
      <c r="B357" s="249"/>
      <c r="C357" s="250"/>
      <c r="D357" s="239" t="s">
        <v>193</v>
      </c>
      <c r="E357" s="251" t="s">
        <v>1</v>
      </c>
      <c r="F357" s="252" t="s">
        <v>195</v>
      </c>
      <c r="G357" s="250"/>
      <c r="H357" s="253">
        <v>27.456</v>
      </c>
      <c r="I357" s="254"/>
      <c r="J357" s="250"/>
      <c r="K357" s="250"/>
      <c r="L357" s="255"/>
      <c r="M357" s="256"/>
      <c r="N357" s="257"/>
      <c r="O357" s="257"/>
      <c r="P357" s="257"/>
      <c r="Q357" s="257"/>
      <c r="R357" s="257"/>
      <c r="S357" s="257"/>
      <c r="T357" s="258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9" t="s">
        <v>193</v>
      </c>
      <c r="AU357" s="259" t="s">
        <v>83</v>
      </c>
      <c r="AV357" s="14" t="s">
        <v>146</v>
      </c>
      <c r="AW357" s="14" t="s">
        <v>31</v>
      </c>
      <c r="AX357" s="14" t="s">
        <v>81</v>
      </c>
      <c r="AY357" s="259" t="s">
        <v>139</v>
      </c>
    </row>
    <row r="358" spans="1:65" s="2" customFormat="1" ht="24.15" customHeight="1">
      <c r="A358" s="37"/>
      <c r="B358" s="38"/>
      <c r="C358" s="218" t="s">
        <v>421</v>
      </c>
      <c r="D358" s="218" t="s">
        <v>142</v>
      </c>
      <c r="E358" s="219" t="s">
        <v>486</v>
      </c>
      <c r="F358" s="220" t="s">
        <v>487</v>
      </c>
      <c r="G358" s="221" t="s">
        <v>201</v>
      </c>
      <c r="H358" s="222">
        <v>24.96</v>
      </c>
      <c r="I358" s="223"/>
      <c r="J358" s="224">
        <f>ROUND(I358*H358,2)</f>
        <v>0</v>
      </c>
      <c r="K358" s="225"/>
      <c r="L358" s="43"/>
      <c r="M358" s="226" t="s">
        <v>1</v>
      </c>
      <c r="N358" s="227" t="s">
        <v>38</v>
      </c>
      <c r="O358" s="90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0" t="s">
        <v>167</v>
      </c>
      <c r="AT358" s="230" t="s">
        <v>142</v>
      </c>
      <c r="AU358" s="230" t="s">
        <v>83</v>
      </c>
      <c r="AY358" s="16" t="s">
        <v>139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6" t="s">
        <v>81</v>
      </c>
      <c r="BK358" s="231">
        <f>ROUND(I358*H358,2)</f>
        <v>0</v>
      </c>
      <c r="BL358" s="16" t="s">
        <v>167</v>
      </c>
      <c r="BM358" s="230" t="s">
        <v>898</v>
      </c>
    </row>
    <row r="359" spans="1:65" s="2" customFormat="1" ht="24.15" customHeight="1">
      <c r="A359" s="37"/>
      <c r="B359" s="38"/>
      <c r="C359" s="218" t="s">
        <v>900</v>
      </c>
      <c r="D359" s="218" t="s">
        <v>142</v>
      </c>
      <c r="E359" s="219" t="s">
        <v>1174</v>
      </c>
      <c r="F359" s="220" t="s">
        <v>1175</v>
      </c>
      <c r="G359" s="221" t="s">
        <v>337</v>
      </c>
      <c r="H359" s="271"/>
      <c r="I359" s="223"/>
      <c r="J359" s="224">
        <f>ROUND(I359*H359,2)</f>
        <v>0</v>
      </c>
      <c r="K359" s="225"/>
      <c r="L359" s="43"/>
      <c r="M359" s="226" t="s">
        <v>1</v>
      </c>
      <c r="N359" s="227" t="s">
        <v>38</v>
      </c>
      <c r="O359" s="90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30" t="s">
        <v>167</v>
      </c>
      <c r="AT359" s="230" t="s">
        <v>142</v>
      </c>
      <c r="AU359" s="230" t="s">
        <v>83</v>
      </c>
      <c r="AY359" s="16" t="s">
        <v>139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6" t="s">
        <v>81</v>
      </c>
      <c r="BK359" s="231">
        <f>ROUND(I359*H359,2)</f>
        <v>0</v>
      </c>
      <c r="BL359" s="16" t="s">
        <v>167</v>
      </c>
      <c r="BM359" s="230" t="s">
        <v>899</v>
      </c>
    </row>
    <row r="360" spans="1:63" s="12" customFormat="1" ht="22.8" customHeight="1">
      <c r="A360" s="12"/>
      <c r="B360" s="202"/>
      <c r="C360" s="203"/>
      <c r="D360" s="204" t="s">
        <v>72</v>
      </c>
      <c r="E360" s="216" t="s">
        <v>676</v>
      </c>
      <c r="F360" s="216" t="s">
        <v>677</v>
      </c>
      <c r="G360" s="203"/>
      <c r="H360" s="203"/>
      <c r="I360" s="206"/>
      <c r="J360" s="217">
        <f>BK360</f>
        <v>0</v>
      </c>
      <c r="K360" s="203"/>
      <c r="L360" s="208"/>
      <c r="M360" s="209"/>
      <c r="N360" s="210"/>
      <c r="O360" s="210"/>
      <c r="P360" s="211">
        <f>SUM(P361:P387)</f>
        <v>0</v>
      </c>
      <c r="Q360" s="210"/>
      <c r="R360" s="211">
        <f>SUM(R361:R387)</f>
        <v>2.5056186872520003</v>
      </c>
      <c r="S360" s="210"/>
      <c r="T360" s="212">
        <f>SUM(T361:T387)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3" t="s">
        <v>83</v>
      </c>
      <c r="AT360" s="214" t="s">
        <v>72</v>
      </c>
      <c r="AU360" s="214" t="s">
        <v>81</v>
      </c>
      <c r="AY360" s="213" t="s">
        <v>139</v>
      </c>
      <c r="BK360" s="215">
        <f>SUM(BK361:BK387)</f>
        <v>0</v>
      </c>
    </row>
    <row r="361" spans="1:65" s="2" customFormat="1" ht="24.15" customHeight="1">
      <c r="A361" s="37"/>
      <c r="B361" s="38"/>
      <c r="C361" s="218" t="s">
        <v>425</v>
      </c>
      <c r="D361" s="218" t="s">
        <v>142</v>
      </c>
      <c r="E361" s="219" t="s">
        <v>678</v>
      </c>
      <c r="F361" s="220" t="s">
        <v>679</v>
      </c>
      <c r="G361" s="221" t="s">
        <v>201</v>
      </c>
      <c r="H361" s="222">
        <v>316.02</v>
      </c>
      <c r="I361" s="223"/>
      <c r="J361" s="224">
        <f>ROUND(I361*H361,2)</f>
        <v>0</v>
      </c>
      <c r="K361" s="225"/>
      <c r="L361" s="43"/>
      <c r="M361" s="226" t="s">
        <v>1</v>
      </c>
      <c r="N361" s="227" t="s">
        <v>38</v>
      </c>
      <c r="O361" s="90"/>
      <c r="P361" s="228">
        <f>O361*H361</f>
        <v>0</v>
      </c>
      <c r="Q361" s="228">
        <v>7.68E-07</v>
      </c>
      <c r="R361" s="228">
        <f>Q361*H361</f>
        <v>0.00024270335999999998</v>
      </c>
      <c r="S361" s="228">
        <v>0</v>
      </c>
      <c r="T361" s="229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0" t="s">
        <v>167</v>
      </c>
      <c r="AT361" s="230" t="s">
        <v>142</v>
      </c>
      <c r="AU361" s="230" t="s">
        <v>83</v>
      </c>
      <c r="AY361" s="16" t="s">
        <v>139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6" t="s">
        <v>81</v>
      </c>
      <c r="BK361" s="231">
        <f>ROUND(I361*H361,2)</f>
        <v>0</v>
      </c>
      <c r="BL361" s="16" t="s">
        <v>167</v>
      </c>
      <c r="BM361" s="230" t="s">
        <v>901</v>
      </c>
    </row>
    <row r="362" spans="1:65" s="2" customFormat="1" ht="16.5" customHeight="1">
      <c r="A362" s="37"/>
      <c r="B362" s="38"/>
      <c r="C362" s="218" t="s">
        <v>903</v>
      </c>
      <c r="D362" s="218" t="s">
        <v>142</v>
      </c>
      <c r="E362" s="219" t="s">
        <v>680</v>
      </c>
      <c r="F362" s="220" t="s">
        <v>681</v>
      </c>
      <c r="G362" s="221" t="s">
        <v>201</v>
      </c>
      <c r="H362" s="222">
        <v>316.02</v>
      </c>
      <c r="I362" s="223"/>
      <c r="J362" s="224">
        <f>ROUND(I362*H362,2)</f>
        <v>0</v>
      </c>
      <c r="K362" s="225"/>
      <c r="L362" s="43"/>
      <c r="M362" s="226" t="s">
        <v>1</v>
      </c>
      <c r="N362" s="227" t="s">
        <v>38</v>
      </c>
      <c r="O362" s="90"/>
      <c r="P362" s="228">
        <f>O362*H362</f>
        <v>0</v>
      </c>
      <c r="Q362" s="228">
        <v>0</v>
      </c>
      <c r="R362" s="228">
        <f>Q362*H362</f>
        <v>0</v>
      </c>
      <c r="S362" s="228">
        <v>0</v>
      </c>
      <c r="T362" s="229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0" t="s">
        <v>167</v>
      </c>
      <c r="AT362" s="230" t="s">
        <v>142</v>
      </c>
      <c r="AU362" s="230" t="s">
        <v>83</v>
      </c>
      <c r="AY362" s="16" t="s">
        <v>139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6" t="s">
        <v>81</v>
      </c>
      <c r="BK362" s="231">
        <f>ROUND(I362*H362,2)</f>
        <v>0</v>
      </c>
      <c r="BL362" s="16" t="s">
        <v>167</v>
      </c>
      <c r="BM362" s="230" t="s">
        <v>902</v>
      </c>
    </row>
    <row r="363" spans="1:65" s="2" customFormat="1" ht="24.15" customHeight="1">
      <c r="A363" s="37"/>
      <c r="B363" s="38"/>
      <c r="C363" s="218" t="s">
        <v>428</v>
      </c>
      <c r="D363" s="218" t="s">
        <v>142</v>
      </c>
      <c r="E363" s="219" t="s">
        <v>682</v>
      </c>
      <c r="F363" s="220" t="s">
        <v>683</v>
      </c>
      <c r="G363" s="221" t="s">
        <v>201</v>
      </c>
      <c r="H363" s="222">
        <v>316.02</v>
      </c>
      <c r="I363" s="223"/>
      <c r="J363" s="224">
        <f>ROUND(I363*H363,2)</f>
        <v>0</v>
      </c>
      <c r="K363" s="225"/>
      <c r="L363" s="43"/>
      <c r="M363" s="226" t="s">
        <v>1</v>
      </c>
      <c r="N363" s="227" t="s">
        <v>38</v>
      </c>
      <c r="O363" s="90"/>
      <c r="P363" s="228">
        <f>O363*H363</f>
        <v>0</v>
      </c>
      <c r="Q363" s="228">
        <v>3.3E-05</v>
      </c>
      <c r="R363" s="228">
        <f>Q363*H363</f>
        <v>0.010428660000000001</v>
      </c>
      <c r="S363" s="228">
        <v>0</v>
      </c>
      <c r="T363" s="229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30" t="s">
        <v>167</v>
      </c>
      <c r="AT363" s="230" t="s">
        <v>142</v>
      </c>
      <c r="AU363" s="230" t="s">
        <v>83</v>
      </c>
      <c r="AY363" s="16" t="s">
        <v>139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6" t="s">
        <v>81</v>
      </c>
      <c r="BK363" s="231">
        <f>ROUND(I363*H363,2)</f>
        <v>0</v>
      </c>
      <c r="BL363" s="16" t="s">
        <v>167</v>
      </c>
      <c r="BM363" s="230" t="s">
        <v>904</v>
      </c>
    </row>
    <row r="364" spans="1:65" s="2" customFormat="1" ht="24.15" customHeight="1">
      <c r="A364" s="37"/>
      <c r="B364" s="38"/>
      <c r="C364" s="218" t="s">
        <v>907</v>
      </c>
      <c r="D364" s="218" t="s">
        <v>142</v>
      </c>
      <c r="E364" s="219" t="s">
        <v>684</v>
      </c>
      <c r="F364" s="220" t="s">
        <v>685</v>
      </c>
      <c r="G364" s="221" t="s">
        <v>201</v>
      </c>
      <c r="H364" s="222">
        <v>316.02</v>
      </c>
      <c r="I364" s="223"/>
      <c r="J364" s="224">
        <f>ROUND(I364*H364,2)</f>
        <v>0</v>
      </c>
      <c r="K364" s="225"/>
      <c r="L364" s="43"/>
      <c r="M364" s="226" t="s">
        <v>1</v>
      </c>
      <c r="N364" s="227" t="s">
        <v>38</v>
      </c>
      <c r="O364" s="90"/>
      <c r="P364" s="228">
        <f>O364*H364</f>
        <v>0</v>
      </c>
      <c r="Q364" s="228">
        <v>0.007582</v>
      </c>
      <c r="R364" s="228">
        <f>Q364*H364</f>
        <v>2.39606364</v>
      </c>
      <c r="S364" s="228">
        <v>0</v>
      </c>
      <c r="T364" s="229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0" t="s">
        <v>167</v>
      </c>
      <c r="AT364" s="230" t="s">
        <v>142</v>
      </c>
      <c r="AU364" s="230" t="s">
        <v>83</v>
      </c>
      <c r="AY364" s="16" t="s">
        <v>139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6" t="s">
        <v>81</v>
      </c>
      <c r="BK364" s="231">
        <f>ROUND(I364*H364,2)</f>
        <v>0</v>
      </c>
      <c r="BL364" s="16" t="s">
        <v>167</v>
      </c>
      <c r="BM364" s="230" t="s">
        <v>905</v>
      </c>
    </row>
    <row r="365" spans="1:65" s="2" customFormat="1" ht="24.15" customHeight="1">
      <c r="A365" s="37"/>
      <c r="B365" s="38"/>
      <c r="C365" s="218" t="s">
        <v>432</v>
      </c>
      <c r="D365" s="218" t="s">
        <v>142</v>
      </c>
      <c r="E365" s="219" t="s">
        <v>686</v>
      </c>
      <c r="F365" s="220" t="s">
        <v>687</v>
      </c>
      <c r="G365" s="221" t="s">
        <v>201</v>
      </c>
      <c r="H365" s="222">
        <v>316.02</v>
      </c>
      <c r="I365" s="223"/>
      <c r="J365" s="224">
        <f>ROUND(I365*H365,2)</f>
        <v>0</v>
      </c>
      <c r="K365" s="225"/>
      <c r="L365" s="43"/>
      <c r="M365" s="226" t="s">
        <v>1</v>
      </c>
      <c r="N365" s="227" t="s">
        <v>38</v>
      </c>
      <c r="O365" s="90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30" t="s">
        <v>167</v>
      </c>
      <c r="AT365" s="230" t="s">
        <v>142</v>
      </c>
      <c r="AU365" s="230" t="s">
        <v>83</v>
      </c>
      <c r="AY365" s="16" t="s">
        <v>139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6" t="s">
        <v>81</v>
      </c>
      <c r="BK365" s="231">
        <f>ROUND(I365*H365,2)</f>
        <v>0</v>
      </c>
      <c r="BL365" s="16" t="s">
        <v>167</v>
      </c>
      <c r="BM365" s="230" t="s">
        <v>908</v>
      </c>
    </row>
    <row r="366" spans="1:51" s="13" customFormat="1" ht="12">
      <c r="A366" s="13"/>
      <c r="B366" s="237"/>
      <c r="C366" s="238"/>
      <c r="D366" s="239" t="s">
        <v>193</v>
      </c>
      <c r="E366" s="240" t="s">
        <v>1</v>
      </c>
      <c r="F366" s="241" t="s">
        <v>1240</v>
      </c>
      <c r="G366" s="238"/>
      <c r="H366" s="242">
        <v>316.02</v>
      </c>
      <c r="I366" s="243"/>
      <c r="J366" s="238"/>
      <c r="K366" s="238"/>
      <c r="L366" s="244"/>
      <c r="M366" s="245"/>
      <c r="N366" s="246"/>
      <c r="O366" s="246"/>
      <c r="P366" s="246"/>
      <c r="Q366" s="246"/>
      <c r="R366" s="246"/>
      <c r="S366" s="246"/>
      <c r="T366" s="24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8" t="s">
        <v>193</v>
      </c>
      <c r="AU366" s="248" t="s">
        <v>83</v>
      </c>
      <c r="AV366" s="13" t="s">
        <v>83</v>
      </c>
      <c r="AW366" s="13" t="s">
        <v>31</v>
      </c>
      <c r="AX366" s="13" t="s">
        <v>73</v>
      </c>
      <c r="AY366" s="248" t="s">
        <v>139</v>
      </c>
    </row>
    <row r="367" spans="1:51" s="14" customFormat="1" ht="12">
      <c r="A367" s="14"/>
      <c r="B367" s="249"/>
      <c r="C367" s="250"/>
      <c r="D367" s="239" t="s">
        <v>193</v>
      </c>
      <c r="E367" s="251" t="s">
        <v>1</v>
      </c>
      <c r="F367" s="252" t="s">
        <v>195</v>
      </c>
      <c r="G367" s="250"/>
      <c r="H367" s="253">
        <v>316.02</v>
      </c>
      <c r="I367" s="254"/>
      <c r="J367" s="250"/>
      <c r="K367" s="250"/>
      <c r="L367" s="255"/>
      <c r="M367" s="256"/>
      <c r="N367" s="257"/>
      <c r="O367" s="257"/>
      <c r="P367" s="257"/>
      <c r="Q367" s="257"/>
      <c r="R367" s="257"/>
      <c r="S367" s="257"/>
      <c r="T367" s="258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9" t="s">
        <v>193</v>
      </c>
      <c r="AU367" s="259" t="s">
        <v>83</v>
      </c>
      <c r="AV367" s="14" t="s">
        <v>146</v>
      </c>
      <c r="AW367" s="14" t="s">
        <v>31</v>
      </c>
      <c r="AX367" s="14" t="s">
        <v>81</v>
      </c>
      <c r="AY367" s="259" t="s">
        <v>139</v>
      </c>
    </row>
    <row r="368" spans="1:65" s="2" customFormat="1" ht="16.5" customHeight="1">
      <c r="A368" s="37"/>
      <c r="B368" s="38"/>
      <c r="C368" s="218" t="s">
        <v>911</v>
      </c>
      <c r="D368" s="218" t="s">
        <v>142</v>
      </c>
      <c r="E368" s="219" t="s">
        <v>689</v>
      </c>
      <c r="F368" s="220" t="s">
        <v>690</v>
      </c>
      <c r="G368" s="221" t="s">
        <v>201</v>
      </c>
      <c r="H368" s="222">
        <v>316.02</v>
      </c>
      <c r="I368" s="223"/>
      <c r="J368" s="224">
        <f>ROUND(I368*H368,2)</f>
        <v>0</v>
      </c>
      <c r="K368" s="225"/>
      <c r="L368" s="43"/>
      <c r="M368" s="226" t="s">
        <v>1</v>
      </c>
      <c r="N368" s="227" t="s">
        <v>38</v>
      </c>
      <c r="O368" s="90"/>
      <c r="P368" s="228">
        <f>O368*H368</f>
        <v>0</v>
      </c>
      <c r="Q368" s="228">
        <v>0.0003</v>
      </c>
      <c r="R368" s="228">
        <f>Q368*H368</f>
        <v>0.09480599999999999</v>
      </c>
      <c r="S368" s="228">
        <v>0</v>
      </c>
      <c r="T368" s="229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30" t="s">
        <v>167</v>
      </c>
      <c r="AT368" s="230" t="s">
        <v>142</v>
      </c>
      <c r="AU368" s="230" t="s">
        <v>83</v>
      </c>
      <c r="AY368" s="16" t="s">
        <v>139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6" t="s">
        <v>81</v>
      </c>
      <c r="BK368" s="231">
        <f>ROUND(I368*H368,2)</f>
        <v>0</v>
      </c>
      <c r="BL368" s="16" t="s">
        <v>167</v>
      </c>
      <c r="BM368" s="230" t="s">
        <v>909</v>
      </c>
    </row>
    <row r="369" spans="1:65" s="2" customFormat="1" ht="55.5" customHeight="1">
      <c r="A369" s="37"/>
      <c r="B369" s="38"/>
      <c r="C369" s="260" t="s">
        <v>435</v>
      </c>
      <c r="D369" s="260" t="s">
        <v>230</v>
      </c>
      <c r="E369" s="261" t="s">
        <v>691</v>
      </c>
      <c r="F369" s="262" t="s">
        <v>692</v>
      </c>
      <c r="G369" s="263" t="s">
        <v>201</v>
      </c>
      <c r="H369" s="264">
        <v>347.622</v>
      </c>
      <c r="I369" s="265"/>
      <c r="J369" s="266">
        <f>ROUND(I369*H369,2)</f>
        <v>0</v>
      </c>
      <c r="K369" s="267"/>
      <c r="L369" s="268"/>
      <c r="M369" s="269" t="s">
        <v>1</v>
      </c>
      <c r="N369" s="270" t="s">
        <v>38</v>
      </c>
      <c r="O369" s="90"/>
      <c r="P369" s="228">
        <f>O369*H369</f>
        <v>0</v>
      </c>
      <c r="Q369" s="228">
        <v>0</v>
      </c>
      <c r="R369" s="228">
        <f>Q369*H369</f>
        <v>0</v>
      </c>
      <c r="S369" s="228">
        <v>0</v>
      </c>
      <c r="T369" s="229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30" t="s">
        <v>254</v>
      </c>
      <c r="AT369" s="230" t="s">
        <v>230</v>
      </c>
      <c r="AU369" s="230" t="s">
        <v>83</v>
      </c>
      <c r="AY369" s="16" t="s">
        <v>139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6" t="s">
        <v>81</v>
      </c>
      <c r="BK369" s="231">
        <f>ROUND(I369*H369,2)</f>
        <v>0</v>
      </c>
      <c r="BL369" s="16" t="s">
        <v>167</v>
      </c>
      <c r="BM369" s="230" t="s">
        <v>912</v>
      </c>
    </row>
    <row r="370" spans="1:51" s="13" customFormat="1" ht="12">
      <c r="A370" s="13"/>
      <c r="B370" s="237"/>
      <c r="C370" s="238"/>
      <c r="D370" s="239" t="s">
        <v>193</v>
      </c>
      <c r="E370" s="240" t="s">
        <v>1</v>
      </c>
      <c r="F370" s="241" t="s">
        <v>1241</v>
      </c>
      <c r="G370" s="238"/>
      <c r="H370" s="242">
        <v>347.622</v>
      </c>
      <c r="I370" s="243"/>
      <c r="J370" s="238"/>
      <c r="K370" s="238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193</v>
      </c>
      <c r="AU370" s="248" t="s">
        <v>83</v>
      </c>
      <c r="AV370" s="13" t="s">
        <v>83</v>
      </c>
      <c r="AW370" s="13" t="s">
        <v>31</v>
      </c>
      <c r="AX370" s="13" t="s">
        <v>73</v>
      </c>
      <c r="AY370" s="248" t="s">
        <v>139</v>
      </c>
    </row>
    <row r="371" spans="1:51" s="14" customFormat="1" ht="12">
      <c r="A371" s="14"/>
      <c r="B371" s="249"/>
      <c r="C371" s="250"/>
      <c r="D371" s="239" t="s">
        <v>193</v>
      </c>
      <c r="E371" s="251" t="s">
        <v>1</v>
      </c>
      <c r="F371" s="252" t="s">
        <v>195</v>
      </c>
      <c r="G371" s="250"/>
      <c r="H371" s="253">
        <v>347.622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9" t="s">
        <v>193</v>
      </c>
      <c r="AU371" s="259" t="s">
        <v>83</v>
      </c>
      <c r="AV371" s="14" t="s">
        <v>146</v>
      </c>
      <c r="AW371" s="14" t="s">
        <v>31</v>
      </c>
      <c r="AX371" s="14" t="s">
        <v>81</v>
      </c>
      <c r="AY371" s="259" t="s">
        <v>139</v>
      </c>
    </row>
    <row r="372" spans="1:65" s="2" customFormat="1" ht="16.5" customHeight="1">
      <c r="A372" s="37"/>
      <c r="B372" s="38"/>
      <c r="C372" s="218" t="s">
        <v>917</v>
      </c>
      <c r="D372" s="218" t="s">
        <v>142</v>
      </c>
      <c r="E372" s="219" t="s">
        <v>694</v>
      </c>
      <c r="F372" s="220" t="s">
        <v>695</v>
      </c>
      <c r="G372" s="221" t="s">
        <v>356</v>
      </c>
      <c r="H372" s="222">
        <v>321.08</v>
      </c>
      <c r="I372" s="223"/>
      <c r="J372" s="224">
        <f>ROUND(I372*H372,2)</f>
        <v>0</v>
      </c>
      <c r="K372" s="225"/>
      <c r="L372" s="43"/>
      <c r="M372" s="226" t="s">
        <v>1</v>
      </c>
      <c r="N372" s="227" t="s">
        <v>38</v>
      </c>
      <c r="O372" s="90"/>
      <c r="P372" s="228">
        <f>O372*H372</f>
        <v>0</v>
      </c>
      <c r="Q372" s="228">
        <v>1.26999E-05</v>
      </c>
      <c r="R372" s="228">
        <f>Q372*H372</f>
        <v>0.004077683892</v>
      </c>
      <c r="S372" s="228">
        <v>0</v>
      </c>
      <c r="T372" s="229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30" t="s">
        <v>167</v>
      </c>
      <c r="AT372" s="230" t="s">
        <v>142</v>
      </c>
      <c r="AU372" s="230" t="s">
        <v>83</v>
      </c>
      <c r="AY372" s="16" t="s">
        <v>139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6" t="s">
        <v>81</v>
      </c>
      <c r="BK372" s="231">
        <f>ROUND(I372*H372,2)</f>
        <v>0</v>
      </c>
      <c r="BL372" s="16" t="s">
        <v>167</v>
      </c>
      <c r="BM372" s="230" t="s">
        <v>915</v>
      </c>
    </row>
    <row r="373" spans="1:51" s="13" customFormat="1" ht="12">
      <c r="A373" s="13"/>
      <c r="B373" s="237"/>
      <c r="C373" s="238"/>
      <c r="D373" s="239" t="s">
        <v>193</v>
      </c>
      <c r="E373" s="240" t="s">
        <v>1</v>
      </c>
      <c r="F373" s="241" t="s">
        <v>1107</v>
      </c>
      <c r="G373" s="238"/>
      <c r="H373" s="242">
        <v>348.28</v>
      </c>
      <c r="I373" s="243"/>
      <c r="J373" s="238"/>
      <c r="K373" s="238"/>
      <c r="L373" s="244"/>
      <c r="M373" s="245"/>
      <c r="N373" s="246"/>
      <c r="O373" s="246"/>
      <c r="P373" s="246"/>
      <c r="Q373" s="246"/>
      <c r="R373" s="246"/>
      <c r="S373" s="246"/>
      <c r="T373" s="24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8" t="s">
        <v>193</v>
      </c>
      <c r="AU373" s="248" t="s">
        <v>83</v>
      </c>
      <c r="AV373" s="13" t="s">
        <v>83</v>
      </c>
      <c r="AW373" s="13" t="s">
        <v>31</v>
      </c>
      <c r="AX373" s="13" t="s">
        <v>73</v>
      </c>
      <c r="AY373" s="248" t="s">
        <v>139</v>
      </c>
    </row>
    <row r="374" spans="1:51" s="13" customFormat="1" ht="12">
      <c r="A374" s="13"/>
      <c r="B374" s="237"/>
      <c r="C374" s="238"/>
      <c r="D374" s="239" t="s">
        <v>193</v>
      </c>
      <c r="E374" s="240" t="s">
        <v>1</v>
      </c>
      <c r="F374" s="241" t="s">
        <v>1179</v>
      </c>
      <c r="G374" s="238"/>
      <c r="H374" s="242">
        <v>-24.3</v>
      </c>
      <c r="I374" s="243"/>
      <c r="J374" s="238"/>
      <c r="K374" s="238"/>
      <c r="L374" s="244"/>
      <c r="M374" s="245"/>
      <c r="N374" s="246"/>
      <c r="O374" s="246"/>
      <c r="P374" s="246"/>
      <c r="Q374" s="246"/>
      <c r="R374" s="246"/>
      <c r="S374" s="246"/>
      <c r="T374" s="24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8" t="s">
        <v>193</v>
      </c>
      <c r="AU374" s="248" t="s">
        <v>83</v>
      </c>
      <c r="AV374" s="13" t="s">
        <v>83</v>
      </c>
      <c r="AW374" s="13" t="s">
        <v>31</v>
      </c>
      <c r="AX374" s="13" t="s">
        <v>73</v>
      </c>
      <c r="AY374" s="248" t="s">
        <v>139</v>
      </c>
    </row>
    <row r="375" spans="1:51" s="13" customFormat="1" ht="12">
      <c r="A375" s="13"/>
      <c r="B375" s="237"/>
      <c r="C375" s="238"/>
      <c r="D375" s="239" t="s">
        <v>193</v>
      </c>
      <c r="E375" s="240" t="s">
        <v>1</v>
      </c>
      <c r="F375" s="241" t="s">
        <v>699</v>
      </c>
      <c r="G375" s="238"/>
      <c r="H375" s="242">
        <v>-2.9</v>
      </c>
      <c r="I375" s="243"/>
      <c r="J375" s="238"/>
      <c r="K375" s="238"/>
      <c r="L375" s="244"/>
      <c r="M375" s="245"/>
      <c r="N375" s="246"/>
      <c r="O375" s="246"/>
      <c r="P375" s="246"/>
      <c r="Q375" s="246"/>
      <c r="R375" s="246"/>
      <c r="S375" s="246"/>
      <c r="T375" s="24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8" t="s">
        <v>193</v>
      </c>
      <c r="AU375" s="248" t="s">
        <v>83</v>
      </c>
      <c r="AV375" s="13" t="s">
        <v>83</v>
      </c>
      <c r="AW375" s="13" t="s">
        <v>31</v>
      </c>
      <c r="AX375" s="13" t="s">
        <v>73</v>
      </c>
      <c r="AY375" s="248" t="s">
        <v>139</v>
      </c>
    </row>
    <row r="376" spans="1:51" s="14" customFormat="1" ht="12">
      <c r="A376" s="14"/>
      <c r="B376" s="249"/>
      <c r="C376" s="250"/>
      <c r="D376" s="239" t="s">
        <v>193</v>
      </c>
      <c r="E376" s="251" t="s">
        <v>1</v>
      </c>
      <c r="F376" s="252" t="s">
        <v>195</v>
      </c>
      <c r="G376" s="250"/>
      <c r="H376" s="253">
        <v>321.08</v>
      </c>
      <c r="I376" s="254"/>
      <c r="J376" s="250"/>
      <c r="K376" s="250"/>
      <c r="L376" s="255"/>
      <c r="M376" s="256"/>
      <c r="N376" s="257"/>
      <c r="O376" s="257"/>
      <c r="P376" s="257"/>
      <c r="Q376" s="257"/>
      <c r="R376" s="257"/>
      <c r="S376" s="257"/>
      <c r="T376" s="258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9" t="s">
        <v>193</v>
      </c>
      <c r="AU376" s="259" t="s">
        <v>83</v>
      </c>
      <c r="AV376" s="14" t="s">
        <v>146</v>
      </c>
      <c r="AW376" s="14" t="s">
        <v>31</v>
      </c>
      <c r="AX376" s="14" t="s">
        <v>81</v>
      </c>
      <c r="AY376" s="259" t="s">
        <v>139</v>
      </c>
    </row>
    <row r="377" spans="1:65" s="2" customFormat="1" ht="16.5" customHeight="1">
      <c r="A377" s="37"/>
      <c r="B377" s="38"/>
      <c r="C377" s="260" t="s">
        <v>439</v>
      </c>
      <c r="D377" s="260" t="s">
        <v>230</v>
      </c>
      <c r="E377" s="261" t="s">
        <v>700</v>
      </c>
      <c r="F377" s="262" t="s">
        <v>701</v>
      </c>
      <c r="G377" s="263" t="s">
        <v>356</v>
      </c>
      <c r="H377" s="264">
        <v>327.502</v>
      </c>
      <c r="I377" s="265"/>
      <c r="J377" s="266">
        <f>ROUND(I377*H377,2)</f>
        <v>0</v>
      </c>
      <c r="K377" s="267"/>
      <c r="L377" s="268"/>
      <c r="M377" s="269" t="s">
        <v>1</v>
      </c>
      <c r="N377" s="270" t="s">
        <v>38</v>
      </c>
      <c r="O377" s="90"/>
      <c r="P377" s="228">
        <f>O377*H377</f>
        <v>0</v>
      </c>
      <c r="Q377" s="228">
        <v>0</v>
      </c>
      <c r="R377" s="228">
        <f>Q377*H377</f>
        <v>0</v>
      </c>
      <c r="S377" s="228">
        <v>0</v>
      </c>
      <c r="T377" s="229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30" t="s">
        <v>254</v>
      </c>
      <c r="AT377" s="230" t="s">
        <v>230</v>
      </c>
      <c r="AU377" s="230" t="s">
        <v>83</v>
      </c>
      <c r="AY377" s="16" t="s">
        <v>139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6" t="s">
        <v>81</v>
      </c>
      <c r="BK377" s="231">
        <f>ROUND(I377*H377,2)</f>
        <v>0</v>
      </c>
      <c r="BL377" s="16" t="s">
        <v>167</v>
      </c>
      <c r="BM377" s="230" t="s">
        <v>918</v>
      </c>
    </row>
    <row r="378" spans="1:51" s="13" customFormat="1" ht="12">
      <c r="A378" s="13"/>
      <c r="B378" s="237"/>
      <c r="C378" s="238"/>
      <c r="D378" s="239" t="s">
        <v>193</v>
      </c>
      <c r="E378" s="240" t="s">
        <v>1</v>
      </c>
      <c r="F378" s="241" t="s">
        <v>1242</v>
      </c>
      <c r="G378" s="238"/>
      <c r="H378" s="242">
        <v>327.5016</v>
      </c>
      <c r="I378" s="243"/>
      <c r="J378" s="238"/>
      <c r="K378" s="238"/>
      <c r="L378" s="244"/>
      <c r="M378" s="245"/>
      <c r="N378" s="246"/>
      <c r="O378" s="246"/>
      <c r="P378" s="246"/>
      <c r="Q378" s="246"/>
      <c r="R378" s="246"/>
      <c r="S378" s="246"/>
      <c r="T378" s="24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8" t="s">
        <v>193</v>
      </c>
      <c r="AU378" s="248" t="s">
        <v>83</v>
      </c>
      <c r="AV378" s="13" t="s">
        <v>83</v>
      </c>
      <c r="AW378" s="13" t="s">
        <v>31</v>
      </c>
      <c r="AX378" s="13" t="s">
        <v>73</v>
      </c>
      <c r="AY378" s="248" t="s">
        <v>139</v>
      </c>
    </row>
    <row r="379" spans="1:51" s="14" customFormat="1" ht="12">
      <c r="A379" s="14"/>
      <c r="B379" s="249"/>
      <c r="C379" s="250"/>
      <c r="D379" s="239" t="s">
        <v>193</v>
      </c>
      <c r="E379" s="251" t="s">
        <v>1</v>
      </c>
      <c r="F379" s="252" t="s">
        <v>195</v>
      </c>
      <c r="G379" s="250"/>
      <c r="H379" s="253">
        <v>327.5016</v>
      </c>
      <c r="I379" s="254"/>
      <c r="J379" s="250"/>
      <c r="K379" s="250"/>
      <c r="L379" s="255"/>
      <c r="M379" s="256"/>
      <c r="N379" s="257"/>
      <c r="O379" s="257"/>
      <c r="P379" s="257"/>
      <c r="Q379" s="257"/>
      <c r="R379" s="257"/>
      <c r="S379" s="257"/>
      <c r="T379" s="25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9" t="s">
        <v>193</v>
      </c>
      <c r="AU379" s="259" t="s">
        <v>83</v>
      </c>
      <c r="AV379" s="14" t="s">
        <v>146</v>
      </c>
      <c r="AW379" s="14" t="s">
        <v>31</v>
      </c>
      <c r="AX379" s="14" t="s">
        <v>81</v>
      </c>
      <c r="AY379" s="259" t="s">
        <v>139</v>
      </c>
    </row>
    <row r="380" spans="1:65" s="2" customFormat="1" ht="16.5" customHeight="1">
      <c r="A380" s="37"/>
      <c r="B380" s="38"/>
      <c r="C380" s="218" t="s">
        <v>923</v>
      </c>
      <c r="D380" s="218" t="s">
        <v>142</v>
      </c>
      <c r="E380" s="219" t="s">
        <v>703</v>
      </c>
      <c r="F380" s="220" t="s">
        <v>704</v>
      </c>
      <c r="G380" s="221" t="s">
        <v>356</v>
      </c>
      <c r="H380" s="222">
        <v>24.85</v>
      </c>
      <c r="I380" s="223"/>
      <c r="J380" s="224">
        <f>ROUND(I380*H380,2)</f>
        <v>0</v>
      </c>
      <c r="K380" s="225"/>
      <c r="L380" s="43"/>
      <c r="M380" s="226" t="s">
        <v>1</v>
      </c>
      <c r="N380" s="227" t="s">
        <v>38</v>
      </c>
      <c r="O380" s="90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30" t="s">
        <v>167</v>
      </c>
      <c r="AT380" s="230" t="s">
        <v>142</v>
      </c>
      <c r="AU380" s="230" t="s">
        <v>83</v>
      </c>
      <c r="AY380" s="16" t="s">
        <v>139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6" t="s">
        <v>81</v>
      </c>
      <c r="BK380" s="231">
        <f>ROUND(I380*H380,2)</f>
        <v>0</v>
      </c>
      <c r="BL380" s="16" t="s">
        <v>167</v>
      </c>
      <c r="BM380" s="230" t="s">
        <v>921</v>
      </c>
    </row>
    <row r="381" spans="1:51" s="13" customFormat="1" ht="12">
      <c r="A381" s="13"/>
      <c r="B381" s="237"/>
      <c r="C381" s="238"/>
      <c r="D381" s="239" t="s">
        <v>193</v>
      </c>
      <c r="E381" s="240" t="s">
        <v>1</v>
      </c>
      <c r="F381" s="241" t="s">
        <v>1243</v>
      </c>
      <c r="G381" s="238"/>
      <c r="H381" s="242">
        <v>23.4</v>
      </c>
      <c r="I381" s="243"/>
      <c r="J381" s="238"/>
      <c r="K381" s="238"/>
      <c r="L381" s="244"/>
      <c r="M381" s="245"/>
      <c r="N381" s="246"/>
      <c r="O381" s="246"/>
      <c r="P381" s="246"/>
      <c r="Q381" s="246"/>
      <c r="R381" s="246"/>
      <c r="S381" s="246"/>
      <c r="T381" s="24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8" t="s">
        <v>193</v>
      </c>
      <c r="AU381" s="248" t="s">
        <v>83</v>
      </c>
      <c r="AV381" s="13" t="s">
        <v>83</v>
      </c>
      <c r="AW381" s="13" t="s">
        <v>31</v>
      </c>
      <c r="AX381" s="13" t="s">
        <v>73</v>
      </c>
      <c r="AY381" s="248" t="s">
        <v>139</v>
      </c>
    </row>
    <row r="382" spans="1:51" s="13" customFormat="1" ht="12">
      <c r="A382" s="13"/>
      <c r="B382" s="237"/>
      <c r="C382" s="238"/>
      <c r="D382" s="239" t="s">
        <v>193</v>
      </c>
      <c r="E382" s="240" t="s">
        <v>1</v>
      </c>
      <c r="F382" s="241" t="s">
        <v>707</v>
      </c>
      <c r="G382" s="238"/>
      <c r="H382" s="242">
        <v>1.45</v>
      </c>
      <c r="I382" s="243"/>
      <c r="J382" s="238"/>
      <c r="K382" s="238"/>
      <c r="L382" s="244"/>
      <c r="M382" s="245"/>
      <c r="N382" s="246"/>
      <c r="O382" s="246"/>
      <c r="P382" s="246"/>
      <c r="Q382" s="246"/>
      <c r="R382" s="246"/>
      <c r="S382" s="246"/>
      <c r="T382" s="24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8" t="s">
        <v>193</v>
      </c>
      <c r="AU382" s="248" t="s">
        <v>83</v>
      </c>
      <c r="AV382" s="13" t="s">
        <v>83</v>
      </c>
      <c r="AW382" s="13" t="s">
        <v>31</v>
      </c>
      <c r="AX382" s="13" t="s">
        <v>73</v>
      </c>
      <c r="AY382" s="248" t="s">
        <v>139</v>
      </c>
    </row>
    <row r="383" spans="1:51" s="14" customFormat="1" ht="12">
      <c r="A383" s="14"/>
      <c r="B383" s="249"/>
      <c r="C383" s="250"/>
      <c r="D383" s="239" t="s">
        <v>193</v>
      </c>
      <c r="E383" s="251" t="s">
        <v>1</v>
      </c>
      <c r="F383" s="252" t="s">
        <v>195</v>
      </c>
      <c r="G383" s="250"/>
      <c r="H383" s="253">
        <v>24.85</v>
      </c>
      <c r="I383" s="254"/>
      <c r="J383" s="250"/>
      <c r="K383" s="250"/>
      <c r="L383" s="255"/>
      <c r="M383" s="256"/>
      <c r="N383" s="257"/>
      <c r="O383" s="257"/>
      <c r="P383" s="257"/>
      <c r="Q383" s="257"/>
      <c r="R383" s="257"/>
      <c r="S383" s="257"/>
      <c r="T383" s="258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9" t="s">
        <v>193</v>
      </c>
      <c r="AU383" s="259" t="s">
        <v>83</v>
      </c>
      <c r="AV383" s="14" t="s">
        <v>146</v>
      </c>
      <c r="AW383" s="14" t="s">
        <v>31</v>
      </c>
      <c r="AX383" s="14" t="s">
        <v>81</v>
      </c>
      <c r="AY383" s="259" t="s">
        <v>139</v>
      </c>
    </row>
    <row r="384" spans="1:65" s="2" customFormat="1" ht="16.5" customHeight="1">
      <c r="A384" s="37"/>
      <c r="B384" s="38"/>
      <c r="C384" s="260" t="s">
        <v>442</v>
      </c>
      <c r="D384" s="260" t="s">
        <v>230</v>
      </c>
      <c r="E384" s="261" t="s">
        <v>708</v>
      </c>
      <c r="F384" s="262" t="s">
        <v>709</v>
      </c>
      <c r="G384" s="263" t="s">
        <v>356</v>
      </c>
      <c r="H384" s="264">
        <v>25.347</v>
      </c>
      <c r="I384" s="265"/>
      <c r="J384" s="266">
        <f>ROUND(I384*H384,2)</f>
        <v>0</v>
      </c>
      <c r="K384" s="267"/>
      <c r="L384" s="268"/>
      <c r="M384" s="269" t="s">
        <v>1</v>
      </c>
      <c r="N384" s="270" t="s">
        <v>38</v>
      </c>
      <c r="O384" s="90"/>
      <c r="P384" s="228">
        <f>O384*H384</f>
        <v>0</v>
      </c>
      <c r="Q384" s="228">
        <v>0</v>
      </c>
      <c r="R384" s="228">
        <f>Q384*H384</f>
        <v>0</v>
      </c>
      <c r="S384" s="228">
        <v>0</v>
      </c>
      <c r="T384" s="229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30" t="s">
        <v>254</v>
      </c>
      <c r="AT384" s="230" t="s">
        <v>230</v>
      </c>
      <c r="AU384" s="230" t="s">
        <v>83</v>
      </c>
      <c r="AY384" s="16" t="s">
        <v>139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6" t="s">
        <v>81</v>
      </c>
      <c r="BK384" s="231">
        <f>ROUND(I384*H384,2)</f>
        <v>0</v>
      </c>
      <c r="BL384" s="16" t="s">
        <v>167</v>
      </c>
      <c r="BM384" s="230" t="s">
        <v>926</v>
      </c>
    </row>
    <row r="385" spans="1:51" s="13" customFormat="1" ht="12">
      <c r="A385" s="13"/>
      <c r="B385" s="237"/>
      <c r="C385" s="238"/>
      <c r="D385" s="239" t="s">
        <v>193</v>
      </c>
      <c r="E385" s="240" t="s">
        <v>1</v>
      </c>
      <c r="F385" s="241" t="s">
        <v>1244</v>
      </c>
      <c r="G385" s="238"/>
      <c r="H385" s="242">
        <v>25.347</v>
      </c>
      <c r="I385" s="243"/>
      <c r="J385" s="238"/>
      <c r="K385" s="238"/>
      <c r="L385" s="244"/>
      <c r="M385" s="245"/>
      <c r="N385" s="246"/>
      <c r="O385" s="246"/>
      <c r="P385" s="246"/>
      <c r="Q385" s="246"/>
      <c r="R385" s="246"/>
      <c r="S385" s="246"/>
      <c r="T385" s="24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8" t="s">
        <v>193</v>
      </c>
      <c r="AU385" s="248" t="s">
        <v>83</v>
      </c>
      <c r="AV385" s="13" t="s">
        <v>83</v>
      </c>
      <c r="AW385" s="13" t="s">
        <v>31</v>
      </c>
      <c r="AX385" s="13" t="s">
        <v>73</v>
      </c>
      <c r="AY385" s="248" t="s">
        <v>139</v>
      </c>
    </row>
    <row r="386" spans="1:51" s="14" customFormat="1" ht="12">
      <c r="A386" s="14"/>
      <c r="B386" s="249"/>
      <c r="C386" s="250"/>
      <c r="D386" s="239" t="s">
        <v>193</v>
      </c>
      <c r="E386" s="251" t="s">
        <v>1</v>
      </c>
      <c r="F386" s="252" t="s">
        <v>195</v>
      </c>
      <c r="G386" s="250"/>
      <c r="H386" s="253">
        <v>25.347</v>
      </c>
      <c r="I386" s="254"/>
      <c r="J386" s="250"/>
      <c r="K386" s="250"/>
      <c r="L386" s="255"/>
      <c r="M386" s="256"/>
      <c r="N386" s="257"/>
      <c r="O386" s="257"/>
      <c r="P386" s="257"/>
      <c r="Q386" s="257"/>
      <c r="R386" s="257"/>
      <c r="S386" s="257"/>
      <c r="T386" s="258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9" t="s">
        <v>193</v>
      </c>
      <c r="AU386" s="259" t="s">
        <v>83</v>
      </c>
      <c r="AV386" s="14" t="s">
        <v>146</v>
      </c>
      <c r="AW386" s="14" t="s">
        <v>31</v>
      </c>
      <c r="AX386" s="14" t="s">
        <v>81</v>
      </c>
      <c r="AY386" s="259" t="s">
        <v>139</v>
      </c>
    </row>
    <row r="387" spans="1:65" s="2" customFormat="1" ht="24.15" customHeight="1">
      <c r="A387" s="37"/>
      <c r="B387" s="38"/>
      <c r="C387" s="218" t="s">
        <v>937</v>
      </c>
      <c r="D387" s="218" t="s">
        <v>142</v>
      </c>
      <c r="E387" s="219" t="s">
        <v>1182</v>
      </c>
      <c r="F387" s="220" t="s">
        <v>1183</v>
      </c>
      <c r="G387" s="221" t="s">
        <v>337</v>
      </c>
      <c r="H387" s="271"/>
      <c r="I387" s="223"/>
      <c r="J387" s="224">
        <f>ROUND(I387*H387,2)</f>
        <v>0</v>
      </c>
      <c r="K387" s="225"/>
      <c r="L387" s="43"/>
      <c r="M387" s="226" t="s">
        <v>1</v>
      </c>
      <c r="N387" s="227" t="s">
        <v>38</v>
      </c>
      <c r="O387" s="90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30" t="s">
        <v>167</v>
      </c>
      <c r="AT387" s="230" t="s">
        <v>142</v>
      </c>
      <c r="AU387" s="230" t="s">
        <v>83</v>
      </c>
      <c r="AY387" s="16" t="s">
        <v>139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6" t="s">
        <v>81</v>
      </c>
      <c r="BK387" s="231">
        <f>ROUND(I387*H387,2)</f>
        <v>0</v>
      </c>
      <c r="BL387" s="16" t="s">
        <v>167</v>
      </c>
      <c r="BM387" s="230" t="s">
        <v>927</v>
      </c>
    </row>
    <row r="388" spans="1:63" s="12" customFormat="1" ht="22.8" customHeight="1">
      <c r="A388" s="12"/>
      <c r="B388" s="202"/>
      <c r="C388" s="203"/>
      <c r="D388" s="204" t="s">
        <v>72</v>
      </c>
      <c r="E388" s="216" t="s">
        <v>493</v>
      </c>
      <c r="F388" s="216" t="s">
        <v>494</v>
      </c>
      <c r="G388" s="203"/>
      <c r="H388" s="203"/>
      <c r="I388" s="206"/>
      <c r="J388" s="217">
        <f>BK388</f>
        <v>0</v>
      </c>
      <c r="K388" s="203"/>
      <c r="L388" s="208"/>
      <c r="M388" s="209"/>
      <c r="N388" s="210"/>
      <c r="O388" s="210"/>
      <c r="P388" s="211">
        <f>SUM(P389:P408)</f>
        <v>0</v>
      </c>
      <c r="Q388" s="210"/>
      <c r="R388" s="211">
        <f>SUM(R389:R408)</f>
        <v>3.5234144</v>
      </c>
      <c r="S388" s="210"/>
      <c r="T388" s="212">
        <f>SUM(T389:T408)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13" t="s">
        <v>83</v>
      </c>
      <c r="AT388" s="214" t="s">
        <v>72</v>
      </c>
      <c r="AU388" s="214" t="s">
        <v>81</v>
      </c>
      <c r="AY388" s="213" t="s">
        <v>139</v>
      </c>
      <c r="BK388" s="215">
        <f>SUM(BK389:BK408)</f>
        <v>0</v>
      </c>
    </row>
    <row r="389" spans="1:65" s="2" customFormat="1" ht="16.5" customHeight="1">
      <c r="A389" s="37"/>
      <c r="B389" s="38"/>
      <c r="C389" s="218" t="s">
        <v>446</v>
      </c>
      <c r="D389" s="218" t="s">
        <v>142</v>
      </c>
      <c r="E389" s="219" t="s">
        <v>495</v>
      </c>
      <c r="F389" s="220" t="s">
        <v>496</v>
      </c>
      <c r="G389" s="221" t="s">
        <v>201</v>
      </c>
      <c r="H389" s="222">
        <v>180.08</v>
      </c>
      <c r="I389" s="223"/>
      <c r="J389" s="224">
        <f>ROUND(I389*H389,2)</f>
        <v>0</v>
      </c>
      <c r="K389" s="225"/>
      <c r="L389" s="43"/>
      <c r="M389" s="226" t="s">
        <v>1</v>
      </c>
      <c r="N389" s="227" t="s">
        <v>38</v>
      </c>
      <c r="O389" s="90"/>
      <c r="P389" s="228">
        <f>O389*H389</f>
        <v>0</v>
      </c>
      <c r="Q389" s="228">
        <v>0.0003</v>
      </c>
      <c r="R389" s="228">
        <f>Q389*H389</f>
        <v>0.054023999999999996</v>
      </c>
      <c r="S389" s="228">
        <v>0</v>
      </c>
      <c r="T389" s="229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30" t="s">
        <v>167</v>
      </c>
      <c r="AT389" s="230" t="s">
        <v>142</v>
      </c>
      <c r="AU389" s="230" t="s">
        <v>83</v>
      </c>
      <c r="AY389" s="16" t="s">
        <v>139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6" t="s">
        <v>81</v>
      </c>
      <c r="BK389" s="231">
        <f>ROUND(I389*H389,2)</f>
        <v>0</v>
      </c>
      <c r="BL389" s="16" t="s">
        <v>167</v>
      </c>
      <c r="BM389" s="230" t="s">
        <v>1112</v>
      </c>
    </row>
    <row r="390" spans="1:51" s="13" customFormat="1" ht="12">
      <c r="A390" s="13"/>
      <c r="B390" s="237"/>
      <c r="C390" s="238"/>
      <c r="D390" s="239" t="s">
        <v>193</v>
      </c>
      <c r="E390" s="240" t="s">
        <v>1</v>
      </c>
      <c r="F390" s="241" t="s">
        <v>1113</v>
      </c>
      <c r="G390" s="238"/>
      <c r="H390" s="242">
        <v>170.56</v>
      </c>
      <c r="I390" s="243"/>
      <c r="J390" s="238"/>
      <c r="K390" s="238"/>
      <c r="L390" s="244"/>
      <c r="M390" s="245"/>
      <c r="N390" s="246"/>
      <c r="O390" s="246"/>
      <c r="P390" s="246"/>
      <c r="Q390" s="246"/>
      <c r="R390" s="246"/>
      <c r="S390" s="246"/>
      <c r="T390" s="24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8" t="s">
        <v>193</v>
      </c>
      <c r="AU390" s="248" t="s">
        <v>83</v>
      </c>
      <c r="AV390" s="13" t="s">
        <v>83</v>
      </c>
      <c r="AW390" s="13" t="s">
        <v>31</v>
      </c>
      <c r="AX390" s="13" t="s">
        <v>73</v>
      </c>
      <c r="AY390" s="248" t="s">
        <v>139</v>
      </c>
    </row>
    <row r="391" spans="1:51" s="13" customFormat="1" ht="12">
      <c r="A391" s="13"/>
      <c r="B391" s="237"/>
      <c r="C391" s="238"/>
      <c r="D391" s="239" t="s">
        <v>193</v>
      </c>
      <c r="E391" s="240" t="s">
        <v>1</v>
      </c>
      <c r="F391" s="241" t="s">
        <v>1114</v>
      </c>
      <c r="G391" s="238"/>
      <c r="H391" s="242">
        <v>-11.2</v>
      </c>
      <c r="I391" s="243"/>
      <c r="J391" s="238"/>
      <c r="K391" s="238"/>
      <c r="L391" s="244"/>
      <c r="M391" s="245"/>
      <c r="N391" s="246"/>
      <c r="O391" s="246"/>
      <c r="P391" s="246"/>
      <c r="Q391" s="246"/>
      <c r="R391" s="246"/>
      <c r="S391" s="246"/>
      <c r="T391" s="24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8" t="s">
        <v>193</v>
      </c>
      <c r="AU391" s="248" t="s">
        <v>83</v>
      </c>
      <c r="AV391" s="13" t="s">
        <v>83</v>
      </c>
      <c r="AW391" s="13" t="s">
        <v>31</v>
      </c>
      <c r="AX391" s="13" t="s">
        <v>73</v>
      </c>
      <c r="AY391" s="248" t="s">
        <v>139</v>
      </c>
    </row>
    <row r="392" spans="1:51" s="13" customFormat="1" ht="12">
      <c r="A392" s="13"/>
      <c r="B392" s="237"/>
      <c r="C392" s="238"/>
      <c r="D392" s="239" t="s">
        <v>193</v>
      </c>
      <c r="E392" s="240" t="s">
        <v>1</v>
      </c>
      <c r="F392" s="241" t="s">
        <v>753</v>
      </c>
      <c r="G392" s="238"/>
      <c r="H392" s="242">
        <v>-5.12</v>
      </c>
      <c r="I392" s="243"/>
      <c r="J392" s="238"/>
      <c r="K392" s="238"/>
      <c r="L392" s="244"/>
      <c r="M392" s="245"/>
      <c r="N392" s="246"/>
      <c r="O392" s="246"/>
      <c r="P392" s="246"/>
      <c r="Q392" s="246"/>
      <c r="R392" s="246"/>
      <c r="S392" s="246"/>
      <c r="T392" s="24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8" t="s">
        <v>193</v>
      </c>
      <c r="AU392" s="248" t="s">
        <v>83</v>
      </c>
      <c r="AV392" s="13" t="s">
        <v>83</v>
      </c>
      <c r="AW392" s="13" t="s">
        <v>31</v>
      </c>
      <c r="AX392" s="13" t="s">
        <v>73</v>
      </c>
      <c r="AY392" s="248" t="s">
        <v>139</v>
      </c>
    </row>
    <row r="393" spans="1:51" s="13" customFormat="1" ht="12">
      <c r="A393" s="13"/>
      <c r="B393" s="237"/>
      <c r="C393" s="238"/>
      <c r="D393" s="239" t="s">
        <v>193</v>
      </c>
      <c r="E393" s="240" t="s">
        <v>1</v>
      </c>
      <c r="F393" s="241" t="s">
        <v>1115</v>
      </c>
      <c r="G393" s="238"/>
      <c r="H393" s="242">
        <v>25.84</v>
      </c>
      <c r="I393" s="243"/>
      <c r="J393" s="238"/>
      <c r="K393" s="238"/>
      <c r="L393" s="244"/>
      <c r="M393" s="245"/>
      <c r="N393" s="246"/>
      <c r="O393" s="246"/>
      <c r="P393" s="246"/>
      <c r="Q393" s="246"/>
      <c r="R393" s="246"/>
      <c r="S393" s="246"/>
      <c r="T393" s="24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8" t="s">
        <v>193</v>
      </c>
      <c r="AU393" s="248" t="s">
        <v>83</v>
      </c>
      <c r="AV393" s="13" t="s">
        <v>83</v>
      </c>
      <c r="AW393" s="13" t="s">
        <v>31</v>
      </c>
      <c r="AX393" s="13" t="s">
        <v>73</v>
      </c>
      <c r="AY393" s="248" t="s">
        <v>139</v>
      </c>
    </row>
    <row r="394" spans="1:51" s="14" customFormat="1" ht="12">
      <c r="A394" s="14"/>
      <c r="B394" s="249"/>
      <c r="C394" s="250"/>
      <c r="D394" s="239" t="s">
        <v>193</v>
      </c>
      <c r="E394" s="251" t="s">
        <v>1</v>
      </c>
      <c r="F394" s="252" t="s">
        <v>195</v>
      </c>
      <c r="G394" s="250"/>
      <c r="H394" s="253">
        <v>180.08</v>
      </c>
      <c r="I394" s="254"/>
      <c r="J394" s="250"/>
      <c r="K394" s="250"/>
      <c r="L394" s="255"/>
      <c r="M394" s="256"/>
      <c r="N394" s="257"/>
      <c r="O394" s="257"/>
      <c r="P394" s="257"/>
      <c r="Q394" s="257"/>
      <c r="R394" s="257"/>
      <c r="S394" s="257"/>
      <c r="T394" s="258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9" t="s">
        <v>193</v>
      </c>
      <c r="AU394" s="259" t="s">
        <v>83</v>
      </c>
      <c r="AV394" s="14" t="s">
        <v>146</v>
      </c>
      <c r="AW394" s="14" t="s">
        <v>31</v>
      </c>
      <c r="AX394" s="14" t="s">
        <v>81</v>
      </c>
      <c r="AY394" s="259" t="s">
        <v>139</v>
      </c>
    </row>
    <row r="395" spans="1:65" s="2" customFormat="1" ht="33" customHeight="1">
      <c r="A395" s="37"/>
      <c r="B395" s="38"/>
      <c r="C395" s="218" t="s">
        <v>943</v>
      </c>
      <c r="D395" s="218" t="s">
        <v>142</v>
      </c>
      <c r="E395" s="219" t="s">
        <v>499</v>
      </c>
      <c r="F395" s="220" t="s">
        <v>500</v>
      </c>
      <c r="G395" s="221" t="s">
        <v>201</v>
      </c>
      <c r="H395" s="222">
        <v>180.08</v>
      </c>
      <c r="I395" s="223"/>
      <c r="J395" s="224">
        <f>ROUND(I395*H395,2)</f>
        <v>0</v>
      </c>
      <c r="K395" s="225"/>
      <c r="L395" s="43"/>
      <c r="M395" s="226" t="s">
        <v>1</v>
      </c>
      <c r="N395" s="227" t="s">
        <v>38</v>
      </c>
      <c r="O395" s="90"/>
      <c r="P395" s="228">
        <f>O395*H395</f>
        <v>0</v>
      </c>
      <c r="Q395" s="228">
        <v>0.006</v>
      </c>
      <c r="R395" s="228">
        <f>Q395*H395</f>
        <v>1.08048</v>
      </c>
      <c r="S395" s="228">
        <v>0</v>
      </c>
      <c r="T395" s="229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30" t="s">
        <v>167</v>
      </c>
      <c r="AT395" s="230" t="s">
        <v>142</v>
      </c>
      <c r="AU395" s="230" t="s">
        <v>83</v>
      </c>
      <c r="AY395" s="16" t="s">
        <v>139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6" t="s">
        <v>81</v>
      </c>
      <c r="BK395" s="231">
        <f>ROUND(I395*H395,2)</f>
        <v>0</v>
      </c>
      <c r="BL395" s="16" t="s">
        <v>167</v>
      </c>
      <c r="BM395" s="230" t="s">
        <v>1245</v>
      </c>
    </row>
    <row r="396" spans="1:65" s="2" customFormat="1" ht="16.5" customHeight="1">
      <c r="A396" s="37"/>
      <c r="B396" s="38"/>
      <c r="C396" s="260" t="s">
        <v>449</v>
      </c>
      <c r="D396" s="260" t="s">
        <v>230</v>
      </c>
      <c r="E396" s="261" t="s">
        <v>503</v>
      </c>
      <c r="F396" s="262" t="s">
        <v>504</v>
      </c>
      <c r="G396" s="263" t="s">
        <v>201</v>
      </c>
      <c r="H396" s="264">
        <v>198.088</v>
      </c>
      <c r="I396" s="265"/>
      <c r="J396" s="266">
        <f>ROUND(I396*H396,2)</f>
        <v>0</v>
      </c>
      <c r="K396" s="267"/>
      <c r="L396" s="268"/>
      <c r="M396" s="269" t="s">
        <v>1</v>
      </c>
      <c r="N396" s="270" t="s">
        <v>38</v>
      </c>
      <c r="O396" s="90"/>
      <c r="P396" s="228">
        <f>O396*H396</f>
        <v>0</v>
      </c>
      <c r="Q396" s="228">
        <v>0.0118</v>
      </c>
      <c r="R396" s="228">
        <f>Q396*H396</f>
        <v>2.3374384</v>
      </c>
      <c r="S396" s="228">
        <v>0</v>
      </c>
      <c r="T396" s="229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30" t="s">
        <v>254</v>
      </c>
      <c r="AT396" s="230" t="s">
        <v>230</v>
      </c>
      <c r="AU396" s="230" t="s">
        <v>83</v>
      </c>
      <c r="AY396" s="16" t="s">
        <v>139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6" t="s">
        <v>81</v>
      </c>
      <c r="BK396" s="231">
        <f>ROUND(I396*H396,2)</f>
        <v>0</v>
      </c>
      <c r="BL396" s="16" t="s">
        <v>167</v>
      </c>
      <c r="BM396" s="230" t="s">
        <v>1246</v>
      </c>
    </row>
    <row r="397" spans="1:51" s="13" customFormat="1" ht="12">
      <c r="A397" s="13"/>
      <c r="B397" s="237"/>
      <c r="C397" s="238"/>
      <c r="D397" s="239" t="s">
        <v>193</v>
      </c>
      <c r="E397" s="240" t="s">
        <v>1</v>
      </c>
      <c r="F397" s="241" t="s">
        <v>1118</v>
      </c>
      <c r="G397" s="238"/>
      <c r="H397" s="242">
        <v>180.08</v>
      </c>
      <c r="I397" s="243"/>
      <c r="J397" s="238"/>
      <c r="K397" s="238"/>
      <c r="L397" s="244"/>
      <c r="M397" s="245"/>
      <c r="N397" s="246"/>
      <c r="O397" s="246"/>
      <c r="P397" s="246"/>
      <c r="Q397" s="246"/>
      <c r="R397" s="246"/>
      <c r="S397" s="246"/>
      <c r="T397" s="24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8" t="s">
        <v>193</v>
      </c>
      <c r="AU397" s="248" t="s">
        <v>83</v>
      </c>
      <c r="AV397" s="13" t="s">
        <v>83</v>
      </c>
      <c r="AW397" s="13" t="s">
        <v>31</v>
      </c>
      <c r="AX397" s="13" t="s">
        <v>73</v>
      </c>
      <c r="AY397" s="248" t="s">
        <v>139</v>
      </c>
    </row>
    <row r="398" spans="1:51" s="14" customFormat="1" ht="12">
      <c r="A398" s="14"/>
      <c r="B398" s="249"/>
      <c r="C398" s="250"/>
      <c r="D398" s="239" t="s">
        <v>193</v>
      </c>
      <c r="E398" s="251" t="s">
        <v>1</v>
      </c>
      <c r="F398" s="252" t="s">
        <v>195</v>
      </c>
      <c r="G398" s="250"/>
      <c r="H398" s="253">
        <v>180.08</v>
      </c>
      <c r="I398" s="254"/>
      <c r="J398" s="250"/>
      <c r="K398" s="250"/>
      <c r="L398" s="255"/>
      <c r="M398" s="256"/>
      <c r="N398" s="257"/>
      <c r="O398" s="257"/>
      <c r="P398" s="257"/>
      <c r="Q398" s="257"/>
      <c r="R398" s="257"/>
      <c r="S398" s="257"/>
      <c r="T398" s="258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9" t="s">
        <v>193</v>
      </c>
      <c r="AU398" s="259" t="s">
        <v>83</v>
      </c>
      <c r="AV398" s="14" t="s">
        <v>146</v>
      </c>
      <c r="AW398" s="14" t="s">
        <v>31</v>
      </c>
      <c r="AX398" s="14" t="s">
        <v>81</v>
      </c>
      <c r="AY398" s="259" t="s">
        <v>139</v>
      </c>
    </row>
    <row r="399" spans="1:51" s="13" customFormat="1" ht="12">
      <c r="A399" s="13"/>
      <c r="B399" s="237"/>
      <c r="C399" s="238"/>
      <c r="D399" s="239" t="s">
        <v>193</v>
      </c>
      <c r="E399" s="238"/>
      <c r="F399" s="241" t="s">
        <v>1119</v>
      </c>
      <c r="G399" s="238"/>
      <c r="H399" s="242">
        <v>198.088</v>
      </c>
      <c r="I399" s="243"/>
      <c r="J399" s="238"/>
      <c r="K399" s="238"/>
      <c r="L399" s="244"/>
      <c r="M399" s="245"/>
      <c r="N399" s="246"/>
      <c r="O399" s="246"/>
      <c r="P399" s="246"/>
      <c r="Q399" s="246"/>
      <c r="R399" s="246"/>
      <c r="S399" s="246"/>
      <c r="T399" s="24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8" t="s">
        <v>193</v>
      </c>
      <c r="AU399" s="248" t="s">
        <v>83</v>
      </c>
      <c r="AV399" s="13" t="s">
        <v>83</v>
      </c>
      <c r="AW399" s="13" t="s">
        <v>4</v>
      </c>
      <c r="AX399" s="13" t="s">
        <v>81</v>
      </c>
      <c r="AY399" s="248" t="s">
        <v>139</v>
      </c>
    </row>
    <row r="400" spans="1:65" s="2" customFormat="1" ht="24.15" customHeight="1">
      <c r="A400" s="37"/>
      <c r="B400" s="38"/>
      <c r="C400" s="218" t="s">
        <v>947</v>
      </c>
      <c r="D400" s="218" t="s">
        <v>142</v>
      </c>
      <c r="E400" s="219" t="s">
        <v>509</v>
      </c>
      <c r="F400" s="220" t="s">
        <v>510</v>
      </c>
      <c r="G400" s="221" t="s">
        <v>201</v>
      </c>
      <c r="H400" s="222">
        <v>180.08</v>
      </c>
      <c r="I400" s="223"/>
      <c r="J400" s="224">
        <f>ROUND(I400*H400,2)</f>
        <v>0</v>
      </c>
      <c r="K400" s="225"/>
      <c r="L400" s="43"/>
      <c r="M400" s="226" t="s">
        <v>1</v>
      </c>
      <c r="N400" s="227" t="s">
        <v>38</v>
      </c>
      <c r="O400" s="90"/>
      <c r="P400" s="228">
        <f>O400*H400</f>
        <v>0</v>
      </c>
      <c r="Q400" s="228">
        <v>0</v>
      </c>
      <c r="R400" s="228">
        <f>Q400*H400</f>
        <v>0</v>
      </c>
      <c r="S400" s="228">
        <v>0</v>
      </c>
      <c r="T400" s="229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30" t="s">
        <v>167</v>
      </c>
      <c r="AT400" s="230" t="s">
        <v>142</v>
      </c>
      <c r="AU400" s="230" t="s">
        <v>83</v>
      </c>
      <c r="AY400" s="16" t="s">
        <v>139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6" t="s">
        <v>81</v>
      </c>
      <c r="BK400" s="231">
        <f>ROUND(I400*H400,2)</f>
        <v>0</v>
      </c>
      <c r="BL400" s="16" t="s">
        <v>167</v>
      </c>
      <c r="BM400" s="230" t="s">
        <v>945</v>
      </c>
    </row>
    <row r="401" spans="1:65" s="2" customFormat="1" ht="21.75" customHeight="1">
      <c r="A401" s="37"/>
      <c r="B401" s="38"/>
      <c r="C401" s="218" t="s">
        <v>453</v>
      </c>
      <c r="D401" s="218" t="s">
        <v>142</v>
      </c>
      <c r="E401" s="219" t="s">
        <v>512</v>
      </c>
      <c r="F401" s="220" t="s">
        <v>513</v>
      </c>
      <c r="G401" s="221" t="s">
        <v>356</v>
      </c>
      <c r="H401" s="222">
        <v>83.2</v>
      </c>
      <c r="I401" s="223"/>
      <c r="J401" s="224">
        <f>ROUND(I401*H401,2)</f>
        <v>0</v>
      </c>
      <c r="K401" s="225"/>
      <c r="L401" s="43"/>
      <c r="M401" s="226" t="s">
        <v>1</v>
      </c>
      <c r="N401" s="227" t="s">
        <v>38</v>
      </c>
      <c r="O401" s="90"/>
      <c r="P401" s="228">
        <f>O401*H401</f>
        <v>0</v>
      </c>
      <c r="Q401" s="228">
        <v>0.00055</v>
      </c>
      <c r="R401" s="228">
        <f>Q401*H401</f>
        <v>0.04576</v>
      </c>
      <c r="S401" s="228">
        <v>0</v>
      </c>
      <c r="T401" s="229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30" t="s">
        <v>167</v>
      </c>
      <c r="AT401" s="230" t="s">
        <v>142</v>
      </c>
      <c r="AU401" s="230" t="s">
        <v>83</v>
      </c>
      <c r="AY401" s="16" t="s">
        <v>139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6" t="s">
        <v>81</v>
      </c>
      <c r="BK401" s="231">
        <f>ROUND(I401*H401,2)</f>
        <v>0</v>
      </c>
      <c r="BL401" s="16" t="s">
        <v>167</v>
      </c>
      <c r="BM401" s="230" t="s">
        <v>948</v>
      </c>
    </row>
    <row r="402" spans="1:51" s="13" customFormat="1" ht="12">
      <c r="A402" s="13"/>
      <c r="B402" s="237"/>
      <c r="C402" s="238"/>
      <c r="D402" s="239" t="s">
        <v>193</v>
      </c>
      <c r="E402" s="240" t="s">
        <v>1</v>
      </c>
      <c r="F402" s="241" t="s">
        <v>1120</v>
      </c>
      <c r="G402" s="238"/>
      <c r="H402" s="242">
        <v>83.2</v>
      </c>
      <c r="I402" s="243"/>
      <c r="J402" s="238"/>
      <c r="K402" s="238"/>
      <c r="L402" s="244"/>
      <c r="M402" s="245"/>
      <c r="N402" s="246"/>
      <c r="O402" s="246"/>
      <c r="P402" s="246"/>
      <c r="Q402" s="246"/>
      <c r="R402" s="246"/>
      <c r="S402" s="246"/>
      <c r="T402" s="24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8" t="s">
        <v>193</v>
      </c>
      <c r="AU402" s="248" t="s">
        <v>83</v>
      </c>
      <c r="AV402" s="13" t="s">
        <v>83</v>
      </c>
      <c r="AW402" s="13" t="s">
        <v>31</v>
      </c>
      <c r="AX402" s="13" t="s">
        <v>73</v>
      </c>
      <c r="AY402" s="248" t="s">
        <v>139</v>
      </c>
    </row>
    <row r="403" spans="1:51" s="14" customFormat="1" ht="12">
      <c r="A403" s="14"/>
      <c r="B403" s="249"/>
      <c r="C403" s="250"/>
      <c r="D403" s="239" t="s">
        <v>193</v>
      </c>
      <c r="E403" s="251" t="s">
        <v>1</v>
      </c>
      <c r="F403" s="252" t="s">
        <v>195</v>
      </c>
      <c r="G403" s="250"/>
      <c r="H403" s="253">
        <v>83.2</v>
      </c>
      <c r="I403" s="254"/>
      <c r="J403" s="250"/>
      <c r="K403" s="250"/>
      <c r="L403" s="255"/>
      <c r="M403" s="256"/>
      <c r="N403" s="257"/>
      <c r="O403" s="257"/>
      <c r="P403" s="257"/>
      <c r="Q403" s="257"/>
      <c r="R403" s="257"/>
      <c r="S403" s="257"/>
      <c r="T403" s="25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9" t="s">
        <v>193</v>
      </c>
      <c r="AU403" s="259" t="s">
        <v>83</v>
      </c>
      <c r="AV403" s="14" t="s">
        <v>146</v>
      </c>
      <c r="AW403" s="14" t="s">
        <v>31</v>
      </c>
      <c r="AX403" s="14" t="s">
        <v>81</v>
      </c>
      <c r="AY403" s="259" t="s">
        <v>139</v>
      </c>
    </row>
    <row r="404" spans="1:65" s="2" customFormat="1" ht="16.5" customHeight="1">
      <c r="A404" s="37"/>
      <c r="B404" s="38"/>
      <c r="C404" s="218" t="s">
        <v>957</v>
      </c>
      <c r="D404" s="218" t="s">
        <v>142</v>
      </c>
      <c r="E404" s="219" t="s">
        <v>517</v>
      </c>
      <c r="F404" s="220" t="s">
        <v>518</v>
      </c>
      <c r="G404" s="221" t="s">
        <v>356</v>
      </c>
      <c r="H404" s="222">
        <v>190.4</v>
      </c>
      <c r="I404" s="223"/>
      <c r="J404" s="224">
        <f>ROUND(I404*H404,2)</f>
        <v>0</v>
      </c>
      <c r="K404" s="225"/>
      <c r="L404" s="43"/>
      <c r="M404" s="226" t="s">
        <v>1</v>
      </c>
      <c r="N404" s="227" t="s">
        <v>38</v>
      </c>
      <c r="O404" s="90"/>
      <c r="P404" s="228">
        <f>O404*H404</f>
        <v>0</v>
      </c>
      <c r="Q404" s="228">
        <v>3E-05</v>
      </c>
      <c r="R404" s="228">
        <f>Q404*H404</f>
        <v>0.005712</v>
      </c>
      <c r="S404" s="228">
        <v>0</v>
      </c>
      <c r="T404" s="229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30" t="s">
        <v>167</v>
      </c>
      <c r="AT404" s="230" t="s">
        <v>142</v>
      </c>
      <c r="AU404" s="230" t="s">
        <v>83</v>
      </c>
      <c r="AY404" s="16" t="s">
        <v>139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6" t="s">
        <v>81</v>
      </c>
      <c r="BK404" s="231">
        <f>ROUND(I404*H404,2)</f>
        <v>0</v>
      </c>
      <c r="BL404" s="16" t="s">
        <v>167</v>
      </c>
      <c r="BM404" s="230" t="s">
        <v>956</v>
      </c>
    </row>
    <row r="405" spans="1:51" s="13" customFormat="1" ht="12">
      <c r="A405" s="13"/>
      <c r="B405" s="237"/>
      <c r="C405" s="238"/>
      <c r="D405" s="239" t="s">
        <v>193</v>
      </c>
      <c r="E405" s="240" t="s">
        <v>1</v>
      </c>
      <c r="F405" s="241" t="s">
        <v>1121</v>
      </c>
      <c r="G405" s="238"/>
      <c r="H405" s="242">
        <v>124.8</v>
      </c>
      <c r="I405" s="243"/>
      <c r="J405" s="238"/>
      <c r="K405" s="238"/>
      <c r="L405" s="244"/>
      <c r="M405" s="245"/>
      <c r="N405" s="246"/>
      <c r="O405" s="246"/>
      <c r="P405" s="246"/>
      <c r="Q405" s="246"/>
      <c r="R405" s="246"/>
      <c r="S405" s="246"/>
      <c r="T405" s="24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8" t="s">
        <v>193</v>
      </c>
      <c r="AU405" s="248" t="s">
        <v>83</v>
      </c>
      <c r="AV405" s="13" t="s">
        <v>83</v>
      </c>
      <c r="AW405" s="13" t="s">
        <v>31</v>
      </c>
      <c r="AX405" s="13" t="s">
        <v>73</v>
      </c>
      <c r="AY405" s="248" t="s">
        <v>139</v>
      </c>
    </row>
    <row r="406" spans="1:51" s="13" customFormat="1" ht="12">
      <c r="A406" s="13"/>
      <c r="B406" s="237"/>
      <c r="C406" s="238"/>
      <c r="D406" s="239" t="s">
        <v>193</v>
      </c>
      <c r="E406" s="240" t="s">
        <v>1</v>
      </c>
      <c r="F406" s="241" t="s">
        <v>1122</v>
      </c>
      <c r="G406" s="238"/>
      <c r="H406" s="242">
        <v>65.6</v>
      </c>
      <c r="I406" s="243"/>
      <c r="J406" s="238"/>
      <c r="K406" s="238"/>
      <c r="L406" s="244"/>
      <c r="M406" s="245"/>
      <c r="N406" s="246"/>
      <c r="O406" s="246"/>
      <c r="P406" s="246"/>
      <c r="Q406" s="246"/>
      <c r="R406" s="246"/>
      <c r="S406" s="246"/>
      <c r="T406" s="24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8" t="s">
        <v>193</v>
      </c>
      <c r="AU406" s="248" t="s">
        <v>83</v>
      </c>
      <c r="AV406" s="13" t="s">
        <v>83</v>
      </c>
      <c r="AW406" s="13" t="s">
        <v>31</v>
      </c>
      <c r="AX406" s="13" t="s">
        <v>73</v>
      </c>
      <c r="AY406" s="248" t="s">
        <v>139</v>
      </c>
    </row>
    <row r="407" spans="1:51" s="14" customFormat="1" ht="12">
      <c r="A407" s="14"/>
      <c r="B407" s="249"/>
      <c r="C407" s="250"/>
      <c r="D407" s="239" t="s">
        <v>193</v>
      </c>
      <c r="E407" s="251" t="s">
        <v>1</v>
      </c>
      <c r="F407" s="252" t="s">
        <v>195</v>
      </c>
      <c r="G407" s="250"/>
      <c r="H407" s="253">
        <v>190.4</v>
      </c>
      <c r="I407" s="254"/>
      <c r="J407" s="250"/>
      <c r="K407" s="250"/>
      <c r="L407" s="255"/>
      <c r="M407" s="256"/>
      <c r="N407" s="257"/>
      <c r="O407" s="257"/>
      <c r="P407" s="257"/>
      <c r="Q407" s="257"/>
      <c r="R407" s="257"/>
      <c r="S407" s="257"/>
      <c r="T407" s="258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9" t="s">
        <v>193</v>
      </c>
      <c r="AU407" s="259" t="s">
        <v>83</v>
      </c>
      <c r="AV407" s="14" t="s">
        <v>146</v>
      </c>
      <c r="AW407" s="14" t="s">
        <v>31</v>
      </c>
      <c r="AX407" s="14" t="s">
        <v>81</v>
      </c>
      <c r="AY407" s="259" t="s">
        <v>139</v>
      </c>
    </row>
    <row r="408" spans="1:65" s="2" customFormat="1" ht="24.15" customHeight="1">
      <c r="A408" s="37"/>
      <c r="B408" s="38"/>
      <c r="C408" s="218" t="s">
        <v>456</v>
      </c>
      <c r="D408" s="218" t="s">
        <v>142</v>
      </c>
      <c r="E408" s="219" t="s">
        <v>1187</v>
      </c>
      <c r="F408" s="220" t="s">
        <v>1188</v>
      </c>
      <c r="G408" s="221" t="s">
        <v>337</v>
      </c>
      <c r="H408" s="271"/>
      <c r="I408" s="223"/>
      <c r="J408" s="224">
        <f>ROUND(I408*H408,2)</f>
        <v>0</v>
      </c>
      <c r="K408" s="225"/>
      <c r="L408" s="43"/>
      <c r="M408" s="226" t="s">
        <v>1</v>
      </c>
      <c r="N408" s="227" t="s">
        <v>38</v>
      </c>
      <c r="O408" s="90"/>
      <c r="P408" s="228">
        <f>O408*H408</f>
        <v>0</v>
      </c>
      <c r="Q408" s="228">
        <v>0</v>
      </c>
      <c r="R408" s="228">
        <f>Q408*H408</f>
        <v>0</v>
      </c>
      <c r="S408" s="228">
        <v>0</v>
      </c>
      <c r="T408" s="229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30" t="s">
        <v>167</v>
      </c>
      <c r="AT408" s="230" t="s">
        <v>142</v>
      </c>
      <c r="AU408" s="230" t="s">
        <v>83</v>
      </c>
      <c r="AY408" s="16" t="s">
        <v>139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6" t="s">
        <v>81</v>
      </c>
      <c r="BK408" s="231">
        <f>ROUND(I408*H408,2)</f>
        <v>0</v>
      </c>
      <c r="BL408" s="16" t="s">
        <v>167</v>
      </c>
      <c r="BM408" s="230" t="s">
        <v>958</v>
      </c>
    </row>
    <row r="409" spans="1:63" s="12" customFormat="1" ht="22.8" customHeight="1">
      <c r="A409" s="12"/>
      <c r="B409" s="202"/>
      <c r="C409" s="203"/>
      <c r="D409" s="204" t="s">
        <v>72</v>
      </c>
      <c r="E409" s="216" t="s">
        <v>525</v>
      </c>
      <c r="F409" s="216" t="s">
        <v>526</v>
      </c>
      <c r="G409" s="203"/>
      <c r="H409" s="203"/>
      <c r="I409" s="206"/>
      <c r="J409" s="217">
        <f>BK409</f>
        <v>0</v>
      </c>
      <c r="K409" s="203"/>
      <c r="L409" s="208"/>
      <c r="M409" s="209"/>
      <c r="N409" s="210"/>
      <c r="O409" s="210"/>
      <c r="P409" s="211">
        <f>SUM(P410:P424)</f>
        <v>0</v>
      </c>
      <c r="Q409" s="210"/>
      <c r="R409" s="211">
        <f>SUM(R410:R424)</f>
        <v>0.04371346320000001</v>
      </c>
      <c r="S409" s="210"/>
      <c r="T409" s="212">
        <f>SUM(T410:T424)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13" t="s">
        <v>83</v>
      </c>
      <c r="AT409" s="214" t="s">
        <v>72</v>
      </c>
      <c r="AU409" s="214" t="s">
        <v>81</v>
      </c>
      <c r="AY409" s="213" t="s">
        <v>139</v>
      </c>
      <c r="BK409" s="215">
        <f>SUM(BK410:BK424)</f>
        <v>0</v>
      </c>
    </row>
    <row r="410" spans="1:65" s="2" customFormat="1" ht="24.15" customHeight="1">
      <c r="A410" s="37"/>
      <c r="B410" s="38"/>
      <c r="C410" s="218" t="s">
        <v>961</v>
      </c>
      <c r="D410" s="218" t="s">
        <v>142</v>
      </c>
      <c r="E410" s="219" t="s">
        <v>528</v>
      </c>
      <c r="F410" s="220" t="s">
        <v>529</v>
      </c>
      <c r="G410" s="221" t="s">
        <v>201</v>
      </c>
      <c r="H410" s="222">
        <v>33.21</v>
      </c>
      <c r="I410" s="223"/>
      <c r="J410" s="224">
        <f>ROUND(I410*H410,2)</f>
        <v>0</v>
      </c>
      <c r="K410" s="225"/>
      <c r="L410" s="43"/>
      <c r="M410" s="226" t="s">
        <v>1</v>
      </c>
      <c r="N410" s="227" t="s">
        <v>38</v>
      </c>
      <c r="O410" s="90"/>
      <c r="P410" s="228">
        <f>O410*H410</f>
        <v>0</v>
      </c>
      <c r="Q410" s="228">
        <v>8E-05</v>
      </c>
      <c r="R410" s="228">
        <f>Q410*H410</f>
        <v>0.0026568000000000004</v>
      </c>
      <c r="S410" s="228">
        <v>0</v>
      </c>
      <c r="T410" s="229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30" t="s">
        <v>167</v>
      </c>
      <c r="AT410" s="230" t="s">
        <v>142</v>
      </c>
      <c r="AU410" s="230" t="s">
        <v>83</v>
      </c>
      <c r="AY410" s="16" t="s">
        <v>139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6" t="s">
        <v>81</v>
      </c>
      <c r="BK410" s="231">
        <f>ROUND(I410*H410,2)</f>
        <v>0</v>
      </c>
      <c r="BL410" s="16" t="s">
        <v>167</v>
      </c>
      <c r="BM410" s="230" t="s">
        <v>960</v>
      </c>
    </row>
    <row r="411" spans="1:51" s="13" customFormat="1" ht="12">
      <c r="A411" s="13"/>
      <c r="B411" s="237"/>
      <c r="C411" s="238"/>
      <c r="D411" s="239" t="s">
        <v>193</v>
      </c>
      <c r="E411" s="240" t="s">
        <v>1</v>
      </c>
      <c r="F411" s="241" t="s">
        <v>1247</v>
      </c>
      <c r="G411" s="238"/>
      <c r="H411" s="242">
        <v>16.17</v>
      </c>
      <c r="I411" s="243"/>
      <c r="J411" s="238"/>
      <c r="K411" s="238"/>
      <c r="L411" s="244"/>
      <c r="M411" s="245"/>
      <c r="N411" s="246"/>
      <c r="O411" s="246"/>
      <c r="P411" s="246"/>
      <c r="Q411" s="246"/>
      <c r="R411" s="246"/>
      <c r="S411" s="246"/>
      <c r="T411" s="24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8" t="s">
        <v>193</v>
      </c>
      <c r="AU411" s="248" t="s">
        <v>83</v>
      </c>
      <c r="AV411" s="13" t="s">
        <v>83</v>
      </c>
      <c r="AW411" s="13" t="s">
        <v>31</v>
      </c>
      <c r="AX411" s="13" t="s">
        <v>73</v>
      </c>
      <c r="AY411" s="248" t="s">
        <v>139</v>
      </c>
    </row>
    <row r="412" spans="1:51" s="13" customFormat="1" ht="12">
      <c r="A412" s="13"/>
      <c r="B412" s="237"/>
      <c r="C412" s="238"/>
      <c r="D412" s="239" t="s">
        <v>193</v>
      </c>
      <c r="E412" s="240" t="s">
        <v>1</v>
      </c>
      <c r="F412" s="241" t="s">
        <v>1124</v>
      </c>
      <c r="G412" s="238"/>
      <c r="H412" s="242">
        <v>11.28</v>
      </c>
      <c r="I412" s="243"/>
      <c r="J412" s="238"/>
      <c r="K412" s="238"/>
      <c r="L412" s="244"/>
      <c r="M412" s="245"/>
      <c r="N412" s="246"/>
      <c r="O412" s="246"/>
      <c r="P412" s="246"/>
      <c r="Q412" s="246"/>
      <c r="R412" s="246"/>
      <c r="S412" s="246"/>
      <c r="T412" s="24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8" t="s">
        <v>193</v>
      </c>
      <c r="AU412" s="248" t="s">
        <v>83</v>
      </c>
      <c r="AV412" s="13" t="s">
        <v>83</v>
      </c>
      <c r="AW412" s="13" t="s">
        <v>31</v>
      </c>
      <c r="AX412" s="13" t="s">
        <v>73</v>
      </c>
      <c r="AY412" s="248" t="s">
        <v>139</v>
      </c>
    </row>
    <row r="413" spans="1:51" s="13" customFormat="1" ht="12">
      <c r="A413" s="13"/>
      <c r="B413" s="237"/>
      <c r="C413" s="238"/>
      <c r="D413" s="239" t="s">
        <v>193</v>
      </c>
      <c r="E413" s="240" t="s">
        <v>1</v>
      </c>
      <c r="F413" s="241" t="s">
        <v>1248</v>
      </c>
      <c r="G413" s="238"/>
      <c r="H413" s="242">
        <v>5.76</v>
      </c>
      <c r="I413" s="243"/>
      <c r="J413" s="238"/>
      <c r="K413" s="238"/>
      <c r="L413" s="244"/>
      <c r="M413" s="245"/>
      <c r="N413" s="246"/>
      <c r="O413" s="246"/>
      <c r="P413" s="246"/>
      <c r="Q413" s="246"/>
      <c r="R413" s="246"/>
      <c r="S413" s="246"/>
      <c r="T413" s="24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8" t="s">
        <v>193</v>
      </c>
      <c r="AU413" s="248" t="s">
        <v>83</v>
      </c>
      <c r="AV413" s="13" t="s">
        <v>83</v>
      </c>
      <c r="AW413" s="13" t="s">
        <v>31</v>
      </c>
      <c r="AX413" s="13" t="s">
        <v>73</v>
      </c>
      <c r="AY413" s="248" t="s">
        <v>139</v>
      </c>
    </row>
    <row r="414" spans="1:51" s="14" customFormat="1" ht="12">
      <c r="A414" s="14"/>
      <c r="B414" s="249"/>
      <c r="C414" s="250"/>
      <c r="D414" s="239" t="s">
        <v>193</v>
      </c>
      <c r="E414" s="251" t="s">
        <v>1</v>
      </c>
      <c r="F414" s="252" t="s">
        <v>195</v>
      </c>
      <c r="G414" s="250"/>
      <c r="H414" s="253">
        <v>33.21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9" t="s">
        <v>193</v>
      </c>
      <c r="AU414" s="259" t="s">
        <v>83</v>
      </c>
      <c r="AV414" s="14" t="s">
        <v>146</v>
      </c>
      <c r="AW414" s="14" t="s">
        <v>31</v>
      </c>
      <c r="AX414" s="14" t="s">
        <v>81</v>
      </c>
      <c r="AY414" s="259" t="s">
        <v>139</v>
      </c>
    </row>
    <row r="415" spans="1:65" s="2" customFormat="1" ht="24.15" customHeight="1">
      <c r="A415" s="37"/>
      <c r="B415" s="38"/>
      <c r="C415" s="218" t="s">
        <v>462</v>
      </c>
      <c r="D415" s="218" t="s">
        <v>142</v>
      </c>
      <c r="E415" s="219" t="s">
        <v>535</v>
      </c>
      <c r="F415" s="220" t="s">
        <v>536</v>
      </c>
      <c r="G415" s="221" t="s">
        <v>201</v>
      </c>
      <c r="H415" s="222">
        <v>28.92</v>
      </c>
      <c r="I415" s="223"/>
      <c r="J415" s="224">
        <f>ROUND(I415*H415,2)</f>
        <v>0</v>
      </c>
      <c r="K415" s="225"/>
      <c r="L415" s="43"/>
      <c r="M415" s="226" t="s">
        <v>1</v>
      </c>
      <c r="N415" s="227" t="s">
        <v>38</v>
      </c>
      <c r="O415" s="90"/>
      <c r="P415" s="228">
        <f>O415*H415</f>
        <v>0</v>
      </c>
      <c r="Q415" s="228">
        <v>0.000167</v>
      </c>
      <c r="R415" s="228">
        <f>Q415*H415</f>
        <v>0.0048296400000000005</v>
      </c>
      <c r="S415" s="228">
        <v>0</v>
      </c>
      <c r="T415" s="229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30" t="s">
        <v>167</v>
      </c>
      <c r="AT415" s="230" t="s">
        <v>142</v>
      </c>
      <c r="AU415" s="230" t="s">
        <v>83</v>
      </c>
      <c r="AY415" s="16" t="s">
        <v>139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6" t="s">
        <v>81</v>
      </c>
      <c r="BK415" s="231">
        <f>ROUND(I415*H415,2)</f>
        <v>0</v>
      </c>
      <c r="BL415" s="16" t="s">
        <v>167</v>
      </c>
      <c r="BM415" s="230" t="s">
        <v>962</v>
      </c>
    </row>
    <row r="416" spans="1:65" s="2" customFormat="1" ht="24.15" customHeight="1">
      <c r="A416" s="37"/>
      <c r="B416" s="38"/>
      <c r="C416" s="218" t="s">
        <v>965</v>
      </c>
      <c r="D416" s="218" t="s">
        <v>142</v>
      </c>
      <c r="E416" s="219" t="s">
        <v>539</v>
      </c>
      <c r="F416" s="220" t="s">
        <v>540</v>
      </c>
      <c r="G416" s="221" t="s">
        <v>201</v>
      </c>
      <c r="H416" s="222">
        <v>28.92</v>
      </c>
      <c r="I416" s="223"/>
      <c r="J416" s="224">
        <f>ROUND(I416*H416,2)</f>
        <v>0</v>
      </c>
      <c r="K416" s="225"/>
      <c r="L416" s="43"/>
      <c r="M416" s="226" t="s">
        <v>1</v>
      </c>
      <c r="N416" s="227" t="s">
        <v>38</v>
      </c>
      <c r="O416" s="90"/>
      <c r="P416" s="228">
        <f>O416*H416</f>
        <v>0</v>
      </c>
      <c r="Q416" s="228">
        <v>0.000167</v>
      </c>
      <c r="R416" s="228">
        <f>Q416*H416</f>
        <v>0.0048296400000000005</v>
      </c>
      <c r="S416" s="228">
        <v>0</v>
      </c>
      <c r="T416" s="229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30" t="s">
        <v>167</v>
      </c>
      <c r="AT416" s="230" t="s">
        <v>142</v>
      </c>
      <c r="AU416" s="230" t="s">
        <v>83</v>
      </c>
      <c r="AY416" s="16" t="s">
        <v>139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6" t="s">
        <v>81</v>
      </c>
      <c r="BK416" s="231">
        <f>ROUND(I416*H416,2)</f>
        <v>0</v>
      </c>
      <c r="BL416" s="16" t="s">
        <v>167</v>
      </c>
      <c r="BM416" s="230" t="s">
        <v>963</v>
      </c>
    </row>
    <row r="417" spans="1:65" s="2" customFormat="1" ht="24.15" customHeight="1">
      <c r="A417" s="37"/>
      <c r="B417" s="38"/>
      <c r="C417" s="218" t="s">
        <v>465</v>
      </c>
      <c r="D417" s="218" t="s">
        <v>142</v>
      </c>
      <c r="E417" s="219" t="s">
        <v>542</v>
      </c>
      <c r="F417" s="220" t="s">
        <v>543</v>
      </c>
      <c r="G417" s="221" t="s">
        <v>201</v>
      </c>
      <c r="H417" s="222">
        <v>66.42</v>
      </c>
      <c r="I417" s="223"/>
      <c r="J417" s="224">
        <f>ROUND(I417*H417,2)</f>
        <v>0</v>
      </c>
      <c r="K417" s="225"/>
      <c r="L417" s="43"/>
      <c r="M417" s="226" t="s">
        <v>1</v>
      </c>
      <c r="N417" s="227" t="s">
        <v>38</v>
      </c>
      <c r="O417" s="90"/>
      <c r="P417" s="228">
        <f>O417*H417</f>
        <v>0</v>
      </c>
      <c r="Q417" s="228">
        <v>0.000167</v>
      </c>
      <c r="R417" s="228">
        <f>Q417*H417</f>
        <v>0.01109214</v>
      </c>
      <c r="S417" s="228">
        <v>0</v>
      </c>
      <c r="T417" s="229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30" t="s">
        <v>167</v>
      </c>
      <c r="AT417" s="230" t="s">
        <v>142</v>
      </c>
      <c r="AU417" s="230" t="s">
        <v>83</v>
      </c>
      <c r="AY417" s="16" t="s">
        <v>139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6" t="s">
        <v>81</v>
      </c>
      <c r="BK417" s="231">
        <f>ROUND(I417*H417,2)</f>
        <v>0</v>
      </c>
      <c r="BL417" s="16" t="s">
        <v>167</v>
      </c>
      <c r="BM417" s="230" t="s">
        <v>966</v>
      </c>
    </row>
    <row r="418" spans="1:51" s="13" customFormat="1" ht="12">
      <c r="A418" s="13"/>
      <c r="B418" s="237"/>
      <c r="C418" s="238"/>
      <c r="D418" s="239" t="s">
        <v>193</v>
      </c>
      <c r="E418" s="240" t="s">
        <v>1</v>
      </c>
      <c r="F418" s="241" t="s">
        <v>1249</v>
      </c>
      <c r="G418" s="238"/>
      <c r="H418" s="242">
        <v>66.42</v>
      </c>
      <c r="I418" s="243"/>
      <c r="J418" s="238"/>
      <c r="K418" s="238"/>
      <c r="L418" s="244"/>
      <c r="M418" s="245"/>
      <c r="N418" s="246"/>
      <c r="O418" s="246"/>
      <c r="P418" s="246"/>
      <c r="Q418" s="246"/>
      <c r="R418" s="246"/>
      <c r="S418" s="246"/>
      <c r="T418" s="24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8" t="s">
        <v>193</v>
      </c>
      <c r="AU418" s="248" t="s">
        <v>83</v>
      </c>
      <c r="AV418" s="13" t="s">
        <v>83</v>
      </c>
      <c r="AW418" s="13" t="s">
        <v>31</v>
      </c>
      <c r="AX418" s="13" t="s">
        <v>73</v>
      </c>
      <c r="AY418" s="248" t="s">
        <v>139</v>
      </c>
    </row>
    <row r="419" spans="1:51" s="14" customFormat="1" ht="12">
      <c r="A419" s="14"/>
      <c r="B419" s="249"/>
      <c r="C419" s="250"/>
      <c r="D419" s="239" t="s">
        <v>193</v>
      </c>
      <c r="E419" s="251" t="s">
        <v>1</v>
      </c>
      <c r="F419" s="252" t="s">
        <v>195</v>
      </c>
      <c r="G419" s="250"/>
      <c r="H419" s="253">
        <v>66.42</v>
      </c>
      <c r="I419" s="254"/>
      <c r="J419" s="250"/>
      <c r="K419" s="250"/>
      <c r="L419" s="255"/>
      <c r="M419" s="256"/>
      <c r="N419" s="257"/>
      <c r="O419" s="257"/>
      <c r="P419" s="257"/>
      <c r="Q419" s="257"/>
      <c r="R419" s="257"/>
      <c r="S419" s="257"/>
      <c r="T419" s="258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9" t="s">
        <v>193</v>
      </c>
      <c r="AU419" s="259" t="s">
        <v>83</v>
      </c>
      <c r="AV419" s="14" t="s">
        <v>146</v>
      </c>
      <c r="AW419" s="14" t="s">
        <v>31</v>
      </c>
      <c r="AX419" s="14" t="s">
        <v>81</v>
      </c>
      <c r="AY419" s="259" t="s">
        <v>139</v>
      </c>
    </row>
    <row r="420" spans="1:65" s="2" customFormat="1" ht="16.5" customHeight="1">
      <c r="A420" s="37"/>
      <c r="B420" s="38"/>
      <c r="C420" s="218" t="s">
        <v>970</v>
      </c>
      <c r="D420" s="218" t="s">
        <v>142</v>
      </c>
      <c r="E420" s="219" t="s">
        <v>547</v>
      </c>
      <c r="F420" s="220" t="s">
        <v>548</v>
      </c>
      <c r="G420" s="221" t="s">
        <v>201</v>
      </c>
      <c r="H420" s="222">
        <v>198.915</v>
      </c>
      <c r="I420" s="223"/>
      <c r="J420" s="224">
        <f>ROUND(I420*H420,2)</f>
        <v>0</v>
      </c>
      <c r="K420" s="225"/>
      <c r="L420" s="43"/>
      <c r="M420" s="226" t="s">
        <v>1</v>
      </c>
      <c r="N420" s="227" t="s">
        <v>38</v>
      </c>
      <c r="O420" s="90"/>
      <c r="P420" s="228">
        <f>O420*H420</f>
        <v>0</v>
      </c>
      <c r="Q420" s="228">
        <v>2.08E-06</v>
      </c>
      <c r="R420" s="228">
        <f>Q420*H420</f>
        <v>0.00041374319999999996</v>
      </c>
      <c r="S420" s="228">
        <v>0</v>
      </c>
      <c r="T420" s="229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30" t="s">
        <v>167</v>
      </c>
      <c r="AT420" s="230" t="s">
        <v>142</v>
      </c>
      <c r="AU420" s="230" t="s">
        <v>83</v>
      </c>
      <c r="AY420" s="16" t="s">
        <v>139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6" t="s">
        <v>81</v>
      </c>
      <c r="BK420" s="231">
        <f>ROUND(I420*H420,2)</f>
        <v>0</v>
      </c>
      <c r="BL420" s="16" t="s">
        <v>167</v>
      </c>
      <c r="BM420" s="230" t="s">
        <v>969</v>
      </c>
    </row>
    <row r="421" spans="1:51" s="13" customFormat="1" ht="12">
      <c r="A421" s="13"/>
      <c r="B421" s="237"/>
      <c r="C421" s="238"/>
      <c r="D421" s="239" t="s">
        <v>193</v>
      </c>
      <c r="E421" s="240" t="s">
        <v>1</v>
      </c>
      <c r="F421" s="241" t="s">
        <v>1126</v>
      </c>
      <c r="G421" s="238"/>
      <c r="H421" s="242">
        <v>214.815</v>
      </c>
      <c r="I421" s="243"/>
      <c r="J421" s="238"/>
      <c r="K421" s="238"/>
      <c r="L421" s="244"/>
      <c r="M421" s="245"/>
      <c r="N421" s="246"/>
      <c r="O421" s="246"/>
      <c r="P421" s="246"/>
      <c r="Q421" s="246"/>
      <c r="R421" s="246"/>
      <c r="S421" s="246"/>
      <c r="T421" s="24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8" t="s">
        <v>193</v>
      </c>
      <c r="AU421" s="248" t="s">
        <v>83</v>
      </c>
      <c r="AV421" s="13" t="s">
        <v>83</v>
      </c>
      <c r="AW421" s="13" t="s">
        <v>31</v>
      </c>
      <c r="AX421" s="13" t="s">
        <v>73</v>
      </c>
      <c r="AY421" s="248" t="s">
        <v>139</v>
      </c>
    </row>
    <row r="422" spans="1:51" s="13" customFormat="1" ht="12">
      <c r="A422" s="13"/>
      <c r="B422" s="237"/>
      <c r="C422" s="238"/>
      <c r="D422" s="239" t="s">
        <v>193</v>
      </c>
      <c r="E422" s="240" t="s">
        <v>1</v>
      </c>
      <c r="F422" s="241" t="s">
        <v>1127</v>
      </c>
      <c r="G422" s="238"/>
      <c r="H422" s="242">
        <v>-15.9</v>
      </c>
      <c r="I422" s="243"/>
      <c r="J422" s="238"/>
      <c r="K422" s="238"/>
      <c r="L422" s="244"/>
      <c r="M422" s="245"/>
      <c r="N422" s="246"/>
      <c r="O422" s="246"/>
      <c r="P422" s="246"/>
      <c r="Q422" s="246"/>
      <c r="R422" s="246"/>
      <c r="S422" s="246"/>
      <c r="T422" s="24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8" t="s">
        <v>193</v>
      </c>
      <c r="AU422" s="248" t="s">
        <v>83</v>
      </c>
      <c r="AV422" s="13" t="s">
        <v>83</v>
      </c>
      <c r="AW422" s="13" t="s">
        <v>31</v>
      </c>
      <c r="AX422" s="13" t="s">
        <v>73</v>
      </c>
      <c r="AY422" s="248" t="s">
        <v>139</v>
      </c>
    </row>
    <row r="423" spans="1:51" s="14" customFormat="1" ht="12">
      <c r="A423" s="14"/>
      <c r="B423" s="249"/>
      <c r="C423" s="250"/>
      <c r="D423" s="239" t="s">
        <v>193</v>
      </c>
      <c r="E423" s="251" t="s">
        <v>1</v>
      </c>
      <c r="F423" s="252" t="s">
        <v>195</v>
      </c>
      <c r="G423" s="250"/>
      <c r="H423" s="253">
        <v>198.915</v>
      </c>
      <c r="I423" s="254"/>
      <c r="J423" s="250"/>
      <c r="K423" s="250"/>
      <c r="L423" s="255"/>
      <c r="M423" s="256"/>
      <c r="N423" s="257"/>
      <c r="O423" s="257"/>
      <c r="P423" s="257"/>
      <c r="Q423" s="257"/>
      <c r="R423" s="257"/>
      <c r="S423" s="257"/>
      <c r="T423" s="25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9" t="s">
        <v>193</v>
      </c>
      <c r="AU423" s="259" t="s">
        <v>83</v>
      </c>
      <c r="AV423" s="14" t="s">
        <v>146</v>
      </c>
      <c r="AW423" s="14" t="s">
        <v>31</v>
      </c>
      <c r="AX423" s="14" t="s">
        <v>81</v>
      </c>
      <c r="AY423" s="259" t="s">
        <v>139</v>
      </c>
    </row>
    <row r="424" spans="1:65" s="2" customFormat="1" ht="24.15" customHeight="1">
      <c r="A424" s="37"/>
      <c r="B424" s="38"/>
      <c r="C424" s="218" t="s">
        <v>469</v>
      </c>
      <c r="D424" s="218" t="s">
        <v>142</v>
      </c>
      <c r="E424" s="219" t="s">
        <v>552</v>
      </c>
      <c r="F424" s="220" t="s">
        <v>553</v>
      </c>
      <c r="G424" s="221" t="s">
        <v>201</v>
      </c>
      <c r="H424" s="222">
        <v>198.915</v>
      </c>
      <c r="I424" s="223"/>
      <c r="J424" s="224">
        <f>ROUND(I424*H424,2)</f>
        <v>0</v>
      </c>
      <c r="K424" s="225"/>
      <c r="L424" s="43"/>
      <c r="M424" s="226" t="s">
        <v>1</v>
      </c>
      <c r="N424" s="227" t="s">
        <v>38</v>
      </c>
      <c r="O424" s="90"/>
      <c r="P424" s="228">
        <f>O424*H424</f>
        <v>0</v>
      </c>
      <c r="Q424" s="228">
        <v>0.0001</v>
      </c>
      <c r="R424" s="228">
        <f>Q424*H424</f>
        <v>0.0198915</v>
      </c>
      <c r="S424" s="228">
        <v>0</v>
      </c>
      <c r="T424" s="229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30" t="s">
        <v>167</v>
      </c>
      <c r="AT424" s="230" t="s">
        <v>142</v>
      </c>
      <c r="AU424" s="230" t="s">
        <v>83</v>
      </c>
      <c r="AY424" s="16" t="s">
        <v>139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6" t="s">
        <v>81</v>
      </c>
      <c r="BK424" s="231">
        <f>ROUND(I424*H424,2)</f>
        <v>0</v>
      </c>
      <c r="BL424" s="16" t="s">
        <v>167</v>
      </c>
      <c r="BM424" s="230" t="s">
        <v>1128</v>
      </c>
    </row>
    <row r="425" spans="1:63" s="12" customFormat="1" ht="22.8" customHeight="1">
      <c r="A425" s="12"/>
      <c r="B425" s="202"/>
      <c r="C425" s="203"/>
      <c r="D425" s="204" t="s">
        <v>72</v>
      </c>
      <c r="E425" s="216" t="s">
        <v>555</v>
      </c>
      <c r="F425" s="216" t="s">
        <v>556</v>
      </c>
      <c r="G425" s="203"/>
      <c r="H425" s="203"/>
      <c r="I425" s="206"/>
      <c r="J425" s="217">
        <f>BK425</f>
        <v>0</v>
      </c>
      <c r="K425" s="203"/>
      <c r="L425" s="208"/>
      <c r="M425" s="209"/>
      <c r="N425" s="210"/>
      <c r="O425" s="210"/>
      <c r="P425" s="211">
        <f>SUM(P426:P467)</f>
        <v>0</v>
      </c>
      <c r="Q425" s="210"/>
      <c r="R425" s="211">
        <f>SUM(R426:R467)</f>
        <v>0.883507662</v>
      </c>
      <c r="S425" s="210"/>
      <c r="T425" s="212">
        <f>SUM(T426:T467)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13" t="s">
        <v>83</v>
      </c>
      <c r="AT425" s="214" t="s">
        <v>72</v>
      </c>
      <c r="AU425" s="214" t="s">
        <v>81</v>
      </c>
      <c r="AY425" s="213" t="s">
        <v>139</v>
      </c>
      <c r="BK425" s="215">
        <f>SUM(BK426:BK467)</f>
        <v>0</v>
      </c>
    </row>
    <row r="426" spans="1:65" s="2" customFormat="1" ht="24.15" customHeight="1">
      <c r="A426" s="37"/>
      <c r="B426" s="38"/>
      <c r="C426" s="218" t="s">
        <v>976</v>
      </c>
      <c r="D426" s="218" t="s">
        <v>142</v>
      </c>
      <c r="E426" s="219" t="s">
        <v>558</v>
      </c>
      <c r="F426" s="220" t="s">
        <v>559</v>
      </c>
      <c r="G426" s="221" t="s">
        <v>201</v>
      </c>
      <c r="H426" s="222">
        <v>1672.385</v>
      </c>
      <c r="I426" s="223"/>
      <c r="J426" s="224">
        <f>ROUND(I426*H426,2)</f>
        <v>0</v>
      </c>
      <c r="K426" s="225"/>
      <c r="L426" s="43"/>
      <c r="M426" s="226" t="s">
        <v>1</v>
      </c>
      <c r="N426" s="227" t="s">
        <v>38</v>
      </c>
      <c r="O426" s="90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30" t="s">
        <v>167</v>
      </c>
      <c r="AT426" s="230" t="s">
        <v>142</v>
      </c>
      <c r="AU426" s="230" t="s">
        <v>83</v>
      </c>
      <c r="AY426" s="16" t="s">
        <v>139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6" t="s">
        <v>81</v>
      </c>
      <c r="BK426" s="231">
        <f>ROUND(I426*H426,2)</f>
        <v>0</v>
      </c>
      <c r="BL426" s="16" t="s">
        <v>167</v>
      </c>
      <c r="BM426" s="230" t="s">
        <v>975</v>
      </c>
    </row>
    <row r="427" spans="1:51" s="13" customFormat="1" ht="12">
      <c r="A427" s="13"/>
      <c r="B427" s="237"/>
      <c r="C427" s="238"/>
      <c r="D427" s="239" t="s">
        <v>193</v>
      </c>
      <c r="E427" s="240" t="s">
        <v>1</v>
      </c>
      <c r="F427" s="241" t="s">
        <v>972</v>
      </c>
      <c r="G427" s="238"/>
      <c r="H427" s="242">
        <v>426</v>
      </c>
      <c r="I427" s="243"/>
      <c r="J427" s="238"/>
      <c r="K427" s="238"/>
      <c r="L427" s="244"/>
      <c r="M427" s="245"/>
      <c r="N427" s="246"/>
      <c r="O427" s="246"/>
      <c r="P427" s="246"/>
      <c r="Q427" s="246"/>
      <c r="R427" s="246"/>
      <c r="S427" s="246"/>
      <c r="T427" s="24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8" t="s">
        <v>193</v>
      </c>
      <c r="AU427" s="248" t="s">
        <v>83</v>
      </c>
      <c r="AV427" s="13" t="s">
        <v>83</v>
      </c>
      <c r="AW427" s="13" t="s">
        <v>31</v>
      </c>
      <c r="AX427" s="13" t="s">
        <v>73</v>
      </c>
      <c r="AY427" s="248" t="s">
        <v>139</v>
      </c>
    </row>
    <row r="428" spans="1:51" s="13" customFormat="1" ht="12">
      <c r="A428" s="13"/>
      <c r="B428" s="237"/>
      <c r="C428" s="238"/>
      <c r="D428" s="239" t="s">
        <v>193</v>
      </c>
      <c r="E428" s="240" t="s">
        <v>1</v>
      </c>
      <c r="F428" s="241" t="s">
        <v>1250</v>
      </c>
      <c r="G428" s="238"/>
      <c r="H428" s="242">
        <v>1088.854</v>
      </c>
      <c r="I428" s="243"/>
      <c r="J428" s="238"/>
      <c r="K428" s="238"/>
      <c r="L428" s="244"/>
      <c r="M428" s="245"/>
      <c r="N428" s="246"/>
      <c r="O428" s="246"/>
      <c r="P428" s="246"/>
      <c r="Q428" s="246"/>
      <c r="R428" s="246"/>
      <c r="S428" s="246"/>
      <c r="T428" s="24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8" t="s">
        <v>193</v>
      </c>
      <c r="AU428" s="248" t="s">
        <v>83</v>
      </c>
      <c r="AV428" s="13" t="s">
        <v>83</v>
      </c>
      <c r="AW428" s="13" t="s">
        <v>31</v>
      </c>
      <c r="AX428" s="13" t="s">
        <v>73</v>
      </c>
      <c r="AY428" s="248" t="s">
        <v>139</v>
      </c>
    </row>
    <row r="429" spans="1:51" s="13" customFormat="1" ht="12">
      <c r="A429" s="13"/>
      <c r="B429" s="237"/>
      <c r="C429" s="238"/>
      <c r="D429" s="239" t="s">
        <v>193</v>
      </c>
      <c r="E429" s="240" t="s">
        <v>1</v>
      </c>
      <c r="F429" s="241" t="s">
        <v>1251</v>
      </c>
      <c r="G429" s="238"/>
      <c r="H429" s="242">
        <v>157.531</v>
      </c>
      <c r="I429" s="243"/>
      <c r="J429" s="238"/>
      <c r="K429" s="238"/>
      <c r="L429" s="244"/>
      <c r="M429" s="245"/>
      <c r="N429" s="246"/>
      <c r="O429" s="246"/>
      <c r="P429" s="246"/>
      <c r="Q429" s="246"/>
      <c r="R429" s="246"/>
      <c r="S429" s="246"/>
      <c r="T429" s="24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8" t="s">
        <v>193</v>
      </c>
      <c r="AU429" s="248" t="s">
        <v>83</v>
      </c>
      <c r="AV429" s="13" t="s">
        <v>83</v>
      </c>
      <c r="AW429" s="13" t="s">
        <v>31</v>
      </c>
      <c r="AX429" s="13" t="s">
        <v>73</v>
      </c>
      <c r="AY429" s="248" t="s">
        <v>139</v>
      </c>
    </row>
    <row r="430" spans="1:51" s="14" customFormat="1" ht="12">
      <c r="A430" s="14"/>
      <c r="B430" s="249"/>
      <c r="C430" s="250"/>
      <c r="D430" s="239" t="s">
        <v>193</v>
      </c>
      <c r="E430" s="251" t="s">
        <v>1</v>
      </c>
      <c r="F430" s="252" t="s">
        <v>195</v>
      </c>
      <c r="G430" s="250"/>
      <c r="H430" s="253">
        <v>1672.385</v>
      </c>
      <c r="I430" s="254"/>
      <c r="J430" s="250"/>
      <c r="K430" s="250"/>
      <c r="L430" s="255"/>
      <c r="M430" s="256"/>
      <c r="N430" s="257"/>
      <c r="O430" s="257"/>
      <c r="P430" s="257"/>
      <c r="Q430" s="257"/>
      <c r="R430" s="257"/>
      <c r="S430" s="257"/>
      <c r="T430" s="258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9" t="s">
        <v>193</v>
      </c>
      <c r="AU430" s="259" t="s">
        <v>83</v>
      </c>
      <c r="AV430" s="14" t="s">
        <v>146</v>
      </c>
      <c r="AW430" s="14" t="s">
        <v>31</v>
      </c>
      <c r="AX430" s="14" t="s">
        <v>81</v>
      </c>
      <c r="AY430" s="259" t="s">
        <v>139</v>
      </c>
    </row>
    <row r="431" spans="1:65" s="2" customFormat="1" ht="16.5" customHeight="1">
      <c r="A431" s="37"/>
      <c r="B431" s="38"/>
      <c r="C431" s="218" t="s">
        <v>474</v>
      </c>
      <c r="D431" s="218" t="s">
        <v>142</v>
      </c>
      <c r="E431" s="219" t="s">
        <v>567</v>
      </c>
      <c r="F431" s="220" t="s">
        <v>568</v>
      </c>
      <c r="G431" s="221" t="s">
        <v>201</v>
      </c>
      <c r="H431" s="222">
        <v>426</v>
      </c>
      <c r="I431" s="223"/>
      <c r="J431" s="224">
        <f>ROUND(I431*H431,2)</f>
        <v>0</v>
      </c>
      <c r="K431" s="225"/>
      <c r="L431" s="43"/>
      <c r="M431" s="226" t="s">
        <v>1</v>
      </c>
      <c r="N431" s="227" t="s">
        <v>38</v>
      </c>
      <c r="O431" s="90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30" t="s">
        <v>167</v>
      </c>
      <c r="AT431" s="230" t="s">
        <v>142</v>
      </c>
      <c r="AU431" s="230" t="s">
        <v>83</v>
      </c>
      <c r="AY431" s="16" t="s">
        <v>139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6" t="s">
        <v>81</v>
      </c>
      <c r="BK431" s="231">
        <f>ROUND(I431*H431,2)</f>
        <v>0</v>
      </c>
      <c r="BL431" s="16" t="s">
        <v>167</v>
      </c>
      <c r="BM431" s="230" t="s">
        <v>977</v>
      </c>
    </row>
    <row r="432" spans="1:51" s="13" customFormat="1" ht="12">
      <c r="A432" s="13"/>
      <c r="B432" s="237"/>
      <c r="C432" s="238"/>
      <c r="D432" s="239" t="s">
        <v>193</v>
      </c>
      <c r="E432" s="240" t="s">
        <v>1</v>
      </c>
      <c r="F432" s="241" t="s">
        <v>972</v>
      </c>
      <c r="G432" s="238"/>
      <c r="H432" s="242">
        <v>426</v>
      </c>
      <c r="I432" s="243"/>
      <c r="J432" s="238"/>
      <c r="K432" s="238"/>
      <c r="L432" s="244"/>
      <c r="M432" s="245"/>
      <c r="N432" s="246"/>
      <c r="O432" s="246"/>
      <c r="P432" s="246"/>
      <c r="Q432" s="246"/>
      <c r="R432" s="246"/>
      <c r="S432" s="246"/>
      <c r="T432" s="24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8" t="s">
        <v>193</v>
      </c>
      <c r="AU432" s="248" t="s">
        <v>83</v>
      </c>
      <c r="AV432" s="13" t="s">
        <v>83</v>
      </c>
      <c r="AW432" s="13" t="s">
        <v>31</v>
      </c>
      <c r="AX432" s="13" t="s">
        <v>73</v>
      </c>
      <c r="AY432" s="248" t="s">
        <v>139</v>
      </c>
    </row>
    <row r="433" spans="1:51" s="14" customFormat="1" ht="12">
      <c r="A433" s="14"/>
      <c r="B433" s="249"/>
      <c r="C433" s="250"/>
      <c r="D433" s="239" t="s">
        <v>193</v>
      </c>
      <c r="E433" s="251" t="s">
        <v>1</v>
      </c>
      <c r="F433" s="252" t="s">
        <v>195</v>
      </c>
      <c r="G433" s="250"/>
      <c r="H433" s="253">
        <v>426</v>
      </c>
      <c r="I433" s="254"/>
      <c r="J433" s="250"/>
      <c r="K433" s="250"/>
      <c r="L433" s="255"/>
      <c r="M433" s="256"/>
      <c r="N433" s="257"/>
      <c r="O433" s="257"/>
      <c r="P433" s="257"/>
      <c r="Q433" s="257"/>
      <c r="R433" s="257"/>
      <c r="S433" s="257"/>
      <c r="T433" s="258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9" t="s">
        <v>193</v>
      </c>
      <c r="AU433" s="259" t="s">
        <v>83</v>
      </c>
      <c r="AV433" s="14" t="s">
        <v>146</v>
      </c>
      <c r="AW433" s="14" t="s">
        <v>31</v>
      </c>
      <c r="AX433" s="14" t="s">
        <v>81</v>
      </c>
      <c r="AY433" s="259" t="s">
        <v>139</v>
      </c>
    </row>
    <row r="434" spans="1:65" s="2" customFormat="1" ht="16.5" customHeight="1">
      <c r="A434" s="37"/>
      <c r="B434" s="38"/>
      <c r="C434" s="260" t="s">
        <v>982</v>
      </c>
      <c r="D434" s="260" t="s">
        <v>230</v>
      </c>
      <c r="E434" s="261" t="s">
        <v>570</v>
      </c>
      <c r="F434" s="262" t="s">
        <v>571</v>
      </c>
      <c r="G434" s="263" t="s">
        <v>201</v>
      </c>
      <c r="H434" s="264">
        <v>447.3</v>
      </c>
      <c r="I434" s="265"/>
      <c r="J434" s="266">
        <f>ROUND(I434*H434,2)</f>
        <v>0</v>
      </c>
      <c r="K434" s="267"/>
      <c r="L434" s="268"/>
      <c r="M434" s="269" t="s">
        <v>1</v>
      </c>
      <c r="N434" s="270" t="s">
        <v>38</v>
      </c>
      <c r="O434" s="90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30" t="s">
        <v>254</v>
      </c>
      <c r="AT434" s="230" t="s">
        <v>230</v>
      </c>
      <c r="AU434" s="230" t="s">
        <v>83</v>
      </c>
      <c r="AY434" s="16" t="s">
        <v>139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6" t="s">
        <v>81</v>
      </c>
      <c r="BK434" s="231">
        <f>ROUND(I434*H434,2)</f>
        <v>0</v>
      </c>
      <c r="BL434" s="16" t="s">
        <v>167</v>
      </c>
      <c r="BM434" s="230" t="s">
        <v>979</v>
      </c>
    </row>
    <row r="435" spans="1:51" s="13" customFormat="1" ht="12">
      <c r="A435" s="13"/>
      <c r="B435" s="237"/>
      <c r="C435" s="238"/>
      <c r="D435" s="239" t="s">
        <v>193</v>
      </c>
      <c r="E435" s="240" t="s">
        <v>1</v>
      </c>
      <c r="F435" s="241" t="s">
        <v>978</v>
      </c>
      <c r="G435" s="238"/>
      <c r="H435" s="242">
        <v>447.3</v>
      </c>
      <c r="I435" s="243"/>
      <c r="J435" s="238"/>
      <c r="K435" s="238"/>
      <c r="L435" s="244"/>
      <c r="M435" s="245"/>
      <c r="N435" s="246"/>
      <c r="O435" s="246"/>
      <c r="P435" s="246"/>
      <c r="Q435" s="246"/>
      <c r="R435" s="246"/>
      <c r="S435" s="246"/>
      <c r="T435" s="247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8" t="s">
        <v>193</v>
      </c>
      <c r="AU435" s="248" t="s">
        <v>83</v>
      </c>
      <c r="AV435" s="13" t="s">
        <v>83</v>
      </c>
      <c r="AW435" s="13" t="s">
        <v>31</v>
      </c>
      <c r="AX435" s="13" t="s">
        <v>73</v>
      </c>
      <c r="AY435" s="248" t="s">
        <v>139</v>
      </c>
    </row>
    <row r="436" spans="1:51" s="14" customFormat="1" ht="12">
      <c r="A436" s="14"/>
      <c r="B436" s="249"/>
      <c r="C436" s="250"/>
      <c r="D436" s="239" t="s">
        <v>193</v>
      </c>
      <c r="E436" s="251" t="s">
        <v>1</v>
      </c>
      <c r="F436" s="252" t="s">
        <v>195</v>
      </c>
      <c r="G436" s="250"/>
      <c r="H436" s="253">
        <v>447.3</v>
      </c>
      <c r="I436" s="254"/>
      <c r="J436" s="250"/>
      <c r="K436" s="250"/>
      <c r="L436" s="255"/>
      <c r="M436" s="256"/>
      <c r="N436" s="257"/>
      <c r="O436" s="257"/>
      <c r="P436" s="257"/>
      <c r="Q436" s="257"/>
      <c r="R436" s="257"/>
      <c r="S436" s="257"/>
      <c r="T436" s="258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9" t="s">
        <v>193</v>
      </c>
      <c r="AU436" s="259" t="s">
        <v>83</v>
      </c>
      <c r="AV436" s="14" t="s">
        <v>146</v>
      </c>
      <c r="AW436" s="14" t="s">
        <v>31</v>
      </c>
      <c r="AX436" s="14" t="s">
        <v>81</v>
      </c>
      <c r="AY436" s="259" t="s">
        <v>139</v>
      </c>
    </row>
    <row r="437" spans="1:65" s="2" customFormat="1" ht="21.75" customHeight="1">
      <c r="A437" s="37"/>
      <c r="B437" s="38"/>
      <c r="C437" s="218" t="s">
        <v>478</v>
      </c>
      <c r="D437" s="218" t="s">
        <v>142</v>
      </c>
      <c r="E437" s="219" t="s">
        <v>575</v>
      </c>
      <c r="F437" s="220" t="s">
        <v>576</v>
      </c>
      <c r="G437" s="221" t="s">
        <v>201</v>
      </c>
      <c r="H437" s="222">
        <v>257.55</v>
      </c>
      <c r="I437" s="223"/>
      <c r="J437" s="224">
        <f>ROUND(I437*H437,2)</f>
        <v>0</v>
      </c>
      <c r="K437" s="225"/>
      <c r="L437" s="43"/>
      <c r="M437" s="226" t="s">
        <v>1</v>
      </c>
      <c r="N437" s="227" t="s">
        <v>38</v>
      </c>
      <c r="O437" s="90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30" t="s">
        <v>167</v>
      </c>
      <c r="AT437" s="230" t="s">
        <v>142</v>
      </c>
      <c r="AU437" s="230" t="s">
        <v>83</v>
      </c>
      <c r="AY437" s="16" t="s">
        <v>139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6" t="s">
        <v>81</v>
      </c>
      <c r="BK437" s="231">
        <f>ROUND(I437*H437,2)</f>
        <v>0</v>
      </c>
      <c r="BL437" s="16" t="s">
        <v>167</v>
      </c>
      <c r="BM437" s="230" t="s">
        <v>983</v>
      </c>
    </row>
    <row r="438" spans="1:51" s="13" customFormat="1" ht="12">
      <c r="A438" s="13"/>
      <c r="B438" s="237"/>
      <c r="C438" s="238"/>
      <c r="D438" s="239" t="s">
        <v>193</v>
      </c>
      <c r="E438" s="240" t="s">
        <v>1</v>
      </c>
      <c r="F438" s="241" t="s">
        <v>578</v>
      </c>
      <c r="G438" s="238"/>
      <c r="H438" s="242">
        <v>27</v>
      </c>
      <c r="I438" s="243"/>
      <c r="J438" s="238"/>
      <c r="K438" s="238"/>
      <c r="L438" s="244"/>
      <c r="M438" s="245"/>
      <c r="N438" s="246"/>
      <c r="O438" s="246"/>
      <c r="P438" s="246"/>
      <c r="Q438" s="246"/>
      <c r="R438" s="246"/>
      <c r="S438" s="246"/>
      <c r="T438" s="24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8" t="s">
        <v>193</v>
      </c>
      <c r="AU438" s="248" t="s">
        <v>83</v>
      </c>
      <c r="AV438" s="13" t="s">
        <v>83</v>
      </c>
      <c r="AW438" s="13" t="s">
        <v>31</v>
      </c>
      <c r="AX438" s="13" t="s">
        <v>73</v>
      </c>
      <c r="AY438" s="248" t="s">
        <v>139</v>
      </c>
    </row>
    <row r="439" spans="1:51" s="13" customFormat="1" ht="12">
      <c r="A439" s="13"/>
      <c r="B439" s="237"/>
      <c r="C439" s="238"/>
      <c r="D439" s="239" t="s">
        <v>193</v>
      </c>
      <c r="E439" s="240" t="s">
        <v>1</v>
      </c>
      <c r="F439" s="241" t="s">
        <v>980</v>
      </c>
      <c r="G439" s="238"/>
      <c r="H439" s="242">
        <v>63.45</v>
      </c>
      <c r="I439" s="243"/>
      <c r="J439" s="238"/>
      <c r="K439" s="238"/>
      <c r="L439" s="244"/>
      <c r="M439" s="245"/>
      <c r="N439" s="246"/>
      <c r="O439" s="246"/>
      <c r="P439" s="246"/>
      <c r="Q439" s="246"/>
      <c r="R439" s="246"/>
      <c r="S439" s="246"/>
      <c r="T439" s="24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8" t="s">
        <v>193</v>
      </c>
      <c r="AU439" s="248" t="s">
        <v>83</v>
      </c>
      <c r="AV439" s="13" t="s">
        <v>83</v>
      </c>
      <c r="AW439" s="13" t="s">
        <v>31</v>
      </c>
      <c r="AX439" s="13" t="s">
        <v>73</v>
      </c>
      <c r="AY439" s="248" t="s">
        <v>139</v>
      </c>
    </row>
    <row r="440" spans="1:51" s="13" customFormat="1" ht="12">
      <c r="A440" s="13"/>
      <c r="B440" s="237"/>
      <c r="C440" s="238"/>
      <c r="D440" s="239" t="s">
        <v>193</v>
      </c>
      <c r="E440" s="240" t="s">
        <v>1</v>
      </c>
      <c r="F440" s="241" t="s">
        <v>737</v>
      </c>
      <c r="G440" s="238"/>
      <c r="H440" s="242">
        <v>4.32</v>
      </c>
      <c r="I440" s="243"/>
      <c r="J440" s="238"/>
      <c r="K440" s="238"/>
      <c r="L440" s="244"/>
      <c r="M440" s="245"/>
      <c r="N440" s="246"/>
      <c r="O440" s="246"/>
      <c r="P440" s="246"/>
      <c r="Q440" s="246"/>
      <c r="R440" s="246"/>
      <c r="S440" s="246"/>
      <c r="T440" s="24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8" t="s">
        <v>193</v>
      </c>
      <c r="AU440" s="248" t="s">
        <v>83</v>
      </c>
      <c r="AV440" s="13" t="s">
        <v>83</v>
      </c>
      <c r="AW440" s="13" t="s">
        <v>31</v>
      </c>
      <c r="AX440" s="13" t="s">
        <v>73</v>
      </c>
      <c r="AY440" s="248" t="s">
        <v>139</v>
      </c>
    </row>
    <row r="441" spans="1:51" s="13" customFormat="1" ht="12">
      <c r="A441" s="13"/>
      <c r="B441" s="237"/>
      <c r="C441" s="238"/>
      <c r="D441" s="239" t="s">
        <v>193</v>
      </c>
      <c r="E441" s="240" t="s">
        <v>1</v>
      </c>
      <c r="F441" s="241" t="s">
        <v>738</v>
      </c>
      <c r="G441" s="238"/>
      <c r="H441" s="242">
        <v>1.5</v>
      </c>
      <c r="I441" s="243"/>
      <c r="J441" s="238"/>
      <c r="K441" s="238"/>
      <c r="L441" s="244"/>
      <c r="M441" s="245"/>
      <c r="N441" s="246"/>
      <c r="O441" s="246"/>
      <c r="P441" s="246"/>
      <c r="Q441" s="246"/>
      <c r="R441" s="246"/>
      <c r="S441" s="246"/>
      <c r="T441" s="24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8" t="s">
        <v>193</v>
      </c>
      <c r="AU441" s="248" t="s">
        <v>83</v>
      </c>
      <c r="AV441" s="13" t="s">
        <v>83</v>
      </c>
      <c r="AW441" s="13" t="s">
        <v>31</v>
      </c>
      <c r="AX441" s="13" t="s">
        <v>73</v>
      </c>
      <c r="AY441" s="248" t="s">
        <v>139</v>
      </c>
    </row>
    <row r="442" spans="1:51" s="13" customFormat="1" ht="12">
      <c r="A442" s="13"/>
      <c r="B442" s="237"/>
      <c r="C442" s="238"/>
      <c r="D442" s="239" t="s">
        <v>193</v>
      </c>
      <c r="E442" s="240" t="s">
        <v>1</v>
      </c>
      <c r="F442" s="241" t="s">
        <v>583</v>
      </c>
      <c r="G442" s="238"/>
      <c r="H442" s="242">
        <v>35.88</v>
      </c>
      <c r="I442" s="243"/>
      <c r="J442" s="238"/>
      <c r="K442" s="238"/>
      <c r="L442" s="244"/>
      <c r="M442" s="245"/>
      <c r="N442" s="246"/>
      <c r="O442" s="246"/>
      <c r="P442" s="246"/>
      <c r="Q442" s="246"/>
      <c r="R442" s="246"/>
      <c r="S442" s="246"/>
      <c r="T442" s="24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8" t="s">
        <v>193</v>
      </c>
      <c r="AU442" s="248" t="s">
        <v>83</v>
      </c>
      <c r="AV442" s="13" t="s">
        <v>83</v>
      </c>
      <c r="AW442" s="13" t="s">
        <v>31</v>
      </c>
      <c r="AX442" s="13" t="s">
        <v>73</v>
      </c>
      <c r="AY442" s="248" t="s">
        <v>139</v>
      </c>
    </row>
    <row r="443" spans="1:51" s="13" customFormat="1" ht="12">
      <c r="A443" s="13"/>
      <c r="B443" s="237"/>
      <c r="C443" s="238"/>
      <c r="D443" s="239" t="s">
        <v>193</v>
      </c>
      <c r="E443" s="240" t="s">
        <v>1</v>
      </c>
      <c r="F443" s="241" t="s">
        <v>1131</v>
      </c>
      <c r="G443" s="238"/>
      <c r="H443" s="242">
        <v>97.2</v>
      </c>
      <c r="I443" s="243"/>
      <c r="J443" s="238"/>
      <c r="K443" s="238"/>
      <c r="L443" s="244"/>
      <c r="M443" s="245"/>
      <c r="N443" s="246"/>
      <c r="O443" s="246"/>
      <c r="P443" s="246"/>
      <c r="Q443" s="246"/>
      <c r="R443" s="246"/>
      <c r="S443" s="246"/>
      <c r="T443" s="24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8" t="s">
        <v>193</v>
      </c>
      <c r="AU443" s="248" t="s">
        <v>83</v>
      </c>
      <c r="AV443" s="13" t="s">
        <v>83</v>
      </c>
      <c r="AW443" s="13" t="s">
        <v>31</v>
      </c>
      <c r="AX443" s="13" t="s">
        <v>73</v>
      </c>
      <c r="AY443" s="248" t="s">
        <v>139</v>
      </c>
    </row>
    <row r="444" spans="1:51" s="13" customFormat="1" ht="12">
      <c r="A444" s="13"/>
      <c r="B444" s="237"/>
      <c r="C444" s="238"/>
      <c r="D444" s="239" t="s">
        <v>193</v>
      </c>
      <c r="E444" s="240" t="s">
        <v>1</v>
      </c>
      <c r="F444" s="241" t="s">
        <v>741</v>
      </c>
      <c r="G444" s="238"/>
      <c r="H444" s="242">
        <v>5.8</v>
      </c>
      <c r="I444" s="243"/>
      <c r="J444" s="238"/>
      <c r="K444" s="238"/>
      <c r="L444" s="244"/>
      <c r="M444" s="245"/>
      <c r="N444" s="246"/>
      <c r="O444" s="246"/>
      <c r="P444" s="246"/>
      <c r="Q444" s="246"/>
      <c r="R444" s="246"/>
      <c r="S444" s="246"/>
      <c r="T444" s="24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8" t="s">
        <v>193</v>
      </c>
      <c r="AU444" s="248" t="s">
        <v>83</v>
      </c>
      <c r="AV444" s="13" t="s">
        <v>83</v>
      </c>
      <c r="AW444" s="13" t="s">
        <v>31</v>
      </c>
      <c r="AX444" s="13" t="s">
        <v>73</v>
      </c>
      <c r="AY444" s="248" t="s">
        <v>139</v>
      </c>
    </row>
    <row r="445" spans="1:51" s="13" customFormat="1" ht="12">
      <c r="A445" s="13"/>
      <c r="B445" s="237"/>
      <c r="C445" s="238"/>
      <c r="D445" s="239" t="s">
        <v>193</v>
      </c>
      <c r="E445" s="240" t="s">
        <v>1</v>
      </c>
      <c r="F445" s="241" t="s">
        <v>1132</v>
      </c>
      <c r="G445" s="238"/>
      <c r="H445" s="242">
        <v>22.4</v>
      </c>
      <c r="I445" s="243"/>
      <c r="J445" s="238"/>
      <c r="K445" s="238"/>
      <c r="L445" s="244"/>
      <c r="M445" s="245"/>
      <c r="N445" s="246"/>
      <c r="O445" s="246"/>
      <c r="P445" s="246"/>
      <c r="Q445" s="246"/>
      <c r="R445" s="246"/>
      <c r="S445" s="246"/>
      <c r="T445" s="24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8" t="s">
        <v>193</v>
      </c>
      <c r="AU445" s="248" t="s">
        <v>83</v>
      </c>
      <c r="AV445" s="13" t="s">
        <v>83</v>
      </c>
      <c r="AW445" s="13" t="s">
        <v>31</v>
      </c>
      <c r="AX445" s="13" t="s">
        <v>73</v>
      </c>
      <c r="AY445" s="248" t="s">
        <v>139</v>
      </c>
    </row>
    <row r="446" spans="1:51" s="14" customFormat="1" ht="12">
      <c r="A446" s="14"/>
      <c r="B446" s="249"/>
      <c r="C446" s="250"/>
      <c r="D446" s="239" t="s">
        <v>193</v>
      </c>
      <c r="E446" s="251" t="s">
        <v>1</v>
      </c>
      <c r="F446" s="252" t="s">
        <v>195</v>
      </c>
      <c r="G446" s="250"/>
      <c r="H446" s="253">
        <v>257.55</v>
      </c>
      <c r="I446" s="254"/>
      <c r="J446" s="250"/>
      <c r="K446" s="250"/>
      <c r="L446" s="255"/>
      <c r="M446" s="256"/>
      <c r="N446" s="257"/>
      <c r="O446" s="257"/>
      <c r="P446" s="257"/>
      <c r="Q446" s="257"/>
      <c r="R446" s="257"/>
      <c r="S446" s="257"/>
      <c r="T446" s="258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9" t="s">
        <v>193</v>
      </c>
      <c r="AU446" s="259" t="s">
        <v>83</v>
      </c>
      <c r="AV446" s="14" t="s">
        <v>146</v>
      </c>
      <c r="AW446" s="14" t="s">
        <v>31</v>
      </c>
      <c r="AX446" s="14" t="s">
        <v>81</v>
      </c>
      <c r="AY446" s="259" t="s">
        <v>139</v>
      </c>
    </row>
    <row r="447" spans="1:65" s="2" customFormat="1" ht="16.5" customHeight="1">
      <c r="A447" s="37"/>
      <c r="B447" s="38"/>
      <c r="C447" s="260" t="s">
        <v>987</v>
      </c>
      <c r="D447" s="260" t="s">
        <v>230</v>
      </c>
      <c r="E447" s="261" t="s">
        <v>570</v>
      </c>
      <c r="F447" s="262" t="s">
        <v>571</v>
      </c>
      <c r="G447" s="263" t="s">
        <v>201</v>
      </c>
      <c r="H447" s="264">
        <v>270.428</v>
      </c>
      <c r="I447" s="265"/>
      <c r="J447" s="266">
        <f>ROUND(I447*H447,2)</f>
        <v>0</v>
      </c>
      <c r="K447" s="267"/>
      <c r="L447" s="268"/>
      <c r="M447" s="269" t="s">
        <v>1</v>
      </c>
      <c r="N447" s="270" t="s">
        <v>38</v>
      </c>
      <c r="O447" s="90"/>
      <c r="P447" s="228">
        <f>O447*H447</f>
        <v>0</v>
      </c>
      <c r="Q447" s="228">
        <v>0</v>
      </c>
      <c r="R447" s="228">
        <f>Q447*H447</f>
        <v>0</v>
      </c>
      <c r="S447" s="228">
        <v>0</v>
      </c>
      <c r="T447" s="229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30" t="s">
        <v>254</v>
      </c>
      <c r="AT447" s="230" t="s">
        <v>230</v>
      </c>
      <c r="AU447" s="230" t="s">
        <v>83</v>
      </c>
      <c r="AY447" s="16" t="s">
        <v>139</v>
      </c>
      <c r="BE447" s="231">
        <f>IF(N447="základní",J447,0)</f>
        <v>0</v>
      </c>
      <c r="BF447" s="231">
        <f>IF(N447="snížená",J447,0)</f>
        <v>0</v>
      </c>
      <c r="BG447" s="231">
        <f>IF(N447="zákl. přenesená",J447,0)</f>
        <v>0</v>
      </c>
      <c r="BH447" s="231">
        <f>IF(N447="sníž. přenesená",J447,0)</f>
        <v>0</v>
      </c>
      <c r="BI447" s="231">
        <f>IF(N447="nulová",J447,0)</f>
        <v>0</v>
      </c>
      <c r="BJ447" s="16" t="s">
        <v>81</v>
      </c>
      <c r="BK447" s="231">
        <f>ROUND(I447*H447,2)</f>
        <v>0</v>
      </c>
      <c r="BL447" s="16" t="s">
        <v>167</v>
      </c>
      <c r="BM447" s="230" t="s">
        <v>985</v>
      </c>
    </row>
    <row r="448" spans="1:51" s="13" customFormat="1" ht="12">
      <c r="A448" s="13"/>
      <c r="B448" s="237"/>
      <c r="C448" s="238"/>
      <c r="D448" s="239" t="s">
        <v>193</v>
      </c>
      <c r="E448" s="240" t="s">
        <v>1</v>
      </c>
      <c r="F448" s="241" t="s">
        <v>1133</v>
      </c>
      <c r="G448" s="238"/>
      <c r="H448" s="242">
        <v>270.4275</v>
      </c>
      <c r="I448" s="243"/>
      <c r="J448" s="238"/>
      <c r="K448" s="238"/>
      <c r="L448" s="244"/>
      <c r="M448" s="245"/>
      <c r="N448" s="246"/>
      <c r="O448" s="246"/>
      <c r="P448" s="246"/>
      <c r="Q448" s="246"/>
      <c r="R448" s="246"/>
      <c r="S448" s="246"/>
      <c r="T448" s="24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8" t="s">
        <v>193</v>
      </c>
      <c r="AU448" s="248" t="s">
        <v>83</v>
      </c>
      <c r="AV448" s="13" t="s">
        <v>83</v>
      </c>
      <c r="AW448" s="13" t="s">
        <v>31</v>
      </c>
      <c r="AX448" s="13" t="s">
        <v>73</v>
      </c>
      <c r="AY448" s="248" t="s">
        <v>139</v>
      </c>
    </row>
    <row r="449" spans="1:51" s="14" customFormat="1" ht="12">
      <c r="A449" s="14"/>
      <c r="B449" s="249"/>
      <c r="C449" s="250"/>
      <c r="D449" s="239" t="s">
        <v>193</v>
      </c>
      <c r="E449" s="251" t="s">
        <v>1</v>
      </c>
      <c r="F449" s="252" t="s">
        <v>195</v>
      </c>
      <c r="G449" s="250"/>
      <c r="H449" s="253">
        <v>270.4275</v>
      </c>
      <c r="I449" s="254"/>
      <c r="J449" s="250"/>
      <c r="K449" s="250"/>
      <c r="L449" s="255"/>
      <c r="M449" s="256"/>
      <c r="N449" s="257"/>
      <c r="O449" s="257"/>
      <c r="P449" s="257"/>
      <c r="Q449" s="257"/>
      <c r="R449" s="257"/>
      <c r="S449" s="257"/>
      <c r="T449" s="258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9" t="s">
        <v>193</v>
      </c>
      <c r="AU449" s="259" t="s">
        <v>83</v>
      </c>
      <c r="AV449" s="14" t="s">
        <v>146</v>
      </c>
      <c r="AW449" s="14" t="s">
        <v>31</v>
      </c>
      <c r="AX449" s="14" t="s">
        <v>81</v>
      </c>
      <c r="AY449" s="259" t="s">
        <v>139</v>
      </c>
    </row>
    <row r="450" spans="1:65" s="2" customFormat="1" ht="24.15" customHeight="1">
      <c r="A450" s="37"/>
      <c r="B450" s="38"/>
      <c r="C450" s="218" t="s">
        <v>481</v>
      </c>
      <c r="D450" s="218" t="s">
        <v>142</v>
      </c>
      <c r="E450" s="219" t="s">
        <v>588</v>
      </c>
      <c r="F450" s="220" t="s">
        <v>589</v>
      </c>
      <c r="G450" s="221" t="s">
        <v>201</v>
      </c>
      <c r="H450" s="222">
        <v>1672.385</v>
      </c>
      <c r="I450" s="223"/>
      <c r="J450" s="224">
        <f>ROUND(I450*H450,2)</f>
        <v>0</v>
      </c>
      <c r="K450" s="225"/>
      <c r="L450" s="43"/>
      <c r="M450" s="226" t="s">
        <v>1</v>
      </c>
      <c r="N450" s="227" t="s">
        <v>38</v>
      </c>
      <c r="O450" s="90"/>
      <c r="P450" s="228">
        <f>O450*H450</f>
        <v>0</v>
      </c>
      <c r="Q450" s="228">
        <v>0.0002012</v>
      </c>
      <c r="R450" s="228">
        <f>Q450*H450</f>
        <v>0.336483862</v>
      </c>
      <c r="S450" s="228">
        <v>0</v>
      </c>
      <c r="T450" s="229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30" t="s">
        <v>167</v>
      </c>
      <c r="AT450" s="230" t="s">
        <v>142</v>
      </c>
      <c r="AU450" s="230" t="s">
        <v>83</v>
      </c>
      <c r="AY450" s="16" t="s">
        <v>139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6" t="s">
        <v>81</v>
      </c>
      <c r="BK450" s="231">
        <f>ROUND(I450*H450,2)</f>
        <v>0</v>
      </c>
      <c r="BL450" s="16" t="s">
        <v>167</v>
      </c>
      <c r="BM450" s="230" t="s">
        <v>988</v>
      </c>
    </row>
    <row r="451" spans="1:51" s="13" customFormat="1" ht="12">
      <c r="A451" s="13"/>
      <c r="B451" s="237"/>
      <c r="C451" s="238"/>
      <c r="D451" s="239" t="s">
        <v>193</v>
      </c>
      <c r="E451" s="240" t="s">
        <v>1</v>
      </c>
      <c r="F451" s="241" t="s">
        <v>1252</v>
      </c>
      <c r="G451" s="238"/>
      <c r="H451" s="242">
        <v>1672.385</v>
      </c>
      <c r="I451" s="243"/>
      <c r="J451" s="238"/>
      <c r="K451" s="238"/>
      <c r="L451" s="244"/>
      <c r="M451" s="245"/>
      <c r="N451" s="246"/>
      <c r="O451" s="246"/>
      <c r="P451" s="246"/>
      <c r="Q451" s="246"/>
      <c r="R451" s="246"/>
      <c r="S451" s="246"/>
      <c r="T451" s="24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8" t="s">
        <v>193</v>
      </c>
      <c r="AU451" s="248" t="s">
        <v>83</v>
      </c>
      <c r="AV451" s="13" t="s">
        <v>83</v>
      </c>
      <c r="AW451" s="13" t="s">
        <v>31</v>
      </c>
      <c r="AX451" s="13" t="s">
        <v>73</v>
      </c>
      <c r="AY451" s="248" t="s">
        <v>139</v>
      </c>
    </row>
    <row r="452" spans="1:51" s="14" customFormat="1" ht="12">
      <c r="A452" s="14"/>
      <c r="B452" s="249"/>
      <c r="C452" s="250"/>
      <c r="D452" s="239" t="s">
        <v>193</v>
      </c>
      <c r="E452" s="251" t="s">
        <v>1</v>
      </c>
      <c r="F452" s="252" t="s">
        <v>195</v>
      </c>
      <c r="G452" s="250"/>
      <c r="H452" s="253">
        <v>1672.385</v>
      </c>
      <c r="I452" s="254"/>
      <c r="J452" s="250"/>
      <c r="K452" s="250"/>
      <c r="L452" s="255"/>
      <c r="M452" s="256"/>
      <c r="N452" s="257"/>
      <c r="O452" s="257"/>
      <c r="P452" s="257"/>
      <c r="Q452" s="257"/>
      <c r="R452" s="257"/>
      <c r="S452" s="257"/>
      <c r="T452" s="25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9" t="s">
        <v>193</v>
      </c>
      <c r="AU452" s="259" t="s">
        <v>83</v>
      </c>
      <c r="AV452" s="14" t="s">
        <v>146</v>
      </c>
      <c r="AW452" s="14" t="s">
        <v>31</v>
      </c>
      <c r="AX452" s="14" t="s">
        <v>81</v>
      </c>
      <c r="AY452" s="259" t="s">
        <v>139</v>
      </c>
    </row>
    <row r="453" spans="1:65" s="2" customFormat="1" ht="24.15" customHeight="1">
      <c r="A453" s="37"/>
      <c r="B453" s="38"/>
      <c r="C453" s="218" t="s">
        <v>993</v>
      </c>
      <c r="D453" s="218" t="s">
        <v>142</v>
      </c>
      <c r="E453" s="219" t="s">
        <v>592</v>
      </c>
      <c r="F453" s="220" t="s">
        <v>593</v>
      </c>
      <c r="G453" s="221" t="s">
        <v>201</v>
      </c>
      <c r="H453" s="222">
        <v>1647.425</v>
      </c>
      <c r="I453" s="223"/>
      <c r="J453" s="224">
        <f>ROUND(I453*H453,2)</f>
        <v>0</v>
      </c>
      <c r="K453" s="225"/>
      <c r="L453" s="43"/>
      <c r="M453" s="226" t="s">
        <v>1</v>
      </c>
      <c r="N453" s="227" t="s">
        <v>38</v>
      </c>
      <c r="O453" s="90"/>
      <c r="P453" s="228">
        <f>O453*H453</f>
        <v>0</v>
      </c>
      <c r="Q453" s="228">
        <v>0.000286</v>
      </c>
      <c r="R453" s="228">
        <f>Q453*H453</f>
        <v>0.47116355</v>
      </c>
      <c r="S453" s="228">
        <v>0</v>
      </c>
      <c r="T453" s="229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30" t="s">
        <v>167</v>
      </c>
      <c r="AT453" s="230" t="s">
        <v>142</v>
      </c>
      <c r="AU453" s="230" t="s">
        <v>83</v>
      </c>
      <c r="AY453" s="16" t="s">
        <v>139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6" t="s">
        <v>81</v>
      </c>
      <c r="BK453" s="231">
        <f>ROUND(I453*H453,2)</f>
        <v>0</v>
      </c>
      <c r="BL453" s="16" t="s">
        <v>167</v>
      </c>
      <c r="BM453" s="230" t="s">
        <v>995</v>
      </c>
    </row>
    <row r="454" spans="1:51" s="13" customFormat="1" ht="12">
      <c r="A454" s="13"/>
      <c r="B454" s="237"/>
      <c r="C454" s="238"/>
      <c r="D454" s="239" t="s">
        <v>193</v>
      </c>
      <c r="E454" s="240" t="s">
        <v>1</v>
      </c>
      <c r="F454" s="241" t="s">
        <v>1252</v>
      </c>
      <c r="G454" s="238"/>
      <c r="H454" s="242">
        <v>1672.385</v>
      </c>
      <c r="I454" s="243"/>
      <c r="J454" s="238"/>
      <c r="K454" s="238"/>
      <c r="L454" s="244"/>
      <c r="M454" s="245"/>
      <c r="N454" s="246"/>
      <c r="O454" s="246"/>
      <c r="P454" s="246"/>
      <c r="Q454" s="246"/>
      <c r="R454" s="246"/>
      <c r="S454" s="246"/>
      <c r="T454" s="24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8" t="s">
        <v>193</v>
      </c>
      <c r="AU454" s="248" t="s">
        <v>83</v>
      </c>
      <c r="AV454" s="13" t="s">
        <v>83</v>
      </c>
      <c r="AW454" s="13" t="s">
        <v>31</v>
      </c>
      <c r="AX454" s="13" t="s">
        <v>73</v>
      </c>
      <c r="AY454" s="248" t="s">
        <v>139</v>
      </c>
    </row>
    <row r="455" spans="1:51" s="13" customFormat="1" ht="12">
      <c r="A455" s="13"/>
      <c r="B455" s="237"/>
      <c r="C455" s="238"/>
      <c r="D455" s="239" t="s">
        <v>193</v>
      </c>
      <c r="E455" s="240" t="s">
        <v>1</v>
      </c>
      <c r="F455" s="241" t="s">
        <v>1193</v>
      </c>
      <c r="G455" s="238"/>
      <c r="H455" s="242">
        <v>-24.96</v>
      </c>
      <c r="I455" s="243"/>
      <c r="J455" s="238"/>
      <c r="K455" s="238"/>
      <c r="L455" s="244"/>
      <c r="M455" s="245"/>
      <c r="N455" s="246"/>
      <c r="O455" s="246"/>
      <c r="P455" s="246"/>
      <c r="Q455" s="246"/>
      <c r="R455" s="246"/>
      <c r="S455" s="246"/>
      <c r="T455" s="247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8" t="s">
        <v>193</v>
      </c>
      <c r="AU455" s="248" t="s">
        <v>83</v>
      </c>
      <c r="AV455" s="13" t="s">
        <v>83</v>
      </c>
      <c r="AW455" s="13" t="s">
        <v>31</v>
      </c>
      <c r="AX455" s="13" t="s">
        <v>73</v>
      </c>
      <c r="AY455" s="248" t="s">
        <v>139</v>
      </c>
    </row>
    <row r="456" spans="1:51" s="14" customFormat="1" ht="12">
      <c r="A456" s="14"/>
      <c r="B456" s="249"/>
      <c r="C456" s="250"/>
      <c r="D456" s="239" t="s">
        <v>193</v>
      </c>
      <c r="E456" s="251" t="s">
        <v>1</v>
      </c>
      <c r="F456" s="252" t="s">
        <v>195</v>
      </c>
      <c r="G456" s="250"/>
      <c r="H456" s="253">
        <v>1647.425</v>
      </c>
      <c r="I456" s="254"/>
      <c r="J456" s="250"/>
      <c r="K456" s="250"/>
      <c r="L456" s="255"/>
      <c r="M456" s="256"/>
      <c r="N456" s="257"/>
      <c r="O456" s="257"/>
      <c r="P456" s="257"/>
      <c r="Q456" s="257"/>
      <c r="R456" s="257"/>
      <c r="S456" s="257"/>
      <c r="T456" s="258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9" t="s">
        <v>193</v>
      </c>
      <c r="AU456" s="259" t="s">
        <v>83</v>
      </c>
      <c r="AV456" s="14" t="s">
        <v>146</v>
      </c>
      <c r="AW456" s="14" t="s">
        <v>31</v>
      </c>
      <c r="AX456" s="14" t="s">
        <v>81</v>
      </c>
      <c r="AY456" s="259" t="s">
        <v>139</v>
      </c>
    </row>
    <row r="457" spans="1:65" s="2" customFormat="1" ht="24.15" customHeight="1">
      <c r="A457" s="37"/>
      <c r="B457" s="38"/>
      <c r="C457" s="218" t="s">
        <v>485</v>
      </c>
      <c r="D457" s="218" t="s">
        <v>142</v>
      </c>
      <c r="E457" s="219" t="s">
        <v>597</v>
      </c>
      <c r="F457" s="220" t="s">
        <v>598</v>
      </c>
      <c r="G457" s="221" t="s">
        <v>201</v>
      </c>
      <c r="H457" s="222">
        <v>198.915</v>
      </c>
      <c r="I457" s="223"/>
      <c r="J457" s="224">
        <f>ROUND(I457*H457,2)</f>
        <v>0</v>
      </c>
      <c r="K457" s="225"/>
      <c r="L457" s="43"/>
      <c r="M457" s="226" t="s">
        <v>1</v>
      </c>
      <c r="N457" s="227" t="s">
        <v>38</v>
      </c>
      <c r="O457" s="90"/>
      <c r="P457" s="228">
        <f>O457*H457</f>
        <v>0</v>
      </c>
      <c r="Q457" s="228">
        <v>0.00033</v>
      </c>
      <c r="R457" s="228">
        <f>Q457*H457</f>
        <v>0.06564194999999999</v>
      </c>
      <c r="S457" s="228">
        <v>0</v>
      </c>
      <c r="T457" s="229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30" t="s">
        <v>167</v>
      </c>
      <c r="AT457" s="230" t="s">
        <v>142</v>
      </c>
      <c r="AU457" s="230" t="s">
        <v>83</v>
      </c>
      <c r="AY457" s="16" t="s">
        <v>139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6" t="s">
        <v>81</v>
      </c>
      <c r="BK457" s="231">
        <f>ROUND(I457*H457,2)</f>
        <v>0</v>
      </c>
      <c r="BL457" s="16" t="s">
        <v>167</v>
      </c>
      <c r="BM457" s="230" t="s">
        <v>1253</v>
      </c>
    </row>
    <row r="458" spans="1:51" s="13" customFormat="1" ht="12">
      <c r="A458" s="13"/>
      <c r="B458" s="237"/>
      <c r="C458" s="238"/>
      <c r="D458" s="239" t="s">
        <v>193</v>
      </c>
      <c r="E458" s="240" t="s">
        <v>1</v>
      </c>
      <c r="F458" s="241" t="s">
        <v>1126</v>
      </c>
      <c r="G458" s="238"/>
      <c r="H458" s="242">
        <v>214.815</v>
      </c>
      <c r="I458" s="243"/>
      <c r="J458" s="238"/>
      <c r="K458" s="238"/>
      <c r="L458" s="244"/>
      <c r="M458" s="245"/>
      <c r="N458" s="246"/>
      <c r="O458" s="246"/>
      <c r="P458" s="246"/>
      <c r="Q458" s="246"/>
      <c r="R458" s="246"/>
      <c r="S458" s="246"/>
      <c r="T458" s="24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8" t="s">
        <v>193</v>
      </c>
      <c r="AU458" s="248" t="s">
        <v>83</v>
      </c>
      <c r="AV458" s="13" t="s">
        <v>83</v>
      </c>
      <c r="AW458" s="13" t="s">
        <v>31</v>
      </c>
      <c r="AX458" s="13" t="s">
        <v>73</v>
      </c>
      <c r="AY458" s="248" t="s">
        <v>139</v>
      </c>
    </row>
    <row r="459" spans="1:51" s="13" customFormat="1" ht="12">
      <c r="A459" s="13"/>
      <c r="B459" s="237"/>
      <c r="C459" s="238"/>
      <c r="D459" s="239" t="s">
        <v>193</v>
      </c>
      <c r="E459" s="240" t="s">
        <v>1</v>
      </c>
      <c r="F459" s="241" t="s">
        <v>1127</v>
      </c>
      <c r="G459" s="238"/>
      <c r="H459" s="242">
        <v>-15.9</v>
      </c>
      <c r="I459" s="243"/>
      <c r="J459" s="238"/>
      <c r="K459" s="238"/>
      <c r="L459" s="244"/>
      <c r="M459" s="245"/>
      <c r="N459" s="246"/>
      <c r="O459" s="246"/>
      <c r="P459" s="246"/>
      <c r="Q459" s="246"/>
      <c r="R459" s="246"/>
      <c r="S459" s="246"/>
      <c r="T459" s="24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8" t="s">
        <v>193</v>
      </c>
      <c r="AU459" s="248" t="s">
        <v>83</v>
      </c>
      <c r="AV459" s="13" t="s">
        <v>83</v>
      </c>
      <c r="AW459" s="13" t="s">
        <v>31</v>
      </c>
      <c r="AX459" s="13" t="s">
        <v>73</v>
      </c>
      <c r="AY459" s="248" t="s">
        <v>139</v>
      </c>
    </row>
    <row r="460" spans="1:51" s="14" customFormat="1" ht="12">
      <c r="A460" s="14"/>
      <c r="B460" s="249"/>
      <c r="C460" s="250"/>
      <c r="D460" s="239" t="s">
        <v>193</v>
      </c>
      <c r="E460" s="251" t="s">
        <v>1</v>
      </c>
      <c r="F460" s="252" t="s">
        <v>195</v>
      </c>
      <c r="G460" s="250"/>
      <c r="H460" s="253">
        <v>198.915</v>
      </c>
      <c r="I460" s="254"/>
      <c r="J460" s="250"/>
      <c r="K460" s="250"/>
      <c r="L460" s="255"/>
      <c r="M460" s="256"/>
      <c r="N460" s="257"/>
      <c r="O460" s="257"/>
      <c r="P460" s="257"/>
      <c r="Q460" s="257"/>
      <c r="R460" s="257"/>
      <c r="S460" s="257"/>
      <c r="T460" s="258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9" t="s">
        <v>193</v>
      </c>
      <c r="AU460" s="259" t="s">
        <v>83</v>
      </c>
      <c r="AV460" s="14" t="s">
        <v>146</v>
      </c>
      <c r="AW460" s="14" t="s">
        <v>31</v>
      </c>
      <c r="AX460" s="14" t="s">
        <v>81</v>
      </c>
      <c r="AY460" s="259" t="s">
        <v>139</v>
      </c>
    </row>
    <row r="461" spans="1:65" s="2" customFormat="1" ht="24.15" customHeight="1">
      <c r="A461" s="37"/>
      <c r="B461" s="38"/>
      <c r="C461" s="218" t="s">
        <v>997</v>
      </c>
      <c r="D461" s="218" t="s">
        <v>142</v>
      </c>
      <c r="E461" s="219" t="s">
        <v>600</v>
      </c>
      <c r="F461" s="220" t="s">
        <v>601</v>
      </c>
      <c r="G461" s="221" t="s">
        <v>201</v>
      </c>
      <c r="H461" s="222">
        <v>198.915</v>
      </c>
      <c r="I461" s="223"/>
      <c r="J461" s="224">
        <f>ROUND(I461*H461,2)</f>
        <v>0</v>
      </c>
      <c r="K461" s="225"/>
      <c r="L461" s="43"/>
      <c r="M461" s="226" t="s">
        <v>1</v>
      </c>
      <c r="N461" s="227" t="s">
        <v>38</v>
      </c>
      <c r="O461" s="90"/>
      <c r="P461" s="228">
        <f>O461*H461</f>
        <v>0</v>
      </c>
      <c r="Q461" s="228">
        <v>2E-05</v>
      </c>
      <c r="R461" s="228">
        <f>Q461*H461</f>
        <v>0.003978300000000001</v>
      </c>
      <c r="S461" s="228">
        <v>0</v>
      </c>
      <c r="T461" s="229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30" t="s">
        <v>167</v>
      </c>
      <c r="AT461" s="230" t="s">
        <v>142</v>
      </c>
      <c r="AU461" s="230" t="s">
        <v>83</v>
      </c>
      <c r="AY461" s="16" t="s">
        <v>139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6" t="s">
        <v>81</v>
      </c>
      <c r="BK461" s="231">
        <f>ROUND(I461*H461,2)</f>
        <v>0</v>
      </c>
      <c r="BL461" s="16" t="s">
        <v>167</v>
      </c>
      <c r="BM461" s="230" t="s">
        <v>1254</v>
      </c>
    </row>
    <row r="462" spans="1:51" s="13" customFormat="1" ht="12">
      <c r="A462" s="13"/>
      <c r="B462" s="237"/>
      <c r="C462" s="238"/>
      <c r="D462" s="239" t="s">
        <v>193</v>
      </c>
      <c r="E462" s="240" t="s">
        <v>1</v>
      </c>
      <c r="F462" s="241" t="s">
        <v>1126</v>
      </c>
      <c r="G462" s="238"/>
      <c r="H462" s="242">
        <v>214.815</v>
      </c>
      <c r="I462" s="243"/>
      <c r="J462" s="238"/>
      <c r="K462" s="238"/>
      <c r="L462" s="244"/>
      <c r="M462" s="245"/>
      <c r="N462" s="246"/>
      <c r="O462" s="246"/>
      <c r="P462" s="246"/>
      <c r="Q462" s="246"/>
      <c r="R462" s="246"/>
      <c r="S462" s="246"/>
      <c r="T462" s="24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8" t="s">
        <v>193</v>
      </c>
      <c r="AU462" s="248" t="s">
        <v>83</v>
      </c>
      <c r="AV462" s="13" t="s">
        <v>83</v>
      </c>
      <c r="AW462" s="13" t="s">
        <v>31</v>
      </c>
      <c r="AX462" s="13" t="s">
        <v>73</v>
      </c>
      <c r="AY462" s="248" t="s">
        <v>139</v>
      </c>
    </row>
    <row r="463" spans="1:51" s="13" customFormat="1" ht="12">
      <c r="A463" s="13"/>
      <c r="B463" s="237"/>
      <c r="C463" s="238"/>
      <c r="D463" s="239" t="s">
        <v>193</v>
      </c>
      <c r="E463" s="240" t="s">
        <v>1</v>
      </c>
      <c r="F463" s="241" t="s">
        <v>1127</v>
      </c>
      <c r="G463" s="238"/>
      <c r="H463" s="242">
        <v>-15.9</v>
      </c>
      <c r="I463" s="243"/>
      <c r="J463" s="238"/>
      <c r="K463" s="238"/>
      <c r="L463" s="244"/>
      <c r="M463" s="245"/>
      <c r="N463" s="246"/>
      <c r="O463" s="246"/>
      <c r="P463" s="246"/>
      <c r="Q463" s="246"/>
      <c r="R463" s="246"/>
      <c r="S463" s="246"/>
      <c r="T463" s="24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8" t="s">
        <v>193</v>
      </c>
      <c r="AU463" s="248" t="s">
        <v>83</v>
      </c>
      <c r="AV463" s="13" t="s">
        <v>83</v>
      </c>
      <c r="AW463" s="13" t="s">
        <v>31</v>
      </c>
      <c r="AX463" s="13" t="s">
        <v>73</v>
      </c>
      <c r="AY463" s="248" t="s">
        <v>139</v>
      </c>
    </row>
    <row r="464" spans="1:51" s="14" customFormat="1" ht="12">
      <c r="A464" s="14"/>
      <c r="B464" s="249"/>
      <c r="C464" s="250"/>
      <c r="D464" s="239" t="s">
        <v>193</v>
      </c>
      <c r="E464" s="251" t="s">
        <v>1</v>
      </c>
      <c r="F464" s="252" t="s">
        <v>195</v>
      </c>
      <c r="G464" s="250"/>
      <c r="H464" s="253">
        <v>198.915</v>
      </c>
      <c r="I464" s="254"/>
      <c r="J464" s="250"/>
      <c r="K464" s="250"/>
      <c r="L464" s="255"/>
      <c r="M464" s="256"/>
      <c r="N464" s="257"/>
      <c r="O464" s="257"/>
      <c r="P464" s="257"/>
      <c r="Q464" s="257"/>
      <c r="R464" s="257"/>
      <c r="S464" s="257"/>
      <c r="T464" s="258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9" t="s">
        <v>193</v>
      </c>
      <c r="AU464" s="259" t="s">
        <v>83</v>
      </c>
      <c r="AV464" s="14" t="s">
        <v>146</v>
      </c>
      <c r="AW464" s="14" t="s">
        <v>31</v>
      </c>
      <c r="AX464" s="14" t="s">
        <v>81</v>
      </c>
      <c r="AY464" s="259" t="s">
        <v>139</v>
      </c>
    </row>
    <row r="465" spans="1:65" s="2" customFormat="1" ht="16.5" customHeight="1">
      <c r="A465" s="37"/>
      <c r="B465" s="38"/>
      <c r="C465" s="218" t="s">
        <v>488</v>
      </c>
      <c r="D465" s="218" t="s">
        <v>142</v>
      </c>
      <c r="E465" s="219" t="s">
        <v>604</v>
      </c>
      <c r="F465" s="220" t="s">
        <v>605</v>
      </c>
      <c r="G465" s="221" t="s">
        <v>201</v>
      </c>
      <c r="H465" s="222">
        <v>24.96</v>
      </c>
      <c r="I465" s="223"/>
      <c r="J465" s="224">
        <f>ROUND(I465*H465,2)</f>
        <v>0</v>
      </c>
      <c r="K465" s="225"/>
      <c r="L465" s="43"/>
      <c r="M465" s="226" t="s">
        <v>1</v>
      </c>
      <c r="N465" s="227" t="s">
        <v>38</v>
      </c>
      <c r="O465" s="90"/>
      <c r="P465" s="228">
        <f>O465*H465</f>
        <v>0</v>
      </c>
      <c r="Q465" s="228">
        <v>0.00025</v>
      </c>
      <c r="R465" s="228">
        <f>Q465*H465</f>
        <v>0.006240000000000001</v>
      </c>
      <c r="S465" s="228">
        <v>0</v>
      </c>
      <c r="T465" s="229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30" t="s">
        <v>167</v>
      </c>
      <c r="AT465" s="230" t="s">
        <v>142</v>
      </c>
      <c r="AU465" s="230" t="s">
        <v>83</v>
      </c>
      <c r="AY465" s="16" t="s">
        <v>139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6" t="s">
        <v>81</v>
      </c>
      <c r="BK465" s="231">
        <f>ROUND(I465*H465,2)</f>
        <v>0</v>
      </c>
      <c r="BL465" s="16" t="s">
        <v>167</v>
      </c>
      <c r="BM465" s="230" t="s">
        <v>998</v>
      </c>
    </row>
    <row r="466" spans="1:51" s="13" customFormat="1" ht="12">
      <c r="A466" s="13"/>
      <c r="B466" s="237"/>
      <c r="C466" s="238"/>
      <c r="D466" s="239" t="s">
        <v>193</v>
      </c>
      <c r="E466" s="240" t="s">
        <v>1</v>
      </c>
      <c r="F466" s="241" t="s">
        <v>1196</v>
      </c>
      <c r="G466" s="238"/>
      <c r="H466" s="242">
        <v>24.96</v>
      </c>
      <c r="I466" s="243"/>
      <c r="J466" s="238"/>
      <c r="K466" s="238"/>
      <c r="L466" s="244"/>
      <c r="M466" s="245"/>
      <c r="N466" s="246"/>
      <c r="O466" s="246"/>
      <c r="P466" s="246"/>
      <c r="Q466" s="246"/>
      <c r="R466" s="246"/>
      <c r="S466" s="246"/>
      <c r="T466" s="24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8" t="s">
        <v>193</v>
      </c>
      <c r="AU466" s="248" t="s">
        <v>83</v>
      </c>
      <c r="AV466" s="13" t="s">
        <v>83</v>
      </c>
      <c r="AW466" s="13" t="s">
        <v>31</v>
      </c>
      <c r="AX466" s="13" t="s">
        <v>73</v>
      </c>
      <c r="AY466" s="248" t="s">
        <v>139</v>
      </c>
    </row>
    <row r="467" spans="1:51" s="14" customFormat="1" ht="12">
      <c r="A467" s="14"/>
      <c r="B467" s="249"/>
      <c r="C467" s="250"/>
      <c r="D467" s="239" t="s">
        <v>193</v>
      </c>
      <c r="E467" s="251" t="s">
        <v>1</v>
      </c>
      <c r="F467" s="252" t="s">
        <v>195</v>
      </c>
      <c r="G467" s="250"/>
      <c r="H467" s="253">
        <v>24.96</v>
      </c>
      <c r="I467" s="254"/>
      <c r="J467" s="250"/>
      <c r="K467" s="250"/>
      <c r="L467" s="255"/>
      <c r="M467" s="256"/>
      <c r="N467" s="257"/>
      <c r="O467" s="257"/>
      <c r="P467" s="257"/>
      <c r="Q467" s="257"/>
      <c r="R467" s="257"/>
      <c r="S467" s="257"/>
      <c r="T467" s="25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9" t="s">
        <v>193</v>
      </c>
      <c r="AU467" s="259" t="s">
        <v>83</v>
      </c>
      <c r="AV467" s="14" t="s">
        <v>146</v>
      </c>
      <c r="AW467" s="14" t="s">
        <v>31</v>
      </c>
      <c r="AX467" s="14" t="s">
        <v>81</v>
      </c>
      <c r="AY467" s="259" t="s">
        <v>139</v>
      </c>
    </row>
    <row r="468" spans="1:63" s="12" customFormat="1" ht="25.9" customHeight="1">
      <c r="A468" s="12"/>
      <c r="B468" s="202"/>
      <c r="C468" s="203"/>
      <c r="D468" s="204" t="s">
        <v>72</v>
      </c>
      <c r="E468" s="205" t="s">
        <v>607</v>
      </c>
      <c r="F468" s="205" t="s">
        <v>608</v>
      </c>
      <c r="G468" s="203"/>
      <c r="H468" s="203"/>
      <c r="I468" s="206"/>
      <c r="J468" s="207">
        <f>BK468</f>
        <v>0</v>
      </c>
      <c r="K468" s="203"/>
      <c r="L468" s="208"/>
      <c r="M468" s="209"/>
      <c r="N468" s="210"/>
      <c r="O468" s="210"/>
      <c r="P468" s="211">
        <f>P469</f>
        <v>0</v>
      </c>
      <c r="Q468" s="210"/>
      <c r="R468" s="211">
        <f>R469</f>
        <v>0</v>
      </c>
      <c r="S468" s="210"/>
      <c r="T468" s="212">
        <f>T469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13" t="s">
        <v>146</v>
      </c>
      <c r="AT468" s="214" t="s">
        <v>72</v>
      </c>
      <c r="AU468" s="214" t="s">
        <v>73</v>
      </c>
      <c r="AY468" s="213" t="s">
        <v>139</v>
      </c>
      <c r="BK468" s="215">
        <f>BK469</f>
        <v>0</v>
      </c>
    </row>
    <row r="469" spans="1:65" s="2" customFormat="1" ht="16.5" customHeight="1">
      <c r="A469" s="37"/>
      <c r="B469" s="38"/>
      <c r="C469" s="218" t="s">
        <v>1139</v>
      </c>
      <c r="D469" s="218" t="s">
        <v>142</v>
      </c>
      <c r="E469" s="219" t="s">
        <v>609</v>
      </c>
      <c r="F469" s="220" t="s">
        <v>610</v>
      </c>
      <c r="G469" s="221" t="s">
        <v>149</v>
      </c>
      <c r="H469" s="222">
        <v>1</v>
      </c>
      <c r="I469" s="223"/>
      <c r="J469" s="224">
        <f>ROUND(I469*H469,2)</f>
        <v>0</v>
      </c>
      <c r="K469" s="225"/>
      <c r="L469" s="43"/>
      <c r="M469" s="232" t="s">
        <v>1</v>
      </c>
      <c r="N469" s="233" t="s">
        <v>38</v>
      </c>
      <c r="O469" s="234"/>
      <c r="P469" s="235">
        <f>O469*H469</f>
        <v>0</v>
      </c>
      <c r="Q469" s="235">
        <v>0</v>
      </c>
      <c r="R469" s="235">
        <f>Q469*H469</f>
        <v>0</v>
      </c>
      <c r="S469" s="235">
        <v>0</v>
      </c>
      <c r="T469" s="236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30" t="s">
        <v>611</v>
      </c>
      <c r="AT469" s="230" t="s">
        <v>142</v>
      </c>
      <c r="AU469" s="230" t="s">
        <v>81</v>
      </c>
      <c r="AY469" s="16" t="s">
        <v>139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6" t="s">
        <v>81</v>
      </c>
      <c r="BK469" s="231">
        <f>ROUND(I469*H469,2)</f>
        <v>0</v>
      </c>
      <c r="BL469" s="16" t="s">
        <v>611</v>
      </c>
      <c r="BM469" s="230" t="s">
        <v>1140</v>
      </c>
    </row>
    <row r="470" spans="1:31" s="2" customFormat="1" ht="6.95" customHeight="1">
      <c r="A470" s="37"/>
      <c r="B470" s="65"/>
      <c r="C470" s="66"/>
      <c r="D470" s="66"/>
      <c r="E470" s="66"/>
      <c r="F470" s="66"/>
      <c r="G470" s="66"/>
      <c r="H470" s="66"/>
      <c r="I470" s="66"/>
      <c r="J470" s="66"/>
      <c r="K470" s="66"/>
      <c r="L470" s="43"/>
      <c r="M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</row>
  </sheetData>
  <sheetProtection password="CC35" sheet="1" objects="1" scenarios="1" formatColumns="0" formatRows="0" autoFilter="0"/>
  <autoFilter ref="C136:K469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Janišová Hana, Bc.</dc:creator>
  <cp:keywords/>
  <dc:description/>
  <cp:lastModifiedBy>Janišová Hana, Bc.</cp:lastModifiedBy>
  <dcterms:created xsi:type="dcterms:W3CDTF">2022-05-30T11:35:07Z</dcterms:created>
  <dcterms:modified xsi:type="dcterms:W3CDTF">2022-05-30T11:35:26Z</dcterms:modified>
  <cp:category/>
  <cp:version/>
  <cp:contentType/>
  <cp:contentStatus/>
</cp:coreProperties>
</file>