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Demolice objektu" sheetId="2" r:id="rId2"/>
  </sheets>
  <definedNames>
    <definedName name="_xlnm.Print_Area" localSheetId="0">'Rekapitulace stavby'!$D$4:$AO$76,'Rekapitulace stavby'!$C$82:$AQ$96</definedName>
    <definedName name="_xlnm._FilterDatabase" localSheetId="1" hidden="1">'SO 02 - Demolice objektu'!$C$129:$K$271</definedName>
    <definedName name="_xlnm.Print_Area" localSheetId="1">'SO 02 - Demolice objektu'!$C$4:$J$76,'SO 02 - Demolice objektu'!$C$82:$J$111,'SO 02 - Demolice objektu'!$C$117:$J$271</definedName>
    <definedName name="_xlnm.Print_Titles" localSheetId="0">'Rekapitulace stavby'!$92:$92</definedName>
    <definedName name="_xlnm.Print_Titles" localSheetId="1">'SO 02 - Demolice objektu'!$129:$129</definedName>
  </definedNames>
  <calcPr fullCalcOnLoad="1"/>
</workbook>
</file>

<file path=xl/sharedStrings.xml><?xml version="1.0" encoding="utf-8"?>
<sst xmlns="http://schemas.openxmlformats.org/spreadsheetml/2006/main" count="1664" uniqueCount="325">
  <si>
    <t>Export Komplet</t>
  </si>
  <si>
    <t/>
  </si>
  <si>
    <t>2.0</t>
  </si>
  <si>
    <t>ZAMOK</t>
  </si>
  <si>
    <t>False</t>
  </si>
  <si>
    <t>{f6a45ed0-71cb-4ec0-816f-a9e965a1daae}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</si>
  <si>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</si>
  <si>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</si>
  <si>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</si>
  <si>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</si>
  <si>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</si>
  <si>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</si>
  <si>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</si>
  <si>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</si>
  <si>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2205J(1)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</si>
  <si>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</si>
  <si>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</si>
  <si>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Kamenná 40, Cheb - odstranění objektu VZ</t>
  </si>
  <si>
    <t>KSO:</t>
  </si>
  <si>
    <t>CC-CZ:</t>
  </si>
  <si>
    <t>Místo:</t>
  </si>
  <si>
    <t xml:space="preserve"> </t>
  </si>
  <si>
    <t>Datum:</t>
  </si>
  <si>
    <t>9. 3. 2022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</si>
  <si>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</si>
  <si>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</si>
  <si>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</si>
  <si>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</si>
  <si>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</si>
  <si>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</si>
  <si>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</si>
  <si>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</si>
  <si>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</si>
  <si>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</si>
  <si>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</si>
  <si>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</si>
  <si>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</si>
  <si>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</si>
  <si>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</si>
  <si>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</si>
  <si>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</si>
  <si>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</si>
  <si>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</si>
  <si>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</si>
  <si>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</si>
  <si>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</si>
  <si>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</si>
  <si>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</si>
  <si>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</si>
  <si>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</si>
  <si>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</si>
  <si>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</si>
  <si>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</si>
  <si>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</si>
  <si>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</si>
  <si>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</si>
  <si>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</si>
  <si>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</si>
  <si>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</si>
  <si>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</si>
  <si>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</si>
  <si>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</si>
  <si>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</si>
  <si>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</si>
  <si>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</si>
  <si>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</si>
  <si>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</si>
  <si>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</si>
  <si>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</si>
  <si>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</si>
  <si>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</si>
  <si>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</si>
  <si>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</si>
  <si>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</si>
  <si>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</si>
  <si>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</si>
  <si>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</si>
  <si>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</si>
  <si>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</si>
  <si>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Demolice objektu</t>
  </si>
  <si>
    <t>STA</t>
  </si>
  <si>
    <t>1</t>
  </si>
  <si>
    <t>{f552f5a1-b8d3-48b8-9d9b-995d05726041}</t>
  </si>
  <si>
    <t>2</t>
  </si>
  <si>
    <t>KRYCÍ LIST SOUPISU PRACÍ</t>
  </si>
  <si>
    <t>Objekt:</t>
  </si>
  <si>
    <t>SO 02 - Demolice objektu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</si>
  <si>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</si>
  <si>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</si>
  <si>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</si>
  <si>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</si>
  <si>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</si>
  <si>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</si>
  <si>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</si>
  <si>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</si>
  <si>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</si>
  <si>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</si>
  <si>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</si>
  <si>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</si>
  <si>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</si>
  <si>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767 - Konstrukce zámečnické</t>
  </si>
  <si>
    <t>M - Práce a dodávky M</t>
  </si>
  <si>
    <t xml:space="preserve">    33-M - Montáže dopr.zaříz.,sklad. zař. a váh</t>
  </si>
  <si>
    <t>VRN - Vedlejší rozpočtové náklady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</si>
  <si>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</si>
  <si>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</si>
  <si>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</si>
  <si>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</si>
  <si>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</si>
  <si>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</si>
  <si>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</si>
  <si>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</si>
  <si>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</si>
  <si>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</si>
  <si>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</si>
  <si>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</si>
  <si>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</si>
  <si>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</si>
  <si>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</si>
  <si>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</si>
  <si>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</si>
  <si>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</si>
  <si>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</si>
  <si>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</si>
  <si>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</si>
  <si>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přes 100 do 200 mm strojně pl přes 200 m2</t>
  </si>
  <si>
    <t>m2</t>
  </si>
  <si>
    <t>4</t>
  </si>
  <si>
    <t>-461603495</t>
  </si>
  <si>
    <t>VV</t>
  </si>
  <si>
    <t>"přístupový chodník</t>
  </si>
  <si>
    <t>(22*(3,3+2,3)/2)</t>
  </si>
  <si>
    <t>"chodník podél domu</t>
  </si>
  <si>
    <t>(43,6*2)</t>
  </si>
  <si>
    <t>"plocha ve štítu</t>
  </si>
  <si>
    <t>(14,4*9,6)</t>
  </si>
  <si>
    <t>"betonová plocha u vstupů</t>
  </si>
  <si>
    <t>(5,5*2,3)</t>
  </si>
  <si>
    <t>(5,77*2,3)</t>
  </si>
  <si>
    <t>Součet</t>
  </si>
  <si>
    <t>113107243</t>
  </si>
  <si>
    <t>Odstranění podkladu živičného tl přes 100 do 150 mm strojně pl přes 200 m2</t>
  </si>
  <si>
    <t>1977006451</t>
  </si>
  <si>
    <t>3</t>
  </si>
  <si>
    <t>113202111</t>
  </si>
  <si>
    <t>Vytrhání obrub krajníků obrubníků stojatých</t>
  </si>
  <si>
    <t>m</t>
  </si>
  <si>
    <t>-2122684003</t>
  </si>
  <si>
    <t>250 "předpoklad</t>
  </si>
  <si>
    <t>174211101</t>
  </si>
  <si>
    <t>Zásyp jam, šachet rýh nebo kolem objektů sypaninou bez zhutnění ručně</t>
  </si>
  <si>
    <t>m3</t>
  </si>
  <si>
    <t>999551593</t>
  </si>
  <si>
    <t>5</t>
  </si>
  <si>
    <t>M</t>
  </si>
  <si>
    <t>10364100</t>
  </si>
  <si>
    <t>zemina pro terénní úpravy - tříděná</t>
  </si>
  <si>
    <t>t</t>
  </si>
  <si>
    <t>8</t>
  </si>
  <si>
    <t>199916470</t>
  </si>
  <si>
    <t>268,5*1,6 'Přepočtené koeficientem množství</t>
  </si>
  <si>
    <t>18</t>
  </si>
  <si>
    <t>Zemní práce - povrchové úpravy terénu</t>
  </si>
  <si>
    <t>6</t>
  </si>
  <si>
    <t>00572410</t>
  </si>
  <si>
    <t>osivo směs travní parková</t>
  </si>
  <si>
    <t>kg</t>
  </si>
  <si>
    <t>-1088884274</t>
  </si>
  <si>
    <t>900*0,02 "Přepočtené koeficientem množství</t>
  </si>
  <si>
    <t>7</t>
  </si>
  <si>
    <t>181311103</t>
  </si>
  <si>
    <t>Rozprostření ornice tl vrstvy do 200 mm v rovině nebo ve svahu do 1:5 ručně</t>
  </si>
  <si>
    <t>-1453295046</t>
  </si>
  <si>
    <t>"ozelenění plochy po odstranění objektu</t>
  </si>
  <si>
    <t>900 "předpoklad</t>
  </si>
  <si>
    <t>181951111</t>
  </si>
  <si>
    <t>Úprava pláně v hornině třídy těžitelnosti I skupiny 1 až 3 bez zhutnění strojně</t>
  </si>
  <si>
    <t>-1902502341</t>
  </si>
  <si>
    <t>9</t>
  </si>
  <si>
    <t>185851121</t>
  </si>
  <si>
    <t>Dovoz vody pro zálivku rostlin za vzdálenost do 1000 m</t>
  </si>
  <si>
    <t>98310745</t>
  </si>
  <si>
    <t>(900*0,015)</t>
  </si>
  <si>
    <t>Ostatní konstrukce a práce, bourání</t>
  </si>
  <si>
    <t>10</t>
  </si>
  <si>
    <t>941111122</t>
  </si>
  <si>
    <t>Montáž lešení řadového trubkového lehkého s podlahami zatížení do 200 kg/m2 š přes 0,9 do 1,2 m v přes 10 do 25 m</t>
  </si>
  <si>
    <t>-1636691411</t>
  </si>
  <si>
    <t>(128,63*5,5)</t>
  </si>
  <si>
    <t>(98,9*9,5)</t>
  </si>
  <si>
    <t>(5*3,5)</t>
  </si>
  <si>
    <t>Mezisoučet</t>
  </si>
  <si>
    <t>1664,515*0,15 "přesahy budov</t>
  </si>
  <si>
    <t>11</t>
  </si>
  <si>
    <t>941111822</t>
  </si>
  <si>
    <t>Demontáž lešení řadového trubkového lehkého s podlahami zatížení do 200 kg/m2 š přes 0,9 do 1,2 m v přes 10 do 25 m</t>
  </si>
  <si>
    <t>-1979682998</t>
  </si>
  <si>
    <t>12</t>
  </si>
  <si>
    <t>944511111</t>
  </si>
  <si>
    <t>Montáž ochranné sítě z textilie z umělých vláken</t>
  </si>
  <si>
    <t>-1927639551</t>
  </si>
  <si>
    <t>13</t>
  </si>
  <si>
    <t>944511811</t>
  </si>
  <si>
    <t>Demontáž ochranné sítě z textilie z umělých vláken</t>
  </si>
  <si>
    <t>-883901181</t>
  </si>
  <si>
    <t>14</t>
  </si>
  <si>
    <t>961055111</t>
  </si>
  <si>
    <t>Bourání základů ze ŽB</t>
  </si>
  <si>
    <t>-1217706239</t>
  </si>
  <si>
    <t>966080101</t>
  </si>
  <si>
    <t>Bourání kontaktního zateplení z polystyrenových desek tl do 60 mm</t>
  </si>
  <si>
    <t>-324500421</t>
  </si>
  <si>
    <t>"pohled severní</t>
  </si>
  <si>
    <t>"plocha fasády</t>
  </si>
  <si>
    <t xml:space="preserve">138,35 </t>
  </si>
  <si>
    <t>"výplně otvorů</t>
  </si>
  <si>
    <t xml:space="preserve">-(0,75*1,65)*5 </t>
  </si>
  <si>
    <t>-(0,9*2,4)*3</t>
  </si>
  <si>
    <t>"pohled západní</t>
  </si>
  <si>
    <t>393,492</t>
  </si>
  <si>
    <t>-((2,1*1,65)*(3*4)*2+2)</t>
  </si>
  <si>
    <t>-(2,1*2,4)*6</t>
  </si>
  <si>
    <t>"pohled jižní</t>
  </si>
  <si>
    <t>138,35</t>
  </si>
  <si>
    <t>"pohled východní</t>
  </si>
  <si>
    <t>110,36</t>
  </si>
  <si>
    <t>66,04</t>
  </si>
  <si>
    <t>(12,16*2,3)*2 "odstupující podaží; boky</t>
  </si>
  <si>
    <t>69,84</t>
  </si>
  <si>
    <t>78,77</t>
  </si>
  <si>
    <t>-((0,75*1,65)*(10*4+4*3))</t>
  </si>
  <si>
    <t>16</t>
  </si>
  <si>
    <t>968082017</t>
  </si>
  <si>
    <t>Vybourání plastových rámů oken včetně křídel plochy přes 2 do 4 m2</t>
  </si>
  <si>
    <t>1537087897</t>
  </si>
  <si>
    <t>17</t>
  </si>
  <si>
    <t>981011714</t>
  </si>
  <si>
    <t>Demolice budov ze železobetonu podíl konstrukcí přes 20 do 25 % postupným rozebíráním</t>
  </si>
  <si>
    <t>-572759033</t>
  </si>
  <si>
    <t>997</t>
  </si>
  <si>
    <t>Přesun sutě</t>
  </si>
  <si>
    <t>997006002</t>
  </si>
  <si>
    <t>Třídění stavebního odpadu na jednotlivé druhy</t>
  </si>
  <si>
    <t>-240795557</t>
  </si>
  <si>
    <t>19</t>
  </si>
  <si>
    <t>997006512.01</t>
  </si>
  <si>
    <t>Vodorovné doprava suti s naložením a složením na skládku (recyklační středisko)</t>
  </si>
  <si>
    <t>-97420328</t>
  </si>
  <si>
    <t>20</t>
  </si>
  <si>
    <t>997013631</t>
  </si>
  <si>
    <t>Poplatek za uložení na skládce (skládkovné) stavebního odpadu směsného kód odpadu 17 09 04</t>
  </si>
  <si>
    <t>118003735</t>
  </si>
  <si>
    <t>997013645</t>
  </si>
  <si>
    <t>Poplatek za uložení na skládce (skládkovné) odpadu asfaltového bez dehtu kód odpadu 17 03 02</t>
  </si>
  <si>
    <t>-1197831209</t>
  </si>
  <si>
    <t>22</t>
  </si>
  <si>
    <t>997013814</t>
  </si>
  <si>
    <t>Poplatek za uložení na skládce (skládkovné) stavebního odpadu izolací kód odpadu 17 06 04</t>
  </si>
  <si>
    <t>-1877739808</t>
  </si>
  <si>
    <t>23</t>
  </si>
  <si>
    <t>997013821</t>
  </si>
  <si>
    <t>Poplatek za uložení na skládce (skládkovné) stavebního odpadu s obsahem azbestu kód odpadu 17 06 05</t>
  </si>
  <si>
    <t>-791417050</t>
  </si>
  <si>
    <t>24</t>
  </si>
  <si>
    <t>997013862</t>
  </si>
  <si>
    <t>Poplatek za uložení stavebního odpadu na recyklační skládce (skládkovné) z armovaného betonu kód odpadu  17 01 01</t>
  </si>
  <si>
    <t>745582888</t>
  </si>
  <si>
    <t>PSV</t>
  </si>
  <si>
    <t>Práce a dodávky PSV</t>
  </si>
  <si>
    <t>712</t>
  </si>
  <si>
    <t>Povlakové krytiny</t>
  </si>
  <si>
    <t>25</t>
  </si>
  <si>
    <t>712340833</t>
  </si>
  <si>
    <t>Odstranění povlakové krytiny střech do 10° z pásů NAIP přitavených v plné ploše třívrstvé</t>
  </si>
  <si>
    <t>640993273</t>
  </si>
  <si>
    <t>"ploché střechy</t>
  </si>
  <si>
    <t>297,25 "hlavní střecha</t>
  </si>
  <si>
    <t>((7,05*3,6)+(10,625*8,2)) "střecha nad 1.NP</t>
  </si>
  <si>
    <t>713</t>
  </si>
  <si>
    <t>Izolace tepelné</t>
  </si>
  <si>
    <t>26</t>
  </si>
  <si>
    <t>713140843</t>
  </si>
  <si>
    <t>Odstranění tepelné izolace střech nadstřešní připevněné z polystyrenu suchého tl přes 100 mm</t>
  </si>
  <si>
    <t>1079624807</t>
  </si>
  <si>
    <t>767</t>
  </si>
  <si>
    <t>Konstrukce zámečnické</t>
  </si>
  <si>
    <t>27</t>
  </si>
  <si>
    <t>767996801</t>
  </si>
  <si>
    <t>Demontáž atypických zámečnických konstrukcí rozebráním hm jednotlivých dílů do 50 kg</t>
  </si>
  <si>
    <t>1889629070</t>
  </si>
  <si>
    <t>"ocelové schodiště</t>
  </si>
  <si>
    <t>220 "předpoklad</t>
  </si>
  <si>
    <t>250 "ostatní nespecifikované kce</t>
  </si>
  <si>
    <t>28</t>
  </si>
  <si>
    <t>001.R1</t>
  </si>
  <si>
    <t>výkup železa</t>
  </si>
  <si>
    <t>-1947806662</t>
  </si>
  <si>
    <t>Práce a dodávky M</t>
  </si>
  <si>
    <t>33-M</t>
  </si>
  <si>
    <t>Montáže dopr.zaříz.,sklad. zař. a váh</t>
  </si>
  <si>
    <t>29</t>
  </si>
  <si>
    <t>33-M99001</t>
  </si>
  <si>
    <t>Dmtž výtahu, vč. likvidace technologie, odvozu na skládku a poplatku</t>
  </si>
  <si>
    <t>kpl</t>
  </si>
  <si>
    <t>64</t>
  </si>
  <si>
    <t>-1764977522</t>
  </si>
  <si>
    <t>VRN</t>
  </si>
  <si>
    <t>Vedlejší rozpočtové náklady</t>
  </si>
  <si>
    <t>VRN7</t>
  </si>
  <si>
    <t>Provozní vlivy</t>
  </si>
  <si>
    <t>30</t>
  </si>
  <si>
    <t>070001000</t>
  </si>
  <si>
    <t>…</t>
  </si>
  <si>
    <t>1024</t>
  </si>
  <si>
    <t>-1239083630</t>
  </si>
  <si>
    <t>P</t>
  </si>
  <si>
    <t>Poznámka k položce:
 oplocení staveniště, zařízení staveniště, kropení suti, atd.</t>
  </si>
  <si>
    <t>VRN9</t>
  </si>
  <si>
    <t>Ostatní náklady</t>
  </si>
  <si>
    <t>31</t>
  </si>
  <si>
    <t>094103000</t>
  </si>
  <si>
    <t>Náklady na plánované vyklizení objektu</t>
  </si>
  <si>
    <t>hod</t>
  </si>
  <si>
    <t>2092976326</t>
  </si>
  <si>
    <t>(8,5*6)*7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</si>
</sst>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2205J(1)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Kamenná 40, Cheb - odstranění objektu VZ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9. 3. 2022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30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02 - Demolice objektu'!J30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'SO 02 - Demolice objektu'!P130</f>
        <v>0</v>
      </c>
      <c r="AV95" s="129">
        <f>'SO 02 - Demolice objektu'!J33</f>
        <v>0</v>
      </c>
      <c r="AW95" s="129">
        <f>'SO 02 - Demolice objektu'!J34</f>
        <v>0</v>
      </c>
      <c r="AX95" s="129">
        <f>'SO 02 - Demolice objektu'!J35</f>
        <v>0</v>
      </c>
      <c r="AY95" s="129">
        <f>'SO 02 - Demolice objektu'!J36</f>
        <v>0</v>
      </c>
      <c r="AZ95" s="129">
        <f>'SO 02 - Demolice objektu'!F33</f>
        <v>0</v>
      </c>
      <c r="BA95" s="129">
        <f>'SO 02 - Demolice objektu'!F34</f>
        <v>0</v>
      </c>
      <c r="BB95" s="129">
        <f>'SO 02 - Demolice objektu'!F35</f>
        <v>0</v>
      </c>
      <c r="BC95" s="129">
        <f>'SO 02 - Demolice objektu'!F36</f>
        <v>0</v>
      </c>
      <c r="BD95" s="131">
        <f>'SO 02 - Demolice objektu'!F37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2 - Demolice objekt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1"/>
      <c r="AT3" s="18" t="s">
        <v>83</v>
      </c>
    </row>
    <row r="4" spans="2:46" s="1" customFormat="1" ht="24.95" customHeight="1">
      <c r="B4" s="21"/>
      <c r="D4" s="135" t="s">
        <v>84</v>
      </c>
      <c r="L4" s="21"/>
      <c r="M4" s="13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7" t="s">
        <v>16</v>
      </c>
      <c r="L6" s="21"/>
    </row>
    <row r="7" spans="2:12" s="1" customFormat="1" ht="16.5" customHeight="1">
      <c r="B7" s="21"/>
      <c r="E7" s="138" t="str">
        <f>'Rekapitulace stavby'!K6</f>
        <v>Kamenná 40, Cheb - odstranění objektu VZ</v>
      </c>
      <c r="F7" s="137"/>
      <c r="G7" s="137"/>
      <c r="H7" s="137"/>
      <c r="L7" s="21"/>
    </row>
    <row r="8" spans="1:31" s="2" customFormat="1" ht="12" customHeight="1">
      <c r="A8" s="39"/>
      <c r="B8" s="45"/>
      <c r="C8" s="39"/>
      <c r="D8" s="137" t="s">
        <v>85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7" t="s">
        <v>18</v>
      </c>
      <c r="E11" s="39"/>
      <c r="F11" s="140" t="s">
        <v>1</v>
      </c>
      <c r="G11" s="39"/>
      <c r="H11" s="39"/>
      <c r="I11" s="137" t="s">
        <v>19</v>
      </c>
      <c r="J11" s="140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7" t="s">
        <v>20</v>
      </c>
      <c r="E12" s="39"/>
      <c r="F12" s="140" t="s">
        <v>21</v>
      </c>
      <c r="G12" s="39"/>
      <c r="H12" s="39"/>
      <c r="I12" s="137" t="s">
        <v>22</v>
      </c>
      <c r="J12" s="141" t="str">
        <f>'Rekapitulace stavby'!AN8</f>
        <v>9. 3. 2022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7" t="s">
        <v>24</v>
      </c>
      <c r="E14" s="39"/>
      <c r="F14" s="39"/>
      <c r="G14" s="39"/>
      <c r="H14" s="39"/>
      <c r="I14" s="137" t="s">
        <v>25</v>
      </c>
      <c r="J14" s="140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37" t="s">
        <v>26</v>
      </c>
      <c r="J15" s="140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7" t="s">
        <v>27</v>
      </c>
      <c r="E17" s="39"/>
      <c r="F17" s="39"/>
      <c r="G17" s="39"/>
      <c r="H17" s="39"/>
      <c r="I17" s="13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3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7" t="s">
        <v>29</v>
      </c>
      <c r="E20" s="39"/>
      <c r="F20" s="39"/>
      <c r="G20" s="39"/>
      <c r="H20" s="39"/>
      <c r="I20" s="137" t="s">
        <v>25</v>
      </c>
      <c r="J20" s="140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37" t="s">
        <v>26</v>
      </c>
      <c r="J21" s="140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7" t="s">
        <v>30</v>
      </c>
      <c r="E23" s="39"/>
      <c r="F23" s="39"/>
      <c r="G23" s="39"/>
      <c r="H23" s="39"/>
      <c r="I23" s="137" t="s">
        <v>25</v>
      </c>
      <c r="J23" s="140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37" t="s">
        <v>26</v>
      </c>
      <c r="J24" s="140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7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6"/>
      <c r="E29" s="146"/>
      <c r="F29" s="146"/>
      <c r="G29" s="146"/>
      <c r="H29" s="146"/>
      <c r="I29" s="146"/>
      <c r="J29" s="146"/>
      <c r="K29" s="14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7" t="s">
        <v>33</v>
      </c>
      <c r="E30" s="39"/>
      <c r="F30" s="39"/>
      <c r="G30" s="39"/>
      <c r="H30" s="39"/>
      <c r="I30" s="39"/>
      <c r="J30" s="148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6"/>
      <c r="E31" s="146"/>
      <c r="F31" s="146"/>
      <c r="G31" s="146"/>
      <c r="H31" s="146"/>
      <c r="I31" s="146"/>
      <c r="J31" s="146"/>
      <c r="K31" s="14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9" t="s">
        <v>35</v>
      </c>
      <c r="G32" s="39"/>
      <c r="H32" s="39"/>
      <c r="I32" s="149" t="s">
        <v>34</v>
      </c>
      <c r="J32" s="14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37</v>
      </c>
      <c r="E33" s="137" t="s">
        <v>38</v>
      </c>
      <c r="F33" s="151">
        <f>ROUND((SUM(BE130:BE271)),2)</f>
        <v>0</v>
      </c>
      <c r="G33" s="39"/>
      <c r="H33" s="39"/>
      <c r="I33" s="152">
        <v>0.21</v>
      </c>
      <c r="J33" s="151">
        <f>ROUND(((SUM(BE130:BE271))*I33),2)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7" t="s">
        <v>39</v>
      </c>
      <c r="F34" s="151">
        <f>ROUND((SUM(BF130:BF271)),2)</f>
        <v>0</v>
      </c>
      <c r="G34" s="39"/>
      <c r="H34" s="39"/>
      <c r="I34" s="152">
        <v>0.15</v>
      </c>
      <c r="J34" s="151">
        <f>ROUND(((SUM(BF130:BF271))*I34),2)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7" t="s">
        <v>40</v>
      </c>
      <c r="F35" s="151">
        <f>ROUND((SUM(BG130:BG271)),2)</f>
        <v>0</v>
      </c>
      <c r="G35" s="39"/>
      <c r="H35" s="39"/>
      <c r="I35" s="152">
        <v>0.21</v>
      </c>
      <c r="J35" s="15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7" t="s">
        <v>41</v>
      </c>
      <c r="F36" s="151">
        <f>ROUND((SUM(BH130:BH271)),2)</f>
        <v>0</v>
      </c>
      <c r="G36" s="39"/>
      <c r="H36" s="39"/>
      <c r="I36" s="152">
        <v>0.15</v>
      </c>
      <c r="J36" s="15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7" t="s">
        <v>42</v>
      </c>
      <c r="F37" s="151">
        <f>ROUND((SUM(BI130:BI271)),2)</f>
        <v>0</v>
      </c>
      <c r="G37" s="39"/>
      <c r="H37" s="39"/>
      <c r="I37" s="152">
        <v>0</v>
      </c>
      <c r="J37" s="15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1" t="str">
        <f>E7</f>
        <v>Kamenná 40, Cheb - odstranění objektu VZ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85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Demolice objektu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9. 3. 2022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30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2" t="s">
        <v>88</v>
      </c>
      <c r="D94" s="173"/>
      <c r="E94" s="173"/>
      <c r="F94" s="173"/>
      <c r="G94" s="173"/>
      <c r="H94" s="173"/>
      <c r="I94" s="173"/>
      <c r="J94" s="174" t="s">
        <v>89</v>
      </c>
      <c r="K94" s="173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5" t="s">
        <v>90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91</v>
      </c>
    </row>
    <row r="97" spans="1:31" s="9" customFormat="1" ht="24.95" customHeight="1">
      <c r="A97" s="9"/>
      <c r="B97" s="176"/>
      <c r="C97" s="177"/>
      <c r="D97" s="178" t="s">
        <v>92</v>
      </c>
      <c r="E97" s="179"/>
      <c r="F97" s="179"/>
      <c r="G97" s="179"/>
      <c r="H97" s="179"/>
      <c r="I97" s="179"/>
      <c r="J97" s="180">
        <f>J131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93</v>
      </c>
      <c r="E98" s="185"/>
      <c r="F98" s="185"/>
      <c r="G98" s="185"/>
      <c r="H98" s="185"/>
      <c r="I98" s="185"/>
      <c r="J98" s="186">
        <f>J132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94</v>
      </c>
      <c r="E99" s="185"/>
      <c r="F99" s="185"/>
      <c r="G99" s="185"/>
      <c r="H99" s="185"/>
      <c r="I99" s="185"/>
      <c r="J99" s="186">
        <f>J158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95</v>
      </c>
      <c r="E100" s="185"/>
      <c r="F100" s="185"/>
      <c r="G100" s="185"/>
      <c r="H100" s="185"/>
      <c r="I100" s="185"/>
      <c r="J100" s="186">
        <f>J173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96</v>
      </c>
      <c r="E101" s="185"/>
      <c r="F101" s="185"/>
      <c r="G101" s="185"/>
      <c r="H101" s="185"/>
      <c r="I101" s="185"/>
      <c r="J101" s="186">
        <f>J233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97</v>
      </c>
      <c r="E102" s="179"/>
      <c r="F102" s="179"/>
      <c r="G102" s="179"/>
      <c r="H102" s="179"/>
      <c r="I102" s="179"/>
      <c r="J102" s="180">
        <f>J241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98</v>
      </c>
      <c r="E103" s="185"/>
      <c r="F103" s="185"/>
      <c r="G103" s="185"/>
      <c r="H103" s="185"/>
      <c r="I103" s="185"/>
      <c r="J103" s="186">
        <f>J242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99</v>
      </c>
      <c r="E104" s="185"/>
      <c r="F104" s="185"/>
      <c r="G104" s="185"/>
      <c r="H104" s="185"/>
      <c r="I104" s="185"/>
      <c r="J104" s="186">
        <f>J248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100</v>
      </c>
      <c r="E105" s="185"/>
      <c r="F105" s="185"/>
      <c r="G105" s="185"/>
      <c r="H105" s="185"/>
      <c r="I105" s="185"/>
      <c r="J105" s="186">
        <f>J254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6"/>
      <c r="C106" s="177"/>
      <c r="D106" s="178" t="s">
        <v>101</v>
      </c>
      <c r="E106" s="179"/>
      <c r="F106" s="179"/>
      <c r="G106" s="179"/>
      <c r="H106" s="179"/>
      <c r="I106" s="179"/>
      <c r="J106" s="180">
        <f>J261</f>
        <v>0</v>
      </c>
      <c r="K106" s="177"/>
      <c r="L106" s="18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2"/>
      <c r="C107" s="183"/>
      <c r="D107" s="184" t="s">
        <v>102</v>
      </c>
      <c r="E107" s="185"/>
      <c r="F107" s="185"/>
      <c r="G107" s="185"/>
      <c r="H107" s="185"/>
      <c r="I107" s="185"/>
      <c r="J107" s="186">
        <f>J262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6"/>
      <c r="C108" s="177"/>
      <c r="D108" s="178" t="s">
        <v>103</v>
      </c>
      <c r="E108" s="179"/>
      <c r="F108" s="179"/>
      <c r="G108" s="179"/>
      <c r="H108" s="179"/>
      <c r="I108" s="179"/>
      <c r="J108" s="180">
        <f>J264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2"/>
      <c r="C109" s="183"/>
      <c r="D109" s="184" t="s">
        <v>104</v>
      </c>
      <c r="E109" s="185"/>
      <c r="F109" s="185"/>
      <c r="G109" s="185"/>
      <c r="H109" s="185"/>
      <c r="I109" s="185"/>
      <c r="J109" s="186">
        <f>J265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105</v>
      </c>
      <c r="E110" s="185"/>
      <c r="F110" s="185"/>
      <c r="G110" s="185"/>
      <c r="H110" s="185"/>
      <c r="I110" s="185"/>
      <c r="J110" s="186">
        <f>J268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106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71" t="str">
        <f>E7</f>
        <v>Kamenná 40, Cheb - odstranění objektu VZ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85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SO 02 - Demolice objektu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F12</f>
        <v xml:space="preserve"> </v>
      </c>
      <c r="G124" s="41"/>
      <c r="H124" s="41"/>
      <c r="I124" s="33" t="s">
        <v>22</v>
      </c>
      <c r="J124" s="80" t="str">
        <f>IF(J12="","",J12)</f>
        <v>9. 3. 2022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E15</f>
        <v xml:space="preserve"> </v>
      </c>
      <c r="G126" s="41"/>
      <c r="H126" s="41"/>
      <c r="I126" s="33" t="s">
        <v>29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27</v>
      </c>
      <c r="D127" s="41"/>
      <c r="E127" s="41"/>
      <c r="F127" s="28" t="str">
        <f>IF(E18="","",E18)</f>
        <v>Vyplň údaj</v>
      </c>
      <c r="G127" s="41"/>
      <c r="H127" s="41"/>
      <c r="I127" s="33" t="s">
        <v>30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188"/>
      <c r="B129" s="189"/>
      <c r="C129" s="190" t="s">
        <v>107</v>
      </c>
      <c r="D129" s="191" t="s">
        <v>58</v>
      </c>
      <c r="E129" s="191" t="s">
        <v>54</v>
      </c>
      <c r="F129" s="191" t="s">
        <v>55</v>
      </c>
      <c r="G129" s="191" t="s">
        <v>108</v>
      </c>
      <c r="H129" s="191" t="s">
        <v>109</v>
      </c>
      <c r="I129" s="191" t="s">
        <v>110</v>
      </c>
      <c r="J129" s="192" t="s">
        <v>89</v>
      </c>
      <c r="K129" s="193" t="s">
        <v>111</v>
      </c>
      <c r="L129" s="194"/>
      <c r="M129" s="101" t="s">
        <v>1</v>
      </c>
      <c r="N129" s="102" t="s">
        <v>37</v>
      </c>
      <c r="O129" s="102" t="s">
        <v>112</v>
      </c>
      <c r="P129" s="102" t="s">
        <v>113</v>
      </c>
      <c r="Q129" s="102" t="s">
        <v>114</v>
      </c>
      <c r="R129" s="102" t="s">
        <v>115</v>
      </c>
      <c r="S129" s="102" t="s">
        <v>116</v>
      </c>
      <c r="T129" s="103" t="s">
        <v>117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</row>
    <row r="130" spans="1:63" s="2" customFormat="1" ht="22.8" customHeight="1">
      <c r="A130" s="39"/>
      <c r="B130" s="40"/>
      <c r="C130" s="108" t="s">
        <v>118</v>
      </c>
      <c r="D130" s="41"/>
      <c r="E130" s="41"/>
      <c r="F130" s="41"/>
      <c r="G130" s="41"/>
      <c r="H130" s="41"/>
      <c r="I130" s="41"/>
      <c r="J130" s="195">
        <f>BK130</f>
        <v>0</v>
      </c>
      <c r="K130" s="41"/>
      <c r="L130" s="45"/>
      <c r="M130" s="104"/>
      <c r="N130" s="196"/>
      <c r="O130" s="105"/>
      <c r="P130" s="197">
        <f>P131+P241+P261+P264</f>
        <v>0</v>
      </c>
      <c r="Q130" s="105"/>
      <c r="R130" s="197">
        <f>R131+R241+R261+R264</f>
        <v>429.6</v>
      </c>
      <c r="S130" s="105"/>
      <c r="T130" s="198">
        <f>T131+T241+T261+T264</f>
        <v>4023.42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72</v>
      </c>
      <c r="AU130" s="18" t="s">
        <v>91</v>
      </c>
      <c r="BK130" s="199">
        <f>BK131+BK241+BK261+BK264</f>
        <v>0</v>
      </c>
    </row>
    <row r="131" spans="1:63" s="12" customFormat="1" ht="25.9" customHeight="1">
      <c r="A131" s="12"/>
      <c r="B131" s="200"/>
      <c r="C131" s="201"/>
      <c r="D131" s="202" t="s">
        <v>72</v>
      </c>
      <c r="E131" s="203" t="s">
        <v>119</v>
      </c>
      <c r="F131" s="203" t="s">
        <v>120</v>
      </c>
      <c r="G131" s="201"/>
      <c r="H131" s="201"/>
      <c r="I131" s="204"/>
      <c r="J131" s="205">
        <f>BK131</f>
        <v>0</v>
      </c>
      <c r="K131" s="201"/>
      <c r="L131" s="206"/>
      <c r="M131" s="207"/>
      <c r="N131" s="208"/>
      <c r="O131" s="208"/>
      <c r="P131" s="209">
        <f>P132+P158+P173+P233</f>
        <v>0</v>
      </c>
      <c r="Q131" s="208"/>
      <c r="R131" s="209">
        <f>R132+R158+R173+R233</f>
        <v>429.6</v>
      </c>
      <c r="S131" s="208"/>
      <c r="T131" s="210">
        <f>T132+T158+T173+T233</f>
        <v>4023.42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81</v>
      </c>
      <c r="AT131" s="212" t="s">
        <v>72</v>
      </c>
      <c r="AU131" s="212" t="s">
        <v>73</v>
      </c>
      <c r="AY131" s="211" t="s">
        <v>121</v>
      </c>
      <c r="BK131" s="213">
        <f>BK132+BK158+BK173+BK233</f>
        <v>0</v>
      </c>
    </row>
    <row r="132" spans="1:63" s="12" customFormat="1" ht="22.8" customHeight="1">
      <c r="A132" s="12"/>
      <c r="B132" s="200"/>
      <c r="C132" s="201"/>
      <c r="D132" s="202" t="s">
        <v>72</v>
      </c>
      <c r="E132" s="214" t="s">
        <v>81</v>
      </c>
      <c r="F132" s="214" t="s">
        <v>122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SUM(P133:P157)</f>
        <v>0</v>
      </c>
      <c r="Q132" s="208"/>
      <c r="R132" s="209">
        <f>SUM(R133:R157)</f>
        <v>429.6</v>
      </c>
      <c r="S132" s="208"/>
      <c r="T132" s="210">
        <f>SUM(T133:T157)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81</v>
      </c>
      <c r="AT132" s="212" t="s">
        <v>72</v>
      </c>
      <c r="AU132" s="212" t="s">
        <v>81</v>
      </c>
      <c r="AY132" s="211" t="s">
        <v>121</v>
      </c>
      <c r="BK132" s="213">
        <f>SUM(BK133:BK157)</f>
        <v>0</v>
      </c>
    </row>
    <row r="133" spans="1:65" s="2" customFormat="1" ht="24.15" customHeight="1">
      <c r="A133" s="39"/>
      <c r="B133" s="40"/>
      <c r="C133" s="216" t="s">
        <v>81</v>
      </c>
      <c r="D133" s="216" t="s">
        <v>123</v>
      </c>
      <c r="E133" s="217" t="s">
        <v>124</v>
      </c>
      <c r="F133" s="218" t="s">
        <v>125</v>
      </c>
      <c r="G133" s="219" t="s">
        <v>126</v>
      </c>
      <c r="H133" s="220">
        <v>312.961</v>
      </c>
      <c r="I133" s="221"/>
      <c r="J133" s="222">
        <f>ROUND(I133*H133,2)</f>
        <v>0</v>
      </c>
      <c r="K133" s="223"/>
      <c r="L133" s="45"/>
      <c r="M133" s="224" t="s">
        <v>1</v>
      </c>
      <c r="N133" s="225" t="s">
        <v>38</v>
      </c>
      <c r="O133" s="92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8" t="s">
        <v>127</v>
      </c>
      <c r="AT133" s="228" t="s">
        <v>123</v>
      </c>
      <c r="AU133" s="228" t="s">
        <v>83</v>
      </c>
      <c r="AY133" s="18" t="s">
        <v>121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8" t="s">
        <v>81</v>
      </c>
      <c r="BK133" s="229">
        <f>ROUND(I133*H133,2)</f>
        <v>0</v>
      </c>
      <c r="BL133" s="18" t="s">
        <v>127</v>
      </c>
      <c r="BM133" s="228" t="s">
        <v>128</v>
      </c>
    </row>
    <row r="134" spans="1:51" s="13" customFormat="1" ht="12">
      <c r="A134" s="13"/>
      <c r="B134" s="230"/>
      <c r="C134" s="231"/>
      <c r="D134" s="232" t="s">
        <v>129</v>
      </c>
      <c r="E134" s="233" t="s">
        <v>1</v>
      </c>
      <c r="F134" s="234" t="s">
        <v>130</v>
      </c>
      <c r="G134" s="231"/>
      <c r="H134" s="233" t="s">
        <v>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129</v>
      </c>
      <c r="AU134" s="240" t="s">
        <v>83</v>
      </c>
      <c r="AV134" s="13" t="s">
        <v>81</v>
      </c>
      <c r="AW134" s="13" t="s">
        <v>31</v>
      </c>
      <c r="AX134" s="13" t="s">
        <v>73</v>
      </c>
      <c r="AY134" s="240" t="s">
        <v>121</v>
      </c>
    </row>
    <row r="135" spans="1:51" s="14" customFormat="1" ht="12">
      <c r="A135" s="14"/>
      <c r="B135" s="241"/>
      <c r="C135" s="242"/>
      <c r="D135" s="232" t="s">
        <v>129</v>
      </c>
      <c r="E135" s="243" t="s">
        <v>1</v>
      </c>
      <c r="F135" s="244" t="s">
        <v>131</v>
      </c>
      <c r="G135" s="242"/>
      <c r="H135" s="245">
        <v>61.6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129</v>
      </c>
      <c r="AU135" s="251" t="s">
        <v>83</v>
      </c>
      <c r="AV135" s="14" t="s">
        <v>83</v>
      </c>
      <c r="AW135" s="14" t="s">
        <v>31</v>
      </c>
      <c r="AX135" s="14" t="s">
        <v>73</v>
      </c>
      <c r="AY135" s="251" t="s">
        <v>121</v>
      </c>
    </row>
    <row r="136" spans="1:51" s="13" customFormat="1" ht="12">
      <c r="A136" s="13"/>
      <c r="B136" s="230"/>
      <c r="C136" s="231"/>
      <c r="D136" s="232" t="s">
        <v>129</v>
      </c>
      <c r="E136" s="233" t="s">
        <v>1</v>
      </c>
      <c r="F136" s="234" t="s">
        <v>132</v>
      </c>
      <c r="G136" s="231"/>
      <c r="H136" s="233" t="s">
        <v>1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129</v>
      </c>
      <c r="AU136" s="240" t="s">
        <v>83</v>
      </c>
      <c r="AV136" s="13" t="s">
        <v>81</v>
      </c>
      <c r="AW136" s="13" t="s">
        <v>31</v>
      </c>
      <c r="AX136" s="13" t="s">
        <v>73</v>
      </c>
      <c r="AY136" s="240" t="s">
        <v>121</v>
      </c>
    </row>
    <row r="137" spans="1:51" s="14" customFormat="1" ht="12">
      <c r="A137" s="14"/>
      <c r="B137" s="241"/>
      <c r="C137" s="242"/>
      <c r="D137" s="232" t="s">
        <v>129</v>
      </c>
      <c r="E137" s="243" t="s">
        <v>1</v>
      </c>
      <c r="F137" s="244" t="s">
        <v>133</v>
      </c>
      <c r="G137" s="242"/>
      <c r="H137" s="245">
        <v>87.2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129</v>
      </c>
      <c r="AU137" s="251" t="s">
        <v>83</v>
      </c>
      <c r="AV137" s="14" t="s">
        <v>83</v>
      </c>
      <c r="AW137" s="14" t="s">
        <v>31</v>
      </c>
      <c r="AX137" s="14" t="s">
        <v>73</v>
      </c>
      <c r="AY137" s="251" t="s">
        <v>121</v>
      </c>
    </row>
    <row r="138" spans="1:51" s="13" customFormat="1" ht="12">
      <c r="A138" s="13"/>
      <c r="B138" s="230"/>
      <c r="C138" s="231"/>
      <c r="D138" s="232" t="s">
        <v>129</v>
      </c>
      <c r="E138" s="233" t="s">
        <v>1</v>
      </c>
      <c r="F138" s="234" t="s">
        <v>134</v>
      </c>
      <c r="G138" s="231"/>
      <c r="H138" s="233" t="s">
        <v>1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129</v>
      </c>
      <c r="AU138" s="240" t="s">
        <v>83</v>
      </c>
      <c r="AV138" s="13" t="s">
        <v>81</v>
      </c>
      <c r="AW138" s="13" t="s">
        <v>31</v>
      </c>
      <c r="AX138" s="13" t="s">
        <v>73</v>
      </c>
      <c r="AY138" s="240" t="s">
        <v>121</v>
      </c>
    </row>
    <row r="139" spans="1:51" s="14" customFormat="1" ht="12">
      <c r="A139" s="14"/>
      <c r="B139" s="241"/>
      <c r="C139" s="242"/>
      <c r="D139" s="232" t="s">
        <v>129</v>
      </c>
      <c r="E139" s="243" t="s">
        <v>1</v>
      </c>
      <c r="F139" s="244" t="s">
        <v>135</v>
      </c>
      <c r="G139" s="242"/>
      <c r="H139" s="245">
        <v>138.24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129</v>
      </c>
      <c r="AU139" s="251" t="s">
        <v>83</v>
      </c>
      <c r="AV139" s="14" t="s">
        <v>83</v>
      </c>
      <c r="AW139" s="14" t="s">
        <v>31</v>
      </c>
      <c r="AX139" s="14" t="s">
        <v>73</v>
      </c>
      <c r="AY139" s="251" t="s">
        <v>121</v>
      </c>
    </row>
    <row r="140" spans="1:51" s="13" customFormat="1" ht="12">
      <c r="A140" s="13"/>
      <c r="B140" s="230"/>
      <c r="C140" s="231"/>
      <c r="D140" s="232" t="s">
        <v>129</v>
      </c>
      <c r="E140" s="233" t="s">
        <v>1</v>
      </c>
      <c r="F140" s="234" t="s">
        <v>136</v>
      </c>
      <c r="G140" s="231"/>
      <c r="H140" s="233" t="s">
        <v>1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129</v>
      </c>
      <c r="AU140" s="240" t="s">
        <v>83</v>
      </c>
      <c r="AV140" s="13" t="s">
        <v>81</v>
      </c>
      <c r="AW140" s="13" t="s">
        <v>31</v>
      </c>
      <c r="AX140" s="13" t="s">
        <v>73</v>
      </c>
      <c r="AY140" s="240" t="s">
        <v>121</v>
      </c>
    </row>
    <row r="141" spans="1:51" s="14" customFormat="1" ht="12">
      <c r="A141" s="14"/>
      <c r="B141" s="241"/>
      <c r="C141" s="242"/>
      <c r="D141" s="232" t="s">
        <v>129</v>
      </c>
      <c r="E141" s="243" t="s">
        <v>1</v>
      </c>
      <c r="F141" s="244" t="s">
        <v>137</v>
      </c>
      <c r="G141" s="242"/>
      <c r="H141" s="245">
        <v>12.65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129</v>
      </c>
      <c r="AU141" s="251" t="s">
        <v>83</v>
      </c>
      <c r="AV141" s="14" t="s">
        <v>83</v>
      </c>
      <c r="AW141" s="14" t="s">
        <v>31</v>
      </c>
      <c r="AX141" s="14" t="s">
        <v>73</v>
      </c>
      <c r="AY141" s="251" t="s">
        <v>121</v>
      </c>
    </row>
    <row r="142" spans="1:51" s="14" customFormat="1" ht="12">
      <c r="A142" s="14"/>
      <c r="B142" s="241"/>
      <c r="C142" s="242"/>
      <c r="D142" s="232" t="s">
        <v>129</v>
      </c>
      <c r="E142" s="243" t="s">
        <v>1</v>
      </c>
      <c r="F142" s="244" t="s">
        <v>138</v>
      </c>
      <c r="G142" s="242"/>
      <c r="H142" s="245">
        <v>13.271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129</v>
      </c>
      <c r="AU142" s="251" t="s">
        <v>83</v>
      </c>
      <c r="AV142" s="14" t="s">
        <v>83</v>
      </c>
      <c r="AW142" s="14" t="s">
        <v>31</v>
      </c>
      <c r="AX142" s="14" t="s">
        <v>73</v>
      </c>
      <c r="AY142" s="251" t="s">
        <v>121</v>
      </c>
    </row>
    <row r="143" spans="1:51" s="15" customFormat="1" ht="12">
      <c r="A143" s="15"/>
      <c r="B143" s="252"/>
      <c r="C143" s="253"/>
      <c r="D143" s="232" t="s">
        <v>129</v>
      </c>
      <c r="E143" s="254" t="s">
        <v>1</v>
      </c>
      <c r="F143" s="255" t="s">
        <v>139</v>
      </c>
      <c r="G143" s="253"/>
      <c r="H143" s="256">
        <v>312.961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2" t="s">
        <v>129</v>
      </c>
      <c r="AU143" s="262" t="s">
        <v>83</v>
      </c>
      <c r="AV143" s="15" t="s">
        <v>127</v>
      </c>
      <c r="AW143" s="15" t="s">
        <v>31</v>
      </c>
      <c r="AX143" s="15" t="s">
        <v>81</v>
      </c>
      <c r="AY143" s="262" t="s">
        <v>121</v>
      </c>
    </row>
    <row r="144" spans="1:65" s="2" customFormat="1" ht="24.15" customHeight="1">
      <c r="A144" s="39"/>
      <c r="B144" s="40"/>
      <c r="C144" s="216" t="s">
        <v>83</v>
      </c>
      <c r="D144" s="216" t="s">
        <v>123</v>
      </c>
      <c r="E144" s="217" t="s">
        <v>140</v>
      </c>
      <c r="F144" s="218" t="s">
        <v>141</v>
      </c>
      <c r="G144" s="219" t="s">
        <v>126</v>
      </c>
      <c r="H144" s="220">
        <v>287.04</v>
      </c>
      <c r="I144" s="221"/>
      <c r="J144" s="222">
        <f>ROUND(I144*H144,2)</f>
        <v>0</v>
      </c>
      <c r="K144" s="223"/>
      <c r="L144" s="45"/>
      <c r="M144" s="224" t="s">
        <v>1</v>
      </c>
      <c r="N144" s="225" t="s">
        <v>38</v>
      </c>
      <c r="O144" s="92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8" t="s">
        <v>127</v>
      </c>
      <c r="AT144" s="228" t="s">
        <v>123</v>
      </c>
      <c r="AU144" s="228" t="s">
        <v>83</v>
      </c>
      <c r="AY144" s="18" t="s">
        <v>121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8" t="s">
        <v>81</v>
      </c>
      <c r="BK144" s="229">
        <f>ROUND(I144*H144,2)</f>
        <v>0</v>
      </c>
      <c r="BL144" s="18" t="s">
        <v>127</v>
      </c>
      <c r="BM144" s="228" t="s">
        <v>142</v>
      </c>
    </row>
    <row r="145" spans="1:51" s="13" customFormat="1" ht="12">
      <c r="A145" s="13"/>
      <c r="B145" s="230"/>
      <c r="C145" s="231"/>
      <c r="D145" s="232" t="s">
        <v>129</v>
      </c>
      <c r="E145" s="233" t="s">
        <v>1</v>
      </c>
      <c r="F145" s="234" t="s">
        <v>130</v>
      </c>
      <c r="G145" s="231"/>
      <c r="H145" s="233" t="s">
        <v>1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129</v>
      </c>
      <c r="AU145" s="240" t="s">
        <v>83</v>
      </c>
      <c r="AV145" s="13" t="s">
        <v>81</v>
      </c>
      <c r="AW145" s="13" t="s">
        <v>31</v>
      </c>
      <c r="AX145" s="13" t="s">
        <v>73</v>
      </c>
      <c r="AY145" s="240" t="s">
        <v>121</v>
      </c>
    </row>
    <row r="146" spans="1:51" s="14" customFormat="1" ht="12">
      <c r="A146" s="14"/>
      <c r="B146" s="241"/>
      <c r="C146" s="242"/>
      <c r="D146" s="232" t="s">
        <v>129</v>
      </c>
      <c r="E146" s="243" t="s">
        <v>1</v>
      </c>
      <c r="F146" s="244" t="s">
        <v>131</v>
      </c>
      <c r="G146" s="242"/>
      <c r="H146" s="245">
        <v>61.6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129</v>
      </c>
      <c r="AU146" s="251" t="s">
        <v>83</v>
      </c>
      <c r="AV146" s="14" t="s">
        <v>83</v>
      </c>
      <c r="AW146" s="14" t="s">
        <v>31</v>
      </c>
      <c r="AX146" s="14" t="s">
        <v>73</v>
      </c>
      <c r="AY146" s="251" t="s">
        <v>121</v>
      </c>
    </row>
    <row r="147" spans="1:51" s="13" customFormat="1" ht="12">
      <c r="A147" s="13"/>
      <c r="B147" s="230"/>
      <c r="C147" s="231"/>
      <c r="D147" s="232" t="s">
        <v>129</v>
      </c>
      <c r="E147" s="233" t="s">
        <v>1</v>
      </c>
      <c r="F147" s="234" t="s">
        <v>132</v>
      </c>
      <c r="G147" s="231"/>
      <c r="H147" s="233" t="s">
        <v>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129</v>
      </c>
      <c r="AU147" s="240" t="s">
        <v>83</v>
      </c>
      <c r="AV147" s="13" t="s">
        <v>81</v>
      </c>
      <c r="AW147" s="13" t="s">
        <v>31</v>
      </c>
      <c r="AX147" s="13" t="s">
        <v>73</v>
      </c>
      <c r="AY147" s="240" t="s">
        <v>121</v>
      </c>
    </row>
    <row r="148" spans="1:51" s="14" customFormat="1" ht="12">
      <c r="A148" s="14"/>
      <c r="B148" s="241"/>
      <c r="C148" s="242"/>
      <c r="D148" s="232" t="s">
        <v>129</v>
      </c>
      <c r="E148" s="243" t="s">
        <v>1</v>
      </c>
      <c r="F148" s="244" t="s">
        <v>133</v>
      </c>
      <c r="G148" s="242"/>
      <c r="H148" s="245">
        <v>87.2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129</v>
      </c>
      <c r="AU148" s="251" t="s">
        <v>83</v>
      </c>
      <c r="AV148" s="14" t="s">
        <v>83</v>
      </c>
      <c r="AW148" s="14" t="s">
        <v>31</v>
      </c>
      <c r="AX148" s="14" t="s">
        <v>73</v>
      </c>
      <c r="AY148" s="251" t="s">
        <v>121</v>
      </c>
    </row>
    <row r="149" spans="1:51" s="13" customFormat="1" ht="12">
      <c r="A149" s="13"/>
      <c r="B149" s="230"/>
      <c r="C149" s="231"/>
      <c r="D149" s="232" t="s">
        <v>129</v>
      </c>
      <c r="E149" s="233" t="s">
        <v>1</v>
      </c>
      <c r="F149" s="234" t="s">
        <v>134</v>
      </c>
      <c r="G149" s="231"/>
      <c r="H149" s="233" t="s">
        <v>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129</v>
      </c>
      <c r="AU149" s="240" t="s">
        <v>83</v>
      </c>
      <c r="AV149" s="13" t="s">
        <v>81</v>
      </c>
      <c r="AW149" s="13" t="s">
        <v>31</v>
      </c>
      <c r="AX149" s="13" t="s">
        <v>73</v>
      </c>
      <c r="AY149" s="240" t="s">
        <v>121</v>
      </c>
    </row>
    <row r="150" spans="1:51" s="14" customFormat="1" ht="12">
      <c r="A150" s="14"/>
      <c r="B150" s="241"/>
      <c r="C150" s="242"/>
      <c r="D150" s="232" t="s">
        <v>129</v>
      </c>
      <c r="E150" s="243" t="s">
        <v>1</v>
      </c>
      <c r="F150" s="244" t="s">
        <v>135</v>
      </c>
      <c r="G150" s="242"/>
      <c r="H150" s="245">
        <v>138.24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129</v>
      </c>
      <c r="AU150" s="251" t="s">
        <v>83</v>
      </c>
      <c r="AV150" s="14" t="s">
        <v>83</v>
      </c>
      <c r="AW150" s="14" t="s">
        <v>31</v>
      </c>
      <c r="AX150" s="14" t="s">
        <v>73</v>
      </c>
      <c r="AY150" s="251" t="s">
        <v>121</v>
      </c>
    </row>
    <row r="151" spans="1:51" s="15" customFormat="1" ht="12">
      <c r="A151" s="15"/>
      <c r="B151" s="252"/>
      <c r="C151" s="253"/>
      <c r="D151" s="232" t="s">
        <v>129</v>
      </c>
      <c r="E151" s="254" t="s">
        <v>1</v>
      </c>
      <c r="F151" s="255" t="s">
        <v>139</v>
      </c>
      <c r="G151" s="253"/>
      <c r="H151" s="256">
        <v>287.04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2" t="s">
        <v>129</v>
      </c>
      <c r="AU151" s="262" t="s">
        <v>83</v>
      </c>
      <c r="AV151" s="15" t="s">
        <v>127</v>
      </c>
      <c r="AW151" s="15" t="s">
        <v>31</v>
      </c>
      <c r="AX151" s="15" t="s">
        <v>81</v>
      </c>
      <c r="AY151" s="262" t="s">
        <v>121</v>
      </c>
    </row>
    <row r="152" spans="1:65" s="2" customFormat="1" ht="16.5" customHeight="1">
      <c r="A152" s="39"/>
      <c r="B152" s="40"/>
      <c r="C152" s="216" t="s">
        <v>143</v>
      </c>
      <c r="D152" s="216" t="s">
        <v>123</v>
      </c>
      <c r="E152" s="217" t="s">
        <v>144</v>
      </c>
      <c r="F152" s="218" t="s">
        <v>145</v>
      </c>
      <c r="G152" s="219" t="s">
        <v>146</v>
      </c>
      <c r="H152" s="220">
        <v>250</v>
      </c>
      <c r="I152" s="221"/>
      <c r="J152" s="222">
        <f>ROUND(I152*H152,2)</f>
        <v>0</v>
      </c>
      <c r="K152" s="223"/>
      <c r="L152" s="45"/>
      <c r="M152" s="224" t="s">
        <v>1</v>
      </c>
      <c r="N152" s="225" t="s">
        <v>38</v>
      </c>
      <c r="O152" s="92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8" t="s">
        <v>127</v>
      </c>
      <c r="AT152" s="228" t="s">
        <v>123</v>
      </c>
      <c r="AU152" s="228" t="s">
        <v>83</v>
      </c>
      <c r="AY152" s="18" t="s">
        <v>121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8" t="s">
        <v>81</v>
      </c>
      <c r="BK152" s="229">
        <f>ROUND(I152*H152,2)</f>
        <v>0</v>
      </c>
      <c r="BL152" s="18" t="s">
        <v>127</v>
      </c>
      <c r="BM152" s="228" t="s">
        <v>147</v>
      </c>
    </row>
    <row r="153" spans="1:51" s="14" customFormat="1" ht="12">
      <c r="A153" s="14"/>
      <c r="B153" s="241"/>
      <c r="C153" s="242"/>
      <c r="D153" s="232" t="s">
        <v>129</v>
      </c>
      <c r="E153" s="243" t="s">
        <v>1</v>
      </c>
      <c r="F153" s="244" t="s">
        <v>148</v>
      </c>
      <c r="G153" s="242"/>
      <c r="H153" s="245">
        <v>250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129</v>
      </c>
      <c r="AU153" s="251" t="s">
        <v>83</v>
      </c>
      <c r="AV153" s="14" t="s">
        <v>83</v>
      </c>
      <c r="AW153" s="14" t="s">
        <v>31</v>
      </c>
      <c r="AX153" s="14" t="s">
        <v>73</v>
      </c>
      <c r="AY153" s="251" t="s">
        <v>121</v>
      </c>
    </row>
    <row r="154" spans="1:51" s="15" customFormat="1" ht="12">
      <c r="A154" s="15"/>
      <c r="B154" s="252"/>
      <c r="C154" s="253"/>
      <c r="D154" s="232" t="s">
        <v>129</v>
      </c>
      <c r="E154" s="254" t="s">
        <v>1</v>
      </c>
      <c r="F154" s="255" t="s">
        <v>139</v>
      </c>
      <c r="G154" s="253"/>
      <c r="H154" s="256">
        <v>250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129</v>
      </c>
      <c r="AU154" s="262" t="s">
        <v>83</v>
      </c>
      <c r="AV154" s="15" t="s">
        <v>127</v>
      </c>
      <c r="AW154" s="15" t="s">
        <v>31</v>
      </c>
      <c r="AX154" s="15" t="s">
        <v>81</v>
      </c>
      <c r="AY154" s="262" t="s">
        <v>121</v>
      </c>
    </row>
    <row r="155" spans="1:65" s="2" customFormat="1" ht="24.15" customHeight="1">
      <c r="A155" s="39"/>
      <c r="B155" s="40"/>
      <c r="C155" s="216" t="s">
        <v>127</v>
      </c>
      <c r="D155" s="216" t="s">
        <v>123</v>
      </c>
      <c r="E155" s="217" t="s">
        <v>149</v>
      </c>
      <c r="F155" s="218" t="s">
        <v>150</v>
      </c>
      <c r="G155" s="219" t="s">
        <v>151</v>
      </c>
      <c r="H155" s="220">
        <v>268.5</v>
      </c>
      <c r="I155" s="221"/>
      <c r="J155" s="222">
        <f>ROUND(I155*H155,2)</f>
        <v>0</v>
      </c>
      <c r="K155" s="223"/>
      <c r="L155" s="45"/>
      <c r="M155" s="224" t="s">
        <v>1</v>
      </c>
      <c r="N155" s="225" t="s">
        <v>38</v>
      </c>
      <c r="O155" s="92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8" t="s">
        <v>127</v>
      </c>
      <c r="AT155" s="228" t="s">
        <v>123</v>
      </c>
      <c r="AU155" s="228" t="s">
        <v>83</v>
      </c>
      <c r="AY155" s="18" t="s">
        <v>121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8" t="s">
        <v>81</v>
      </c>
      <c r="BK155" s="229">
        <f>ROUND(I155*H155,2)</f>
        <v>0</v>
      </c>
      <c r="BL155" s="18" t="s">
        <v>127</v>
      </c>
      <c r="BM155" s="228" t="s">
        <v>152</v>
      </c>
    </row>
    <row r="156" spans="1:65" s="2" customFormat="1" ht="16.5" customHeight="1">
      <c r="A156" s="39"/>
      <c r="B156" s="40"/>
      <c r="C156" s="263" t="s">
        <v>153</v>
      </c>
      <c r="D156" s="263" t="s">
        <v>154</v>
      </c>
      <c r="E156" s="264" t="s">
        <v>155</v>
      </c>
      <c r="F156" s="265" t="s">
        <v>156</v>
      </c>
      <c r="G156" s="266" t="s">
        <v>157</v>
      </c>
      <c r="H156" s="267">
        <v>429.6</v>
      </c>
      <c r="I156" s="268"/>
      <c r="J156" s="269">
        <f>ROUND(I156*H156,2)</f>
        <v>0</v>
      </c>
      <c r="K156" s="270"/>
      <c r="L156" s="271"/>
      <c r="M156" s="272" t="s">
        <v>1</v>
      </c>
      <c r="N156" s="273" t="s">
        <v>38</v>
      </c>
      <c r="O156" s="92"/>
      <c r="P156" s="226">
        <f>O156*H156</f>
        <v>0</v>
      </c>
      <c r="Q156" s="226">
        <v>1</v>
      </c>
      <c r="R156" s="226">
        <f>Q156*H156</f>
        <v>429.6</v>
      </c>
      <c r="S156" s="226">
        <v>0</v>
      </c>
      <c r="T156" s="22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8" t="s">
        <v>158</v>
      </c>
      <c r="AT156" s="228" t="s">
        <v>154</v>
      </c>
      <c r="AU156" s="228" t="s">
        <v>83</v>
      </c>
      <c r="AY156" s="18" t="s">
        <v>121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8" t="s">
        <v>81</v>
      </c>
      <c r="BK156" s="229">
        <f>ROUND(I156*H156,2)</f>
        <v>0</v>
      </c>
      <c r="BL156" s="18" t="s">
        <v>127</v>
      </c>
      <c r="BM156" s="228" t="s">
        <v>159</v>
      </c>
    </row>
    <row r="157" spans="1:51" s="14" customFormat="1" ht="12">
      <c r="A157" s="14"/>
      <c r="B157" s="241"/>
      <c r="C157" s="242"/>
      <c r="D157" s="232" t="s">
        <v>129</v>
      </c>
      <c r="E157" s="242"/>
      <c r="F157" s="244" t="s">
        <v>160</v>
      </c>
      <c r="G157" s="242"/>
      <c r="H157" s="245">
        <v>429.6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129</v>
      </c>
      <c r="AU157" s="251" t="s">
        <v>83</v>
      </c>
      <c r="AV157" s="14" t="s">
        <v>83</v>
      </c>
      <c r="AW157" s="14" t="s">
        <v>4</v>
      </c>
      <c r="AX157" s="14" t="s">
        <v>81</v>
      </c>
      <c r="AY157" s="251" t="s">
        <v>121</v>
      </c>
    </row>
    <row r="158" spans="1:63" s="12" customFormat="1" ht="22.8" customHeight="1">
      <c r="A158" s="12"/>
      <c r="B158" s="200"/>
      <c r="C158" s="201"/>
      <c r="D158" s="202" t="s">
        <v>72</v>
      </c>
      <c r="E158" s="214" t="s">
        <v>161</v>
      </c>
      <c r="F158" s="214" t="s">
        <v>162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SUM(P159:P172)</f>
        <v>0</v>
      </c>
      <c r="Q158" s="208"/>
      <c r="R158" s="209">
        <f>SUM(R159:R172)</f>
        <v>0</v>
      </c>
      <c r="S158" s="208"/>
      <c r="T158" s="210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81</v>
      </c>
      <c r="AT158" s="212" t="s">
        <v>72</v>
      </c>
      <c r="AU158" s="212" t="s">
        <v>81</v>
      </c>
      <c r="AY158" s="211" t="s">
        <v>121</v>
      </c>
      <c r="BK158" s="213">
        <f>SUM(BK159:BK172)</f>
        <v>0</v>
      </c>
    </row>
    <row r="159" spans="1:65" s="2" customFormat="1" ht="16.5" customHeight="1">
      <c r="A159" s="39"/>
      <c r="B159" s="40"/>
      <c r="C159" s="263" t="s">
        <v>163</v>
      </c>
      <c r="D159" s="263" t="s">
        <v>154</v>
      </c>
      <c r="E159" s="264" t="s">
        <v>164</v>
      </c>
      <c r="F159" s="265" t="s">
        <v>165</v>
      </c>
      <c r="G159" s="266" t="s">
        <v>166</v>
      </c>
      <c r="H159" s="267">
        <v>18</v>
      </c>
      <c r="I159" s="268"/>
      <c r="J159" s="269">
        <f>ROUND(I159*H159,2)</f>
        <v>0</v>
      </c>
      <c r="K159" s="270"/>
      <c r="L159" s="271"/>
      <c r="M159" s="272" t="s">
        <v>1</v>
      </c>
      <c r="N159" s="273" t="s">
        <v>38</v>
      </c>
      <c r="O159" s="92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8" t="s">
        <v>158</v>
      </c>
      <c r="AT159" s="228" t="s">
        <v>154</v>
      </c>
      <c r="AU159" s="228" t="s">
        <v>83</v>
      </c>
      <c r="AY159" s="18" t="s">
        <v>121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8" t="s">
        <v>81</v>
      </c>
      <c r="BK159" s="229">
        <f>ROUND(I159*H159,2)</f>
        <v>0</v>
      </c>
      <c r="BL159" s="18" t="s">
        <v>127</v>
      </c>
      <c r="BM159" s="228" t="s">
        <v>167</v>
      </c>
    </row>
    <row r="160" spans="1:51" s="14" customFormat="1" ht="12">
      <c r="A160" s="14"/>
      <c r="B160" s="241"/>
      <c r="C160" s="242"/>
      <c r="D160" s="232" t="s">
        <v>129</v>
      </c>
      <c r="E160" s="243" t="s">
        <v>1</v>
      </c>
      <c r="F160" s="244" t="s">
        <v>168</v>
      </c>
      <c r="G160" s="242"/>
      <c r="H160" s="245">
        <v>18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129</v>
      </c>
      <c r="AU160" s="251" t="s">
        <v>83</v>
      </c>
      <c r="AV160" s="14" t="s">
        <v>83</v>
      </c>
      <c r="AW160" s="14" t="s">
        <v>31</v>
      </c>
      <c r="AX160" s="14" t="s">
        <v>73</v>
      </c>
      <c r="AY160" s="251" t="s">
        <v>121</v>
      </c>
    </row>
    <row r="161" spans="1:51" s="15" customFormat="1" ht="12">
      <c r="A161" s="15"/>
      <c r="B161" s="252"/>
      <c r="C161" s="253"/>
      <c r="D161" s="232" t="s">
        <v>129</v>
      </c>
      <c r="E161" s="254" t="s">
        <v>1</v>
      </c>
      <c r="F161" s="255" t="s">
        <v>139</v>
      </c>
      <c r="G161" s="253"/>
      <c r="H161" s="256">
        <v>18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2" t="s">
        <v>129</v>
      </c>
      <c r="AU161" s="262" t="s">
        <v>83</v>
      </c>
      <c r="AV161" s="15" t="s">
        <v>127</v>
      </c>
      <c r="AW161" s="15" t="s">
        <v>31</v>
      </c>
      <c r="AX161" s="15" t="s">
        <v>81</v>
      </c>
      <c r="AY161" s="262" t="s">
        <v>121</v>
      </c>
    </row>
    <row r="162" spans="1:65" s="2" customFormat="1" ht="24.15" customHeight="1">
      <c r="A162" s="39"/>
      <c r="B162" s="40"/>
      <c r="C162" s="216" t="s">
        <v>169</v>
      </c>
      <c r="D162" s="216" t="s">
        <v>123</v>
      </c>
      <c r="E162" s="217" t="s">
        <v>170</v>
      </c>
      <c r="F162" s="218" t="s">
        <v>171</v>
      </c>
      <c r="G162" s="219" t="s">
        <v>126</v>
      </c>
      <c r="H162" s="220">
        <v>900</v>
      </c>
      <c r="I162" s="221"/>
      <c r="J162" s="222">
        <f>ROUND(I162*H162,2)</f>
        <v>0</v>
      </c>
      <c r="K162" s="223"/>
      <c r="L162" s="45"/>
      <c r="M162" s="224" t="s">
        <v>1</v>
      </c>
      <c r="N162" s="225" t="s">
        <v>38</v>
      </c>
      <c r="O162" s="92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8" t="s">
        <v>127</v>
      </c>
      <c r="AT162" s="228" t="s">
        <v>123</v>
      </c>
      <c r="AU162" s="228" t="s">
        <v>83</v>
      </c>
      <c r="AY162" s="18" t="s">
        <v>121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8" t="s">
        <v>81</v>
      </c>
      <c r="BK162" s="229">
        <f>ROUND(I162*H162,2)</f>
        <v>0</v>
      </c>
      <c r="BL162" s="18" t="s">
        <v>127</v>
      </c>
      <c r="BM162" s="228" t="s">
        <v>172</v>
      </c>
    </row>
    <row r="163" spans="1:51" s="13" customFormat="1" ht="12">
      <c r="A163" s="13"/>
      <c r="B163" s="230"/>
      <c r="C163" s="231"/>
      <c r="D163" s="232" t="s">
        <v>129</v>
      </c>
      <c r="E163" s="233" t="s">
        <v>1</v>
      </c>
      <c r="F163" s="234" t="s">
        <v>173</v>
      </c>
      <c r="G163" s="231"/>
      <c r="H163" s="233" t="s">
        <v>1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129</v>
      </c>
      <c r="AU163" s="240" t="s">
        <v>83</v>
      </c>
      <c r="AV163" s="13" t="s">
        <v>81</v>
      </c>
      <c r="AW163" s="13" t="s">
        <v>31</v>
      </c>
      <c r="AX163" s="13" t="s">
        <v>73</v>
      </c>
      <c r="AY163" s="240" t="s">
        <v>121</v>
      </c>
    </row>
    <row r="164" spans="1:51" s="14" customFormat="1" ht="12">
      <c r="A164" s="14"/>
      <c r="B164" s="241"/>
      <c r="C164" s="242"/>
      <c r="D164" s="232" t="s">
        <v>129</v>
      </c>
      <c r="E164" s="243" t="s">
        <v>1</v>
      </c>
      <c r="F164" s="244" t="s">
        <v>174</v>
      </c>
      <c r="G164" s="242"/>
      <c r="H164" s="245">
        <v>900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129</v>
      </c>
      <c r="AU164" s="251" t="s">
        <v>83</v>
      </c>
      <c r="AV164" s="14" t="s">
        <v>83</v>
      </c>
      <c r="AW164" s="14" t="s">
        <v>31</v>
      </c>
      <c r="AX164" s="14" t="s">
        <v>73</v>
      </c>
      <c r="AY164" s="251" t="s">
        <v>121</v>
      </c>
    </row>
    <row r="165" spans="1:51" s="15" customFormat="1" ht="12">
      <c r="A165" s="15"/>
      <c r="B165" s="252"/>
      <c r="C165" s="253"/>
      <c r="D165" s="232" t="s">
        <v>129</v>
      </c>
      <c r="E165" s="254" t="s">
        <v>1</v>
      </c>
      <c r="F165" s="255" t="s">
        <v>139</v>
      </c>
      <c r="G165" s="253"/>
      <c r="H165" s="256">
        <v>900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2" t="s">
        <v>129</v>
      </c>
      <c r="AU165" s="262" t="s">
        <v>83</v>
      </c>
      <c r="AV165" s="15" t="s">
        <v>127</v>
      </c>
      <c r="AW165" s="15" t="s">
        <v>31</v>
      </c>
      <c r="AX165" s="15" t="s">
        <v>81</v>
      </c>
      <c r="AY165" s="262" t="s">
        <v>121</v>
      </c>
    </row>
    <row r="166" spans="1:65" s="2" customFormat="1" ht="24.15" customHeight="1">
      <c r="A166" s="39"/>
      <c r="B166" s="40"/>
      <c r="C166" s="216" t="s">
        <v>158</v>
      </c>
      <c r="D166" s="216" t="s">
        <v>123</v>
      </c>
      <c r="E166" s="217" t="s">
        <v>175</v>
      </c>
      <c r="F166" s="218" t="s">
        <v>176</v>
      </c>
      <c r="G166" s="219" t="s">
        <v>126</v>
      </c>
      <c r="H166" s="220">
        <v>900</v>
      </c>
      <c r="I166" s="221"/>
      <c r="J166" s="222">
        <f>ROUND(I166*H166,2)</f>
        <v>0</v>
      </c>
      <c r="K166" s="223"/>
      <c r="L166" s="45"/>
      <c r="M166" s="224" t="s">
        <v>1</v>
      </c>
      <c r="N166" s="225" t="s">
        <v>38</v>
      </c>
      <c r="O166" s="92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8" t="s">
        <v>127</v>
      </c>
      <c r="AT166" s="228" t="s">
        <v>123</v>
      </c>
      <c r="AU166" s="228" t="s">
        <v>83</v>
      </c>
      <c r="AY166" s="18" t="s">
        <v>121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8" t="s">
        <v>81</v>
      </c>
      <c r="BK166" s="229">
        <f>ROUND(I166*H166,2)</f>
        <v>0</v>
      </c>
      <c r="BL166" s="18" t="s">
        <v>127</v>
      </c>
      <c r="BM166" s="228" t="s">
        <v>177</v>
      </c>
    </row>
    <row r="167" spans="1:51" s="13" customFormat="1" ht="12">
      <c r="A167" s="13"/>
      <c r="B167" s="230"/>
      <c r="C167" s="231"/>
      <c r="D167" s="232" t="s">
        <v>129</v>
      </c>
      <c r="E167" s="233" t="s">
        <v>1</v>
      </c>
      <c r="F167" s="234" t="s">
        <v>173</v>
      </c>
      <c r="G167" s="231"/>
      <c r="H167" s="233" t="s">
        <v>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129</v>
      </c>
      <c r="AU167" s="240" t="s">
        <v>83</v>
      </c>
      <c r="AV167" s="13" t="s">
        <v>81</v>
      </c>
      <c r="AW167" s="13" t="s">
        <v>31</v>
      </c>
      <c r="AX167" s="13" t="s">
        <v>73</v>
      </c>
      <c r="AY167" s="240" t="s">
        <v>121</v>
      </c>
    </row>
    <row r="168" spans="1:51" s="14" customFormat="1" ht="12">
      <c r="A168" s="14"/>
      <c r="B168" s="241"/>
      <c r="C168" s="242"/>
      <c r="D168" s="232" t="s">
        <v>129</v>
      </c>
      <c r="E168" s="243" t="s">
        <v>1</v>
      </c>
      <c r="F168" s="244" t="s">
        <v>174</v>
      </c>
      <c r="G168" s="242"/>
      <c r="H168" s="245">
        <v>900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129</v>
      </c>
      <c r="AU168" s="251" t="s">
        <v>83</v>
      </c>
      <c r="AV168" s="14" t="s">
        <v>83</v>
      </c>
      <c r="AW168" s="14" t="s">
        <v>31</v>
      </c>
      <c r="AX168" s="14" t="s">
        <v>73</v>
      </c>
      <c r="AY168" s="251" t="s">
        <v>121</v>
      </c>
    </row>
    <row r="169" spans="1:51" s="15" customFormat="1" ht="12">
      <c r="A169" s="15"/>
      <c r="B169" s="252"/>
      <c r="C169" s="253"/>
      <c r="D169" s="232" t="s">
        <v>129</v>
      </c>
      <c r="E169" s="254" t="s">
        <v>1</v>
      </c>
      <c r="F169" s="255" t="s">
        <v>139</v>
      </c>
      <c r="G169" s="253"/>
      <c r="H169" s="256">
        <v>900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2" t="s">
        <v>129</v>
      </c>
      <c r="AU169" s="262" t="s">
        <v>83</v>
      </c>
      <c r="AV169" s="15" t="s">
        <v>127</v>
      </c>
      <c r="AW169" s="15" t="s">
        <v>31</v>
      </c>
      <c r="AX169" s="15" t="s">
        <v>81</v>
      </c>
      <c r="AY169" s="262" t="s">
        <v>121</v>
      </c>
    </row>
    <row r="170" spans="1:65" s="2" customFormat="1" ht="21.75" customHeight="1">
      <c r="A170" s="39"/>
      <c r="B170" s="40"/>
      <c r="C170" s="216" t="s">
        <v>178</v>
      </c>
      <c r="D170" s="216" t="s">
        <v>123</v>
      </c>
      <c r="E170" s="217" t="s">
        <v>179</v>
      </c>
      <c r="F170" s="218" t="s">
        <v>180</v>
      </c>
      <c r="G170" s="219" t="s">
        <v>151</v>
      </c>
      <c r="H170" s="220">
        <v>13.5</v>
      </c>
      <c r="I170" s="221"/>
      <c r="J170" s="222">
        <f>ROUND(I170*H170,2)</f>
        <v>0</v>
      </c>
      <c r="K170" s="223"/>
      <c r="L170" s="45"/>
      <c r="M170" s="224" t="s">
        <v>1</v>
      </c>
      <c r="N170" s="225" t="s">
        <v>38</v>
      </c>
      <c r="O170" s="92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8" t="s">
        <v>127</v>
      </c>
      <c r="AT170" s="228" t="s">
        <v>123</v>
      </c>
      <c r="AU170" s="228" t="s">
        <v>83</v>
      </c>
      <c r="AY170" s="18" t="s">
        <v>121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8" t="s">
        <v>81</v>
      </c>
      <c r="BK170" s="229">
        <f>ROUND(I170*H170,2)</f>
        <v>0</v>
      </c>
      <c r="BL170" s="18" t="s">
        <v>127</v>
      </c>
      <c r="BM170" s="228" t="s">
        <v>181</v>
      </c>
    </row>
    <row r="171" spans="1:51" s="14" customFormat="1" ht="12">
      <c r="A171" s="14"/>
      <c r="B171" s="241"/>
      <c r="C171" s="242"/>
      <c r="D171" s="232" t="s">
        <v>129</v>
      </c>
      <c r="E171" s="243" t="s">
        <v>1</v>
      </c>
      <c r="F171" s="244" t="s">
        <v>182</v>
      </c>
      <c r="G171" s="242"/>
      <c r="H171" s="245">
        <v>13.5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129</v>
      </c>
      <c r="AU171" s="251" t="s">
        <v>83</v>
      </c>
      <c r="AV171" s="14" t="s">
        <v>83</v>
      </c>
      <c r="AW171" s="14" t="s">
        <v>31</v>
      </c>
      <c r="AX171" s="14" t="s">
        <v>73</v>
      </c>
      <c r="AY171" s="251" t="s">
        <v>121</v>
      </c>
    </row>
    <row r="172" spans="1:51" s="15" customFormat="1" ht="12">
      <c r="A172" s="15"/>
      <c r="B172" s="252"/>
      <c r="C172" s="253"/>
      <c r="D172" s="232" t="s">
        <v>129</v>
      </c>
      <c r="E172" s="254" t="s">
        <v>1</v>
      </c>
      <c r="F172" s="255" t="s">
        <v>139</v>
      </c>
      <c r="G172" s="253"/>
      <c r="H172" s="256">
        <v>13.5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2" t="s">
        <v>129</v>
      </c>
      <c r="AU172" s="262" t="s">
        <v>83</v>
      </c>
      <c r="AV172" s="15" t="s">
        <v>127</v>
      </c>
      <c r="AW172" s="15" t="s">
        <v>31</v>
      </c>
      <c r="AX172" s="15" t="s">
        <v>81</v>
      </c>
      <c r="AY172" s="262" t="s">
        <v>121</v>
      </c>
    </row>
    <row r="173" spans="1:63" s="12" customFormat="1" ht="22.8" customHeight="1">
      <c r="A173" s="12"/>
      <c r="B173" s="200"/>
      <c r="C173" s="201"/>
      <c r="D173" s="202" t="s">
        <v>72</v>
      </c>
      <c r="E173" s="214" t="s">
        <v>178</v>
      </c>
      <c r="F173" s="214" t="s">
        <v>183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SUM(P174:P232)</f>
        <v>0</v>
      </c>
      <c r="Q173" s="208"/>
      <c r="R173" s="209">
        <f>SUM(R174:R232)</f>
        <v>0</v>
      </c>
      <c r="S173" s="208"/>
      <c r="T173" s="210">
        <f>SUM(T174:T232)</f>
        <v>4023.42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81</v>
      </c>
      <c r="AT173" s="212" t="s">
        <v>72</v>
      </c>
      <c r="AU173" s="212" t="s">
        <v>81</v>
      </c>
      <c r="AY173" s="211" t="s">
        <v>121</v>
      </c>
      <c r="BK173" s="213">
        <f>SUM(BK174:BK232)</f>
        <v>0</v>
      </c>
    </row>
    <row r="174" spans="1:65" s="2" customFormat="1" ht="37.8" customHeight="1">
      <c r="A174" s="39"/>
      <c r="B174" s="40"/>
      <c r="C174" s="216" t="s">
        <v>184</v>
      </c>
      <c r="D174" s="216" t="s">
        <v>123</v>
      </c>
      <c r="E174" s="217" t="s">
        <v>185</v>
      </c>
      <c r="F174" s="218" t="s">
        <v>186</v>
      </c>
      <c r="G174" s="219" t="s">
        <v>126</v>
      </c>
      <c r="H174" s="220">
        <v>1914.192</v>
      </c>
      <c r="I174" s="221"/>
      <c r="J174" s="222">
        <f>ROUND(I174*H174,2)</f>
        <v>0</v>
      </c>
      <c r="K174" s="223"/>
      <c r="L174" s="45"/>
      <c r="M174" s="224" t="s">
        <v>1</v>
      </c>
      <c r="N174" s="225" t="s">
        <v>38</v>
      </c>
      <c r="O174" s="92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8" t="s">
        <v>127</v>
      </c>
      <c r="AT174" s="228" t="s">
        <v>123</v>
      </c>
      <c r="AU174" s="228" t="s">
        <v>83</v>
      </c>
      <c r="AY174" s="18" t="s">
        <v>121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8" t="s">
        <v>81</v>
      </c>
      <c r="BK174" s="229">
        <f>ROUND(I174*H174,2)</f>
        <v>0</v>
      </c>
      <c r="BL174" s="18" t="s">
        <v>127</v>
      </c>
      <c r="BM174" s="228" t="s">
        <v>187</v>
      </c>
    </row>
    <row r="175" spans="1:51" s="14" customFormat="1" ht="12">
      <c r="A175" s="14"/>
      <c r="B175" s="241"/>
      <c r="C175" s="242"/>
      <c r="D175" s="232" t="s">
        <v>129</v>
      </c>
      <c r="E175" s="243" t="s">
        <v>1</v>
      </c>
      <c r="F175" s="244" t="s">
        <v>188</v>
      </c>
      <c r="G175" s="242"/>
      <c r="H175" s="245">
        <v>707.465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129</v>
      </c>
      <c r="AU175" s="251" t="s">
        <v>83</v>
      </c>
      <c r="AV175" s="14" t="s">
        <v>83</v>
      </c>
      <c r="AW175" s="14" t="s">
        <v>31</v>
      </c>
      <c r="AX175" s="14" t="s">
        <v>73</v>
      </c>
      <c r="AY175" s="251" t="s">
        <v>121</v>
      </c>
    </row>
    <row r="176" spans="1:51" s="14" customFormat="1" ht="12">
      <c r="A176" s="14"/>
      <c r="B176" s="241"/>
      <c r="C176" s="242"/>
      <c r="D176" s="232" t="s">
        <v>129</v>
      </c>
      <c r="E176" s="243" t="s">
        <v>1</v>
      </c>
      <c r="F176" s="244" t="s">
        <v>189</v>
      </c>
      <c r="G176" s="242"/>
      <c r="H176" s="245">
        <v>939.55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129</v>
      </c>
      <c r="AU176" s="251" t="s">
        <v>83</v>
      </c>
      <c r="AV176" s="14" t="s">
        <v>83</v>
      </c>
      <c r="AW176" s="14" t="s">
        <v>31</v>
      </c>
      <c r="AX176" s="14" t="s">
        <v>73</v>
      </c>
      <c r="AY176" s="251" t="s">
        <v>121</v>
      </c>
    </row>
    <row r="177" spans="1:51" s="14" customFormat="1" ht="12">
      <c r="A177" s="14"/>
      <c r="B177" s="241"/>
      <c r="C177" s="242"/>
      <c r="D177" s="232" t="s">
        <v>129</v>
      </c>
      <c r="E177" s="243" t="s">
        <v>1</v>
      </c>
      <c r="F177" s="244" t="s">
        <v>190</v>
      </c>
      <c r="G177" s="242"/>
      <c r="H177" s="245">
        <v>17.5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129</v>
      </c>
      <c r="AU177" s="251" t="s">
        <v>83</v>
      </c>
      <c r="AV177" s="14" t="s">
        <v>83</v>
      </c>
      <c r="AW177" s="14" t="s">
        <v>31</v>
      </c>
      <c r="AX177" s="14" t="s">
        <v>73</v>
      </c>
      <c r="AY177" s="251" t="s">
        <v>121</v>
      </c>
    </row>
    <row r="178" spans="1:51" s="16" customFormat="1" ht="12">
      <c r="A178" s="16"/>
      <c r="B178" s="274"/>
      <c r="C178" s="275"/>
      <c r="D178" s="232" t="s">
        <v>129</v>
      </c>
      <c r="E178" s="276" t="s">
        <v>1</v>
      </c>
      <c r="F178" s="277" t="s">
        <v>191</v>
      </c>
      <c r="G178" s="275"/>
      <c r="H178" s="278">
        <v>1664.515</v>
      </c>
      <c r="I178" s="279"/>
      <c r="J178" s="275"/>
      <c r="K178" s="275"/>
      <c r="L178" s="280"/>
      <c r="M178" s="281"/>
      <c r="N178" s="282"/>
      <c r="O178" s="282"/>
      <c r="P178" s="282"/>
      <c r="Q178" s="282"/>
      <c r="R178" s="282"/>
      <c r="S178" s="282"/>
      <c r="T178" s="283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84" t="s">
        <v>129</v>
      </c>
      <c r="AU178" s="284" t="s">
        <v>83</v>
      </c>
      <c r="AV178" s="16" t="s">
        <v>143</v>
      </c>
      <c r="AW178" s="16" t="s">
        <v>31</v>
      </c>
      <c r="AX178" s="16" t="s">
        <v>73</v>
      </c>
      <c r="AY178" s="284" t="s">
        <v>121</v>
      </c>
    </row>
    <row r="179" spans="1:51" s="14" customFormat="1" ht="12">
      <c r="A179" s="14"/>
      <c r="B179" s="241"/>
      <c r="C179" s="242"/>
      <c r="D179" s="232" t="s">
        <v>129</v>
      </c>
      <c r="E179" s="243" t="s">
        <v>1</v>
      </c>
      <c r="F179" s="244" t="s">
        <v>192</v>
      </c>
      <c r="G179" s="242"/>
      <c r="H179" s="245">
        <v>249.67725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129</v>
      </c>
      <c r="AU179" s="251" t="s">
        <v>83</v>
      </c>
      <c r="AV179" s="14" t="s">
        <v>83</v>
      </c>
      <c r="AW179" s="14" t="s">
        <v>31</v>
      </c>
      <c r="AX179" s="14" t="s">
        <v>73</v>
      </c>
      <c r="AY179" s="251" t="s">
        <v>121</v>
      </c>
    </row>
    <row r="180" spans="1:51" s="15" customFormat="1" ht="12">
      <c r="A180" s="15"/>
      <c r="B180" s="252"/>
      <c r="C180" s="253"/>
      <c r="D180" s="232" t="s">
        <v>129</v>
      </c>
      <c r="E180" s="254" t="s">
        <v>1</v>
      </c>
      <c r="F180" s="255" t="s">
        <v>139</v>
      </c>
      <c r="G180" s="253"/>
      <c r="H180" s="256">
        <v>1914.19225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2" t="s">
        <v>129</v>
      </c>
      <c r="AU180" s="262" t="s">
        <v>83</v>
      </c>
      <c r="AV180" s="15" t="s">
        <v>127</v>
      </c>
      <c r="AW180" s="15" t="s">
        <v>31</v>
      </c>
      <c r="AX180" s="15" t="s">
        <v>81</v>
      </c>
      <c r="AY180" s="262" t="s">
        <v>121</v>
      </c>
    </row>
    <row r="181" spans="1:65" s="2" customFormat="1" ht="37.8" customHeight="1">
      <c r="A181" s="39"/>
      <c r="B181" s="40"/>
      <c r="C181" s="216" t="s">
        <v>193</v>
      </c>
      <c r="D181" s="216" t="s">
        <v>123</v>
      </c>
      <c r="E181" s="217" t="s">
        <v>194</v>
      </c>
      <c r="F181" s="218" t="s">
        <v>195</v>
      </c>
      <c r="G181" s="219" t="s">
        <v>126</v>
      </c>
      <c r="H181" s="220">
        <v>1914.192</v>
      </c>
      <c r="I181" s="221"/>
      <c r="J181" s="222">
        <f>ROUND(I181*H181,2)</f>
        <v>0</v>
      </c>
      <c r="K181" s="223"/>
      <c r="L181" s="45"/>
      <c r="M181" s="224" t="s">
        <v>1</v>
      </c>
      <c r="N181" s="225" t="s">
        <v>38</v>
      </c>
      <c r="O181" s="92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8" t="s">
        <v>127</v>
      </c>
      <c r="AT181" s="228" t="s">
        <v>123</v>
      </c>
      <c r="AU181" s="228" t="s">
        <v>83</v>
      </c>
      <c r="AY181" s="18" t="s">
        <v>121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8" t="s">
        <v>81</v>
      </c>
      <c r="BK181" s="229">
        <f>ROUND(I181*H181,2)</f>
        <v>0</v>
      </c>
      <c r="BL181" s="18" t="s">
        <v>127</v>
      </c>
      <c r="BM181" s="228" t="s">
        <v>196</v>
      </c>
    </row>
    <row r="182" spans="1:51" s="14" customFormat="1" ht="12">
      <c r="A182" s="14"/>
      <c r="B182" s="241"/>
      <c r="C182" s="242"/>
      <c r="D182" s="232" t="s">
        <v>129</v>
      </c>
      <c r="E182" s="243" t="s">
        <v>1</v>
      </c>
      <c r="F182" s="244" t="s">
        <v>188</v>
      </c>
      <c r="G182" s="242"/>
      <c r="H182" s="245">
        <v>707.465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129</v>
      </c>
      <c r="AU182" s="251" t="s">
        <v>83</v>
      </c>
      <c r="AV182" s="14" t="s">
        <v>83</v>
      </c>
      <c r="AW182" s="14" t="s">
        <v>31</v>
      </c>
      <c r="AX182" s="14" t="s">
        <v>73</v>
      </c>
      <c r="AY182" s="251" t="s">
        <v>121</v>
      </c>
    </row>
    <row r="183" spans="1:51" s="14" customFormat="1" ht="12">
      <c r="A183" s="14"/>
      <c r="B183" s="241"/>
      <c r="C183" s="242"/>
      <c r="D183" s="232" t="s">
        <v>129</v>
      </c>
      <c r="E183" s="243" t="s">
        <v>1</v>
      </c>
      <c r="F183" s="244" t="s">
        <v>189</v>
      </c>
      <c r="G183" s="242"/>
      <c r="H183" s="245">
        <v>939.55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129</v>
      </c>
      <c r="AU183" s="251" t="s">
        <v>83</v>
      </c>
      <c r="AV183" s="14" t="s">
        <v>83</v>
      </c>
      <c r="AW183" s="14" t="s">
        <v>31</v>
      </c>
      <c r="AX183" s="14" t="s">
        <v>73</v>
      </c>
      <c r="AY183" s="251" t="s">
        <v>121</v>
      </c>
    </row>
    <row r="184" spans="1:51" s="14" customFormat="1" ht="12">
      <c r="A184" s="14"/>
      <c r="B184" s="241"/>
      <c r="C184" s="242"/>
      <c r="D184" s="232" t="s">
        <v>129</v>
      </c>
      <c r="E184" s="243" t="s">
        <v>1</v>
      </c>
      <c r="F184" s="244" t="s">
        <v>190</v>
      </c>
      <c r="G184" s="242"/>
      <c r="H184" s="245">
        <v>17.5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129</v>
      </c>
      <c r="AU184" s="251" t="s">
        <v>83</v>
      </c>
      <c r="AV184" s="14" t="s">
        <v>83</v>
      </c>
      <c r="AW184" s="14" t="s">
        <v>31</v>
      </c>
      <c r="AX184" s="14" t="s">
        <v>73</v>
      </c>
      <c r="AY184" s="251" t="s">
        <v>121</v>
      </c>
    </row>
    <row r="185" spans="1:51" s="16" customFormat="1" ht="12">
      <c r="A185" s="16"/>
      <c r="B185" s="274"/>
      <c r="C185" s="275"/>
      <c r="D185" s="232" t="s">
        <v>129</v>
      </c>
      <c r="E185" s="276" t="s">
        <v>1</v>
      </c>
      <c r="F185" s="277" t="s">
        <v>191</v>
      </c>
      <c r="G185" s="275"/>
      <c r="H185" s="278">
        <v>1664.515</v>
      </c>
      <c r="I185" s="279"/>
      <c r="J185" s="275"/>
      <c r="K185" s="275"/>
      <c r="L185" s="280"/>
      <c r="M185" s="281"/>
      <c r="N185" s="282"/>
      <c r="O185" s="282"/>
      <c r="P185" s="282"/>
      <c r="Q185" s="282"/>
      <c r="R185" s="282"/>
      <c r="S185" s="282"/>
      <c r="T185" s="283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84" t="s">
        <v>129</v>
      </c>
      <c r="AU185" s="284" t="s">
        <v>83</v>
      </c>
      <c r="AV185" s="16" t="s">
        <v>143</v>
      </c>
      <c r="AW185" s="16" t="s">
        <v>31</v>
      </c>
      <c r="AX185" s="16" t="s">
        <v>73</v>
      </c>
      <c r="AY185" s="284" t="s">
        <v>121</v>
      </c>
    </row>
    <row r="186" spans="1:51" s="14" customFormat="1" ht="12">
      <c r="A186" s="14"/>
      <c r="B186" s="241"/>
      <c r="C186" s="242"/>
      <c r="D186" s="232" t="s">
        <v>129</v>
      </c>
      <c r="E186" s="243" t="s">
        <v>1</v>
      </c>
      <c r="F186" s="244" t="s">
        <v>192</v>
      </c>
      <c r="G186" s="242"/>
      <c r="H186" s="245">
        <v>249.67725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129</v>
      </c>
      <c r="AU186" s="251" t="s">
        <v>83</v>
      </c>
      <c r="AV186" s="14" t="s">
        <v>83</v>
      </c>
      <c r="AW186" s="14" t="s">
        <v>31</v>
      </c>
      <c r="AX186" s="14" t="s">
        <v>73</v>
      </c>
      <c r="AY186" s="251" t="s">
        <v>121</v>
      </c>
    </row>
    <row r="187" spans="1:51" s="15" customFormat="1" ht="12">
      <c r="A187" s="15"/>
      <c r="B187" s="252"/>
      <c r="C187" s="253"/>
      <c r="D187" s="232" t="s">
        <v>129</v>
      </c>
      <c r="E187" s="254" t="s">
        <v>1</v>
      </c>
      <c r="F187" s="255" t="s">
        <v>139</v>
      </c>
      <c r="G187" s="253"/>
      <c r="H187" s="256">
        <v>1914.19225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2" t="s">
        <v>129</v>
      </c>
      <c r="AU187" s="262" t="s">
        <v>83</v>
      </c>
      <c r="AV187" s="15" t="s">
        <v>127</v>
      </c>
      <c r="AW187" s="15" t="s">
        <v>31</v>
      </c>
      <c r="AX187" s="15" t="s">
        <v>81</v>
      </c>
      <c r="AY187" s="262" t="s">
        <v>121</v>
      </c>
    </row>
    <row r="188" spans="1:65" s="2" customFormat="1" ht="16.5" customHeight="1">
      <c r="A188" s="39"/>
      <c r="B188" s="40"/>
      <c r="C188" s="216" t="s">
        <v>197</v>
      </c>
      <c r="D188" s="216" t="s">
        <v>123</v>
      </c>
      <c r="E188" s="217" t="s">
        <v>198</v>
      </c>
      <c r="F188" s="218" t="s">
        <v>199</v>
      </c>
      <c r="G188" s="219" t="s">
        <v>126</v>
      </c>
      <c r="H188" s="220">
        <v>1914.192</v>
      </c>
      <c r="I188" s="221"/>
      <c r="J188" s="222">
        <f>ROUND(I188*H188,2)</f>
        <v>0</v>
      </c>
      <c r="K188" s="223"/>
      <c r="L188" s="45"/>
      <c r="M188" s="224" t="s">
        <v>1</v>
      </c>
      <c r="N188" s="225" t="s">
        <v>38</v>
      </c>
      <c r="O188" s="92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8" t="s">
        <v>127</v>
      </c>
      <c r="AT188" s="228" t="s">
        <v>123</v>
      </c>
      <c r="AU188" s="228" t="s">
        <v>83</v>
      </c>
      <c r="AY188" s="18" t="s">
        <v>121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8" t="s">
        <v>81</v>
      </c>
      <c r="BK188" s="229">
        <f>ROUND(I188*H188,2)</f>
        <v>0</v>
      </c>
      <c r="BL188" s="18" t="s">
        <v>127</v>
      </c>
      <c r="BM188" s="228" t="s">
        <v>200</v>
      </c>
    </row>
    <row r="189" spans="1:51" s="14" customFormat="1" ht="12">
      <c r="A189" s="14"/>
      <c r="B189" s="241"/>
      <c r="C189" s="242"/>
      <c r="D189" s="232" t="s">
        <v>129</v>
      </c>
      <c r="E189" s="243" t="s">
        <v>1</v>
      </c>
      <c r="F189" s="244" t="s">
        <v>188</v>
      </c>
      <c r="G189" s="242"/>
      <c r="H189" s="245">
        <v>707.465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129</v>
      </c>
      <c r="AU189" s="251" t="s">
        <v>83</v>
      </c>
      <c r="AV189" s="14" t="s">
        <v>83</v>
      </c>
      <c r="AW189" s="14" t="s">
        <v>31</v>
      </c>
      <c r="AX189" s="14" t="s">
        <v>73</v>
      </c>
      <c r="AY189" s="251" t="s">
        <v>121</v>
      </c>
    </row>
    <row r="190" spans="1:51" s="14" customFormat="1" ht="12">
      <c r="A190" s="14"/>
      <c r="B190" s="241"/>
      <c r="C190" s="242"/>
      <c r="D190" s="232" t="s">
        <v>129</v>
      </c>
      <c r="E190" s="243" t="s">
        <v>1</v>
      </c>
      <c r="F190" s="244" t="s">
        <v>189</v>
      </c>
      <c r="G190" s="242"/>
      <c r="H190" s="245">
        <v>939.55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129</v>
      </c>
      <c r="AU190" s="251" t="s">
        <v>83</v>
      </c>
      <c r="AV190" s="14" t="s">
        <v>83</v>
      </c>
      <c r="AW190" s="14" t="s">
        <v>31</v>
      </c>
      <c r="AX190" s="14" t="s">
        <v>73</v>
      </c>
      <c r="AY190" s="251" t="s">
        <v>121</v>
      </c>
    </row>
    <row r="191" spans="1:51" s="14" customFormat="1" ht="12">
      <c r="A191" s="14"/>
      <c r="B191" s="241"/>
      <c r="C191" s="242"/>
      <c r="D191" s="232" t="s">
        <v>129</v>
      </c>
      <c r="E191" s="243" t="s">
        <v>1</v>
      </c>
      <c r="F191" s="244" t="s">
        <v>190</v>
      </c>
      <c r="G191" s="242"/>
      <c r="H191" s="245">
        <v>17.5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129</v>
      </c>
      <c r="AU191" s="251" t="s">
        <v>83</v>
      </c>
      <c r="AV191" s="14" t="s">
        <v>83</v>
      </c>
      <c r="AW191" s="14" t="s">
        <v>31</v>
      </c>
      <c r="AX191" s="14" t="s">
        <v>73</v>
      </c>
      <c r="AY191" s="251" t="s">
        <v>121</v>
      </c>
    </row>
    <row r="192" spans="1:51" s="16" customFormat="1" ht="12">
      <c r="A192" s="16"/>
      <c r="B192" s="274"/>
      <c r="C192" s="275"/>
      <c r="D192" s="232" t="s">
        <v>129</v>
      </c>
      <c r="E192" s="276" t="s">
        <v>1</v>
      </c>
      <c r="F192" s="277" t="s">
        <v>191</v>
      </c>
      <c r="G192" s="275"/>
      <c r="H192" s="278">
        <v>1664.515</v>
      </c>
      <c r="I192" s="279"/>
      <c r="J192" s="275"/>
      <c r="K192" s="275"/>
      <c r="L192" s="280"/>
      <c r="M192" s="281"/>
      <c r="N192" s="282"/>
      <c r="O192" s="282"/>
      <c r="P192" s="282"/>
      <c r="Q192" s="282"/>
      <c r="R192" s="282"/>
      <c r="S192" s="282"/>
      <c r="T192" s="283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4" t="s">
        <v>129</v>
      </c>
      <c r="AU192" s="284" t="s">
        <v>83</v>
      </c>
      <c r="AV192" s="16" t="s">
        <v>143</v>
      </c>
      <c r="AW192" s="16" t="s">
        <v>31</v>
      </c>
      <c r="AX192" s="16" t="s">
        <v>73</v>
      </c>
      <c r="AY192" s="284" t="s">
        <v>121</v>
      </c>
    </row>
    <row r="193" spans="1:51" s="14" customFormat="1" ht="12">
      <c r="A193" s="14"/>
      <c r="B193" s="241"/>
      <c r="C193" s="242"/>
      <c r="D193" s="232" t="s">
        <v>129</v>
      </c>
      <c r="E193" s="243" t="s">
        <v>1</v>
      </c>
      <c r="F193" s="244" t="s">
        <v>192</v>
      </c>
      <c r="G193" s="242"/>
      <c r="H193" s="245">
        <v>249.67725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129</v>
      </c>
      <c r="AU193" s="251" t="s">
        <v>83</v>
      </c>
      <c r="AV193" s="14" t="s">
        <v>83</v>
      </c>
      <c r="AW193" s="14" t="s">
        <v>31</v>
      </c>
      <c r="AX193" s="14" t="s">
        <v>73</v>
      </c>
      <c r="AY193" s="251" t="s">
        <v>121</v>
      </c>
    </row>
    <row r="194" spans="1:51" s="15" customFormat="1" ht="12">
      <c r="A194" s="15"/>
      <c r="B194" s="252"/>
      <c r="C194" s="253"/>
      <c r="D194" s="232" t="s">
        <v>129</v>
      </c>
      <c r="E194" s="254" t="s">
        <v>1</v>
      </c>
      <c r="F194" s="255" t="s">
        <v>139</v>
      </c>
      <c r="G194" s="253"/>
      <c r="H194" s="256">
        <v>1914.19225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2" t="s">
        <v>129</v>
      </c>
      <c r="AU194" s="262" t="s">
        <v>83</v>
      </c>
      <c r="AV194" s="15" t="s">
        <v>127</v>
      </c>
      <c r="AW194" s="15" t="s">
        <v>31</v>
      </c>
      <c r="AX194" s="15" t="s">
        <v>81</v>
      </c>
      <c r="AY194" s="262" t="s">
        <v>121</v>
      </c>
    </row>
    <row r="195" spans="1:65" s="2" customFormat="1" ht="21.75" customHeight="1">
      <c r="A195" s="39"/>
      <c r="B195" s="40"/>
      <c r="C195" s="216" t="s">
        <v>201</v>
      </c>
      <c r="D195" s="216" t="s">
        <v>123</v>
      </c>
      <c r="E195" s="217" t="s">
        <v>202</v>
      </c>
      <c r="F195" s="218" t="s">
        <v>203</v>
      </c>
      <c r="G195" s="219" t="s">
        <v>126</v>
      </c>
      <c r="H195" s="220">
        <v>1914.192</v>
      </c>
      <c r="I195" s="221"/>
      <c r="J195" s="222">
        <f>ROUND(I195*H195,2)</f>
        <v>0</v>
      </c>
      <c r="K195" s="223"/>
      <c r="L195" s="45"/>
      <c r="M195" s="224" t="s">
        <v>1</v>
      </c>
      <c r="N195" s="225" t="s">
        <v>38</v>
      </c>
      <c r="O195" s="92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8" t="s">
        <v>127</v>
      </c>
      <c r="AT195" s="228" t="s">
        <v>123</v>
      </c>
      <c r="AU195" s="228" t="s">
        <v>83</v>
      </c>
      <c r="AY195" s="18" t="s">
        <v>121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8" t="s">
        <v>81</v>
      </c>
      <c r="BK195" s="229">
        <f>ROUND(I195*H195,2)</f>
        <v>0</v>
      </c>
      <c r="BL195" s="18" t="s">
        <v>127</v>
      </c>
      <c r="BM195" s="228" t="s">
        <v>204</v>
      </c>
    </row>
    <row r="196" spans="1:51" s="14" customFormat="1" ht="12">
      <c r="A196" s="14"/>
      <c r="B196" s="241"/>
      <c r="C196" s="242"/>
      <c r="D196" s="232" t="s">
        <v>129</v>
      </c>
      <c r="E196" s="243" t="s">
        <v>1</v>
      </c>
      <c r="F196" s="244" t="s">
        <v>188</v>
      </c>
      <c r="G196" s="242"/>
      <c r="H196" s="245">
        <v>707.465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129</v>
      </c>
      <c r="AU196" s="251" t="s">
        <v>83</v>
      </c>
      <c r="AV196" s="14" t="s">
        <v>83</v>
      </c>
      <c r="AW196" s="14" t="s">
        <v>31</v>
      </c>
      <c r="AX196" s="14" t="s">
        <v>73</v>
      </c>
      <c r="AY196" s="251" t="s">
        <v>121</v>
      </c>
    </row>
    <row r="197" spans="1:51" s="14" customFormat="1" ht="12">
      <c r="A197" s="14"/>
      <c r="B197" s="241"/>
      <c r="C197" s="242"/>
      <c r="D197" s="232" t="s">
        <v>129</v>
      </c>
      <c r="E197" s="243" t="s">
        <v>1</v>
      </c>
      <c r="F197" s="244" t="s">
        <v>189</v>
      </c>
      <c r="G197" s="242"/>
      <c r="H197" s="245">
        <v>939.55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129</v>
      </c>
      <c r="AU197" s="251" t="s">
        <v>83</v>
      </c>
      <c r="AV197" s="14" t="s">
        <v>83</v>
      </c>
      <c r="AW197" s="14" t="s">
        <v>31</v>
      </c>
      <c r="AX197" s="14" t="s">
        <v>73</v>
      </c>
      <c r="AY197" s="251" t="s">
        <v>121</v>
      </c>
    </row>
    <row r="198" spans="1:51" s="14" customFormat="1" ht="12">
      <c r="A198" s="14"/>
      <c r="B198" s="241"/>
      <c r="C198" s="242"/>
      <c r="D198" s="232" t="s">
        <v>129</v>
      </c>
      <c r="E198" s="243" t="s">
        <v>1</v>
      </c>
      <c r="F198" s="244" t="s">
        <v>190</v>
      </c>
      <c r="G198" s="242"/>
      <c r="H198" s="245">
        <v>17.5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129</v>
      </c>
      <c r="AU198" s="251" t="s">
        <v>83</v>
      </c>
      <c r="AV198" s="14" t="s">
        <v>83</v>
      </c>
      <c r="AW198" s="14" t="s">
        <v>31</v>
      </c>
      <c r="AX198" s="14" t="s">
        <v>73</v>
      </c>
      <c r="AY198" s="251" t="s">
        <v>121</v>
      </c>
    </row>
    <row r="199" spans="1:51" s="16" customFormat="1" ht="12">
      <c r="A199" s="16"/>
      <c r="B199" s="274"/>
      <c r="C199" s="275"/>
      <c r="D199" s="232" t="s">
        <v>129</v>
      </c>
      <c r="E199" s="276" t="s">
        <v>1</v>
      </c>
      <c r="F199" s="277" t="s">
        <v>191</v>
      </c>
      <c r="G199" s="275"/>
      <c r="H199" s="278">
        <v>1664.515</v>
      </c>
      <c r="I199" s="279"/>
      <c r="J199" s="275"/>
      <c r="K199" s="275"/>
      <c r="L199" s="280"/>
      <c r="M199" s="281"/>
      <c r="N199" s="282"/>
      <c r="O199" s="282"/>
      <c r="P199" s="282"/>
      <c r="Q199" s="282"/>
      <c r="R199" s="282"/>
      <c r="S199" s="282"/>
      <c r="T199" s="283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84" t="s">
        <v>129</v>
      </c>
      <c r="AU199" s="284" t="s">
        <v>83</v>
      </c>
      <c r="AV199" s="16" t="s">
        <v>143</v>
      </c>
      <c r="AW199" s="16" t="s">
        <v>31</v>
      </c>
      <c r="AX199" s="16" t="s">
        <v>73</v>
      </c>
      <c r="AY199" s="284" t="s">
        <v>121</v>
      </c>
    </row>
    <row r="200" spans="1:51" s="14" customFormat="1" ht="12">
      <c r="A200" s="14"/>
      <c r="B200" s="241"/>
      <c r="C200" s="242"/>
      <c r="D200" s="232" t="s">
        <v>129</v>
      </c>
      <c r="E200" s="243" t="s">
        <v>1</v>
      </c>
      <c r="F200" s="244" t="s">
        <v>192</v>
      </c>
      <c r="G200" s="242"/>
      <c r="H200" s="245">
        <v>249.67725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129</v>
      </c>
      <c r="AU200" s="251" t="s">
        <v>83</v>
      </c>
      <c r="AV200" s="14" t="s">
        <v>83</v>
      </c>
      <c r="AW200" s="14" t="s">
        <v>31</v>
      </c>
      <c r="AX200" s="14" t="s">
        <v>73</v>
      </c>
      <c r="AY200" s="251" t="s">
        <v>121</v>
      </c>
    </row>
    <row r="201" spans="1:51" s="15" customFormat="1" ht="12">
      <c r="A201" s="15"/>
      <c r="B201" s="252"/>
      <c r="C201" s="253"/>
      <c r="D201" s="232" t="s">
        <v>129</v>
      </c>
      <c r="E201" s="254" t="s">
        <v>1</v>
      </c>
      <c r="F201" s="255" t="s">
        <v>139</v>
      </c>
      <c r="G201" s="253"/>
      <c r="H201" s="256">
        <v>1914.19225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2" t="s">
        <v>129</v>
      </c>
      <c r="AU201" s="262" t="s">
        <v>83</v>
      </c>
      <c r="AV201" s="15" t="s">
        <v>127</v>
      </c>
      <c r="AW201" s="15" t="s">
        <v>31</v>
      </c>
      <c r="AX201" s="15" t="s">
        <v>81</v>
      </c>
      <c r="AY201" s="262" t="s">
        <v>121</v>
      </c>
    </row>
    <row r="202" spans="1:65" s="2" customFormat="1" ht="16.5" customHeight="1">
      <c r="A202" s="39"/>
      <c r="B202" s="40"/>
      <c r="C202" s="216" t="s">
        <v>205</v>
      </c>
      <c r="D202" s="216" t="s">
        <v>123</v>
      </c>
      <c r="E202" s="217" t="s">
        <v>206</v>
      </c>
      <c r="F202" s="218" t="s">
        <v>207</v>
      </c>
      <c r="G202" s="219" t="s">
        <v>151</v>
      </c>
      <c r="H202" s="220">
        <v>268.5</v>
      </c>
      <c r="I202" s="221"/>
      <c r="J202" s="222">
        <f>ROUND(I202*H202,2)</f>
        <v>0</v>
      </c>
      <c r="K202" s="223"/>
      <c r="L202" s="45"/>
      <c r="M202" s="224" t="s">
        <v>1</v>
      </c>
      <c r="N202" s="225" t="s">
        <v>38</v>
      </c>
      <c r="O202" s="92"/>
      <c r="P202" s="226">
        <f>O202*H202</f>
        <v>0</v>
      </c>
      <c r="Q202" s="226">
        <v>0</v>
      </c>
      <c r="R202" s="226">
        <f>Q202*H202</f>
        <v>0</v>
      </c>
      <c r="S202" s="226">
        <v>2.4</v>
      </c>
      <c r="T202" s="227">
        <f>S202*H202</f>
        <v>644.4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8" t="s">
        <v>127</v>
      </c>
      <c r="AT202" s="228" t="s">
        <v>123</v>
      </c>
      <c r="AU202" s="228" t="s">
        <v>83</v>
      </c>
      <c r="AY202" s="18" t="s">
        <v>121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8" t="s">
        <v>81</v>
      </c>
      <c r="BK202" s="229">
        <f>ROUND(I202*H202,2)</f>
        <v>0</v>
      </c>
      <c r="BL202" s="18" t="s">
        <v>127</v>
      </c>
      <c r="BM202" s="228" t="s">
        <v>208</v>
      </c>
    </row>
    <row r="203" spans="1:65" s="2" customFormat="1" ht="24.15" customHeight="1">
      <c r="A203" s="39"/>
      <c r="B203" s="40"/>
      <c r="C203" s="216" t="s">
        <v>8</v>
      </c>
      <c r="D203" s="216" t="s">
        <v>123</v>
      </c>
      <c r="E203" s="217" t="s">
        <v>209</v>
      </c>
      <c r="F203" s="218" t="s">
        <v>210</v>
      </c>
      <c r="G203" s="219" t="s">
        <v>126</v>
      </c>
      <c r="H203" s="220">
        <v>846.053</v>
      </c>
      <c r="I203" s="221"/>
      <c r="J203" s="222">
        <f>ROUND(I203*H203,2)</f>
        <v>0</v>
      </c>
      <c r="K203" s="223"/>
      <c r="L203" s="45"/>
      <c r="M203" s="224" t="s">
        <v>1</v>
      </c>
      <c r="N203" s="225" t="s">
        <v>38</v>
      </c>
      <c r="O203" s="92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8" t="s">
        <v>127</v>
      </c>
      <c r="AT203" s="228" t="s">
        <v>123</v>
      </c>
      <c r="AU203" s="228" t="s">
        <v>83</v>
      </c>
      <c r="AY203" s="18" t="s">
        <v>121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8" t="s">
        <v>81</v>
      </c>
      <c r="BK203" s="229">
        <f>ROUND(I203*H203,2)</f>
        <v>0</v>
      </c>
      <c r="BL203" s="18" t="s">
        <v>127</v>
      </c>
      <c r="BM203" s="228" t="s">
        <v>211</v>
      </c>
    </row>
    <row r="204" spans="1:51" s="13" customFormat="1" ht="12">
      <c r="A204" s="13"/>
      <c r="B204" s="230"/>
      <c r="C204" s="231"/>
      <c r="D204" s="232" t="s">
        <v>129</v>
      </c>
      <c r="E204" s="233" t="s">
        <v>1</v>
      </c>
      <c r="F204" s="234" t="s">
        <v>212</v>
      </c>
      <c r="G204" s="231"/>
      <c r="H204" s="233" t="s">
        <v>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129</v>
      </c>
      <c r="AU204" s="240" t="s">
        <v>83</v>
      </c>
      <c r="AV204" s="13" t="s">
        <v>81</v>
      </c>
      <c r="AW204" s="13" t="s">
        <v>31</v>
      </c>
      <c r="AX204" s="13" t="s">
        <v>73</v>
      </c>
      <c r="AY204" s="240" t="s">
        <v>121</v>
      </c>
    </row>
    <row r="205" spans="1:51" s="13" customFormat="1" ht="12">
      <c r="A205" s="13"/>
      <c r="B205" s="230"/>
      <c r="C205" s="231"/>
      <c r="D205" s="232" t="s">
        <v>129</v>
      </c>
      <c r="E205" s="233" t="s">
        <v>1</v>
      </c>
      <c r="F205" s="234" t="s">
        <v>213</v>
      </c>
      <c r="G205" s="231"/>
      <c r="H205" s="233" t="s">
        <v>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129</v>
      </c>
      <c r="AU205" s="240" t="s">
        <v>83</v>
      </c>
      <c r="AV205" s="13" t="s">
        <v>81</v>
      </c>
      <c r="AW205" s="13" t="s">
        <v>31</v>
      </c>
      <c r="AX205" s="13" t="s">
        <v>73</v>
      </c>
      <c r="AY205" s="240" t="s">
        <v>121</v>
      </c>
    </row>
    <row r="206" spans="1:51" s="14" customFormat="1" ht="12">
      <c r="A206" s="14"/>
      <c r="B206" s="241"/>
      <c r="C206" s="242"/>
      <c r="D206" s="232" t="s">
        <v>129</v>
      </c>
      <c r="E206" s="243" t="s">
        <v>1</v>
      </c>
      <c r="F206" s="244" t="s">
        <v>214</v>
      </c>
      <c r="G206" s="242"/>
      <c r="H206" s="245">
        <v>138.35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129</v>
      </c>
      <c r="AU206" s="251" t="s">
        <v>83</v>
      </c>
      <c r="AV206" s="14" t="s">
        <v>83</v>
      </c>
      <c r="AW206" s="14" t="s">
        <v>31</v>
      </c>
      <c r="AX206" s="14" t="s">
        <v>73</v>
      </c>
      <c r="AY206" s="251" t="s">
        <v>121</v>
      </c>
    </row>
    <row r="207" spans="1:51" s="13" customFormat="1" ht="12">
      <c r="A207" s="13"/>
      <c r="B207" s="230"/>
      <c r="C207" s="231"/>
      <c r="D207" s="232" t="s">
        <v>129</v>
      </c>
      <c r="E207" s="233" t="s">
        <v>1</v>
      </c>
      <c r="F207" s="234" t="s">
        <v>215</v>
      </c>
      <c r="G207" s="231"/>
      <c r="H207" s="233" t="s">
        <v>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129</v>
      </c>
      <c r="AU207" s="240" t="s">
        <v>83</v>
      </c>
      <c r="AV207" s="13" t="s">
        <v>81</v>
      </c>
      <c r="AW207" s="13" t="s">
        <v>31</v>
      </c>
      <c r="AX207" s="13" t="s">
        <v>73</v>
      </c>
      <c r="AY207" s="240" t="s">
        <v>121</v>
      </c>
    </row>
    <row r="208" spans="1:51" s="14" customFormat="1" ht="12">
      <c r="A208" s="14"/>
      <c r="B208" s="241"/>
      <c r="C208" s="242"/>
      <c r="D208" s="232" t="s">
        <v>129</v>
      </c>
      <c r="E208" s="243" t="s">
        <v>1</v>
      </c>
      <c r="F208" s="244" t="s">
        <v>216</v>
      </c>
      <c r="G208" s="242"/>
      <c r="H208" s="245">
        <v>-6.1875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129</v>
      </c>
      <c r="AU208" s="251" t="s">
        <v>83</v>
      </c>
      <c r="AV208" s="14" t="s">
        <v>83</v>
      </c>
      <c r="AW208" s="14" t="s">
        <v>31</v>
      </c>
      <c r="AX208" s="14" t="s">
        <v>73</v>
      </c>
      <c r="AY208" s="251" t="s">
        <v>121</v>
      </c>
    </row>
    <row r="209" spans="1:51" s="14" customFormat="1" ht="12">
      <c r="A209" s="14"/>
      <c r="B209" s="241"/>
      <c r="C209" s="242"/>
      <c r="D209" s="232" t="s">
        <v>129</v>
      </c>
      <c r="E209" s="243" t="s">
        <v>1</v>
      </c>
      <c r="F209" s="244" t="s">
        <v>217</v>
      </c>
      <c r="G209" s="242"/>
      <c r="H209" s="245">
        <v>-6.48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129</v>
      </c>
      <c r="AU209" s="251" t="s">
        <v>83</v>
      </c>
      <c r="AV209" s="14" t="s">
        <v>83</v>
      </c>
      <c r="AW209" s="14" t="s">
        <v>31</v>
      </c>
      <c r="AX209" s="14" t="s">
        <v>73</v>
      </c>
      <c r="AY209" s="251" t="s">
        <v>121</v>
      </c>
    </row>
    <row r="210" spans="1:51" s="13" customFormat="1" ht="12">
      <c r="A210" s="13"/>
      <c r="B210" s="230"/>
      <c r="C210" s="231"/>
      <c r="D210" s="232" t="s">
        <v>129</v>
      </c>
      <c r="E210" s="233" t="s">
        <v>1</v>
      </c>
      <c r="F210" s="234" t="s">
        <v>218</v>
      </c>
      <c r="G210" s="231"/>
      <c r="H210" s="233" t="s">
        <v>1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129</v>
      </c>
      <c r="AU210" s="240" t="s">
        <v>83</v>
      </c>
      <c r="AV210" s="13" t="s">
        <v>81</v>
      </c>
      <c r="AW210" s="13" t="s">
        <v>31</v>
      </c>
      <c r="AX210" s="13" t="s">
        <v>73</v>
      </c>
      <c r="AY210" s="240" t="s">
        <v>121</v>
      </c>
    </row>
    <row r="211" spans="1:51" s="13" customFormat="1" ht="12">
      <c r="A211" s="13"/>
      <c r="B211" s="230"/>
      <c r="C211" s="231"/>
      <c r="D211" s="232" t="s">
        <v>129</v>
      </c>
      <c r="E211" s="233" t="s">
        <v>1</v>
      </c>
      <c r="F211" s="234" t="s">
        <v>213</v>
      </c>
      <c r="G211" s="231"/>
      <c r="H211" s="233" t="s">
        <v>1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129</v>
      </c>
      <c r="AU211" s="240" t="s">
        <v>83</v>
      </c>
      <c r="AV211" s="13" t="s">
        <v>81</v>
      </c>
      <c r="AW211" s="13" t="s">
        <v>31</v>
      </c>
      <c r="AX211" s="13" t="s">
        <v>73</v>
      </c>
      <c r="AY211" s="240" t="s">
        <v>121</v>
      </c>
    </row>
    <row r="212" spans="1:51" s="14" customFormat="1" ht="12">
      <c r="A212" s="14"/>
      <c r="B212" s="241"/>
      <c r="C212" s="242"/>
      <c r="D212" s="232" t="s">
        <v>129</v>
      </c>
      <c r="E212" s="243" t="s">
        <v>1</v>
      </c>
      <c r="F212" s="244" t="s">
        <v>219</v>
      </c>
      <c r="G212" s="242"/>
      <c r="H212" s="245">
        <v>393.492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129</v>
      </c>
      <c r="AU212" s="251" t="s">
        <v>83</v>
      </c>
      <c r="AV212" s="14" t="s">
        <v>83</v>
      </c>
      <c r="AW212" s="14" t="s">
        <v>31</v>
      </c>
      <c r="AX212" s="14" t="s">
        <v>73</v>
      </c>
      <c r="AY212" s="251" t="s">
        <v>121</v>
      </c>
    </row>
    <row r="213" spans="1:51" s="13" customFormat="1" ht="12">
      <c r="A213" s="13"/>
      <c r="B213" s="230"/>
      <c r="C213" s="231"/>
      <c r="D213" s="232" t="s">
        <v>129</v>
      </c>
      <c r="E213" s="233" t="s">
        <v>1</v>
      </c>
      <c r="F213" s="234" t="s">
        <v>215</v>
      </c>
      <c r="G213" s="231"/>
      <c r="H213" s="233" t="s">
        <v>1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129</v>
      </c>
      <c r="AU213" s="240" t="s">
        <v>83</v>
      </c>
      <c r="AV213" s="13" t="s">
        <v>81</v>
      </c>
      <c r="AW213" s="13" t="s">
        <v>31</v>
      </c>
      <c r="AX213" s="13" t="s">
        <v>73</v>
      </c>
      <c r="AY213" s="240" t="s">
        <v>121</v>
      </c>
    </row>
    <row r="214" spans="1:51" s="14" customFormat="1" ht="12">
      <c r="A214" s="14"/>
      <c r="B214" s="241"/>
      <c r="C214" s="242"/>
      <c r="D214" s="232" t="s">
        <v>129</v>
      </c>
      <c r="E214" s="243" t="s">
        <v>1</v>
      </c>
      <c r="F214" s="244" t="s">
        <v>220</v>
      </c>
      <c r="G214" s="242"/>
      <c r="H214" s="245">
        <v>-85.16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129</v>
      </c>
      <c r="AU214" s="251" t="s">
        <v>83</v>
      </c>
      <c r="AV214" s="14" t="s">
        <v>83</v>
      </c>
      <c r="AW214" s="14" t="s">
        <v>31</v>
      </c>
      <c r="AX214" s="14" t="s">
        <v>73</v>
      </c>
      <c r="AY214" s="251" t="s">
        <v>121</v>
      </c>
    </row>
    <row r="215" spans="1:51" s="14" customFormat="1" ht="12">
      <c r="A215" s="14"/>
      <c r="B215" s="241"/>
      <c r="C215" s="242"/>
      <c r="D215" s="232" t="s">
        <v>129</v>
      </c>
      <c r="E215" s="243" t="s">
        <v>1</v>
      </c>
      <c r="F215" s="244" t="s">
        <v>221</v>
      </c>
      <c r="G215" s="242"/>
      <c r="H215" s="245">
        <v>-30.24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129</v>
      </c>
      <c r="AU215" s="251" t="s">
        <v>83</v>
      </c>
      <c r="AV215" s="14" t="s">
        <v>83</v>
      </c>
      <c r="AW215" s="14" t="s">
        <v>31</v>
      </c>
      <c r="AX215" s="14" t="s">
        <v>73</v>
      </c>
      <c r="AY215" s="251" t="s">
        <v>121</v>
      </c>
    </row>
    <row r="216" spans="1:51" s="13" customFormat="1" ht="12">
      <c r="A216" s="13"/>
      <c r="B216" s="230"/>
      <c r="C216" s="231"/>
      <c r="D216" s="232" t="s">
        <v>129</v>
      </c>
      <c r="E216" s="233" t="s">
        <v>1</v>
      </c>
      <c r="F216" s="234" t="s">
        <v>222</v>
      </c>
      <c r="G216" s="231"/>
      <c r="H216" s="233" t="s">
        <v>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129</v>
      </c>
      <c r="AU216" s="240" t="s">
        <v>83</v>
      </c>
      <c r="AV216" s="13" t="s">
        <v>81</v>
      </c>
      <c r="AW216" s="13" t="s">
        <v>31</v>
      </c>
      <c r="AX216" s="13" t="s">
        <v>73</v>
      </c>
      <c r="AY216" s="240" t="s">
        <v>121</v>
      </c>
    </row>
    <row r="217" spans="1:51" s="13" customFormat="1" ht="12">
      <c r="A217" s="13"/>
      <c r="B217" s="230"/>
      <c r="C217" s="231"/>
      <c r="D217" s="232" t="s">
        <v>129</v>
      </c>
      <c r="E217" s="233" t="s">
        <v>1</v>
      </c>
      <c r="F217" s="234" t="s">
        <v>213</v>
      </c>
      <c r="G217" s="231"/>
      <c r="H217" s="233" t="s">
        <v>1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129</v>
      </c>
      <c r="AU217" s="240" t="s">
        <v>83</v>
      </c>
      <c r="AV217" s="13" t="s">
        <v>81</v>
      </c>
      <c r="AW217" s="13" t="s">
        <v>31</v>
      </c>
      <c r="AX217" s="13" t="s">
        <v>73</v>
      </c>
      <c r="AY217" s="240" t="s">
        <v>121</v>
      </c>
    </row>
    <row r="218" spans="1:51" s="14" customFormat="1" ht="12">
      <c r="A218" s="14"/>
      <c r="B218" s="241"/>
      <c r="C218" s="242"/>
      <c r="D218" s="232" t="s">
        <v>129</v>
      </c>
      <c r="E218" s="243" t="s">
        <v>1</v>
      </c>
      <c r="F218" s="244" t="s">
        <v>223</v>
      </c>
      <c r="G218" s="242"/>
      <c r="H218" s="245">
        <v>138.35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129</v>
      </c>
      <c r="AU218" s="251" t="s">
        <v>83</v>
      </c>
      <c r="AV218" s="14" t="s">
        <v>83</v>
      </c>
      <c r="AW218" s="14" t="s">
        <v>31</v>
      </c>
      <c r="AX218" s="14" t="s">
        <v>73</v>
      </c>
      <c r="AY218" s="251" t="s">
        <v>121</v>
      </c>
    </row>
    <row r="219" spans="1:51" s="13" customFormat="1" ht="12">
      <c r="A219" s="13"/>
      <c r="B219" s="230"/>
      <c r="C219" s="231"/>
      <c r="D219" s="232" t="s">
        <v>129</v>
      </c>
      <c r="E219" s="233" t="s">
        <v>1</v>
      </c>
      <c r="F219" s="234" t="s">
        <v>215</v>
      </c>
      <c r="G219" s="231"/>
      <c r="H219" s="233" t="s">
        <v>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129</v>
      </c>
      <c r="AU219" s="240" t="s">
        <v>83</v>
      </c>
      <c r="AV219" s="13" t="s">
        <v>81</v>
      </c>
      <c r="AW219" s="13" t="s">
        <v>31</v>
      </c>
      <c r="AX219" s="13" t="s">
        <v>73</v>
      </c>
      <c r="AY219" s="240" t="s">
        <v>121</v>
      </c>
    </row>
    <row r="220" spans="1:51" s="14" customFormat="1" ht="12">
      <c r="A220" s="14"/>
      <c r="B220" s="241"/>
      <c r="C220" s="242"/>
      <c r="D220" s="232" t="s">
        <v>129</v>
      </c>
      <c r="E220" s="243" t="s">
        <v>1</v>
      </c>
      <c r="F220" s="244" t="s">
        <v>216</v>
      </c>
      <c r="G220" s="242"/>
      <c r="H220" s="245">
        <v>-6.1875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129</v>
      </c>
      <c r="AU220" s="251" t="s">
        <v>83</v>
      </c>
      <c r="AV220" s="14" t="s">
        <v>83</v>
      </c>
      <c r="AW220" s="14" t="s">
        <v>31</v>
      </c>
      <c r="AX220" s="14" t="s">
        <v>73</v>
      </c>
      <c r="AY220" s="251" t="s">
        <v>121</v>
      </c>
    </row>
    <row r="221" spans="1:51" s="14" customFormat="1" ht="12">
      <c r="A221" s="14"/>
      <c r="B221" s="241"/>
      <c r="C221" s="242"/>
      <c r="D221" s="232" t="s">
        <v>129</v>
      </c>
      <c r="E221" s="243" t="s">
        <v>1</v>
      </c>
      <c r="F221" s="244" t="s">
        <v>217</v>
      </c>
      <c r="G221" s="242"/>
      <c r="H221" s="245">
        <v>-6.48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129</v>
      </c>
      <c r="AU221" s="251" t="s">
        <v>83</v>
      </c>
      <c r="AV221" s="14" t="s">
        <v>83</v>
      </c>
      <c r="AW221" s="14" t="s">
        <v>31</v>
      </c>
      <c r="AX221" s="14" t="s">
        <v>73</v>
      </c>
      <c r="AY221" s="251" t="s">
        <v>121</v>
      </c>
    </row>
    <row r="222" spans="1:51" s="13" customFormat="1" ht="12">
      <c r="A222" s="13"/>
      <c r="B222" s="230"/>
      <c r="C222" s="231"/>
      <c r="D222" s="232" t="s">
        <v>129</v>
      </c>
      <c r="E222" s="233" t="s">
        <v>1</v>
      </c>
      <c r="F222" s="234" t="s">
        <v>224</v>
      </c>
      <c r="G222" s="231"/>
      <c r="H222" s="233" t="s">
        <v>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129</v>
      </c>
      <c r="AU222" s="240" t="s">
        <v>83</v>
      </c>
      <c r="AV222" s="13" t="s">
        <v>81</v>
      </c>
      <c r="AW222" s="13" t="s">
        <v>31</v>
      </c>
      <c r="AX222" s="13" t="s">
        <v>73</v>
      </c>
      <c r="AY222" s="240" t="s">
        <v>121</v>
      </c>
    </row>
    <row r="223" spans="1:51" s="14" customFormat="1" ht="12">
      <c r="A223" s="14"/>
      <c r="B223" s="241"/>
      <c r="C223" s="242"/>
      <c r="D223" s="232" t="s">
        <v>129</v>
      </c>
      <c r="E223" s="243" t="s">
        <v>1</v>
      </c>
      <c r="F223" s="244" t="s">
        <v>225</v>
      </c>
      <c r="G223" s="242"/>
      <c r="H223" s="245">
        <v>110.36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129</v>
      </c>
      <c r="AU223" s="251" t="s">
        <v>83</v>
      </c>
      <c r="AV223" s="14" t="s">
        <v>83</v>
      </c>
      <c r="AW223" s="14" t="s">
        <v>31</v>
      </c>
      <c r="AX223" s="14" t="s">
        <v>73</v>
      </c>
      <c r="AY223" s="251" t="s">
        <v>121</v>
      </c>
    </row>
    <row r="224" spans="1:51" s="14" customFormat="1" ht="12">
      <c r="A224" s="14"/>
      <c r="B224" s="241"/>
      <c r="C224" s="242"/>
      <c r="D224" s="232" t="s">
        <v>129</v>
      </c>
      <c r="E224" s="243" t="s">
        <v>1</v>
      </c>
      <c r="F224" s="244" t="s">
        <v>226</v>
      </c>
      <c r="G224" s="242"/>
      <c r="H224" s="245">
        <v>66.04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129</v>
      </c>
      <c r="AU224" s="251" t="s">
        <v>83</v>
      </c>
      <c r="AV224" s="14" t="s">
        <v>83</v>
      </c>
      <c r="AW224" s="14" t="s">
        <v>31</v>
      </c>
      <c r="AX224" s="14" t="s">
        <v>73</v>
      </c>
      <c r="AY224" s="251" t="s">
        <v>121</v>
      </c>
    </row>
    <row r="225" spans="1:51" s="14" customFormat="1" ht="12">
      <c r="A225" s="14"/>
      <c r="B225" s="241"/>
      <c r="C225" s="242"/>
      <c r="D225" s="232" t="s">
        <v>129</v>
      </c>
      <c r="E225" s="243" t="s">
        <v>1</v>
      </c>
      <c r="F225" s="244" t="s">
        <v>227</v>
      </c>
      <c r="G225" s="242"/>
      <c r="H225" s="245">
        <v>55.936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129</v>
      </c>
      <c r="AU225" s="251" t="s">
        <v>83</v>
      </c>
      <c r="AV225" s="14" t="s">
        <v>83</v>
      </c>
      <c r="AW225" s="14" t="s">
        <v>31</v>
      </c>
      <c r="AX225" s="14" t="s">
        <v>73</v>
      </c>
      <c r="AY225" s="251" t="s">
        <v>121</v>
      </c>
    </row>
    <row r="226" spans="1:51" s="14" customFormat="1" ht="12">
      <c r="A226" s="14"/>
      <c r="B226" s="241"/>
      <c r="C226" s="242"/>
      <c r="D226" s="232" t="s">
        <v>129</v>
      </c>
      <c r="E226" s="243" t="s">
        <v>1</v>
      </c>
      <c r="F226" s="244" t="s">
        <v>228</v>
      </c>
      <c r="G226" s="242"/>
      <c r="H226" s="245">
        <v>69.84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129</v>
      </c>
      <c r="AU226" s="251" t="s">
        <v>83</v>
      </c>
      <c r="AV226" s="14" t="s">
        <v>83</v>
      </c>
      <c r="AW226" s="14" t="s">
        <v>31</v>
      </c>
      <c r="AX226" s="14" t="s">
        <v>73</v>
      </c>
      <c r="AY226" s="251" t="s">
        <v>121</v>
      </c>
    </row>
    <row r="227" spans="1:51" s="14" customFormat="1" ht="12">
      <c r="A227" s="14"/>
      <c r="B227" s="241"/>
      <c r="C227" s="242"/>
      <c r="D227" s="232" t="s">
        <v>129</v>
      </c>
      <c r="E227" s="243" t="s">
        <v>1</v>
      </c>
      <c r="F227" s="244" t="s">
        <v>229</v>
      </c>
      <c r="G227" s="242"/>
      <c r="H227" s="245">
        <v>78.77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129</v>
      </c>
      <c r="AU227" s="251" t="s">
        <v>83</v>
      </c>
      <c r="AV227" s="14" t="s">
        <v>83</v>
      </c>
      <c r="AW227" s="14" t="s">
        <v>31</v>
      </c>
      <c r="AX227" s="14" t="s">
        <v>73</v>
      </c>
      <c r="AY227" s="251" t="s">
        <v>121</v>
      </c>
    </row>
    <row r="228" spans="1:51" s="13" customFormat="1" ht="12">
      <c r="A228" s="13"/>
      <c r="B228" s="230"/>
      <c r="C228" s="231"/>
      <c r="D228" s="232" t="s">
        <v>129</v>
      </c>
      <c r="E228" s="233" t="s">
        <v>1</v>
      </c>
      <c r="F228" s="234" t="s">
        <v>215</v>
      </c>
      <c r="G228" s="231"/>
      <c r="H228" s="233" t="s">
        <v>1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129</v>
      </c>
      <c r="AU228" s="240" t="s">
        <v>83</v>
      </c>
      <c r="AV228" s="13" t="s">
        <v>81</v>
      </c>
      <c r="AW228" s="13" t="s">
        <v>31</v>
      </c>
      <c r="AX228" s="13" t="s">
        <v>73</v>
      </c>
      <c r="AY228" s="240" t="s">
        <v>121</v>
      </c>
    </row>
    <row r="229" spans="1:51" s="14" customFormat="1" ht="12">
      <c r="A229" s="14"/>
      <c r="B229" s="241"/>
      <c r="C229" s="242"/>
      <c r="D229" s="232" t="s">
        <v>129</v>
      </c>
      <c r="E229" s="243" t="s">
        <v>1</v>
      </c>
      <c r="F229" s="244" t="s">
        <v>230</v>
      </c>
      <c r="G229" s="242"/>
      <c r="H229" s="245">
        <v>-64.35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129</v>
      </c>
      <c r="AU229" s="251" t="s">
        <v>83</v>
      </c>
      <c r="AV229" s="14" t="s">
        <v>83</v>
      </c>
      <c r="AW229" s="14" t="s">
        <v>31</v>
      </c>
      <c r="AX229" s="14" t="s">
        <v>73</v>
      </c>
      <c r="AY229" s="251" t="s">
        <v>121</v>
      </c>
    </row>
    <row r="230" spans="1:51" s="15" customFormat="1" ht="12">
      <c r="A230" s="15"/>
      <c r="B230" s="252"/>
      <c r="C230" s="253"/>
      <c r="D230" s="232" t="s">
        <v>129</v>
      </c>
      <c r="E230" s="254" t="s">
        <v>1</v>
      </c>
      <c r="F230" s="255" t="s">
        <v>139</v>
      </c>
      <c r="G230" s="253"/>
      <c r="H230" s="256">
        <v>846.053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2" t="s">
        <v>129</v>
      </c>
      <c r="AU230" s="262" t="s">
        <v>83</v>
      </c>
      <c r="AV230" s="15" t="s">
        <v>127</v>
      </c>
      <c r="AW230" s="15" t="s">
        <v>31</v>
      </c>
      <c r="AX230" s="15" t="s">
        <v>81</v>
      </c>
      <c r="AY230" s="262" t="s">
        <v>121</v>
      </c>
    </row>
    <row r="231" spans="1:65" s="2" customFormat="1" ht="24.15" customHeight="1">
      <c r="A231" s="39"/>
      <c r="B231" s="40"/>
      <c r="C231" s="216" t="s">
        <v>231</v>
      </c>
      <c r="D231" s="216" t="s">
        <v>123</v>
      </c>
      <c r="E231" s="217" t="s">
        <v>232</v>
      </c>
      <c r="F231" s="218" t="s">
        <v>233</v>
      </c>
      <c r="G231" s="219" t="s">
        <v>126</v>
      </c>
      <c r="H231" s="220">
        <v>100</v>
      </c>
      <c r="I231" s="221"/>
      <c r="J231" s="222">
        <f>ROUND(I231*H231,2)</f>
        <v>0</v>
      </c>
      <c r="K231" s="223"/>
      <c r="L231" s="45"/>
      <c r="M231" s="224" t="s">
        <v>1</v>
      </c>
      <c r="N231" s="225" t="s">
        <v>38</v>
      </c>
      <c r="O231" s="92"/>
      <c r="P231" s="226">
        <f>O231*H231</f>
        <v>0</v>
      </c>
      <c r="Q231" s="226">
        <v>0</v>
      </c>
      <c r="R231" s="226">
        <f>Q231*H231</f>
        <v>0</v>
      </c>
      <c r="S231" s="226">
        <v>0.051</v>
      </c>
      <c r="T231" s="227">
        <f>S231*H231</f>
        <v>5.1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8" t="s">
        <v>127</v>
      </c>
      <c r="AT231" s="228" t="s">
        <v>123</v>
      </c>
      <c r="AU231" s="228" t="s">
        <v>83</v>
      </c>
      <c r="AY231" s="18" t="s">
        <v>121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8" t="s">
        <v>81</v>
      </c>
      <c r="BK231" s="229">
        <f>ROUND(I231*H231,2)</f>
        <v>0</v>
      </c>
      <c r="BL231" s="18" t="s">
        <v>127</v>
      </c>
      <c r="BM231" s="228" t="s">
        <v>234</v>
      </c>
    </row>
    <row r="232" spans="1:65" s="2" customFormat="1" ht="24.15" customHeight="1">
      <c r="A232" s="39"/>
      <c r="B232" s="40"/>
      <c r="C232" s="216" t="s">
        <v>235</v>
      </c>
      <c r="D232" s="216" t="s">
        <v>123</v>
      </c>
      <c r="E232" s="217" t="s">
        <v>236</v>
      </c>
      <c r="F232" s="218" t="s">
        <v>237</v>
      </c>
      <c r="G232" s="219" t="s">
        <v>151</v>
      </c>
      <c r="H232" s="220">
        <v>6248</v>
      </c>
      <c r="I232" s="221"/>
      <c r="J232" s="222">
        <f>ROUND(I232*H232,2)</f>
        <v>0</v>
      </c>
      <c r="K232" s="223"/>
      <c r="L232" s="45"/>
      <c r="M232" s="224" t="s">
        <v>1</v>
      </c>
      <c r="N232" s="225" t="s">
        <v>38</v>
      </c>
      <c r="O232" s="92"/>
      <c r="P232" s="226">
        <f>O232*H232</f>
        <v>0</v>
      </c>
      <c r="Q232" s="226">
        <v>0</v>
      </c>
      <c r="R232" s="226">
        <f>Q232*H232</f>
        <v>0</v>
      </c>
      <c r="S232" s="226">
        <v>0.54</v>
      </c>
      <c r="T232" s="227">
        <f>S232*H232</f>
        <v>3373.92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8" t="s">
        <v>127</v>
      </c>
      <c r="AT232" s="228" t="s">
        <v>123</v>
      </c>
      <c r="AU232" s="228" t="s">
        <v>83</v>
      </c>
      <c r="AY232" s="18" t="s">
        <v>121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8" t="s">
        <v>81</v>
      </c>
      <c r="BK232" s="229">
        <f>ROUND(I232*H232,2)</f>
        <v>0</v>
      </c>
      <c r="BL232" s="18" t="s">
        <v>127</v>
      </c>
      <c r="BM232" s="228" t="s">
        <v>238</v>
      </c>
    </row>
    <row r="233" spans="1:63" s="12" customFormat="1" ht="22.8" customHeight="1">
      <c r="A233" s="12"/>
      <c r="B233" s="200"/>
      <c r="C233" s="201"/>
      <c r="D233" s="202" t="s">
        <v>72</v>
      </c>
      <c r="E233" s="214" t="s">
        <v>239</v>
      </c>
      <c r="F233" s="214" t="s">
        <v>240</v>
      </c>
      <c r="G233" s="201"/>
      <c r="H233" s="201"/>
      <c r="I233" s="204"/>
      <c r="J233" s="215">
        <f>BK233</f>
        <v>0</v>
      </c>
      <c r="K233" s="201"/>
      <c r="L233" s="206"/>
      <c r="M233" s="207"/>
      <c r="N233" s="208"/>
      <c r="O233" s="208"/>
      <c r="P233" s="209">
        <f>SUM(P234:P240)</f>
        <v>0</v>
      </c>
      <c r="Q233" s="208"/>
      <c r="R233" s="209">
        <f>SUM(R234:R240)</f>
        <v>0</v>
      </c>
      <c r="S233" s="208"/>
      <c r="T233" s="210">
        <f>SUM(T234:T240)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1" t="s">
        <v>81</v>
      </c>
      <c r="AT233" s="212" t="s">
        <v>72</v>
      </c>
      <c r="AU233" s="212" t="s">
        <v>81</v>
      </c>
      <c r="AY233" s="211" t="s">
        <v>121</v>
      </c>
      <c r="BK233" s="213">
        <f>SUM(BK234:BK240)</f>
        <v>0</v>
      </c>
    </row>
    <row r="234" spans="1:65" s="2" customFormat="1" ht="16.5" customHeight="1">
      <c r="A234" s="39"/>
      <c r="B234" s="40"/>
      <c r="C234" s="216" t="s">
        <v>161</v>
      </c>
      <c r="D234" s="216" t="s">
        <v>123</v>
      </c>
      <c r="E234" s="217" t="s">
        <v>241</v>
      </c>
      <c r="F234" s="218" t="s">
        <v>242</v>
      </c>
      <c r="G234" s="219" t="s">
        <v>157</v>
      </c>
      <c r="H234" s="220">
        <v>4112.8</v>
      </c>
      <c r="I234" s="221"/>
      <c r="J234" s="222">
        <f>ROUND(I234*H234,2)</f>
        <v>0</v>
      </c>
      <c r="K234" s="223"/>
      <c r="L234" s="45"/>
      <c r="M234" s="224" t="s">
        <v>1</v>
      </c>
      <c r="N234" s="225" t="s">
        <v>38</v>
      </c>
      <c r="O234" s="92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8" t="s">
        <v>127</v>
      </c>
      <c r="AT234" s="228" t="s">
        <v>123</v>
      </c>
      <c r="AU234" s="228" t="s">
        <v>83</v>
      </c>
      <c r="AY234" s="18" t="s">
        <v>121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8" t="s">
        <v>81</v>
      </c>
      <c r="BK234" s="229">
        <f>ROUND(I234*H234,2)</f>
        <v>0</v>
      </c>
      <c r="BL234" s="18" t="s">
        <v>127</v>
      </c>
      <c r="BM234" s="228" t="s">
        <v>243</v>
      </c>
    </row>
    <row r="235" spans="1:65" s="2" customFormat="1" ht="24.15" customHeight="1">
      <c r="A235" s="39"/>
      <c r="B235" s="40"/>
      <c r="C235" s="216" t="s">
        <v>244</v>
      </c>
      <c r="D235" s="216" t="s">
        <v>123</v>
      </c>
      <c r="E235" s="217" t="s">
        <v>245</v>
      </c>
      <c r="F235" s="218" t="s">
        <v>246</v>
      </c>
      <c r="G235" s="219" t="s">
        <v>157</v>
      </c>
      <c r="H235" s="220">
        <v>4112.8</v>
      </c>
      <c r="I235" s="221"/>
      <c r="J235" s="222">
        <f>ROUND(I235*H235,2)</f>
        <v>0</v>
      </c>
      <c r="K235" s="223"/>
      <c r="L235" s="45"/>
      <c r="M235" s="224" t="s">
        <v>1</v>
      </c>
      <c r="N235" s="225" t="s">
        <v>38</v>
      </c>
      <c r="O235" s="92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8" t="s">
        <v>127</v>
      </c>
      <c r="AT235" s="228" t="s">
        <v>123</v>
      </c>
      <c r="AU235" s="228" t="s">
        <v>83</v>
      </c>
      <c r="AY235" s="18" t="s">
        <v>121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8" t="s">
        <v>81</v>
      </c>
      <c r="BK235" s="229">
        <f>ROUND(I235*H235,2)</f>
        <v>0</v>
      </c>
      <c r="BL235" s="18" t="s">
        <v>127</v>
      </c>
      <c r="BM235" s="228" t="s">
        <v>247</v>
      </c>
    </row>
    <row r="236" spans="1:65" s="2" customFormat="1" ht="33" customHeight="1">
      <c r="A236" s="39"/>
      <c r="B236" s="40"/>
      <c r="C236" s="216" t="s">
        <v>248</v>
      </c>
      <c r="D236" s="216" t="s">
        <v>123</v>
      </c>
      <c r="E236" s="217" t="s">
        <v>249</v>
      </c>
      <c r="F236" s="218" t="s">
        <v>250</v>
      </c>
      <c r="G236" s="219" t="s">
        <v>157</v>
      </c>
      <c r="H236" s="220">
        <v>445.73</v>
      </c>
      <c r="I236" s="221"/>
      <c r="J236" s="222">
        <f>ROUND(I236*H236,2)</f>
        <v>0</v>
      </c>
      <c r="K236" s="223"/>
      <c r="L236" s="45"/>
      <c r="M236" s="224" t="s">
        <v>1</v>
      </c>
      <c r="N236" s="225" t="s">
        <v>38</v>
      </c>
      <c r="O236" s="92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8" t="s">
        <v>127</v>
      </c>
      <c r="AT236" s="228" t="s">
        <v>123</v>
      </c>
      <c r="AU236" s="228" t="s">
        <v>83</v>
      </c>
      <c r="AY236" s="18" t="s">
        <v>121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8" t="s">
        <v>81</v>
      </c>
      <c r="BK236" s="229">
        <f>ROUND(I236*H236,2)</f>
        <v>0</v>
      </c>
      <c r="BL236" s="18" t="s">
        <v>127</v>
      </c>
      <c r="BM236" s="228" t="s">
        <v>251</v>
      </c>
    </row>
    <row r="237" spans="1:65" s="2" customFormat="1" ht="33" customHeight="1">
      <c r="A237" s="39"/>
      <c r="B237" s="40"/>
      <c r="C237" s="216" t="s">
        <v>7</v>
      </c>
      <c r="D237" s="216" t="s">
        <v>123</v>
      </c>
      <c r="E237" s="217" t="s">
        <v>252</v>
      </c>
      <c r="F237" s="218" t="s">
        <v>253</v>
      </c>
      <c r="G237" s="219" t="s">
        <v>157</v>
      </c>
      <c r="H237" s="220">
        <v>97.466</v>
      </c>
      <c r="I237" s="221"/>
      <c r="J237" s="222">
        <f>ROUND(I237*H237,2)</f>
        <v>0</v>
      </c>
      <c r="K237" s="223"/>
      <c r="L237" s="45"/>
      <c r="M237" s="224" t="s">
        <v>1</v>
      </c>
      <c r="N237" s="225" t="s">
        <v>38</v>
      </c>
      <c r="O237" s="92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8" t="s">
        <v>127</v>
      </c>
      <c r="AT237" s="228" t="s">
        <v>123</v>
      </c>
      <c r="AU237" s="228" t="s">
        <v>83</v>
      </c>
      <c r="AY237" s="18" t="s">
        <v>121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8" t="s">
        <v>81</v>
      </c>
      <c r="BK237" s="229">
        <f>ROUND(I237*H237,2)</f>
        <v>0</v>
      </c>
      <c r="BL237" s="18" t="s">
        <v>127</v>
      </c>
      <c r="BM237" s="228" t="s">
        <v>254</v>
      </c>
    </row>
    <row r="238" spans="1:65" s="2" customFormat="1" ht="33" customHeight="1">
      <c r="A238" s="39"/>
      <c r="B238" s="40"/>
      <c r="C238" s="216" t="s">
        <v>255</v>
      </c>
      <c r="D238" s="216" t="s">
        <v>123</v>
      </c>
      <c r="E238" s="217" t="s">
        <v>256</v>
      </c>
      <c r="F238" s="218" t="s">
        <v>257</v>
      </c>
      <c r="G238" s="219" t="s">
        <v>157</v>
      </c>
      <c r="H238" s="220">
        <v>436.563</v>
      </c>
      <c r="I238" s="221"/>
      <c r="J238" s="222">
        <f>ROUND(I238*H238,2)</f>
        <v>0</v>
      </c>
      <c r="K238" s="223"/>
      <c r="L238" s="45"/>
      <c r="M238" s="224" t="s">
        <v>1</v>
      </c>
      <c r="N238" s="225" t="s">
        <v>38</v>
      </c>
      <c r="O238" s="92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8" t="s">
        <v>127</v>
      </c>
      <c r="AT238" s="228" t="s">
        <v>123</v>
      </c>
      <c r="AU238" s="228" t="s">
        <v>83</v>
      </c>
      <c r="AY238" s="18" t="s">
        <v>121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8" t="s">
        <v>81</v>
      </c>
      <c r="BK238" s="229">
        <f>ROUND(I238*H238,2)</f>
        <v>0</v>
      </c>
      <c r="BL238" s="18" t="s">
        <v>127</v>
      </c>
      <c r="BM238" s="228" t="s">
        <v>258</v>
      </c>
    </row>
    <row r="239" spans="1:65" s="2" customFormat="1" ht="37.8" customHeight="1">
      <c r="A239" s="39"/>
      <c r="B239" s="40"/>
      <c r="C239" s="216" t="s">
        <v>259</v>
      </c>
      <c r="D239" s="216" t="s">
        <v>123</v>
      </c>
      <c r="E239" s="217" t="s">
        <v>260</v>
      </c>
      <c r="F239" s="218" t="s">
        <v>261</v>
      </c>
      <c r="G239" s="219" t="s">
        <v>157</v>
      </c>
      <c r="H239" s="220">
        <v>5</v>
      </c>
      <c r="I239" s="221"/>
      <c r="J239" s="222">
        <f>ROUND(I239*H239,2)</f>
        <v>0</v>
      </c>
      <c r="K239" s="223"/>
      <c r="L239" s="45"/>
      <c r="M239" s="224" t="s">
        <v>1</v>
      </c>
      <c r="N239" s="225" t="s">
        <v>38</v>
      </c>
      <c r="O239" s="92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8" t="s">
        <v>127</v>
      </c>
      <c r="AT239" s="228" t="s">
        <v>123</v>
      </c>
      <c r="AU239" s="228" t="s">
        <v>83</v>
      </c>
      <c r="AY239" s="18" t="s">
        <v>121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8" t="s">
        <v>81</v>
      </c>
      <c r="BK239" s="229">
        <f>ROUND(I239*H239,2)</f>
        <v>0</v>
      </c>
      <c r="BL239" s="18" t="s">
        <v>127</v>
      </c>
      <c r="BM239" s="228" t="s">
        <v>262</v>
      </c>
    </row>
    <row r="240" spans="1:65" s="2" customFormat="1" ht="37.8" customHeight="1">
      <c r="A240" s="39"/>
      <c r="B240" s="40"/>
      <c r="C240" s="216" t="s">
        <v>263</v>
      </c>
      <c r="D240" s="216" t="s">
        <v>123</v>
      </c>
      <c r="E240" s="217" t="s">
        <v>264</v>
      </c>
      <c r="F240" s="218" t="s">
        <v>265</v>
      </c>
      <c r="G240" s="219" t="s">
        <v>157</v>
      </c>
      <c r="H240" s="220">
        <v>3228.041</v>
      </c>
      <c r="I240" s="221"/>
      <c r="J240" s="222">
        <f>ROUND(I240*H240,2)</f>
        <v>0</v>
      </c>
      <c r="K240" s="223"/>
      <c r="L240" s="45"/>
      <c r="M240" s="224" t="s">
        <v>1</v>
      </c>
      <c r="N240" s="225" t="s">
        <v>38</v>
      </c>
      <c r="O240" s="92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8" t="s">
        <v>127</v>
      </c>
      <c r="AT240" s="228" t="s">
        <v>123</v>
      </c>
      <c r="AU240" s="228" t="s">
        <v>83</v>
      </c>
      <c r="AY240" s="18" t="s">
        <v>121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8" t="s">
        <v>81</v>
      </c>
      <c r="BK240" s="229">
        <f>ROUND(I240*H240,2)</f>
        <v>0</v>
      </c>
      <c r="BL240" s="18" t="s">
        <v>127</v>
      </c>
      <c r="BM240" s="228" t="s">
        <v>266</v>
      </c>
    </row>
    <row r="241" spans="1:63" s="12" customFormat="1" ht="25.9" customHeight="1">
      <c r="A241" s="12"/>
      <c r="B241" s="200"/>
      <c r="C241" s="201"/>
      <c r="D241" s="202" t="s">
        <v>72</v>
      </c>
      <c r="E241" s="203" t="s">
        <v>267</v>
      </c>
      <c r="F241" s="203" t="s">
        <v>268</v>
      </c>
      <c r="G241" s="201"/>
      <c r="H241" s="201"/>
      <c r="I241" s="204"/>
      <c r="J241" s="205">
        <f>BK241</f>
        <v>0</v>
      </c>
      <c r="K241" s="201"/>
      <c r="L241" s="206"/>
      <c r="M241" s="207"/>
      <c r="N241" s="208"/>
      <c r="O241" s="208"/>
      <c r="P241" s="209">
        <f>P242+P248+P254</f>
        <v>0</v>
      </c>
      <c r="Q241" s="208"/>
      <c r="R241" s="209">
        <f>R242+R248+R254</f>
        <v>0</v>
      </c>
      <c r="S241" s="208"/>
      <c r="T241" s="210">
        <f>T242+T248+T254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1" t="s">
        <v>83</v>
      </c>
      <c r="AT241" s="212" t="s">
        <v>72</v>
      </c>
      <c r="AU241" s="212" t="s">
        <v>73</v>
      </c>
      <c r="AY241" s="211" t="s">
        <v>121</v>
      </c>
      <c r="BK241" s="213">
        <f>BK242+BK248+BK254</f>
        <v>0</v>
      </c>
    </row>
    <row r="242" spans="1:63" s="12" customFormat="1" ht="22.8" customHeight="1">
      <c r="A242" s="12"/>
      <c r="B242" s="200"/>
      <c r="C242" s="201"/>
      <c r="D242" s="202" t="s">
        <v>72</v>
      </c>
      <c r="E242" s="214" t="s">
        <v>269</v>
      </c>
      <c r="F242" s="214" t="s">
        <v>270</v>
      </c>
      <c r="G242" s="201"/>
      <c r="H242" s="201"/>
      <c r="I242" s="204"/>
      <c r="J242" s="215">
        <f>BK242</f>
        <v>0</v>
      </c>
      <c r="K242" s="201"/>
      <c r="L242" s="206"/>
      <c r="M242" s="207"/>
      <c r="N242" s="208"/>
      <c r="O242" s="208"/>
      <c r="P242" s="209">
        <f>SUM(P243:P247)</f>
        <v>0</v>
      </c>
      <c r="Q242" s="208"/>
      <c r="R242" s="209">
        <f>SUM(R243:R247)</f>
        <v>0</v>
      </c>
      <c r="S242" s="208"/>
      <c r="T242" s="210">
        <f>SUM(T243:T247)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1" t="s">
        <v>83</v>
      </c>
      <c r="AT242" s="212" t="s">
        <v>72</v>
      </c>
      <c r="AU242" s="212" t="s">
        <v>81</v>
      </c>
      <c r="AY242" s="211" t="s">
        <v>121</v>
      </c>
      <c r="BK242" s="213">
        <f>SUM(BK243:BK247)</f>
        <v>0</v>
      </c>
    </row>
    <row r="243" spans="1:65" s="2" customFormat="1" ht="24.15" customHeight="1">
      <c r="A243" s="39"/>
      <c r="B243" s="40"/>
      <c r="C243" s="216" t="s">
        <v>271</v>
      </c>
      <c r="D243" s="216" t="s">
        <v>123</v>
      </c>
      <c r="E243" s="217" t="s">
        <v>272</v>
      </c>
      <c r="F243" s="218" t="s">
        <v>273</v>
      </c>
      <c r="G243" s="219" t="s">
        <v>126</v>
      </c>
      <c r="H243" s="220">
        <v>409.755</v>
      </c>
      <c r="I243" s="221"/>
      <c r="J243" s="222">
        <f>ROUND(I243*H243,2)</f>
        <v>0</v>
      </c>
      <c r="K243" s="223"/>
      <c r="L243" s="45"/>
      <c r="M243" s="224" t="s">
        <v>1</v>
      </c>
      <c r="N243" s="225" t="s">
        <v>38</v>
      </c>
      <c r="O243" s="92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8" t="s">
        <v>231</v>
      </c>
      <c r="AT243" s="228" t="s">
        <v>123</v>
      </c>
      <c r="AU243" s="228" t="s">
        <v>83</v>
      </c>
      <c r="AY243" s="18" t="s">
        <v>121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8" t="s">
        <v>81</v>
      </c>
      <c r="BK243" s="229">
        <f>ROUND(I243*H243,2)</f>
        <v>0</v>
      </c>
      <c r="BL243" s="18" t="s">
        <v>231</v>
      </c>
      <c r="BM243" s="228" t="s">
        <v>274</v>
      </c>
    </row>
    <row r="244" spans="1:51" s="13" customFormat="1" ht="12">
      <c r="A244" s="13"/>
      <c r="B244" s="230"/>
      <c r="C244" s="231"/>
      <c r="D244" s="232" t="s">
        <v>129</v>
      </c>
      <c r="E244" s="233" t="s">
        <v>1</v>
      </c>
      <c r="F244" s="234" t="s">
        <v>275</v>
      </c>
      <c r="G244" s="231"/>
      <c r="H244" s="233" t="s">
        <v>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129</v>
      </c>
      <c r="AU244" s="240" t="s">
        <v>83</v>
      </c>
      <c r="AV244" s="13" t="s">
        <v>81</v>
      </c>
      <c r="AW244" s="13" t="s">
        <v>31</v>
      </c>
      <c r="AX244" s="13" t="s">
        <v>73</v>
      </c>
      <c r="AY244" s="240" t="s">
        <v>121</v>
      </c>
    </row>
    <row r="245" spans="1:51" s="14" customFormat="1" ht="12">
      <c r="A245" s="14"/>
      <c r="B245" s="241"/>
      <c r="C245" s="242"/>
      <c r="D245" s="232" t="s">
        <v>129</v>
      </c>
      <c r="E245" s="243" t="s">
        <v>1</v>
      </c>
      <c r="F245" s="244" t="s">
        <v>276</v>
      </c>
      <c r="G245" s="242"/>
      <c r="H245" s="245">
        <v>297.25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129</v>
      </c>
      <c r="AU245" s="251" t="s">
        <v>83</v>
      </c>
      <c r="AV245" s="14" t="s">
        <v>83</v>
      </c>
      <c r="AW245" s="14" t="s">
        <v>31</v>
      </c>
      <c r="AX245" s="14" t="s">
        <v>73</v>
      </c>
      <c r="AY245" s="251" t="s">
        <v>121</v>
      </c>
    </row>
    <row r="246" spans="1:51" s="14" customFormat="1" ht="12">
      <c r="A246" s="14"/>
      <c r="B246" s="241"/>
      <c r="C246" s="242"/>
      <c r="D246" s="232" t="s">
        <v>129</v>
      </c>
      <c r="E246" s="243" t="s">
        <v>1</v>
      </c>
      <c r="F246" s="244" t="s">
        <v>277</v>
      </c>
      <c r="G246" s="242"/>
      <c r="H246" s="245">
        <v>112.505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129</v>
      </c>
      <c r="AU246" s="251" t="s">
        <v>83</v>
      </c>
      <c r="AV246" s="14" t="s">
        <v>83</v>
      </c>
      <c r="AW246" s="14" t="s">
        <v>31</v>
      </c>
      <c r="AX246" s="14" t="s">
        <v>73</v>
      </c>
      <c r="AY246" s="251" t="s">
        <v>121</v>
      </c>
    </row>
    <row r="247" spans="1:51" s="15" customFormat="1" ht="12">
      <c r="A247" s="15"/>
      <c r="B247" s="252"/>
      <c r="C247" s="253"/>
      <c r="D247" s="232" t="s">
        <v>129</v>
      </c>
      <c r="E247" s="254" t="s">
        <v>1</v>
      </c>
      <c r="F247" s="255" t="s">
        <v>139</v>
      </c>
      <c r="G247" s="253"/>
      <c r="H247" s="256">
        <v>409.755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2" t="s">
        <v>129</v>
      </c>
      <c r="AU247" s="262" t="s">
        <v>83</v>
      </c>
      <c r="AV247" s="15" t="s">
        <v>127</v>
      </c>
      <c r="AW247" s="15" t="s">
        <v>31</v>
      </c>
      <c r="AX247" s="15" t="s">
        <v>81</v>
      </c>
      <c r="AY247" s="262" t="s">
        <v>121</v>
      </c>
    </row>
    <row r="248" spans="1:63" s="12" customFormat="1" ht="22.8" customHeight="1">
      <c r="A248" s="12"/>
      <c r="B248" s="200"/>
      <c r="C248" s="201"/>
      <c r="D248" s="202" t="s">
        <v>72</v>
      </c>
      <c r="E248" s="214" t="s">
        <v>278</v>
      </c>
      <c r="F248" s="214" t="s">
        <v>279</v>
      </c>
      <c r="G248" s="201"/>
      <c r="H248" s="201"/>
      <c r="I248" s="204"/>
      <c r="J248" s="215">
        <f>BK248</f>
        <v>0</v>
      </c>
      <c r="K248" s="201"/>
      <c r="L248" s="206"/>
      <c r="M248" s="207"/>
      <c r="N248" s="208"/>
      <c r="O248" s="208"/>
      <c r="P248" s="209">
        <f>SUM(P249:P253)</f>
        <v>0</v>
      </c>
      <c r="Q248" s="208"/>
      <c r="R248" s="209">
        <f>SUM(R249:R253)</f>
        <v>0</v>
      </c>
      <c r="S248" s="208"/>
      <c r="T248" s="210">
        <f>SUM(T249:T253)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1" t="s">
        <v>83</v>
      </c>
      <c r="AT248" s="212" t="s">
        <v>72</v>
      </c>
      <c r="AU248" s="212" t="s">
        <v>81</v>
      </c>
      <c r="AY248" s="211" t="s">
        <v>121</v>
      </c>
      <c r="BK248" s="213">
        <f>SUM(BK249:BK253)</f>
        <v>0</v>
      </c>
    </row>
    <row r="249" spans="1:65" s="2" customFormat="1" ht="33" customHeight="1">
      <c r="A249" s="39"/>
      <c r="B249" s="40"/>
      <c r="C249" s="216" t="s">
        <v>280</v>
      </c>
      <c r="D249" s="216" t="s">
        <v>123</v>
      </c>
      <c r="E249" s="217" t="s">
        <v>281</v>
      </c>
      <c r="F249" s="218" t="s">
        <v>282</v>
      </c>
      <c r="G249" s="219" t="s">
        <v>126</v>
      </c>
      <c r="H249" s="220">
        <v>409.755</v>
      </c>
      <c r="I249" s="221"/>
      <c r="J249" s="222">
        <f>ROUND(I249*H249,2)</f>
        <v>0</v>
      </c>
      <c r="K249" s="223"/>
      <c r="L249" s="45"/>
      <c r="M249" s="224" t="s">
        <v>1</v>
      </c>
      <c r="N249" s="225" t="s">
        <v>38</v>
      </c>
      <c r="O249" s="92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8" t="s">
        <v>231</v>
      </c>
      <c r="AT249" s="228" t="s">
        <v>123</v>
      </c>
      <c r="AU249" s="228" t="s">
        <v>83</v>
      </c>
      <c r="AY249" s="18" t="s">
        <v>121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8" t="s">
        <v>81</v>
      </c>
      <c r="BK249" s="229">
        <f>ROUND(I249*H249,2)</f>
        <v>0</v>
      </c>
      <c r="BL249" s="18" t="s">
        <v>231</v>
      </c>
      <c r="BM249" s="228" t="s">
        <v>283</v>
      </c>
    </row>
    <row r="250" spans="1:51" s="13" customFormat="1" ht="12">
      <c r="A250" s="13"/>
      <c r="B250" s="230"/>
      <c r="C250" s="231"/>
      <c r="D250" s="232" t="s">
        <v>129</v>
      </c>
      <c r="E250" s="233" t="s">
        <v>1</v>
      </c>
      <c r="F250" s="234" t="s">
        <v>275</v>
      </c>
      <c r="G250" s="231"/>
      <c r="H250" s="233" t="s">
        <v>1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129</v>
      </c>
      <c r="AU250" s="240" t="s">
        <v>83</v>
      </c>
      <c r="AV250" s="13" t="s">
        <v>81</v>
      </c>
      <c r="AW250" s="13" t="s">
        <v>31</v>
      </c>
      <c r="AX250" s="13" t="s">
        <v>73</v>
      </c>
      <c r="AY250" s="240" t="s">
        <v>121</v>
      </c>
    </row>
    <row r="251" spans="1:51" s="14" customFormat="1" ht="12">
      <c r="A251" s="14"/>
      <c r="B251" s="241"/>
      <c r="C251" s="242"/>
      <c r="D251" s="232" t="s">
        <v>129</v>
      </c>
      <c r="E251" s="243" t="s">
        <v>1</v>
      </c>
      <c r="F251" s="244" t="s">
        <v>276</v>
      </c>
      <c r="G251" s="242"/>
      <c r="H251" s="245">
        <v>297.25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129</v>
      </c>
      <c r="AU251" s="251" t="s">
        <v>83</v>
      </c>
      <c r="AV251" s="14" t="s">
        <v>83</v>
      </c>
      <c r="AW251" s="14" t="s">
        <v>31</v>
      </c>
      <c r="AX251" s="14" t="s">
        <v>73</v>
      </c>
      <c r="AY251" s="251" t="s">
        <v>121</v>
      </c>
    </row>
    <row r="252" spans="1:51" s="14" customFormat="1" ht="12">
      <c r="A252" s="14"/>
      <c r="B252" s="241"/>
      <c r="C252" s="242"/>
      <c r="D252" s="232" t="s">
        <v>129</v>
      </c>
      <c r="E252" s="243" t="s">
        <v>1</v>
      </c>
      <c r="F252" s="244" t="s">
        <v>277</v>
      </c>
      <c r="G252" s="242"/>
      <c r="H252" s="245">
        <v>112.505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1" t="s">
        <v>129</v>
      </c>
      <c r="AU252" s="251" t="s">
        <v>83</v>
      </c>
      <c r="AV252" s="14" t="s">
        <v>83</v>
      </c>
      <c r="AW252" s="14" t="s">
        <v>31</v>
      </c>
      <c r="AX252" s="14" t="s">
        <v>73</v>
      </c>
      <c r="AY252" s="251" t="s">
        <v>121</v>
      </c>
    </row>
    <row r="253" spans="1:51" s="15" customFormat="1" ht="12">
      <c r="A253" s="15"/>
      <c r="B253" s="252"/>
      <c r="C253" s="253"/>
      <c r="D253" s="232" t="s">
        <v>129</v>
      </c>
      <c r="E253" s="254" t="s">
        <v>1</v>
      </c>
      <c r="F253" s="255" t="s">
        <v>139</v>
      </c>
      <c r="G253" s="253"/>
      <c r="H253" s="256">
        <v>409.755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2" t="s">
        <v>129</v>
      </c>
      <c r="AU253" s="262" t="s">
        <v>83</v>
      </c>
      <c r="AV253" s="15" t="s">
        <v>127</v>
      </c>
      <c r="AW253" s="15" t="s">
        <v>31</v>
      </c>
      <c r="AX253" s="15" t="s">
        <v>81</v>
      </c>
      <c r="AY253" s="262" t="s">
        <v>121</v>
      </c>
    </row>
    <row r="254" spans="1:63" s="12" customFormat="1" ht="22.8" customHeight="1">
      <c r="A254" s="12"/>
      <c r="B254" s="200"/>
      <c r="C254" s="201"/>
      <c r="D254" s="202" t="s">
        <v>72</v>
      </c>
      <c r="E254" s="214" t="s">
        <v>284</v>
      </c>
      <c r="F254" s="214" t="s">
        <v>285</v>
      </c>
      <c r="G254" s="201"/>
      <c r="H254" s="201"/>
      <c r="I254" s="204"/>
      <c r="J254" s="215">
        <f>BK254</f>
        <v>0</v>
      </c>
      <c r="K254" s="201"/>
      <c r="L254" s="206"/>
      <c r="M254" s="207"/>
      <c r="N254" s="208"/>
      <c r="O254" s="208"/>
      <c r="P254" s="209">
        <f>SUM(P255:P260)</f>
        <v>0</v>
      </c>
      <c r="Q254" s="208"/>
      <c r="R254" s="209">
        <f>SUM(R255:R260)</f>
        <v>0</v>
      </c>
      <c r="S254" s="208"/>
      <c r="T254" s="210">
        <f>SUM(T255:T260)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1" t="s">
        <v>83</v>
      </c>
      <c r="AT254" s="212" t="s">
        <v>72</v>
      </c>
      <c r="AU254" s="212" t="s">
        <v>81</v>
      </c>
      <c r="AY254" s="211" t="s">
        <v>121</v>
      </c>
      <c r="BK254" s="213">
        <f>SUM(BK255:BK260)</f>
        <v>0</v>
      </c>
    </row>
    <row r="255" spans="1:65" s="2" customFormat="1" ht="24.15" customHeight="1">
      <c r="A255" s="39"/>
      <c r="B255" s="40"/>
      <c r="C255" s="216" t="s">
        <v>286</v>
      </c>
      <c r="D255" s="216" t="s">
        <v>123</v>
      </c>
      <c r="E255" s="217" t="s">
        <v>287</v>
      </c>
      <c r="F255" s="218" t="s">
        <v>288</v>
      </c>
      <c r="G255" s="219" t="s">
        <v>166</v>
      </c>
      <c r="H255" s="220">
        <v>470</v>
      </c>
      <c r="I255" s="221"/>
      <c r="J255" s="222">
        <f>ROUND(I255*H255,2)</f>
        <v>0</v>
      </c>
      <c r="K255" s="223"/>
      <c r="L255" s="45"/>
      <c r="M255" s="224" t="s">
        <v>1</v>
      </c>
      <c r="N255" s="225" t="s">
        <v>38</v>
      </c>
      <c r="O255" s="92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8" t="s">
        <v>231</v>
      </c>
      <c r="AT255" s="228" t="s">
        <v>123</v>
      </c>
      <c r="AU255" s="228" t="s">
        <v>83</v>
      </c>
      <c r="AY255" s="18" t="s">
        <v>121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8" t="s">
        <v>81</v>
      </c>
      <c r="BK255" s="229">
        <f>ROUND(I255*H255,2)</f>
        <v>0</v>
      </c>
      <c r="BL255" s="18" t="s">
        <v>231</v>
      </c>
      <c r="BM255" s="228" t="s">
        <v>289</v>
      </c>
    </row>
    <row r="256" spans="1:51" s="13" customFormat="1" ht="12">
      <c r="A256" s="13"/>
      <c r="B256" s="230"/>
      <c r="C256" s="231"/>
      <c r="D256" s="232" t="s">
        <v>129</v>
      </c>
      <c r="E256" s="233" t="s">
        <v>1</v>
      </c>
      <c r="F256" s="234" t="s">
        <v>290</v>
      </c>
      <c r="G256" s="231"/>
      <c r="H256" s="233" t="s">
        <v>1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129</v>
      </c>
      <c r="AU256" s="240" t="s">
        <v>83</v>
      </c>
      <c r="AV256" s="13" t="s">
        <v>81</v>
      </c>
      <c r="AW256" s="13" t="s">
        <v>31</v>
      </c>
      <c r="AX256" s="13" t="s">
        <v>73</v>
      </c>
      <c r="AY256" s="240" t="s">
        <v>121</v>
      </c>
    </row>
    <row r="257" spans="1:51" s="14" customFormat="1" ht="12">
      <c r="A257" s="14"/>
      <c r="B257" s="241"/>
      <c r="C257" s="242"/>
      <c r="D257" s="232" t="s">
        <v>129</v>
      </c>
      <c r="E257" s="243" t="s">
        <v>1</v>
      </c>
      <c r="F257" s="244" t="s">
        <v>291</v>
      </c>
      <c r="G257" s="242"/>
      <c r="H257" s="245">
        <v>220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129</v>
      </c>
      <c r="AU257" s="251" t="s">
        <v>83</v>
      </c>
      <c r="AV257" s="14" t="s">
        <v>83</v>
      </c>
      <c r="AW257" s="14" t="s">
        <v>31</v>
      </c>
      <c r="AX257" s="14" t="s">
        <v>73</v>
      </c>
      <c r="AY257" s="251" t="s">
        <v>121</v>
      </c>
    </row>
    <row r="258" spans="1:51" s="14" customFormat="1" ht="12">
      <c r="A258" s="14"/>
      <c r="B258" s="241"/>
      <c r="C258" s="242"/>
      <c r="D258" s="232" t="s">
        <v>129</v>
      </c>
      <c r="E258" s="243" t="s">
        <v>1</v>
      </c>
      <c r="F258" s="244" t="s">
        <v>292</v>
      </c>
      <c r="G258" s="242"/>
      <c r="H258" s="245">
        <v>250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129</v>
      </c>
      <c r="AU258" s="251" t="s">
        <v>83</v>
      </c>
      <c r="AV258" s="14" t="s">
        <v>83</v>
      </c>
      <c r="AW258" s="14" t="s">
        <v>31</v>
      </c>
      <c r="AX258" s="14" t="s">
        <v>73</v>
      </c>
      <c r="AY258" s="251" t="s">
        <v>121</v>
      </c>
    </row>
    <row r="259" spans="1:51" s="15" customFormat="1" ht="12">
      <c r="A259" s="15"/>
      <c r="B259" s="252"/>
      <c r="C259" s="253"/>
      <c r="D259" s="232" t="s">
        <v>129</v>
      </c>
      <c r="E259" s="254" t="s">
        <v>1</v>
      </c>
      <c r="F259" s="255" t="s">
        <v>139</v>
      </c>
      <c r="G259" s="253"/>
      <c r="H259" s="256">
        <v>470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2" t="s">
        <v>129</v>
      </c>
      <c r="AU259" s="262" t="s">
        <v>83</v>
      </c>
      <c r="AV259" s="15" t="s">
        <v>127</v>
      </c>
      <c r="AW259" s="15" t="s">
        <v>31</v>
      </c>
      <c r="AX259" s="15" t="s">
        <v>81</v>
      </c>
      <c r="AY259" s="262" t="s">
        <v>121</v>
      </c>
    </row>
    <row r="260" spans="1:65" s="2" customFormat="1" ht="16.5" customHeight="1">
      <c r="A260" s="39"/>
      <c r="B260" s="40"/>
      <c r="C260" s="216" t="s">
        <v>293</v>
      </c>
      <c r="D260" s="216" t="s">
        <v>123</v>
      </c>
      <c r="E260" s="217" t="s">
        <v>294</v>
      </c>
      <c r="F260" s="218" t="s">
        <v>295</v>
      </c>
      <c r="G260" s="219" t="s">
        <v>166</v>
      </c>
      <c r="H260" s="220">
        <v>470</v>
      </c>
      <c r="I260" s="221"/>
      <c r="J260" s="222">
        <f>ROUND(I260*H260,2)</f>
        <v>0</v>
      </c>
      <c r="K260" s="223"/>
      <c r="L260" s="45"/>
      <c r="M260" s="224" t="s">
        <v>1</v>
      </c>
      <c r="N260" s="225" t="s">
        <v>38</v>
      </c>
      <c r="O260" s="92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8" t="s">
        <v>231</v>
      </c>
      <c r="AT260" s="228" t="s">
        <v>123</v>
      </c>
      <c r="AU260" s="228" t="s">
        <v>83</v>
      </c>
      <c r="AY260" s="18" t="s">
        <v>121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8" t="s">
        <v>81</v>
      </c>
      <c r="BK260" s="229">
        <f>ROUND(I260*H260,2)</f>
        <v>0</v>
      </c>
      <c r="BL260" s="18" t="s">
        <v>231</v>
      </c>
      <c r="BM260" s="228" t="s">
        <v>296</v>
      </c>
    </row>
    <row r="261" spans="1:63" s="12" customFormat="1" ht="25.9" customHeight="1">
      <c r="A261" s="12"/>
      <c r="B261" s="200"/>
      <c r="C261" s="201"/>
      <c r="D261" s="202" t="s">
        <v>72</v>
      </c>
      <c r="E261" s="203" t="s">
        <v>154</v>
      </c>
      <c r="F261" s="203" t="s">
        <v>297</v>
      </c>
      <c r="G261" s="201"/>
      <c r="H261" s="201"/>
      <c r="I261" s="204"/>
      <c r="J261" s="205">
        <f>BK261</f>
        <v>0</v>
      </c>
      <c r="K261" s="201"/>
      <c r="L261" s="206"/>
      <c r="M261" s="207"/>
      <c r="N261" s="208"/>
      <c r="O261" s="208"/>
      <c r="P261" s="209">
        <f>P262</f>
        <v>0</v>
      </c>
      <c r="Q261" s="208"/>
      <c r="R261" s="209">
        <f>R262</f>
        <v>0</v>
      </c>
      <c r="S261" s="208"/>
      <c r="T261" s="210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1" t="s">
        <v>143</v>
      </c>
      <c r="AT261" s="212" t="s">
        <v>72</v>
      </c>
      <c r="AU261" s="212" t="s">
        <v>73</v>
      </c>
      <c r="AY261" s="211" t="s">
        <v>121</v>
      </c>
      <c r="BK261" s="213">
        <f>BK262</f>
        <v>0</v>
      </c>
    </row>
    <row r="262" spans="1:63" s="12" customFormat="1" ht="22.8" customHeight="1">
      <c r="A262" s="12"/>
      <c r="B262" s="200"/>
      <c r="C262" s="201"/>
      <c r="D262" s="202" t="s">
        <v>72</v>
      </c>
      <c r="E262" s="214" t="s">
        <v>298</v>
      </c>
      <c r="F262" s="214" t="s">
        <v>299</v>
      </c>
      <c r="G262" s="201"/>
      <c r="H262" s="201"/>
      <c r="I262" s="204"/>
      <c r="J262" s="215">
        <f>BK262</f>
        <v>0</v>
      </c>
      <c r="K262" s="201"/>
      <c r="L262" s="206"/>
      <c r="M262" s="207"/>
      <c r="N262" s="208"/>
      <c r="O262" s="208"/>
      <c r="P262" s="209">
        <f>P263</f>
        <v>0</v>
      </c>
      <c r="Q262" s="208"/>
      <c r="R262" s="209">
        <f>R263</f>
        <v>0</v>
      </c>
      <c r="S262" s="208"/>
      <c r="T262" s="210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1" t="s">
        <v>143</v>
      </c>
      <c r="AT262" s="212" t="s">
        <v>72</v>
      </c>
      <c r="AU262" s="212" t="s">
        <v>81</v>
      </c>
      <c r="AY262" s="211" t="s">
        <v>121</v>
      </c>
      <c r="BK262" s="213">
        <f>BK263</f>
        <v>0</v>
      </c>
    </row>
    <row r="263" spans="1:65" s="2" customFormat="1" ht="24.15" customHeight="1">
      <c r="A263" s="39"/>
      <c r="B263" s="40"/>
      <c r="C263" s="216" t="s">
        <v>300</v>
      </c>
      <c r="D263" s="216" t="s">
        <v>123</v>
      </c>
      <c r="E263" s="217" t="s">
        <v>301</v>
      </c>
      <c r="F263" s="218" t="s">
        <v>302</v>
      </c>
      <c r="G263" s="219" t="s">
        <v>303</v>
      </c>
      <c r="H263" s="220">
        <v>1</v>
      </c>
      <c r="I263" s="221"/>
      <c r="J263" s="222">
        <f>ROUND(I263*H263,2)</f>
        <v>0</v>
      </c>
      <c r="K263" s="223"/>
      <c r="L263" s="45"/>
      <c r="M263" s="224" t="s">
        <v>1</v>
      </c>
      <c r="N263" s="225" t="s">
        <v>38</v>
      </c>
      <c r="O263" s="92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8" t="s">
        <v>304</v>
      </c>
      <c r="AT263" s="228" t="s">
        <v>123</v>
      </c>
      <c r="AU263" s="228" t="s">
        <v>83</v>
      </c>
      <c r="AY263" s="18" t="s">
        <v>121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8" t="s">
        <v>81</v>
      </c>
      <c r="BK263" s="229">
        <f>ROUND(I263*H263,2)</f>
        <v>0</v>
      </c>
      <c r="BL263" s="18" t="s">
        <v>304</v>
      </c>
      <c r="BM263" s="228" t="s">
        <v>305</v>
      </c>
    </row>
    <row r="264" spans="1:63" s="12" customFormat="1" ht="25.9" customHeight="1">
      <c r="A264" s="12"/>
      <c r="B264" s="200"/>
      <c r="C264" s="201"/>
      <c r="D264" s="202" t="s">
        <v>72</v>
      </c>
      <c r="E264" s="203" t="s">
        <v>306</v>
      </c>
      <c r="F264" s="203" t="s">
        <v>307</v>
      </c>
      <c r="G264" s="201"/>
      <c r="H264" s="201"/>
      <c r="I264" s="204"/>
      <c r="J264" s="205">
        <f>BK264</f>
        <v>0</v>
      </c>
      <c r="K264" s="201"/>
      <c r="L264" s="206"/>
      <c r="M264" s="207"/>
      <c r="N264" s="208"/>
      <c r="O264" s="208"/>
      <c r="P264" s="209">
        <f>P265+P268</f>
        <v>0</v>
      </c>
      <c r="Q264" s="208"/>
      <c r="R264" s="209">
        <f>R265+R268</f>
        <v>0</v>
      </c>
      <c r="S264" s="208"/>
      <c r="T264" s="210">
        <f>T265+T268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1" t="s">
        <v>153</v>
      </c>
      <c r="AT264" s="212" t="s">
        <v>72</v>
      </c>
      <c r="AU264" s="212" t="s">
        <v>73</v>
      </c>
      <c r="AY264" s="211" t="s">
        <v>121</v>
      </c>
      <c r="BK264" s="213">
        <f>BK265+BK268</f>
        <v>0</v>
      </c>
    </row>
    <row r="265" spans="1:63" s="12" customFormat="1" ht="22.8" customHeight="1">
      <c r="A265" s="12"/>
      <c r="B265" s="200"/>
      <c r="C265" s="201"/>
      <c r="D265" s="202" t="s">
        <v>72</v>
      </c>
      <c r="E265" s="214" t="s">
        <v>308</v>
      </c>
      <c r="F265" s="214" t="s">
        <v>309</v>
      </c>
      <c r="G265" s="201"/>
      <c r="H265" s="201"/>
      <c r="I265" s="204"/>
      <c r="J265" s="215">
        <f>BK265</f>
        <v>0</v>
      </c>
      <c r="K265" s="201"/>
      <c r="L265" s="206"/>
      <c r="M265" s="207"/>
      <c r="N265" s="208"/>
      <c r="O265" s="208"/>
      <c r="P265" s="209">
        <f>SUM(P266:P267)</f>
        <v>0</v>
      </c>
      <c r="Q265" s="208"/>
      <c r="R265" s="209">
        <f>SUM(R266:R267)</f>
        <v>0</v>
      </c>
      <c r="S265" s="208"/>
      <c r="T265" s="210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1" t="s">
        <v>153</v>
      </c>
      <c r="AT265" s="212" t="s">
        <v>72</v>
      </c>
      <c r="AU265" s="212" t="s">
        <v>81</v>
      </c>
      <c r="AY265" s="211" t="s">
        <v>121</v>
      </c>
      <c r="BK265" s="213">
        <f>SUM(BK266:BK267)</f>
        <v>0</v>
      </c>
    </row>
    <row r="266" spans="1:65" s="2" customFormat="1" ht="16.5" customHeight="1">
      <c r="A266" s="39"/>
      <c r="B266" s="40"/>
      <c r="C266" s="216" t="s">
        <v>310</v>
      </c>
      <c r="D266" s="216" t="s">
        <v>123</v>
      </c>
      <c r="E266" s="217" t="s">
        <v>311</v>
      </c>
      <c r="F266" s="218" t="s">
        <v>309</v>
      </c>
      <c r="G266" s="219" t="s">
        <v>312</v>
      </c>
      <c r="H266" s="220">
        <v>1</v>
      </c>
      <c r="I266" s="221"/>
      <c r="J266" s="222">
        <f>ROUND(I266*H266,2)</f>
        <v>0</v>
      </c>
      <c r="K266" s="223"/>
      <c r="L266" s="45"/>
      <c r="M266" s="224" t="s">
        <v>1</v>
      </c>
      <c r="N266" s="225" t="s">
        <v>38</v>
      </c>
      <c r="O266" s="92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8" t="s">
        <v>313</v>
      </c>
      <c r="AT266" s="228" t="s">
        <v>123</v>
      </c>
      <c r="AU266" s="228" t="s">
        <v>83</v>
      </c>
      <c r="AY266" s="18" t="s">
        <v>121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8" t="s">
        <v>81</v>
      </c>
      <c r="BK266" s="229">
        <f>ROUND(I266*H266,2)</f>
        <v>0</v>
      </c>
      <c r="BL266" s="18" t="s">
        <v>313</v>
      </c>
      <c r="BM266" s="228" t="s">
        <v>314</v>
      </c>
    </row>
    <row r="267" spans="1:47" s="2" customFormat="1" ht="12">
      <c r="A267" s="39"/>
      <c r="B267" s="40"/>
      <c r="C267" s="41"/>
      <c r="D267" s="232" t="s">
        <v>315</v>
      </c>
      <c r="E267" s="41"/>
      <c r="F267" s="285" t="s">
        <v>316</v>
      </c>
      <c r="G267" s="41"/>
      <c r="H267" s="41"/>
      <c r="I267" s="286"/>
      <c r="J267" s="41"/>
      <c r="K267" s="41"/>
      <c r="L267" s="45"/>
      <c r="M267" s="287"/>
      <c r="N267" s="28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315</v>
      </c>
      <c r="AU267" s="18" t="s">
        <v>83</v>
      </c>
    </row>
    <row r="268" spans="1:63" s="12" customFormat="1" ht="22.8" customHeight="1">
      <c r="A268" s="12"/>
      <c r="B268" s="200"/>
      <c r="C268" s="201"/>
      <c r="D268" s="202" t="s">
        <v>72</v>
      </c>
      <c r="E268" s="214" t="s">
        <v>317</v>
      </c>
      <c r="F268" s="214" t="s">
        <v>318</v>
      </c>
      <c r="G268" s="201"/>
      <c r="H268" s="201"/>
      <c r="I268" s="204"/>
      <c r="J268" s="215">
        <f>BK268</f>
        <v>0</v>
      </c>
      <c r="K268" s="201"/>
      <c r="L268" s="206"/>
      <c r="M268" s="207"/>
      <c r="N268" s="208"/>
      <c r="O268" s="208"/>
      <c r="P268" s="209">
        <f>SUM(P269:P271)</f>
        <v>0</v>
      </c>
      <c r="Q268" s="208"/>
      <c r="R268" s="209">
        <f>SUM(R269:R271)</f>
        <v>0</v>
      </c>
      <c r="S268" s="208"/>
      <c r="T268" s="210">
        <f>SUM(T269:T271)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1" t="s">
        <v>153</v>
      </c>
      <c r="AT268" s="212" t="s">
        <v>72</v>
      </c>
      <c r="AU268" s="212" t="s">
        <v>81</v>
      </c>
      <c r="AY268" s="211" t="s">
        <v>121</v>
      </c>
      <c r="BK268" s="213">
        <f>SUM(BK269:BK271)</f>
        <v>0</v>
      </c>
    </row>
    <row r="269" spans="1:65" s="2" customFormat="1" ht="16.5" customHeight="1">
      <c r="A269" s="39"/>
      <c r="B269" s="40"/>
      <c r="C269" s="216" t="s">
        <v>319</v>
      </c>
      <c r="D269" s="216" t="s">
        <v>123</v>
      </c>
      <c r="E269" s="217" t="s">
        <v>320</v>
      </c>
      <c r="F269" s="218" t="s">
        <v>321</v>
      </c>
      <c r="G269" s="219" t="s">
        <v>322</v>
      </c>
      <c r="H269" s="220">
        <v>357</v>
      </c>
      <c r="I269" s="221"/>
      <c r="J269" s="222">
        <f>ROUND(I269*H269,2)</f>
        <v>0</v>
      </c>
      <c r="K269" s="223"/>
      <c r="L269" s="45"/>
      <c r="M269" s="224" t="s">
        <v>1</v>
      </c>
      <c r="N269" s="225" t="s">
        <v>38</v>
      </c>
      <c r="O269" s="92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8" t="s">
        <v>127</v>
      </c>
      <c r="AT269" s="228" t="s">
        <v>123</v>
      </c>
      <c r="AU269" s="228" t="s">
        <v>83</v>
      </c>
      <c r="AY269" s="18" t="s">
        <v>121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8" t="s">
        <v>81</v>
      </c>
      <c r="BK269" s="229">
        <f>ROUND(I269*H269,2)</f>
        <v>0</v>
      </c>
      <c r="BL269" s="18" t="s">
        <v>127</v>
      </c>
      <c r="BM269" s="228" t="s">
        <v>323</v>
      </c>
    </row>
    <row r="270" spans="1:51" s="14" customFormat="1" ht="12">
      <c r="A270" s="14"/>
      <c r="B270" s="241"/>
      <c r="C270" s="242"/>
      <c r="D270" s="232" t="s">
        <v>129</v>
      </c>
      <c r="E270" s="243" t="s">
        <v>1</v>
      </c>
      <c r="F270" s="244" t="s">
        <v>324</v>
      </c>
      <c r="G270" s="242"/>
      <c r="H270" s="245">
        <v>357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129</v>
      </c>
      <c r="AU270" s="251" t="s">
        <v>83</v>
      </c>
      <c r="AV270" s="14" t="s">
        <v>83</v>
      </c>
      <c r="AW270" s="14" t="s">
        <v>31</v>
      </c>
      <c r="AX270" s="14" t="s">
        <v>73</v>
      </c>
      <c r="AY270" s="251" t="s">
        <v>121</v>
      </c>
    </row>
    <row r="271" spans="1:51" s="15" customFormat="1" ht="12">
      <c r="A271" s="15"/>
      <c r="B271" s="252"/>
      <c r="C271" s="253"/>
      <c r="D271" s="232" t="s">
        <v>129</v>
      </c>
      <c r="E271" s="254" t="s">
        <v>1</v>
      </c>
      <c r="F271" s="255" t="s">
        <v>139</v>
      </c>
      <c r="G271" s="253"/>
      <c r="H271" s="256">
        <v>357</v>
      </c>
      <c r="I271" s="257"/>
      <c r="J271" s="253"/>
      <c r="K271" s="253"/>
      <c r="L271" s="258"/>
      <c r="M271" s="289"/>
      <c r="N271" s="290"/>
      <c r="O271" s="290"/>
      <c r="P271" s="290"/>
      <c r="Q271" s="290"/>
      <c r="R271" s="290"/>
      <c r="S271" s="290"/>
      <c r="T271" s="29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2" t="s">
        <v>129</v>
      </c>
      <c r="AU271" s="262" t="s">
        <v>83</v>
      </c>
      <c r="AV271" s="15" t="s">
        <v>127</v>
      </c>
      <c r="AW271" s="15" t="s">
        <v>31</v>
      </c>
      <c r="AX271" s="15" t="s">
        <v>81</v>
      </c>
      <c r="AY271" s="262" t="s">
        <v>121</v>
      </c>
    </row>
    <row r="272" spans="1:31" s="2" customFormat="1" ht="6.95" customHeight="1">
      <c r="A272" s="39"/>
      <c r="B272" s="67"/>
      <c r="C272" s="68"/>
      <c r="D272" s="68"/>
      <c r="E272" s="68"/>
      <c r="F272" s="68"/>
      <c r="G272" s="68"/>
      <c r="H272" s="68"/>
      <c r="I272" s="68"/>
      <c r="J272" s="68"/>
      <c r="K272" s="68"/>
      <c r="L272" s="45"/>
      <c r="M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</row>
  </sheetData>
  <sheetProtection password="CC35" sheet="1" objects="1" scenarios="1" formatColumns="0" formatRows="0" autoFilter="0"/>
  <autoFilter ref="C129:K27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Janišová Hana, Bc.</dc:creator>
  <cp:keywords/>
  <dc:description/>
  <cp:lastModifiedBy>Janišová Hana, Bc.</cp:lastModifiedBy>
  <dcterms:created xsi:type="dcterms:W3CDTF">2022-04-04T07:00:36Z</dcterms:created>
  <dcterms:modified xsi:type="dcterms:W3CDTF">2022-04-04T07:00:40Z</dcterms:modified>
  <cp:category/>
  <cp:version/>
  <cp:contentType/>
  <cp:contentStatus/>
</cp:coreProperties>
</file>