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katepark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'01 - skatepark'!$C$89:$K$413</definedName>
    <definedName name="_xlnm.Print_Area" localSheetId="1">'01 - skatepark'!$C$4:$J$39,'01 - skatepark'!$C$45:$J$71,'01 - skatepark'!$C$77:$K$413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skatepark'!$89:$89</definedName>
  </definedNames>
  <calcPr fullCalcOnLoad="1"/>
</workbook>
</file>

<file path=xl/sharedStrings.xml><?xml version="1.0" encoding="utf-8"?>
<sst xmlns="http://schemas.openxmlformats.org/spreadsheetml/2006/main" count="3569" uniqueCount="799">
  <si>
    <t>Export Komplet</t>
  </si>
  <si>
    <t>VZ</t>
  </si>
  <si>
    <t>2.0</t>
  </si>
  <si>
    <t>ZAMOK</t>
  </si>
  <si>
    <t>False</t>
  </si>
  <si>
    <t>{946481e1-46d9-4909-90e5-fbe42fc78823}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</si>
  <si>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</si>
  <si>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</si>
  <si>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</si>
  <si>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</si>
  <si>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</si>
  <si>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</si>
  <si>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</si>
  <si>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</si>
  <si>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2113K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</si>
  <si>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</si>
  <si>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</si>
  <si>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Skatepark Cheb</t>
  </si>
  <si>
    <t>KSO:</t>
  </si>
  <si>
    <t/>
  </si>
  <si>
    <t>CC-CZ:</t>
  </si>
  <si>
    <t>Místo:</t>
  </si>
  <si>
    <t>Cheb</t>
  </si>
  <si>
    <t>Datum:</t>
  </si>
  <si>
    <t>5. 10. 2021</t>
  </si>
  <si>
    <t>Zadavatel:</t>
  </si>
  <si>
    <t>IČ:</t>
  </si>
  <si>
    <t>Město Cheb</t>
  </si>
  <si>
    <t>DIČ:</t>
  </si>
  <si>
    <t>Uchazeč:</t>
  </si>
  <si>
    <t>Vyplň údaj</t>
  </si>
  <si>
    <t>Projektant:</t>
  </si>
  <si>
    <t xml:space="preserve"> </t>
  </si>
  <si>
    <t>Zpracovatel: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</si>
  <si>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</si>
  <si>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</si>
  <si>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</si>
  <si>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</si>
  <si>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</si>
  <si>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</si>
  <si>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</si>
  <si>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</si>
  <si>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</si>
  <si>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</si>
  <si>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</si>
  <si>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</si>
  <si>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</si>
  <si>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</si>
  <si>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</si>
  <si>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</si>
  <si>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</si>
  <si>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</si>
  <si>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</si>
  <si>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</si>
  <si>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</si>
  <si>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</si>
  <si>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</si>
  <si>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</si>
  <si>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</si>
  <si>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</si>
  <si>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</si>
  <si>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</si>
  <si>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</si>
  <si>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</si>
  <si>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</si>
  <si>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</si>
  <si>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</si>
  <si>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</si>
  <si>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</si>
  <si>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</si>
  <si>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</si>
  <si>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</si>
  <si>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</si>
  <si>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</si>
  <si>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</si>
  <si>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</si>
  <si>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</si>
  <si>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skatepark</t>
  </si>
  <si>
    <t>STA</t>
  </si>
  <si>
    <t>1</t>
  </si>
  <si>
    <t>{3c9c0b83-d7b5-409a-a396-540d839fc418}</t>
  </si>
  <si>
    <t>2</t>
  </si>
  <si>
    <t>KRYCÍ LIST SOUPISU PRACÍ</t>
  </si>
  <si>
    <t>Objekt:</t>
  </si>
  <si>
    <t>01 - skatepark</t>
  </si>
  <si>
    <t>město Cheb</t>
  </si>
  <si>
    <t>REKAPITULACE ČLENĚNÍ SOUPISU PRACÍ</t>
  </si>
  <si>
    <t>Kód dílu - Popis</t>
  </si>
  <si>
    <t>Cena celkem [CZK]</t>
  </si>
  <si>
    <t>-1</t>
  </si>
  <si>
    <t>1 - SO01 - Bourací a přípravné práce</t>
  </si>
  <si>
    <t xml:space="preserve">    P1 - Přesuny stávající zeminy</t>
  </si>
  <si>
    <t>2 - SO02 - Osvětlení + přípojky</t>
  </si>
  <si>
    <t>3 - SO03 - Fontána + přípojky</t>
  </si>
  <si>
    <t>4 - SO04 - Betonové plochy - Skatepark</t>
  </si>
  <si>
    <t>5 - SO05 - Mlatové plochy</t>
  </si>
  <si>
    <t>6 - SO06 - Dlažba</t>
  </si>
  <si>
    <t xml:space="preserve">7 - SO07 - Mobiliář </t>
  </si>
  <si>
    <t>8 - SO08 - Sadové úpravy</t>
  </si>
  <si>
    <t xml:space="preserve">9 - Hospodaření s dešťovou vodou </t>
  </si>
  <si>
    <t>VN - Vedlejší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</si>
  <si>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</si>
  <si>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</si>
  <si>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</si>
  <si>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</si>
  <si>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</si>
  <si>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</si>
  <si>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</si>
  <si>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</si>
  <si>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</si>
  <si>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</si>
  <si>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</si>
  <si>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</si>
  <si>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</si>
  <si>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SO01 - Bourací a přípravné práce</t>
  </si>
  <si>
    <t>ROZPOCET</t>
  </si>
  <si>
    <t>K</t>
  </si>
  <si>
    <t>121101101</t>
  </si>
  <si>
    <t>Sejmutí ornice s přemístěním do 50 m 300 mm</t>
  </si>
  <si>
    <t>m3</t>
  </si>
  <si>
    <t>RTS</t>
  </si>
  <si>
    <t>4</t>
  </si>
  <si>
    <t>PP</t>
  </si>
  <si>
    <t>162301501</t>
  </si>
  <si>
    <t>Vodorovné přemístění křovin do 5 km D kmene do 100 mm</t>
  </si>
  <si>
    <t>m2</t>
  </si>
  <si>
    <t>CS ÚRS 2021 02</t>
  </si>
  <si>
    <t>Vodorovné přemístění smýcených křovin do průměru kmene 100 mm na vzdálenost do 5 000 m</t>
  </si>
  <si>
    <t>Online PSC</t>
  </si>
  <si>
    <t>https://podminky.urs.cz/item/CS_URS_2021_02/162301501</t>
  </si>
  <si>
    <t>3</t>
  </si>
  <si>
    <t>162301423</t>
  </si>
  <si>
    <t>Vodorovné přemístění větví, kmenů nebo pařezů s naložením, složením a dopravou do 5000 m kmenů  stromů jehlišnatých, průměru přes 100 do 200 mm</t>
  </si>
  <si>
    <t>kus</t>
  </si>
  <si>
    <t>6</t>
  </si>
  <si>
    <t>Vodorovné přemístění větví, kmenů nebo pařezů s naložením, složením a dopravou do 5000 m kmenů stromů jehlišnatých, průměru přes 100 do 200 mm</t>
  </si>
  <si>
    <t>113106000</t>
  </si>
  <si>
    <t>Odstranění stávající dlažby</t>
  </si>
  <si>
    <t>8</t>
  </si>
  <si>
    <t>P1</t>
  </si>
  <si>
    <t>Přesuny stávající zeminy</t>
  </si>
  <si>
    <t>162201102</t>
  </si>
  <si>
    <t>Vodorovné přemístění výkopku z hor.1-4 do 50 m</t>
  </si>
  <si>
    <t>10</t>
  </si>
  <si>
    <t>7</t>
  </si>
  <si>
    <t>460600001</t>
  </si>
  <si>
    <t>Naložení a odvoz zeminy</t>
  </si>
  <si>
    <t>12</t>
  </si>
  <si>
    <t>161101101</t>
  </si>
  <si>
    <t>Svislé přemístění výkopku bez naložení do dopravní nádoby avšak s vyprázdněním dopravní nádoby na hromadu</t>
  </si>
  <si>
    <t>14</t>
  </si>
  <si>
    <t>SO02 - Osvětlení + přípojky</t>
  </si>
  <si>
    <t>9</t>
  </si>
  <si>
    <t>LS1</t>
  </si>
  <si>
    <t>LED světla</t>
  </si>
  <si>
    <t>ks</t>
  </si>
  <si>
    <t>16</t>
  </si>
  <si>
    <t>LS2</t>
  </si>
  <si>
    <t>Spojky k LED světlům</t>
  </si>
  <si>
    <t>18</t>
  </si>
  <si>
    <t>11</t>
  </si>
  <si>
    <t>LS3</t>
  </si>
  <si>
    <t>El. Kabel</t>
  </si>
  <si>
    <t>m</t>
  </si>
  <si>
    <t>20</t>
  </si>
  <si>
    <t>PTL1</t>
  </si>
  <si>
    <t>Pojistky v tělu lampy</t>
  </si>
  <si>
    <t>sada</t>
  </si>
  <si>
    <t>22</t>
  </si>
  <si>
    <t>13</t>
  </si>
  <si>
    <t>M1</t>
  </si>
  <si>
    <t>Montáž</t>
  </si>
  <si>
    <t>24</t>
  </si>
  <si>
    <t>SO03 - Fontána + přípojky</t>
  </si>
  <si>
    <t>TF1</t>
  </si>
  <si>
    <t xml:space="preserve">Technologie Fontány </t>
  </si>
  <si>
    <t>26</t>
  </si>
  <si>
    <t>Technologie Fontány - celková cena</t>
  </si>
  <si>
    <t>P</t>
  </si>
  <si>
    <t>Poznámka k položce:
 samostatný rozpočet  bude předložen před zahájením prací</t>
  </si>
  <si>
    <t>TF2</t>
  </si>
  <si>
    <t>Elektroinstalace Fontány - celková cena</t>
  </si>
  <si>
    <t>28</t>
  </si>
  <si>
    <t>Poznámka k položce:
ŽB šachta fontány
 samostatný rozpočet  bude předložen před zahájením prací</t>
  </si>
  <si>
    <t>17</t>
  </si>
  <si>
    <t>131201112</t>
  </si>
  <si>
    <t>Hloubení nezapaž. jam hor.3 do 1000 m3</t>
  </si>
  <si>
    <t>30</t>
  </si>
  <si>
    <t>32</t>
  </si>
  <si>
    <t>19</t>
  </si>
  <si>
    <t>161101101R00T</t>
  </si>
  <si>
    <t>Svislé přemístění výkopku bez naložení do dopravní nádoby avšak s vyprázdněním nádoby na hromadu</t>
  </si>
  <si>
    <t>34</t>
  </si>
  <si>
    <t>H</t>
  </si>
  <si>
    <t>Hutnění násypového tělesa, strojová modeláž</t>
  </si>
  <si>
    <t>36</t>
  </si>
  <si>
    <t>564281111</t>
  </si>
  <si>
    <t>Podklad nebo podsyp ze štěrkopísku ŠP tl 300 mm</t>
  </si>
  <si>
    <t>38</t>
  </si>
  <si>
    <t>Podklad nebo podsyp ze štěrkopísku ŠP s rozprostřením, vlhčením a zhutněním, po zhutnění tl. 300 mm</t>
  </si>
  <si>
    <t>https://podminky.urs.cz/item/CS_URS_2021_02/564281111</t>
  </si>
  <si>
    <t>452311141</t>
  </si>
  <si>
    <t>Podkladní desky z betonu prostého tř. C 16/20 otevřený výkop</t>
  </si>
  <si>
    <t>40</t>
  </si>
  <si>
    <t>Podkladní a zajišťovací konstrukce z betonu prostého v otevřeném výkopu desky pod potrubí, stoky a drobné objekty z betonu tř. C 16/20</t>
  </si>
  <si>
    <t>https://podminky.urs.cz/item/CS_URS_2021_02/452311141</t>
  </si>
  <si>
    <t>23</t>
  </si>
  <si>
    <t>311112015</t>
  </si>
  <si>
    <t>Uložení tvárnic ztraceného bednění tl.10 cm, zalití tvárnic betonem</t>
  </si>
  <si>
    <t>42</t>
  </si>
  <si>
    <t>275313711</t>
  </si>
  <si>
    <t>Základové patky z betonu tř. C 20/25</t>
  </si>
  <si>
    <t>44</t>
  </si>
  <si>
    <t>Základy z betonu prostého patky a bloky z betonu kamenem neprokládaného tř. C 20/25</t>
  </si>
  <si>
    <t>https://podminky.urs.cz/item/CS_URS_2021_02/275313711</t>
  </si>
  <si>
    <t>25</t>
  </si>
  <si>
    <t>275351215</t>
  </si>
  <si>
    <t>Bednění - zřízení</t>
  </si>
  <si>
    <t>46</t>
  </si>
  <si>
    <t>275351216</t>
  </si>
  <si>
    <t>Bednění  - odstranění</t>
  </si>
  <si>
    <t>48</t>
  </si>
  <si>
    <t>Bednění - odstranění</t>
  </si>
  <si>
    <t>27</t>
  </si>
  <si>
    <t>275361821</t>
  </si>
  <si>
    <t>Výztuž základových patek betonářskou ocelí 10 505 (R)</t>
  </si>
  <si>
    <t>t</t>
  </si>
  <si>
    <t>50</t>
  </si>
  <si>
    <t>Výztuž základů patek z betonářské oceli 10 505 (R)</t>
  </si>
  <si>
    <t>https://podminky.urs.cz/item/CS_URS_2021_02/275361821</t>
  </si>
  <si>
    <t>711210020</t>
  </si>
  <si>
    <t>Provedení hydroizolace stavby dle PD (montáž+materiál+doprava)</t>
  </si>
  <si>
    <t>52</t>
  </si>
  <si>
    <t>29</t>
  </si>
  <si>
    <t>D1</t>
  </si>
  <si>
    <t>Detail + víko šachty</t>
  </si>
  <si>
    <t>kpl</t>
  </si>
  <si>
    <t>54</t>
  </si>
  <si>
    <t>D2</t>
  </si>
  <si>
    <t>Žebřík v šachtě v ŽB</t>
  </si>
  <si>
    <t>56</t>
  </si>
  <si>
    <t>Poznámka k položce:
Elektro ČEZ . pro fontánu a rozvaděč se zázuvky</t>
  </si>
  <si>
    <t>E1</t>
  </si>
  <si>
    <t>Elektroměrka</t>
  </si>
  <si>
    <t>58</t>
  </si>
  <si>
    <t>33</t>
  </si>
  <si>
    <t>E2</t>
  </si>
  <si>
    <t>Chrániče, jistíč a elektropilíř</t>
  </si>
  <si>
    <t>60</t>
  </si>
  <si>
    <t>E3</t>
  </si>
  <si>
    <t>Rozvaděč viz výkresová dokumentace se zásuvky víko</t>
  </si>
  <si>
    <t>62</t>
  </si>
  <si>
    <t>35</t>
  </si>
  <si>
    <t>E4</t>
  </si>
  <si>
    <t>elektro kabel pro fontánu viz PD</t>
  </si>
  <si>
    <t>64</t>
  </si>
  <si>
    <t>E5</t>
  </si>
  <si>
    <t>elektro kabel pro rozvaděč víko viz PD</t>
  </si>
  <si>
    <t>66</t>
  </si>
  <si>
    <t>37</t>
  </si>
  <si>
    <t>E6</t>
  </si>
  <si>
    <t>chráničky el.kabelů</t>
  </si>
  <si>
    <t>68</t>
  </si>
  <si>
    <t>M1M</t>
  </si>
  <si>
    <t>montáž</t>
  </si>
  <si>
    <t>70</t>
  </si>
  <si>
    <t>Poznámka k položce:
Vodovodní přípojky</t>
  </si>
  <si>
    <t>PV1</t>
  </si>
  <si>
    <t>Přeložení vodovodní přípojky</t>
  </si>
  <si>
    <t>72</t>
  </si>
  <si>
    <t>41</t>
  </si>
  <si>
    <t>PV2</t>
  </si>
  <si>
    <t>Montáž napojení vodovodní přípojky, DN32</t>
  </si>
  <si>
    <t>74</t>
  </si>
  <si>
    <t>PV3</t>
  </si>
  <si>
    <t>Montáž vodovodní armatury</t>
  </si>
  <si>
    <t>76</t>
  </si>
  <si>
    <t>43</t>
  </si>
  <si>
    <t>PV4</t>
  </si>
  <si>
    <t>Montáž vodovodního potrubí z plastu v otevřeném výkopu</t>
  </si>
  <si>
    <t>78</t>
  </si>
  <si>
    <t>PT</t>
  </si>
  <si>
    <t>Potrubí, tvarovky</t>
  </si>
  <si>
    <t>80</t>
  </si>
  <si>
    <t>45</t>
  </si>
  <si>
    <t>Z1</t>
  </si>
  <si>
    <t>Zapojené pítka k vodovu, instalace</t>
  </si>
  <si>
    <t>82</t>
  </si>
  <si>
    <t>Poznámka k položce:
Dešťová kanalizace</t>
  </si>
  <si>
    <t>47</t>
  </si>
  <si>
    <t>PTP</t>
  </si>
  <si>
    <t>Potrubí, tvarovky, práce</t>
  </si>
  <si>
    <t>84</t>
  </si>
  <si>
    <t>SO04 - Betonové plochy - Skatepark</t>
  </si>
  <si>
    <t>49</t>
  </si>
  <si>
    <t>289970111</t>
  </si>
  <si>
    <t>Geotextílie netkaná pro ochranu, separaci nebo filtraci, měrná hmotnost přes 200 do 300 g/m2</t>
  </si>
  <si>
    <t>86</t>
  </si>
  <si>
    <t>88</t>
  </si>
  <si>
    <t>51</t>
  </si>
  <si>
    <t>90</t>
  </si>
  <si>
    <t>MM1</t>
  </si>
  <si>
    <t>Modelace překážek tělesa ze ŠD</t>
  </si>
  <si>
    <t>92</t>
  </si>
  <si>
    <t>53</t>
  </si>
  <si>
    <t>JD1</t>
  </si>
  <si>
    <t>Jemné dokončovací strojové a ruční zemní práce</t>
  </si>
  <si>
    <t>94</t>
  </si>
  <si>
    <t>Poznámka k položce:
Betonová kce skatepark
Beton podlaha</t>
  </si>
  <si>
    <t>96</t>
  </si>
  <si>
    <t>57</t>
  </si>
  <si>
    <t>S1</t>
  </si>
  <si>
    <t>Strojově a ručně hlazený beton C25/30 na vodorovných plochách, řezání dilatací tmelení dilatací</t>
  </si>
  <si>
    <t>98</t>
  </si>
  <si>
    <t>275351215R00T</t>
  </si>
  <si>
    <t>Bednění zřízení překážek a desky, CNC šablony, systémové bednění</t>
  </si>
  <si>
    <t>100</t>
  </si>
  <si>
    <t>59</t>
  </si>
  <si>
    <t>275351216R00T</t>
  </si>
  <si>
    <t>Bednění odstranění překážek a desky, CNC šablony, systémové bednění</t>
  </si>
  <si>
    <t>102</t>
  </si>
  <si>
    <t>104</t>
  </si>
  <si>
    <t>Poznámka k položce:
Beton šikmé plochy+rádius</t>
  </si>
  <si>
    <t>106</t>
  </si>
  <si>
    <t>63</t>
  </si>
  <si>
    <t>BC1</t>
  </si>
  <si>
    <t>Beton C25/30 - 15cm, ruční modelace a hlazení, specifikace dle PD na šikmých plochách a radiusech řezání dilatací</t>
  </si>
  <si>
    <t>108</t>
  </si>
  <si>
    <t>110</t>
  </si>
  <si>
    <t>65</t>
  </si>
  <si>
    <t>112</t>
  </si>
  <si>
    <t>Poznámka k položce:
Beton bedny lemující</t>
  </si>
  <si>
    <t>67</t>
  </si>
  <si>
    <t>114</t>
  </si>
  <si>
    <t>116</t>
  </si>
  <si>
    <t>69</t>
  </si>
  <si>
    <t>118</t>
  </si>
  <si>
    <t>120</t>
  </si>
  <si>
    <t>71</t>
  </si>
  <si>
    <t>122</t>
  </si>
  <si>
    <t>124</t>
  </si>
  <si>
    <t>Poznámka k položce:
Zbarvení betonu</t>
  </si>
  <si>
    <t>PP1</t>
  </si>
  <si>
    <t>Práškový pigment do betonu RAL 1012 ( plocha = 313 m2 )</t>
  </si>
  <si>
    <t>kg</t>
  </si>
  <si>
    <t>126</t>
  </si>
  <si>
    <t>Poznámka k položce:
Konstrukce zámečnické skatepark</t>
  </si>
  <si>
    <t>KT1</t>
  </si>
  <si>
    <t>Koping TR 60x5, nátěr RAL 9005 + ohýbání</t>
  </si>
  <si>
    <t>128</t>
  </si>
  <si>
    <t>77</t>
  </si>
  <si>
    <t>KT2</t>
  </si>
  <si>
    <t>Rail TR 60x5, nátěr RAL 9005 + výroba, ukotvení</t>
  </si>
  <si>
    <t>130</t>
  </si>
  <si>
    <t>J1</t>
  </si>
  <si>
    <t>Jekl 200x100x5, nátěr RAL 9005 (překážky)</t>
  </si>
  <si>
    <t>132</t>
  </si>
  <si>
    <t>79</t>
  </si>
  <si>
    <t>998767101</t>
  </si>
  <si>
    <t>Přesun hmot tonážní pro zámečnické konstrukce v objektech v do 6 m</t>
  </si>
  <si>
    <t>134</t>
  </si>
  <si>
    <t>Přesun hmot pro zámečnické konstrukce stanovený z hmotnosti přesunovaného materiálu vodorovná dopravní vzdálenost do 50 m v objektech výšky do 6 m</t>
  </si>
  <si>
    <t>https://podminky.urs.cz/item/CS_URS_2021_02/998767101</t>
  </si>
  <si>
    <t>M1T</t>
  </si>
  <si>
    <t>Ocelová pásovina, nátěr RAL 9005</t>
  </si>
  <si>
    <t>136</t>
  </si>
  <si>
    <t>5</t>
  </si>
  <si>
    <t>SO05 - Mlatové plochy</t>
  </si>
  <si>
    <t>81</t>
  </si>
  <si>
    <t>138</t>
  </si>
  <si>
    <t>V1</t>
  </si>
  <si>
    <t>Ocelová pásovina 200x10 válcovaná</t>
  </si>
  <si>
    <t>140</t>
  </si>
  <si>
    <t>83</t>
  </si>
  <si>
    <t>Z13</t>
  </si>
  <si>
    <t>Ukotvení ocelové pásoviny do zeminy přes roxory</t>
  </si>
  <si>
    <t>142</t>
  </si>
  <si>
    <t>564281111R00T</t>
  </si>
  <si>
    <t>Podklad ze štěrkodrtě skladba viz výkresová dok.</t>
  </si>
  <si>
    <t>144</t>
  </si>
  <si>
    <t>85</t>
  </si>
  <si>
    <t>RV1</t>
  </si>
  <si>
    <t>Vápenná prosívka, uhličitan vápenatý</t>
  </si>
  <si>
    <t>146</t>
  </si>
  <si>
    <t>DM3</t>
  </si>
  <si>
    <t>Distribuce materiálu v ploše</t>
  </si>
  <si>
    <t>148</t>
  </si>
  <si>
    <t>87</t>
  </si>
  <si>
    <t>215901101</t>
  </si>
  <si>
    <t>Zhutnění podloží z hornin soudržných nebo nesoudržných pod násypy</t>
  </si>
  <si>
    <t>150</t>
  </si>
  <si>
    <t>Zhutnění podloží pod násypy z rostlé horniny třídy těžitelnosti I a II, skupiny 1 až 4 z hornin soudružných a nesoudržných</t>
  </si>
  <si>
    <t>https://podminky.urs.cz/item/CS_URS_2021_02/215901101</t>
  </si>
  <si>
    <t>D3</t>
  </si>
  <si>
    <t>Doprava (štěrk, písek, ostatní materiály)</t>
  </si>
  <si>
    <t>152</t>
  </si>
  <si>
    <t>SO06 - Dlažba</t>
  </si>
  <si>
    <t>89</t>
  </si>
  <si>
    <t>59631282RT</t>
  </si>
  <si>
    <t>Cihlová dlažba 200x100x52, rovné hrany, červená barva</t>
  </si>
  <si>
    <t>154</t>
  </si>
  <si>
    <t>TV1</t>
  </si>
  <si>
    <t>Výplň spár křemičitým pískem dle TP</t>
  </si>
  <si>
    <t>156</t>
  </si>
  <si>
    <t>91</t>
  </si>
  <si>
    <t>D1D</t>
  </si>
  <si>
    <t>Vodopropustná zálivka spáry beton-dlažba š.10mm</t>
  </si>
  <si>
    <t>158</t>
  </si>
  <si>
    <t>DT3</t>
  </si>
  <si>
    <t>Provedení zálivky styčné spáry beton-dlažba</t>
  </si>
  <si>
    <t>160</t>
  </si>
  <si>
    <t>93</t>
  </si>
  <si>
    <t>632939111</t>
  </si>
  <si>
    <t>Pokládka dlažby cihelné</t>
  </si>
  <si>
    <t>162</t>
  </si>
  <si>
    <t>TR6</t>
  </si>
  <si>
    <t>Příplatek za přířez hran dlažby v zatáčce</t>
  </si>
  <si>
    <t>164</t>
  </si>
  <si>
    <t>95</t>
  </si>
  <si>
    <t>JK6</t>
  </si>
  <si>
    <t>Přesun hmot na staveništi, doprava štěrku a osob</t>
  </si>
  <si>
    <t>166</t>
  </si>
  <si>
    <t>RT3</t>
  </si>
  <si>
    <t>Doprava</t>
  </si>
  <si>
    <t>168</t>
  </si>
  <si>
    <t>97</t>
  </si>
  <si>
    <t>CC1</t>
  </si>
  <si>
    <t>Cihelné červené pásky</t>
  </si>
  <si>
    <t>170</t>
  </si>
  <si>
    <t>172</t>
  </si>
  <si>
    <t>99</t>
  </si>
  <si>
    <t>FL1</t>
  </si>
  <si>
    <t>Flexibilní lepidlo s přísadou trasu pro lepení cihlových pásků</t>
  </si>
  <si>
    <t>174</t>
  </si>
  <si>
    <t>ZT3</t>
  </si>
  <si>
    <t>Přesunutí mobiliáře viz výkres B.7.1., zrušení pítka, přemístěná pítka</t>
  </si>
  <si>
    <t>176</t>
  </si>
  <si>
    <t xml:space="preserve">SO07 - Mobiliář </t>
  </si>
  <si>
    <t>101</t>
  </si>
  <si>
    <t>ZP1</t>
  </si>
  <si>
    <t>Přesunutí mobiliáře viz výkres B.7.1., zrušení pítka, přemístění pítka</t>
  </si>
  <si>
    <t>178</t>
  </si>
  <si>
    <t>SO08 - Sadové úpravy</t>
  </si>
  <si>
    <t>103</t>
  </si>
  <si>
    <t>HL5</t>
  </si>
  <si>
    <t>Hloubení jam pro výsadbu dřevin strojně v rovině nebo ve svahu do 1:5 objemu</t>
  </si>
  <si>
    <t>180</t>
  </si>
  <si>
    <t>184102117</t>
  </si>
  <si>
    <t>Výsadba dřeviny s balem D přes 0,8 do 1 m do jamky se zalitím v rovině a svahu do 1:5</t>
  </si>
  <si>
    <t>182</t>
  </si>
  <si>
    <t>Výsadba dřeviny s balem do předem vyhloubené jamky se zalitím v rovině nebo na svahu do 1:5, při průměru balu přes 800 do 1000 mm</t>
  </si>
  <si>
    <t>https://podminky.urs.cz/item/CS_URS_2021_02/184102117</t>
  </si>
  <si>
    <t>105</t>
  </si>
  <si>
    <t>J1C</t>
  </si>
  <si>
    <t>aplikace půdního kondicionéru do výsadbové jámy</t>
  </si>
  <si>
    <t>184</t>
  </si>
  <si>
    <t>184921093</t>
  </si>
  <si>
    <t>Mulčování záhonů kačírkem tl. vrstvy do 0,1 m v rovině a svahu do 1:5</t>
  </si>
  <si>
    <t>186</t>
  </si>
  <si>
    <t>107</t>
  </si>
  <si>
    <t>VO1</t>
  </si>
  <si>
    <t>Nátěr přípravkem Arboflex (2 vrstvy) včetně očištění kmene</t>
  </si>
  <si>
    <t>188</t>
  </si>
  <si>
    <t>184805312</t>
  </si>
  <si>
    <t>Řez stromu výchovný alejových stromů výšky přes 4 do 6 m</t>
  </si>
  <si>
    <t>190</t>
  </si>
  <si>
    <t>109</t>
  </si>
  <si>
    <t>MMZ3</t>
  </si>
  <si>
    <t>Montáž prvků městské a zahradní architektury hmotnosti do 0,1 t (ochranná a kotvící kce ke stromům)</t>
  </si>
  <si>
    <t>192</t>
  </si>
  <si>
    <t>KPC1</t>
  </si>
  <si>
    <t>Ukotvení dřeviny textilními popruhy k připravené konstrukce (vč. materiálu)</t>
  </si>
  <si>
    <t>194</t>
  </si>
  <si>
    <t>111</t>
  </si>
  <si>
    <t>TT3</t>
  </si>
  <si>
    <t>Instalace vaků na zalévání</t>
  </si>
  <si>
    <t>196</t>
  </si>
  <si>
    <t>Poznámka k položce:
Materiál - výsadba stromů</t>
  </si>
  <si>
    <t>113</t>
  </si>
  <si>
    <t>G1</t>
  </si>
  <si>
    <t>Gleditsia triacanthos Moraine - zb, ok 10-12</t>
  </si>
  <si>
    <t>198</t>
  </si>
  <si>
    <t>KS5</t>
  </si>
  <si>
    <t>Jeklová konstrukce k ochraně a kotvení stromů, svařovaná, demontovatelná  (dle specifikace v TZ)</t>
  </si>
  <si>
    <t>200</t>
  </si>
  <si>
    <t>Jeklová konstrukce k ochraně a kotvení stromů, svařovaná, demontovatelná (dle specifikace v TZ)</t>
  </si>
  <si>
    <t>115</t>
  </si>
  <si>
    <t>H3</t>
  </si>
  <si>
    <t>Ochranný nátěr arboflex ( 250 g/strom - kmenný tvar )</t>
  </si>
  <si>
    <t>202</t>
  </si>
  <si>
    <t>10391505.A</t>
  </si>
  <si>
    <t>půdní kondicionér ( 200 g / strom )</t>
  </si>
  <si>
    <t>204</t>
  </si>
  <si>
    <t>117</t>
  </si>
  <si>
    <t>VZ1</t>
  </si>
  <si>
    <t>voda na zalití (60 l/strom)</t>
  </si>
  <si>
    <t>206</t>
  </si>
  <si>
    <t>ZT1</t>
  </si>
  <si>
    <t>vaky na zalévání stromů (vaky po ukončení rozvojové péče zůstanou v majetku investora)</t>
  </si>
  <si>
    <t>208</t>
  </si>
  <si>
    <t>Poznámka k položce:
Rozvojová péče - 1. rok</t>
  </si>
  <si>
    <t>ZS1</t>
  </si>
  <si>
    <t>Zalití rostlin vodou do 20 m2 (60 l/strom, 12 opakování)</t>
  </si>
  <si>
    <t>210</t>
  </si>
  <si>
    <t>121</t>
  </si>
  <si>
    <t>DV3</t>
  </si>
  <si>
    <t>Dovoz vody pro zálivku rostlin za vzdálenost do 1000 m</t>
  </si>
  <si>
    <t>212</t>
  </si>
  <si>
    <t>FD1</t>
  </si>
  <si>
    <t>Kontrola stavu dřevin a kontrola úvazků kotvení (4 x ročně)</t>
  </si>
  <si>
    <t>214</t>
  </si>
  <si>
    <t>123</t>
  </si>
  <si>
    <t>184911111</t>
  </si>
  <si>
    <t>Znovuuvázání dřeviny ke kůlům</t>
  </si>
  <si>
    <t>216</t>
  </si>
  <si>
    <t>Znovuuvázání dřeviny jedním úvazkem ke stávajícímu kůlu</t>
  </si>
  <si>
    <t>https://podminky.urs.cz/item/CS_URS_2021_02/184911111</t>
  </si>
  <si>
    <t>O1</t>
  </si>
  <si>
    <t>Odplevelení výsadeb dřevin soliterních 4x ročně (včetně odstranění odpadků)</t>
  </si>
  <si>
    <t>218</t>
  </si>
  <si>
    <t>125</t>
  </si>
  <si>
    <t>VC1</t>
  </si>
  <si>
    <t>odinstalování vaků na zalévání</t>
  </si>
  <si>
    <t>220</t>
  </si>
  <si>
    <t>Poznámka k položce:
Rozvojová péče - 2. rok</t>
  </si>
  <si>
    <t>127</t>
  </si>
  <si>
    <t>VZ1.1</t>
  </si>
  <si>
    <t>instalace vaků na zalévání</t>
  </si>
  <si>
    <t>222</t>
  </si>
  <si>
    <t>ZS2</t>
  </si>
  <si>
    <t>Zalití rostlin vodou do 20 m2 (60 l/strom, 8 opakování)</t>
  </si>
  <si>
    <t>224</t>
  </si>
  <si>
    <t>129</t>
  </si>
  <si>
    <t>226</t>
  </si>
  <si>
    <t>228</t>
  </si>
  <si>
    <t>131</t>
  </si>
  <si>
    <t>230</t>
  </si>
  <si>
    <t>232</t>
  </si>
  <si>
    <t>133</t>
  </si>
  <si>
    <t>234</t>
  </si>
  <si>
    <t>Poznámka k položce:
Rozvojová péče - 3. rok</t>
  </si>
  <si>
    <t>135</t>
  </si>
  <si>
    <t>236</t>
  </si>
  <si>
    <t>ZS3</t>
  </si>
  <si>
    <t>Zalití rostlin vodou do 20 m2 (60 l/strom, 6 opakování)</t>
  </si>
  <si>
    <t>238</t>
  </si>
  <si>
    <t>137</t>
  </si>
  <si>
    <t>240</t>
  </si>
  <si>
    <t>242</t>
  </si>
  <si>
    <t>139</t>
  </si>
  <si>
    <t>DO1</t>
  </si>
  <si>
    <t>Odstranění úvazku dřeviny</t>
  </si>
  <si>
    <t>244</t>
  </si>
  <si>
    <t>246</t>
  </si>
  <si>
    <t>141</t>
  </si>
  <si>
    <t>S3</t>
  </si>
  <si>
    <t>řez stromu výchovný alejových stromů výšky přes 4 do 6 m</t>
  </si>
  <si>
    <t>248</t>
  </si>
  <si>
    <t>O1T</t>
  </si>
  <si>
    <t>Odvoz a likvidace ořezaných větví</t>
  </si>
  <si>
    <t>250</t>
  </si>
  <si>
    <t>143</t>
  </si>
  <si>
    <t>252</t>
  </si>
  <si>
    <t>Poznámka k položce:
Ostatní sadové úpravy</t>
  </si>
  <si>
    <t>145</t>
  </si>
  <si>
    <t>18241</t>
  </si>
  <si>
    <t>ZALOŽENÍ TRÁVNÍKU VÝSEVEM nákup, dovoz, výsadba</t>
  </si>
  <si>
    <t>254</t>
  </si>
  <si>
    <t>182001132</t>
  </si>
  <si>
    <t>Dosvahování krajů plochy</t>
  </si>
  <si>
    <t>256</t>
  </si>
  <si>
    <t xml:space="preserve">Hospodaření s dešťovou vodou </t>
  </si>
  <si>
    <t>147</t>
  </si>
  <si>
    <t>871238111</t>
  </si>
  <si>
    <t>Kladení drenážního potrubí z tvrdého PVC průměru přes 150 do 200 mm</t>
  </si>
  <si>
    <t>258</t>
  </si>
  <si>
    <t>Kladení drenážního potrubí z plastických hmot do připravené rýhy z tvrdého PVC, průměru přes 150 do 200 mm</t>
  </si>
  <si>
    <t>https://podminky.urs.cz/item/CS_URS_2021_02/871238111</t>
  </si>
  <si>
    <t>175101101</t>
  </si>
  <si>
    <t>Obsyp potrubí bez prohození sypaniny s dodáním štěrkopísku frakce 0 - 22 mm</t>
  </si>
  <si>
    <t>260</t>
  </si>
  <si>
    <t>149</t>
  </si>
  <si>
    <t>28611226.A</t>
  </si>
  <si>
    <t>Trubka PVC drenážní flexibilní d 200 mm</t>
  </si>
  <si>
    <t>262</t>
  </si>
  <si>
    <t>264</t>
  </si>
  <si>
    <t>151</t>
  </si>
  <si>
    <t>58344198RT</t>
  </si>
  <si>
    <t>Štěrk</t>
  </si>
  <si>
    <t>266</t>
  </si>
  <si>
    <t>T1</t>
  </si>
  <si>
    <t>Travobylinná směs Štěrkový trávník s řebříčkem - směs pro parkovací plochy</t>
  </si>
  <si>
    <t>268</t>
  </si>
  <si>
    <t>153</t>
  </si>
  <si>
    <t>PV11</t>
  </si>
  <si>
    <t>Podlahová výpusť bazén</t>
  </si>
  <si>
    <t>270</t>
  </si>
  <si>
    <t>871251111</t>
  </si>
  <si>
    <t>Montáž trubek z PVC ve výkopu d 110 mm</t>
  </si>
  <si>
    <t>272</t>
  </si>
  <si>
    <t>155</t>
  </si>
  <si>
    <t>28611141.A</t>
  </si>
  <si>
    <t>Trubka kanalizační  110x3,2x1000 mm</t>
  </si>
  <si>
    <t>274</t>
  </si>
  <si>
    <t>Trubka kanalizační 110x3,2x1000 mm</t>
  </si>
  <si>
    <t>276</t>
  </si>
  <si>
    <t>VN</t>
  </si>
  <si>
    <t>Vedlejší náklady</t>
  </si>
  <si>
    <t>157</t>
  </si>
  <si>
    <t>005121 R</t>
  </si>
  <si>
    <t>Zařízení staveniště</t>
  </si>
  <si>
    <t>Soubor</t>
  </si>
  <si>
    <t>278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</si>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</sst>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62301501" TargetMode="External" /><Relationship Id="rId2" Type="http://schemas.openxmlformats.org/officeDocument/2006/relationships/hyperlink" Target="https://podminky.urs.cz/item/CS_URS_2021_02/564281111" TargetMode="External" /><Relationship Id="rId3" Type="http://schemas.openxmlformats.org/officeDocument/2006/relationships/hyperlink" Target="https://podminky.urs.cz/item/CS_URS_2021_02/452311141" TargetMode="External" /><Relationship Id="rId4" Type="http://schemas.openxmlformats.org/officeDocument/2006/relationships/hyperlink" Target="https://podminky.urs.cz/item/CS_URS_2021_02/275313711" TargetMode="External" /><Relationship Id="rId5" Type="http://schemas.openxmlformats.org/officeDocument/2006/relationships/hyperlink" Target="https://podminky.urs.cz/item/CS_URS_2021_02/275361821" TargetMode="External" /><Relationship Id="rId6" Type="http://schemas.openxmlformats.org/officeDocument/2006/relationships/hyperlink" Target="https://podminky.urs.cz/item/CS_URS_2021_02/564281111" TargetMode="External" /><Relationship Id="rId7" Type="http://schemas.openxmlformats.org/officeDocument/2006/relationships/hyperlink" Target="https://podminky.urs.cz/item/CS_URS_2021_02/275313711" TargetMode="External" /><Relationship Id="rId8" Type="http://schemas.openxmlformats.org/officeDocument/2006/relationships/hyperlink" Target="https://podminky.urs.cz/item/CS_URS_2021_02/275361821" TargetMode="External" /><Relationship Id="rId9" Type="http://schemas.openxmlformats.org/officeDocument/2006/relationships/hyperlink" Target="https://podminky.urs.cz/item/CS_URS_2021_02/275313711" TargetMode="External" /><Relationship Id="rId10" Type="http://schemas.openxmlformats.org/officeDocument/2006/relationships/hyperlink" Target="https://podminky.urs.cz/item/CS_URS_2021_02/275361821" TargetMode="External" /><Relationship Id="rId11" Type="http://schemas.openxmlformats.org/officeDocument/2006/relationships/hyperlink" Target="https://podminky.urs.cz/item/CS_URS_2021_02/275313711" TargetMode="External" /><Relationship Id="rId12" Type="http://schemas.openxmlformats.org/officeDocument/2006/relationships/hyperlink" Target="https://podminky.urs.cz/item/CS_URS_2021_02/275361821" TargetMode="External" /><Relationship Id="rId13" Type="http://schemas.openxmlformats.org/officeDocument/2006/relationships/hyperlink" Target="https://podminky.urs.cz/item/CS_URS_2021_02/452311141" TargetMode="External" /><Relationship Id="rId14" Type="http://schemas.openxmlformats.org/officeDocument/2006/relationships/hyperlink" Target="https://podminky.urs.cz/item/CS_URS_2021_02/998767101" TargetMode="External" /><Relationship Id="rId15" Type="http://schemas.openxmlformats.org/officeDocument/2006/relationships/hyperlink" Target="https://podminky.urs.cz/item/CS_URS_2021_02/215901101" TargetMode="External" /><Relationship Id="rId16" Type="http://schemas.openxmlformats.org/officeDocument/2006/relationships/hyperlink" Target="https://podminky.urs.cz/item/CS_URS_2021_02/184102117" TargetMode="External" /><Relationship Id="rId17" Type="http://schemas.openxmlformats.org/officeDocument/2006/relationships/hyperlink" Target="https://podminky.urs.cz/item/CS_URS_2021_02/184911111" TargetMode="External" /><Relationship Id="rId18" Type="http://schemas.openxmlformats.org/officeDocument/2006/relationships/hyperlink" Target="https://podminky.urs.cz/item/CS_URS_2021_02/184911111" TargetMode="External" /><Relationship Id="rId19" Type="http://schemas.openxmlformats.org/officeDocument/2006/relationships/hyperlink" Target="https://podminky.urs.cz/item/CS_URS_2021_02/871238111" TargetMode="External" /><Relationship Id="rId2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4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34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36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41</v>
      </c>
      <c r="E29" s="45"/>
      <c r="F29" s="30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47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48</v>
      </c>
      <c r="U35" s="52"/>
      <c r="V35" s="52"/>
      <c r="W35" s="52"/>
      <c r="X35" s="54" t="s">
        <v>49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50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2113K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Skatepark Cheb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Cheb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5. 10. 2021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>Město Cheb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31</v>
      </c>
      <c r="AJ49" s="38"/>
      <c r="AK49" s="38"/>
      <c r="AL49" s="38"/>
      <c r="AM49" s="71" t="str">
        <f>IF(E17="","",E17)</f>
        <v xml:space="preserve"> </v>
      </c>
      <c r="AN49" s="62"/>
      <c r="AO49" s="62"/>
      <c r="AP49" s="62"/>
      <c r="AQ49" s="38"/>
      <c r="AR49" s="42"/>
      <c r="AS49" s="72" t="s">
        <v>51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29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33</v>
      </c>
      <c r="AJ50" s="38"/>
      <c r="AK50" s="38"/>
      <c r="AL50" s="38"/>
      <c r="AM50" s="71" t="str">
        <f>IF(E20="","",E20)</f>
        <v xml:space="preserve"> 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52</v>
      </c>
      <c r="D52" s="85"/>
      <c r="E52" s="85"/>
      <c r="F52" s="85"/>
      <c r="G52" s="85"/>
      <c r="H52" s="86"/>
      <c r="I52" s="87" t="s">
        <v>53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54</v>
      </c>
      <c r="AH52" s="85"/>
      <c r="AI52" s="85"/>
      <c r="AJ52" s="85"/>
      <c r="AK52" s="85"/>
      <c r="AL52" s="85"/>
      <c r="AM52" s="85"/>
      <c r="AN52" s="87" t="s">
        <v>55</v>
      </c>
      <c r="AO52" s="85"/>
      <c r="AP52" s="85"/>
      <c r="AQ52" s="89" t="s">
        <v>56</v>
      </c>
      <c r="AR52" s="42"/>
      <c r="AS52" s="90" t="s">
        <v>57</v>
      </c>
      <c r="AT52" s="91" t="s">
        <v>58</v>
      </c>
      <c r="AU52" s="91" t="s">
        <v>59</v>
      </c>
      <c r="AV52" s="91" t="s">
        <v>60</v>
      </c>
      <c r="AW52" s="91" t="s">
        <v>61</v>
      </c>
      <c r="AX52" s="91" t="s">
        <v>62</v>
      </c>
      <c r="AY52" s="91" t="s">
        <v>63</v>
      </c>
      <c r="AZ52" s="91" t="s">
        <v>64</v>
      </c>
      <c r="BA52" s="91" t="s">
        <v>65</v>
      </c>
      <c r="BB52" s="91" t="s">
        <v>66</v>
      </c>
      <c r="BC52" s="91" t="s">
        <v>67</v>
      </c>
      <c r="BD52" s="92" t="s">
        <v>68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69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ROUND(AS55,2)</f>
        <v>0</v>
      </c>
      <c r="AT54" s="104">
        <f>ROUND(SUM(AV54:AW54),2)</f>
        <v>0</v>
      </c>
      <c r="AU54" s="105">
        <f>ROUND(AU55,5)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ROUND(AZ55,2)</f>
        <v>0</v>
      </c>
      <c r="BA54" s="104">
        <f>ROUND(BA55,2)</f>
        <v>0</v>
      </c>
      <c r="BB54" s="104">
        <f>ROUND(BB55,2)</f>
        <v>0</v>
      </c>
      <c r="BC54" s="104">
        <f>ROUND(BC55,2)</f>
        <v>0</v>
      </c>
      <c r="BD54" s="106">
        <f>ROUND(BD55,2)</f>
        <v>0</v>
      </c>
      <c r="BE54" s="6"/>
      <c r="BS54" s="107" t="s">
        <v>70</v>
      </c>
      <c r="BT54" s="107" t="s">
        <v>71</v>
      </c>
      <c r="BU54" s="108" t="s">
        <v>72</v>
      </c>
      <c r="BV54" s="107" t="s">
        <v>73</v>
      </c>
      <c r="BW54" s="107" t="s">
        <v>5</v>
      </c>
      <c r="BX54" s="107" t="s">
        <v>74</v>
      </c>
      <c r="CL54" s="107" t="s">
        <v>19</v>
      </c>
    </row>
    <row r="55" spans="1:91" s="7" customFormat="1" ht="16.5" customHeight="1">
      <c r="A55" s="109" t="s">
        <v>75</v>
      </c>
      <c r="B55" s="110"/>
      <c r="C55" s="111"/>
      <c r="D55" s="112" t="s">
        <v>76</v>
      </c>
      <c r="E55" s="112"/>
      <c r="F55" s="112"/>
      <c r="G55" s="112"/>
      <c r="H55" s="112"/>
      <c r="I55" s="113"/>
      <c r="J55" s="112" t="s">
        <v>77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'01 - skatepark'!J30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78</v>
      </c>
      <c r="AR55" s="116"/>
      <c r="AS55" s="117">
        <v>0</v>
      </c>
      <c r="AT55" s="118">
        <f>ROUND(SUM(AV55:AW55),2)</f>
        <v>0</v>
      </c>
      <c r="AU55" s="119">
        <f>'01 - skatepark'!P90</f>
        <v>0</v>
      </c>
      <c r="AV55" s="118">
        <f>'01 - skatepark'!J33</f>
        <v>0</v>
      </c>
      <c r="AW55" s="118">
        <f>'01 - skatepark'!J34</f>
        <v>0</v>
      </c>
      <c r="AX55" s="118">
        <f>'01 - skatepark'!J35</f>
        <v>0</v>
      </c>
      <c r="AY55" s="118">
        <f>'01 - skatepark'!J36</f>
        <v>0</v>
      </c>
      <c r="AZ55" s="118">
        <f>'01 - skatepark'!F33</f>
        <v>0</v>
      </c>
      <c r="BA55" s="118">
        <f>'01 - skatepark'!F34</f>
        <v>0</v>
      </c>
      <c r="BB55" s="118">
        <f>'01 - skatepark'!F35</f>
        <v>0</v>
      </c>
      <c r="BC55" s="118">
        <f>'01 - skatepark'!F36</f>
        <v>0</v>
      </c>
      <c r="BD55" s="120">
        <f>'01 - skatepark'!F37</f>
        <v>0</v>
      </c>
      <c r="BE55" s="7"/>
      <c r="BT55" s="121" t="s">
        <v>79</v>
      </c>
      <c r="BV55" s="121" t="s">
        <v>73</v>
      </c>
      <c r="BW55" s="121" t="s">
        <v>80</v>
      </c>
      <c r="BX55" s="121" t="s">
        <v>5</v>
      </c>
      <c r="CL55" s="121" t="s">
        <v>19</v>
      </c>
      <c r="CM55" s="121" t="s">
        <v>81</v>
      </c>
    </row>
    <row r="56" spans="1:57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 - skatepark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80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8"/>
      <c r="AT3" s="15" t="s">
        <v>81</v>
      </c>
    </row>
    <row r="4" spans="2:46" s="1" customFormat="1" ht="24.95" customHeight="1">
      <c r="B4" s="18"/>
      <c r="D4" s="124" t="s">
        <v>82</v>
      </c>
      <c r="L4" s="18"/>
      <c r="M4" s="125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26" t="s">
        <v>16</v>
      </c>
      <c r="L6" s="18"/>
    </row>
    <row r="7" spans="2:12" s="1" customFormat="1" ht="16.5" customHeight="1">
      <c r="B7" s="18"/>
      <c r="E7" s="127" t="str">
        <f>'Rekapitulace stavby'!K6</f>
        <v>Skatepark Cheb</v>
      </c>
      <c r="F7" s="126"/>
      <c r="G7" s="126"/>
      <c r="H7" s="126"/>
      <c r="L7" s="18"/>
    </row>
    <row r="8" spans="1:31" s="2" customFormat="1" ht="12" customHeight="1">
      <c r="A8" s="36"/>
      <c r="B8" s="42"/>
      <c r="C8" s="36"/>
      <c r="D8" s="126" t="s">
        <v>83</v>
      </c>
      <c r="E8" s="36"/>
      <c r="F8" s="36"/>
      <c r="G8" s="36"/>
      <c r="H8" s="36"/>
      <c r="I8" s="36"/>
      <c r="J8" s="36"/>
      <c r="K8" s="36"/>
      <c r="L8" s="12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29" t="s">
        <v>84</v>
      </c>
      <c r="F9" s="36"/>
      <c r="G9" s="36"/>
      <c r="H9" s="36"/>
      <c r="I9" s="36"/>
      <c r="J9" s="36"/>
      <c r="K9" s="36"/>
      <c r="L9" s="12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2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26" t="s">
        <v>18</v>
      </c>
      <c r="E11" s="36"/>
      <c r="F11" s="130" t="s">
        <v>19</v>
      </c>
      <c r="G11" s="36"/>
      <c r="H11" s="36"/>
      <c r="I11" s="126" t="s">
        <v>20</v>
      </c>
      <c r="J11" s="130" t="s">
        <v>19</v>
      </c>
      <c r="K11" s="36"/>
      <c r="L11" s="12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26" t="s">
        <v>21</v>
      </c>
      <c r="E12" s="36"/>
      <c r="F12" s="130" t="s">
        <v>22</v>
      </c>
      <c r="G12" s="36"/>
      <c r="H12" s="36"/>
      <c r="I12" s="126" t="s">
        <v>23</v>
      </c>
      <c r="J12" s="131" t="str">
        <f>'Rekapitulace stavby'!AN8</f>
        <v>5. 10. 2021</v>
      </c>
      <c r="K12" s="36"/>
      <c r="L12" s="12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2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26" t="s">
        <v>25</v>
      </c>
      <c r="E14" s="36"/>
      <c r="F14" s="36"/>
      <c r="G14" s="36"/>
      <c r="H14" s="36"/>
      <c r="I14" s="126" t="s">
        <v>26</v>
      </c>
      <c r="J14" s="130" t="s">
        <v>19</v>
      </c>
      <c r="K14" s="36"/>
      <c r="L14" s="12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0" t="s">
        <v>85</v>
      </c>
      <c r="F15" s="36"/>
      <c r="G15" s="36"/>
      <c r="H15" s="36"/>
      <c r="I15" s="126" t="s">
        <v>28</v>
      </c>
      <c r="J15" s="130" t="s">
        <v>19</v>
      </c>
      <c r="K15" s="36"/>
      <c r="L15" s="12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2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26" t="s">
        <v>29</v>
      </c>
      <c r="E17" s="36"/>
      <c r="F17" s="36"/>
      <c r="G17" s="36"/>
      <c r="H17" s="36"/>
      <c r="I17" s="126" t="s">
        <v>26</v>
      </c>
      <c r="J17" s="31" t="str">
        <f>'Rekapitulace stavby'!AN13</f>
        <v>Vyplň údaj</v>
      </c>
      <c r="K17" s="36"/>
      <c r="L17" s="12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0"/>
      <c r="G18" s="130"/>
      <c r="H18" s="130"/>
      <c r="I18" s="126" t="s">
        <v>28</v>
      </c>
      <c r="J18" s="31" t="str">
        <f>'Rekapitulace stavby'!AN14</f>
        <v>Vyplň údaj</v>
      </c>
      <c r="K18" s="36"/>
      <c r="L18" s="12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2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26" t="s">
        <v>31</v>
      </c>
      <c r="E20" s="36"/>
      <c r="F20" s="36"/>
      <c r="G20" s="36"/>
      <c r="H20" s="36"/>
      <c r="I20" s="126" t="s">
        <v>26</v>
      </c>
      <c r="J20" s="130" t="str">
        <f>IF('Rekapitulace stavby'!AN16="","",'Rekapitulace stavby'!AN16)</f>
        <v/>
      </c>
      <c r="K20" s="36"/>
      <c r="L20" s="12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0" t="str">
        <f>IF('Rekapitulace stavby'!E17="","",'Rekapitulace stavby'!E17)</f>
        <v xml:space="preserve"> </v>
      </c>
      <c r="F21" s="36"/>
      <c r="G21" s="36"/>
      <c r="H21" s="36"/>
      <c r="I21" s="126" t="s">
        <v>28</v>
      </c>
      <c r="J21" s="130" t="str">
        <f>IF('Rekapitulace stavby'!AN17="","",'Rekapitulace stavby'!AN17)</f>
        <v/>
      </c>
      <c r="K21" s="36"/>
      <c r="L21" s="12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2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26" t="s">
        <v>33</v>
      </c>
      <c r="E23" s="36"/>
      <c r="F23" s="36"/>
      <c r="G23" s="36"/>
      <c r="H23" s="36"/>
      <c r="I23" s="126" t="s">
        <v>26</v>
      </c>
      <c r="J23" s="130" t="str">
        <f>IF('Rekapitulace stavby'!AN19="","",'Rekapitulace stavby'!AN19)</f>
        <v/>
      </c>
      <c r="K23" s="36"/>
      <c r="L23" s="12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0" t="str">
        <f>IF('Rekapitulace stavby'!E20="","",'Rekapitulace stavby'!E20)</f>
        <v xml:space="preserve"> </v>
      </c>
      <c r="F24" s="36"/>
      <c r="G24" s="36"/>
      <c r="H24" s="36"/>
      <c r="I24" s="126" t="s">
        <v>28</v>
      </c>
      <c r="J24" s="130" t="str">
        <f>IF('Rekapitulace stavby'!AN20="","",'Rekapitulace stavby'!AN20)</f>
        <v/>
      </c>
      <c r="K24" s="36"/>
      <c r="L24" s="12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2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26" t="s">
        <v>35</v>
      </c>
      <c r="E26" s="36"/>
      <c r="F26" s="36"/>
      <c r="G26" s="36"/>
      <c r="H26" s="36"/>
      <c r="I26" s="36"/>
      <c r="J26" s="36"/>
      <c r="K26" s="36"/>
      <c r="L26" s="12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2"/>
      <c r="B27" s="133"/>
      <c r="C27" s="132"/>
      <c r="D27" s="132"/>
      <c r="E27" s="134" t="s">
        <v>19</v>
      </c>
      <c r="F27" s="134"/>
      <c r="G27" s="134"/>
      <c r="H27" s="134"/>
      <c r="I27" s="132"/>
      <c r="J27" s="132"/>
      <c r="K27" s="132"/>
      <c r="L27" s="135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2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36"/>
      <c r="E29" s="136"/>
      <c r="F29" s="136"/>
      <c r="G29" s="136"/>
      <c r="H29" s="136"/>
      <c r="I29" s="136"/>
      <c r="J29" s="136"/>
      <c r="K29" s="136"/>
      <c r="L29" s="12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37" t="s">
        <v>37</v>
      </c>
      <c r="E30" s="36"/>
      <c r="F30" s="36"/>
      <c r="G30" s="36"/>
      <c r="H30" s="36"/>
      <c r="I30" s="36"/>
      <c r="J30" s="138">
        <f>ROUND(J90,2)</f>
        <v>0</v>
      </c>
      <c r="K30" s="36"/>
      <c r="L30" s="12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36"/>
      <c r="E31" s="136"/>
      <c r="F31" s="136"/>
      <c r="G31" s="136"/>
      <c r="H31" s="136"/>
      <c r="I31" s="136"/>
      <c r="J31" s="136"/>
      <c r="K31" s="136"/>
      <c r="L31" s="12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39" t="s">
        <v>39</v>
      </c>
      <c r="G32" s="36"/>
      <c r="H32" s="36"/>
      <c r="I32" s="139" t="s">
        <v>38</v>
      </c>
      <c r="J32" s="139" t="s">
        <v>40</v>
      </c>
      <c r="K32" s="36"/>
      <c r="L32" s="12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0" t="s">
        <v>41</v>
      </c>
      <c r="E33" s="126" t="s">
        <v>42</v>
      </c>
      <c r="F33" s="141">
        <f>ROUND((SUM(BE90:BE413)),2)</f>
        <v>0</v>
      </c>
      <c r="G33" s="36"/>
      <c r="H33" s="36"/>
      <c r="I33" s="142">
        <v>0.21</v>
      </c>
      <c r="J33" s="141">
        <f>ROUND(((SUM(BE90:BE413))*I33),2)</f>
        <v>0</v>
      </c>
      <c r="K33" s="36"/>
      <c r="L33" s="12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26" t="s">
        <v>43</v>
      </c>
      <c r="F34" s="141">
        <f>ROUND((SUM(BF90:BF413)),2)</f>
        <v>0</v>
      </c>
      <c r="G34" s="36"/>
      <c r="H34" s="36"/>
      <c r="I34" s="142">
        <v>0.15</v>
      </c>
      <c r="J34" s="141">
        <f>ROUND(((SUM(BF90:BF413))*I34),2)</f>
        <v>0</v>
      </c>
      <c r="K34" s="36"/>
      <c r="L34" s="12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26" t="s">
        <v>44</v>
      </c>
      <c r="F35" s="141">
        <f>ROUND((SUM(BG90:BG413)),2)</f>
        <v>0</v>
      </c>
      <c r="G35" s="36"/>
      <c r="H35" s="36"/>
      <c r="I35" s="142">
        <v>0.21</v>
      </c>
      <c r="J35" s="141">
        <f>0</f>
        <v>0</v>
      </c>
      <c r="K35" s="36"/>
      <c r="L35" s="12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26" t="s">
        <v>45</v>
      </c>
      <c r="F36" s="141">
        <f>ROUND((SUM(BH90:BH413)),2)</f>
        <v>0</v>
      </c>
      <c r="G36" s="36"/>
      <c r="H36" s="36"/>
      <c r="I36" s="142">
        <v>0.15</v>
      </c>
      <c r="J36" s="141">
        <f>0</f>
        <v>0</v>
      </c>
      <c r="K36" s="36"/>
      <c r="L36" s="12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26" t="s">
        <v>46</v>
      </c>
      <c r="F37" s="141">
        <f>ROUND((SUM(BI90:BI413)),2)</f>
        <v>0</v>
      </c>
      <c r="G37" s="36"/>
      <c r="H37" s="36"/>
      <c r="I37" s="142">
        <v>0</v>
      </c>
      <c r="J37" s="141">
        <f>0</f>
        <v>0</v>
      </c>
      <c r="K37" s="36"/>
      <c r="L37" s="12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2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3"/>
      <c r="D39" s="144" t="s">
        <v>47</v>
      </c>
      <c r="E39" s="145"/>
      <c r="F39" s="145"/>
      <c r="G39" s="146" t="s">
        <v>48</v>
      </c>
      <c r="H39" s="147" t="s">
        <v>49</v>
      </c>
      <c r="I39" s="145"/>
      <c r="J39" s="148">
        <f>SUM(J30:J37)</f>
        <v>0</v>
      </c>
      <c r="K39" s="149"/>
      <c r="L39" s="12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2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2"/>
      <c r="C44" s="153"/>
      <c r="D44" s="153"/>
      <c r="E44" s="153"/>
      <c r="F44" s="153"/>
      <c r="G44" s="153"/>
      <c r="H44" s="153"/>
      <c r="I44" s="153"/>
      <c r="J44" s="153"/>
      <c r="K44" s="153"/>
      <c r="L44" s="12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86</v>
      </c>
      <c r="D45" s="38"/>
      <c r="E45" s="38"/>
      <c r="F45" s="38"/>
      <c r="G45" s="38"/>
      <c r="H45" s="38"/>
      <c r="I45" s="38"/>
      <c r="J45" s="38"/>
      <c r="K45" s="38"/>
      <c r="L45" s="12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2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2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4" t="str">
        <f>E7</f>
        <v>Skatepark Cheb</v>
      </c>
      <c r="F48" s="30"/>
      <c r="G48" s="30"/>
      <c r="H48" s="30"/>
      <c r="I48" s="38"/>
      <c r="J48" s="38"/>
      <c r="K48" s="38"/>
      <c r="L48" s="12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83</v>
      </c>
      <c r="D49" s="38"/>
      <c r="E49" s="38"/>
      <c r="F49" s="38"/>
      <c r="G49" s="38"/>
      <c r="H49" s="38"/>
      <c r="I49" s="38"/>
      <c r="J49" s="38"/>
      <c r="K49" s="38"/>
      <c r="L49" s="12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01 - skatepark</v>
      </c>
      <c r="F50" s="38"/>
      <c r="G50" s="38"/>
      <c r="H50" s="38"/>
      <c r="I50" s="38"/>
      <c r="J50" s="38"/>
      <c r="K50" s="38"/>
      <c r="L50" s="12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2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>Cheb</v>
      </c>
      <c r="G52" s="38"/>
      <c r="H52" s="38"/>
      <c r="I52" s="30" t="s">
        <v>23</v>
      </c>
      <c r="J52" s="70" t="str">
        <f>IF(J12="","",J12)</f>
        <v>5. 10. 2021</v>
      </c>
      <c r="K52" s="38"/>
      <c r="L52" s="12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2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>město Cheb</v>
      </c>
      <c r="G54" s="38"/>
      <c r="H54" s="38"/>
      <c r="I54" s="30" t="s">
        <v>31</v>
      </c>
      <c r="J54" s="34" t="str">
        <f>E21</f>
        <v xml:space="preserve"> </v>
      </c>
      <c r="K54" s="38"/>
      <c r="L54" s="12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33</v>
      </c>
      <c r="J55" s="34" t="str">
        <f>E24</f>
        <v xml:space="preserve"> </v>
      </c>
      <c r="K55" s="38"/>
      <c r="L55" s="12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2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5" t="s">
        <v>87</v>
      </c>
      <c r="D57" s="156"/>
      <c r="E57" s="156"/>
      <c r="F57" s="156"/>
      <c r="G57" s="156"/>
      <c r="H57" s="156"/>
      <c r="I57" s="156"/>
      <c r="J57" s="157" t="s">
        <v>88</v>
      </c>
      <c r="K57" s="156"/>
      <c r="L57" s="12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2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58" t="s">
        <v>69</v>
      </c>
      <c r="D59" s="38"/>
      <c r="E59" s="38"/>
      <c r="F59" s="38"/>
      <c r="G59" s="38"/>
      <c r="H59" s="38"/>
      <c r="I59" s="38"/>
      <c r="J59" s="100">
        <f>J90</f>
        <v>0</v>
      </c>
      <c r="K59" s="38"/>
      <c r="L59" s="12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89</v>
      </c>
    </row>
    <row r="60" spans="1:31" s="9" customFormat="1" ht="24.95" customHeight="1">
      <c r="A60" s="9"/>
      <c r="B60" s="159"/>
      <c r="C60" s="160"/>
      <c r="D60" s="161" t="s">
        <v>90</v>
      </c>
      <c r="E60" s="162"/>
      <c r="F60" s="162"/>
      <c r="G60" s="162"/>
      <c r="H60" s="162"/>
      <c r="I60" s="162"/>
      <c r="J60" s="163">
        <f>J91</f>
        <v>0</v>
      </c>
      <c r="K60" s="160"/>
      <c r="L60" s="16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5"/>
      <c r="C61" s="166"/>
      <c r="D61" s="167" t="s">
        <v>91</v>
      </c>
      <c r="E61" s="168"/>
      <c r="F61" s="168"/>
      <c r="G61" s="168"/>
      <c r="H61" s="168"/>
      <c r="I61" s="168"/>
      <c r="J61" s="169">
        <f>J101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59"/>
      <c r="C62" s="160"/>
      <c r="D62" s="161" t="s">
        <v>92</v>
      </c>
      <c r="E62" s="162"/>
      <c r="F62" s="162"/>
      <c r="G62" s="162"/>
      <c r="H62" s="162"/>
      <c r="I62" s="162"/>
      <c r="J62" s="163">
        <f>J108</f>
        <v>0</v>
      </c>
      <c r="K62" s="160"/>
      <c r="L62" s="16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59"/>
      <c r="C63" s="160"/>
      <c r="D63" s="161" t="s">
        <v>93</v>
      </c>
      <c r="E63" s="162"/>
      <c r="F63" s="162"/>
      <c r="G63" s="162"/>
      <c r="H63" s="162"/>
      <c r="I63" s="162"/>
      <c r="J63" s="163">
        <f>J119</f>
        <v>0</v>
      </c>
      <c r="K63" s="160"/>
      <c r="L63" s="16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59"/>
      <c r="C64" s="160"/>
      <c r="D64" s="161" t="s">
        <v>94</v>
      </c>
      <c r="E64" s="162"/>
      <c r="F64" s="162"/>
      <c r="G64" s="162"/>
      <c r="H64" s="162"/>
      <c r="I64" s="162"/>
      <c r="J64" s="163">
        <f>J189</f>
        <v>0</v>
      </c>
      <c r="K64" s="160"/>
      <c r="L64" s="16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59"/>
      <c r="C65" s="160"/>
      <c r="D65" s="161" t="s">
        <v>95</v>
      </c>
      <c r="E65" s="162"/>
      <c r="F65" s="162"/>
      <c r="G65" s="162"/>
      <c r="H65" s="162"/>
      <c r="I65" s="162"/>
      <c r="J65" s="163">
        <f>J256</f>
        <v>0</v>
      </c>
      <c r="K65" s="160"/>
      <c r="L65" s="16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59"/>
      <c r="C66" s="160"/>
      <c r="D66" s="161" t="s">
        <v>96</v>
      </c>
      <c r="E66" s="162"/>
      <c r="F66" s="162"/>
      <c r="G66" s="162"/>
      <c r="H66" s="162"/>
      <c r="I66" s="162"/>
      <c r="J66" s="163">
        <f>J274</f>
        <v>0</v>
      </c>
      <c r="K66" s="160"/>
      <c r="L66" s="16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59"/>
      <c r="C67" s="160"/>
      <c r="D67" s="161" t="s">
        <v>97</v>
      </c>
      <c r="E67" s="162"/>
      <c r="F67" s="162"/>
      <c r="G67" s="162"/>
      <c r="H67" s="162"/>
      <c r="I67" s="162"/>
      <c r="J67" s="163">
        <f>J299</f>
        <v>0</v>
      </c>
      <c r="K67" s="160"/>
      <c r="L67" s="16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59"/>
      <c r="C68" s="160"/>
      <c r="D68" s="161" t="s">
        <v>98</v>
      </c>
      <c r="E68" s="162"/>
      <c r="F68" s="162"/>
      <c r="G68" s="162"/>
      <c r="H68" s="162"/>
      <c r="I68" s="162"/>
      <c r="J68" s="163">
        <f>J302</f>
        <v>0</v>
      </c>
      <c r="K68" s="160"/>
      <c r="L68" s="16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59"/>
      <c r="C69" s="160"/>
      <c r="D69" s="161" t="s">
        <v>99</v>
      </c>
      <c r="E69" s="162"/>
      <c r="F69" s="162"/>
      <c r="G69" s="162"/>
      <c r="H69" s="162"/>
      <c r="I69" s="162"/>
      <c r="J69" s="163">
        <f>J389</f>
        <v>0</v>
      </c>
      <c r="K69" s="160"/>
      <c r="L69" s="16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59"/>
      <c r="C70" s="160"/>
      <c r="D70" s="161" t="s">
        <v>100</v>
      </c>
      <c r="E70" s="162"/>
      <c r="F70" s="162"/>
      <c r="G70" s="162"/>
      <c r="H70" s="162"/>
      <c r="I70" s="162"/>
      <c r="J70" s="163">
        <f>J411</f>
        <v>0</v>
      </c>
      <c r="K70" s="160"/>
      <c r="L70" s="16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2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12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12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1" t="s">
        <v>101</v>
      </c>
      <c r="D77" s="38"/>
      <c r="E77" s="38"/>
      <c r="F77" s="38"/>
      <c r="G77" s="38"/>
      <c r="H77" s="38"/>
      <c r="I77" s="38"/>
      <c r="J77" s="38"/>
      <c r="K77" s="38"/>
      <c r="L77" s="12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2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16</v>
      </c>
      <c r="D79" s="38"/>
      <c r="E79" s="38"/>
      <c r="F79" s="38"/>
      <c r="G79" s="38"/>
      <c r="H79" s="38"/>
      <c r="I79" s="38"/>
      <c r="J79" s="38"/>
      <c r="K79" s="38"/>
      <c r="L79" s="12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154" t="str">
        <f>E7</f>
        <v>Skatepark Cheb</v>
      </c>
      <c r="F80" s="30"/>
      <c r="G80" s="30"/>
      <c r="H80" s="30"/>
      <c r="I80" s="38"/>
      <c r="J80" s="38"/>
      <c r="K80" s="38"/>
      <c r="L80" s="12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0" t="s">
        <v>83</v>
      </c>
      <c r="D81" s="38"/>
      <c r="E81" s="38"/>
      <c r="F81" s="38"/>
      <c r="G81" s="38"/>
      <c r="H81" s="38"/>
      <c r="I81" s="38"/>
      <c r="J81" s="38"/>
      <c r="K81" s="38"/>
      <c r="L81" s="12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67" t="str">
        <f>E9</f>
        <v>01 - skatepark</v>
      </c>
      <c r="F82" s="38"/>
      <c r="G82" s="38"/>
      <c r="H82" s="38"/>
      <c r="I82" s="38"/>
      <c r="J82" s="38"/>
      <c r="K82" s="38"/>
      <c r="L82" s="12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2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21</v>
      </c>
      <c r="D84" s="38"/>
      <c r="E84" s="38"/>
      <c r="F84" s="25" t="str">
        <f>F12</f>
        <v>Cheb</v>
      </c>
      <c r="G84" s="38"/>
      <c r="H84" s="38"/>
      <c r="I84" s="30" t="s">
        <v>23</v>
      </c>
      <c r="J84" s="70" t="str">
        <f>IF(J12="","",J12)</f>
        <v>5. 10. 2021</v>
      </c>
      <c r="K84" s="38"/>
      <c r="L84" s="12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2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15" customHeight="1">
      <c r="A86" s="36"/>
      <c r="B86" s="37"/>
      <c r="C86" s="30" t="s">
        <v>25</v>
      </c>
      <c r="D86" s="38"/>
      <c r="E86" s="38"/>
      <c r="F86" s="25" t="str">
        <f>E15</f>
        <v>město Cheb</v>
      </c>
      <c r="G86" s="38"/>
      <c r="H86" s="38"/>
      <c r="I86" s="30" t="s">
        <v>31</v>
      </c>
      <c r="J86" s="34" t="str">
        <f>E21</f>
        <v xml:space="preserve"> </v>
      </c>
      <c r="K86" s="38"/>
      <c r="L86" s="12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15" customHeight="1">
      <c r="A87" s="36"/>
      <c r="B87" s="37"/>
      <c r="C87" s="30" t="s">
        <v>29</v>
      </c>
      <c r="D87" s="38"/>
      <c r="E87" s="38"/>
      <c r="F87" s="25" t="str">
        <f>IF(E18="","",E18)</f>
        <v>Vyplň údaj</v>
      </c>
      <c r="G87" s="38"/>
      <c r="H87" s="38"/>
      <c r="I87" s="30" t="s">
        <v>33</v>
      </c>
      <c r="J87" s="34" t="str">
        <f>E24</f>
        <v xml:space="preserve"> </v>
      </c>
      <c r="K87" s="38"/>
      <c r="L87" s="12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2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71"/>
      <c r="B89" s="172"/>
      <c r="C89" s="173" t="s">
        <v>102</v>
      </c>
      <c r="D89" s="174" t="s">
        <v>56</v>
      </c>
      <c r="E89" s="174" t="s">
        <v>52</v>
      </c>
      <c r="F89" s="174" t="s">
        <v>53</v>
      </c>
      <c r="G89" s="174" t="s">
        <v>103</v>
      </c>
      <c r="H89" s="174" t="s">
        <v>104</v>
      </c>
      <c r="I89" s="174" t="s">
        <v>105</v>
      </c>
      <c r="J89" s="174" t="s">
        <v>88</v>
      </c>
      <c r="K89" s="175" t="s">
        <v>106</v>
      </c>
      <c r="L89" s="176"/>
      <c r="M89" s="90" t="s">
        <v>19</v>
      </c>
      <c r="N89" s="91" t="s">
        <v>41</v>
      </c>
      <c r="O89" s="91" t="s">
        <v>107</v>
      </c>
      <c r="P89" s="91" t="s">
        <v>108</v>
      </c>
      <c r="Q89" s="91" t="s">
        <v>109</v>
      </c>
      <c r="R89" s="91" t="s">
        <v>110</v>
      </c>
      <c r="S89" s="91" t="s">
        <v>111</v>
      </c>
      <c r="T89" s="92" t="s">
        <v>112</v>
      </c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</row>
    <row r="90" spans="1:63" s="2" customFormat="1" ht="22.8" customHeight="1">
      <c r="A90" s="36"/>
      <c r="B90" s="37"/>
      <c r="C90" s="97" t="s">
        <v>113</v>
      </c>
      <c r="D90" s="38"/>
      <c r="E90" s="38"/>
      <c r="F90" s="38"/>
      <c r="G90" s="38"/>
      <c r="H90" s="38"/>
      <c r="I90" s="38"/>
      <c r="J90" s="177">
        <f>BK90</f>
        <v>0</v>
      </c>
      <c r="K90" s="38"/>
      <c r="L90" s="42"/>
      <c r="M90" s="93"/>
      <c r="N90" s="178"/>
      <c r="O90" s="94"/>
      <c r="P90" s="179">
        <f>P91+P108+P119+P189+P256+P274+P299+P302+P389+P411</f>
        <v>0</v>
      </c>
      <c r="Q90" s="94"/>
      <c r="R90" s="179">
        <f>R91+R108+R119+R189+R256+R274+R299+R302+R389+R411</f>
        <v>2755.9484929999994</v>
      </c>
      <c r="S90" s="94"/>
      <c r="T90" s="180">
        <f>T91+T108+T119+T189+T256+T274+T299+T302+T389+T411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5" t="s">
        <v>70</v>
      </c>
      <c r="AU90" s="15" t="s">
        <v>89</v>
      </c>
      <c r="BK90" s="181">
        <f>BK91+BK108+BK119+BK189+BK256+BK274+BK299+BK302+BK389+BK411</f>
        <v>0</v>
      </c>
    </row>
    <row r="91" spans="1:63" s="12" customFormat="1" ht="25.9" customHeight="1">
      <c r="A91" s="12"/>
      <c r="B91" s="182"/>
      <c r="C91" s="183"/>
      <c r="D91" s="184" t="s">
        <v>70</v>
      </c>
      <c r="E91" s="185" t="s">
        <v>79</v>
      </c>
      <c r="F91" s="185" t="s">
        <v>114</v>
      </c>
      <c r="G91" s="183"/>
      <c r="H91" s="183"/>
      <c r="I91" s="186"/>
      <c r="J91" s="187">
        <f>BK91</f>
        <v>0</v>
      </c>
      <c r="K91" s="183"/>
      <c r="L91" s="188"/>
      <c r="M91" s="189"/>
      <c r="N91" s="190"/>
      <c r="O91" s="190"/>
      <c r="P91" s="191">
        <f>P92+SUM(P93:P101)</f>
        <v>0</v>
      </c>
      <c r="Q91" s="190"/>
      <c r="R91" s="191">
        <f>R92+SUM(R93:R101)</f>
        <v>0</v>
      </c>
      <c r="S91" s="190"/>
      <c r="T91" s="192">
        <f>T92+SUM(T93:T101)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3" t="s">
        <v>79</v>
      </c>
      <c r="AT91" s="194" t="s">
        <v>70</v>
      </c>
      <c r="AU91" s="194" t="s">
        <v>71</v>
      </c>
      <c r="AY91" s="193" t="s">
        <v>115</v>
      </c>
      <c r="BK91" s="195">
        <f>BK92+SUM(BK93:BK101)</f>
        <v>0</v>
      </c>
    </row>
    <row r="92" spans="1:65" s="2" customFormat="1" ht="16.5" customHeight="1">
      <c r="A92" s="36"/>
      <c r="B92" s="37"/>
      <c r="C92" s="196" t="s">
        <v>79</v>
      </c>
      <c r="D92" s="196" t="s">
        <v>116</v>
      </c>
      <c r="E92" s="197" t="s">
        <v>117</v>
      </c>
      <c r="F92" s="198" t="s">
        <v>118</v>
      </c>
      <c r="G92" s="199" t="s">
        <v>119</v>
      </c>
      <c r="H92" s="200">
        <v>1144</v>
      </c>
      <c r="I92" s="201"/>
      <c r="J92" s="202">
        <f>ROUND(I92*H92,2)</f>
        <v>0</v>
      </c>
      <c r="K92" s="198" t="s">
        <v>120</v>
      </c>
      <c r="L92" s="42"/>
      <c r="M92" s="203" t="s">
        <v>19</v>
      </c>
      <c r="N92" s="204" t="s">
        <v>42</v>
      </c>
      <c r="O92" s="82"/>
      <c r="P92" s="205">
        <f>O92*H92</f>
        <v>0</v>
      </c>
      <c r="Q92" s="205">
        <v>0</v>
      </c>
      <c r="R92" s="205">
        <f>Q92*H92</f>
        <v>0</v>
      </c>
      <c r="S92" s="205">
        <v>0</v>
      </c>
      <c r="T92" s="206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7" t="s">
        <v>121</v>
      </c>
      <c r="AT92" s="207" t="s">
        <v>116</v>
      </c>
      <c r="AU92" s="207" t="s">
        <v>79</v>
      </c>
      <c r="AY92" s="15" t="s">
        <v>115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15" t="s">
        <v>79</v>
      </c>
      <c r="BK92" s="208">
        <f>ROUND(I92*H92,2)</f>
        <v>0</v>
      </c>
      <c r="BL92" s="15" t="s">
        <v>121</v>
      </c>
      <c r="BM92" s="207" t="s">
        <v>81</v>
      </c>
    </row>
    <row r="93" spans="1:47" s="2" customFormat="1" ht="12">
      <c r="A93" s="36"/>
      <c r="B93" s="37"/>
      <c r="C93" s="38"/>
      <c r="D93" s="209" t="s">
        <v>122</v>
      </c>
      <c r="E93" s="38"/>
      <c r="F93" s="210" t="s">
        <v>118</v>
      </c>
      <c r="G93" s="38"/>
      <c r="H93" s="38"/>
      <c r="I93" s="211"/>
      <c r="J93" s="38"/>
      <c r="K93" s="38"/>
      <c r="L93" s="42"/>
      <c r="M93" s="212"/>
      <c r="N93" s="213"/>
      <c r="O93" s="82"/>
      <c r="P93" s="82"/>
      <c r="Q93" s="82"/>
      <c r="R93" s="82"/>
      <c r="S93" s="82"/>
      <c r="T93" s="83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5" t="s">
        <v>122</v>
      </c>
      <c r="AU93" s="15" t="s">
        <v>79</v>
      </c>
    </row>
    <row r="94" spans="1:65" s="2" customFormat="1" ht="16.5" customHeight="1">
      <c r="A94" s="36"/>
      <c r="B94" s="37"/>
      <c r="C94" s="196" t="s">
        <v>81</v>
      </c>
      <c r="D94" s="196" t="s">
        <v>116</v>
      </c>
      <c r="E94" s="197" t="s">
        <v>123</v>
      </c>
      <c r="F94" s="198" t="s">
        <v>124</v>
      </c>
      <c r="G94" s="199" t="s">
        <v>125</v>
      </c>
      <c r="H94" s="200">
        <v>70</v>
      </c>
      <c r="I94" s="201"/>
      <c r="J94" s="202">
        <f>ROUND(I94*H94,2)</f>
        <v>0</v>
      </c>
      <c r="K94" s="198" t="s">
        <v>126</v>
      </c>
      <c r="L94" s="42"/>
      <c r="M94" s="203" t="s">
        <v>19</v>
      </c>
      <c r="N94" s="204" t="s">
        <v>42</v>
      </c>
      <c r="O94" s="82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7" t="s">
        <v>121</v>
      </c>
      <c r="AT94" s="207" t="s">
        <v>116</v>
      </c>
      <c r="AU94" s="207" t="s">
        <v>79</v>
      </c>
      <c r="AY94" s="15" t="s">
        <v>115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5" t="s">
        <v>79</v>
      </c>
      <c r="BK94" s="208">
        <f>ROUND(I94*H94,2)</f>
        <v>0</v>
      </c>
      <c r="BL94" s="15" t="s">
        <v>121</v>
      </c>
      <c r="BM94" s="207" t="s">
        <v>121</v>
      </c>
    </row>
    <row r="95" spans="1:47" s="2" customFormat="1" ht="12">
      <c r="A95" s="36"/>
      <c r="B95" s="37"/>
      <c r="C95" s="38"/>
      <c r="D95" s="209" t="s">
        <v>122</v>
      </c>
      <c r="E95" s="38"/>
      <c r="F95" s="210" t="s">
        <v>127</v>
      </c>
      <c r="G95" s="38"/>
      <c r="H95" s="38"/>
      <c r="I95" s="211"/>
      <c r="J95" s="38"/>
      <c r="K95" s="38"/>
      <c r="L95" s="42"/>
      <c r="M95" s="212"/>
      <c r="N95" s="213"/>
      <c r="O95" s="82"/>
      <c r="P95" s="82"/>
      <c r="Q95" s="82"/>
      <c r="R95" s="82"/>
      <c r="S95" s="82"/>
      <c r="T95" s="83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122</v>
      </c>
      <c r="AU95" s="15" t="s">
        <v>79</v>
      </c>
    </row>
    <row r="96" spans="1:47" s="2" customFormat="1" ht="12">
      <c r="A96" s="36"/>
      <c r="B96" s="37"/>
      <c r="C96" s="38"/>
      <c r="D96" s="214" t="s">
        <v>128</v>
      </c>
      <c r="E96" s="38"/>
      <c r="F96" s="215" t="s">
        <v>129</v>
      </c>
      <c r="G96" s="38"/>
      <c r="H96" s="38"/>
      <c r="I96" s="211"/>
      <c r="J96" s="38"/>
      <c r="K96" s="38"/>
      <c r="L96" s="42"/>
      <c r="M96" s="212"/>
      <c r="N96" s="213"/>
      <c r="O96" s="82"/>
      <c r="P96" s="82"/>
      <c r="Q96" s="82"/>
      <c r="R96" s="82"/>
      <c r="S96" s="82"/>
      <c r="T96" s="83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5" t="s">
        <v>128</v>
      </c>
      <c r="AU96" s="15" t="s">
        <v>79</v>
      </c>
    </row>
    <row r="97" spans="1:65" s="2" customFormat="1" ht="24.15" customHeight="1">
      <c r="A97" s="36"/>
      <c r="B97" s="37"/>
      <c r="C97" s="196" t="s">
        <v>130</v>
      </c>
      <c r="D97" s="196" t="s">
        <v>116</v>
      </c>
      <c r="E97" s="197" t="s">
        <v>131</v>
      </c>
      <c r="F97" s="198" t="s">
        <v>132</v>
      </c>
      <c r="G97" s="199" t="s">
        <v>133</v>
      </c>
      <c r="H97" s="200">
        <v>1</v>
      </c>
      <c r="I97" s="201"/>
      <c r="J97" s="202">
        <f>ROUND(I97*H97,2)</f>
        <v>0</v>
      </c>
      <c r="K97" s="198" t="s">
        <v>120</v>
      </c>
      <c r="L97" s="42"/>
      <c r="M97" s="203" t="s">
        <v>19</v>
      </c>
      <c r="N97" s="204" t="s">
        <v>42</v>
      </c>
      <c r="O97" s="82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7" t="s">
        <v>121</v>
      </c>
      <c r="AT97" s="207" t="s">
        <v>116</v>
      </c>
      <c r="AU97" s="207" t="s">
        <v>79</v>
      </c>
      <c r="AY97" s="15" t="s">
        <v>115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5" t="s">
        <v>79</v>
      </c>
      <c r="BK97" s="208">
        <f>ROUND(I97*H97,2)</f>
        <v>0</v>
      </c>
      <c r="BL97" s="15" t="s">
        <v>121</v>
      </c>
      <c r="BM97" s="207" t="s">
        <v>134</v>
      </c>
    </row>
    <row r="98" spans="1:47" s="2" customFormat="1" ht="12">
      <c r="A98" s="36"/>
      <c r="B98" s="37"/>
      <c r="C98" s="38"/>
      <c r="D98" s="209" t="s">
        <v>122</v>
      </c>
      <c r="E98" s="38"/>
      <c r="F98" s="210" t="s">
        <v>135</v>
      </c>
      <c r="G98" s="38"/>
      <c r="H98" s="38"/>
      <c r="I98" s="211"/>
      <c r="J98" s="38"/>
      <c r="K98" s="38"/>
      <c r="L98" s="42"/>
      <c r="M98" s="212"/>
      <c r="N98" s="213"/>
      <c r="O98" s="82"/>
      <c r="P98" s="82"/>
      <c r="Q98" s="82"/>
      <c r="R98" s="82"/>
      <c r="S98" s="82"/>
      <c r="T98" s="83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5" t="s">
        <v>122</v>
      </c>
      <c r="AU98" s="15" t="s">
        <v>79</v>
      </c>
    </row>
    <row r="99" spans="1:65" s="2" customFormat="1" ht="16.5" customHeight="1">
      <c r="A99" s="36"/>
      <c r="B99" s="37"/>
      <c r="C99" s="196" t="s">
        <v>121</v>
      </c>
      <c r="D99" s="196" t="s">
        <v>116</v>
      </c>
      <c r="E99" s="197" t="s">
        <v>136</v>
      </c>
      <c r="F99" s="198" t="s">
        <v>137</v>
      </c>
      <c r="G99" s="199" t="s">
        <v>125</v>
      </c>
      <c r="H99" s="200">
        <v>31.9</v>
      </c>
      <c r="I99" s="201"/>
      <c r="J99" s="202">
        <f>ROUND(I99*H99,2)</f>
        <v>0</v>
      </c>
      <c r="K99" s="198" t="s">
        <v>120</v>
      </c>
      <c r="L99" s="42"/>
      <c r="M99" s="203" t="s">
        <v>19</v>
      </c>
      <c r="N99" s="204" t="s">
        <v>42</v>
      </c>
      <c r="O99" s="82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7" t="s">
        <v>121</v>
      </c>
      <c r="AT99" s="207" t="s">
        <v>116</v>
      </c>
      <c r="AU99" s="207" t="s">
        <v>79</v>
      </c>
      <c r="AY99" s="15" t="s">
        <v>115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15" t="s">
        <v>79</v>
      </c>
      <c r="BK99" s="208">
        <f>ROUND(I99*H99,2)</f>
        <v>0</v>
      </c>
      <c r="BL99" s="15" t="s">
        <v>121</v>
      </c>
      <c r="BM99" s="207" t="s">
        <v>138</v>
      </c>
    </row>
    <row r="100" spans="1:47" s="2" customFormat="1" ht="12">
      <c r="A100" s="36"/>
      <c r="B100" s="37"/>
      <c r="C100" s="38"/>
      <c r="D100" s="209" t="s">
        <v>122</v>
      </c>
      <c r="E100" s="38"/>
      <c r="F100" s="210" t="s">
        <v>137</v>
      </c>
      <c r="G100" s="38"/>
      <c r="H100" s="38"/>
      <c r="I100" s="211"/>
      <c r="J100" s="38"/>
      <c r="K100" s="38"/>
      <c r="L100" s="42"/>
      <c r="M100" s="212"/>
      <c r="N100" s="213"/>
      <c r="O100" s="82"/>
      <c r="P100" s="82"/>
      <c r="Q100" s="82"/>
      <c r="R100" s="82"/>
      <c r="S100" s="82"/>
      <c r="T100" s="83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5" t="s">
        <v>122</v>
      </c>
      <c r="AU100" s="15" t="s">
        <v>79</v>
      </c>
    </row>
    <row r="101" spans="1:63" s="12" customFormat="1" ht="22.8" customHeight="1">
      <c r="A101" s="12"/>
      <c r="B101" s="182"/>
      <c r="C101" s="183"/>
      <c r="D101" s="184" t="s">
        <v>70</v>
      </c>
      <c r="E101" s="216" t="s">
        <v>139</v>
      </c>
      <c r="F101" s="216" t="s">
        <v>140</v>
      </c>
      <c r="G101" s="183"/>
      <c r="H101" s="183"/>
      <c r="I101" s="186"/>
      <c r="J101" s="217">
        <f>BK101</f>
        <v>0</v>
      </c>
      <c r="K101" s="183"/>
      <c r="L101" s="188"/>
      <c r="M101" s="189"/>
      <c r="N101" s="190"/>
      <c r="O101" s="190"/>
      <c r="P101" s="191">
        <f>SUM(P102:P107)</f>
        <v>0</v>
      </c>
      <c r="Q101" s="190"/>
      <c r="R101" s="191">
        <f>SUM(R102:R107)</f>
        <v>0</v>
      </c>
      <c r="S101" s="190"/>
      <c r="T101" s="192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3" t="s">
        <v>79</v>
      </c>
      <c r="AT101" s="194" t="s">
        <v>70</v>
      </c>
      <c r="AU101" s="194" t="s">
        <v>79</v>
      </c>
      <c r="AY101" s="193" t="s">
        <v>115</v>
      </c>
      <c r="BK101" s="195">
        <f>SUM(BK102:BK107)</f>
        <v>0</v>
      </c>
    </row>
    <row r="102" spans="1:65" s="2" customFormat="1" ht="16.5" customHeight="1">
      <c r="A102" s="36"/>
      <c r="B102" s="37"/>
      <c r="C102" s="196" t="s">
        <v>134</v>
      </c>
      <c r="D102" s="196" t="s">
        <v>116</v>
      </c>
      <c r="E102" s="197" t="s">
        <v>141</v>
      </c>
      <c r="F102" s="198" t="s">
        <v>142</v>
      </c>
      <c r="G102" s="199" t="s">
        <v>119</v>
      </c>
      <c r="H102" s="200">
        <v>33</v>
      </c>
      <c r="I102" s="201"/>
      <c r="J102" s="202">
        <f>ROUND(I102*H102,2)</f>
        <v>0</v>
      </c>
      <c r="K102" s="198" t="s">
        <v>120</v>
      </c>
      <c r="L102" s="42"/>
      <c r="M102" s="203" t="s">
        <v>19</v>
      </c>
      <c r="N102" s="204" t="s">
        <v>42</v>
      </c>
      <c r="O102" s="82"/>
      <c r="P102" s="205">
        <f>O102*H102</f>
        <v>0</v>
      </c>
      <c r="Q102" s="205">
        <v>0</v>
      </c>
      <c r="R102" s="205">
        <f>Q102*H102</f>
        <v>0</v>
      </c>
      <c r="S102" s="205">
        <v>0</v>
      </c>
      <c r="T102" s="206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7" t="s">
        <v>121</v>
      </c>
      <c r="AT102" s="207" t="s">
        <v>116</v>
      </c>
      <c r="AU102" s="207" t="s">
        <v>81</v>
      </c>
      <c r="AY102" s="15" t="s">
        <v>115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5" t="s">
        <v>79</v>
      </c>
      <c r="BK102" s="208">
        <f>ROUND(I102*H102,2)</f>
        <v>0</v>
      </c>
      <c r="BL102" s="15" t="s">
        <v>121</v>
      </c>
      <c r="BM102" s="207" t="s">
        <v>143</v>
      </c>
    </row>
    <row r="103" spans="1:47" s="2" customFormat="1" ht="12">
      <c r="A103" s="36"/>
      <c r="B103" s="37"/>
      <c r="C103" s="38"/>
      <c r="D103" s="209" t="s">
        <v>122</v>
      </c>
      <c r="E103" s="38"/>
      <c r="F103" s="210" t="s">
        <v>142</v>
      </c>
      <c r="G103" s="38"/>
      <c r="H103" s="38"/>
      <c r="I103" s="211"/>
      <c r="J103" s="38"/>
      <c r="K103" s="38"/>
      <c r="L103" s="42"/>
      <c r="M103" s="212"/>
      <c r="N103" s="213"/>
      <c r="O103" s="82"/>
      <c r="P103" s="82"/>
      <c r="Q103" s="82"/>
      <c r="R103" s="82"/>
      <c r="S103" s="82"/>
      <c r="T103" s="83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5" t="s">
        <v>122</v>
      </c>
      <c r="AU103" s="15" t="s">
        <v>81</v>
      </c>
    </row>
    <row r="104" spans="1:65" s="2" customFormat="1" ht="16.5" customHeight="1">
      <c r="A104" s="36"/>
      <c r="B104" s="37"/>
      <c r="C104" s="196" t="s">
        <v>144</v>
      </c>
      <c r="D104" s="196" t="s">
        <v>116</v>
      </c>
      <c r="E104" s="197" t="s">
        <v>145</v>
      </c>
      <c r="F104" s="198" t="s">
        <v>146</v>
      </c>
      <c r="G104" s="199" t="s">
        <v>119</v>
      </c>
      <c r="H104" s="200">
        <v>1000</v>
      </c>
      <c r="I104" s="201"/>
      <c r="J104" s="202">
        <f>ROUND(I104*H104,2)</f>
        <v>0</v>
      </c>
      <c r="K104" s="198" t="s">
        <v>120</v>
      </c>
      <c r="L104" s="42"/>
      <c r="M104" s="203" t="s">
        <v>19</v>
      </c>
      <c r="N104" s="204" t="s">
        <v>42</v>
      </c>
      <c r="O104" s="82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7" t="s">
        <v>121</v>
      </c>
      <c r="AT104" s="207" t="s">
        <v>116</v>
      </c>
      <c r="AU104" s="207" t="s">
        <v>81</v>
      </c>
      <c r="AY104" s="15" t="s">
        <v>115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5" t="s">
        <v>79</v>
      </c>
      <c r="BK104" s="208">
        <f>ROUND(I104*H104,2)</f>
        <v>0</v>
      </c>
      <c r="BL104" s="15" t="s">
        <v>121</v>
      </c>
      <c r="BM104" s="207" t="s">
        <v>147</v>
      </c>
    </row>
    <row r="105" spans="1:47" s="2" customFormat="1" ht="12">
      <c r="A105" s="36"/>
      <c r="B105" s="37"/>
      <c r="C105" s="38"/>
      <c r="D105" s="209" t="s">
        <v>122</v>
      </c>
      <c r="E105" s="38"/>
      <c r="F105" s="210" t="s">
        <v>146</v>
      </c>
      <c r="G105" s="38"/>
      <c r="H105" s="38"/>
      <c r="I105" s="211"/>
      <c r="J105" s="38"/>
      <c r="K105" s="38"/>
      <c r="L105" s="42"/>
      <c r="M105" s="212"/>
      <c r="N105" s="213"/>
      <c r="O105" s="82"/>
      <c r="P105" s="82"/>
      <c r="Q105" s="82"/>
      <c r="R105" s="82"/>
      <c r="S105" s="82"/>
      <c r="T105" s="83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122</v>
      </c>
      <c r="AU105" s="15" t="s">
        <v>81</v>
      </c>
    </row>
    <row r="106" spans="1:65" s="2" customFormat="1" ht="24.15" customHeight="1">
      <c r="A106" s="36"/>
      <c r="B106" s="37"/>
      <c r="C106" s="196" t="s">
        <v>138</v>
      </c>
      <c r="D106" s="196" t="s">
        <v>116</v>
      </c>
      <c r="E106" s="197" t="s">
        <v>148</v>
      </c>
      <c r="F106" s="198" t="s">
        <v>149</v>
      </c>
      <c r="G106" s="199" t="s">
        <v>119</v>
      </c>
      <c r="H106" s="200">
        <v>33</v>
      </c>
      <c r="I106" s="201"/>
      <c r="J106" s="202">
        <f>ROUND(I106*H106,2)</f>
        <v>0</v>
      </c>
      <c r="K106" s="198" t="s">
        <v>120</v>
      </c>
      <c r="L106" s="42"/>
      <c r="M106" s="203" t="s">
        <v>19</v>
      </c>
      <c r="N106" s="204" t="s">
        <v>42</v>
      </c>
      <c r="O106" s="82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7" t="s">
        <v>121</v>
      </c>
      <c r="AT106" s="207" t="s">
        <v>116</v>
      </c>
      <c r="AU106" s="207" t="s">
        <v>81</v>
      </c>
      <c r="AY106" s="15" t="s">
        <v>115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5" t="s">
        <v>79</v>
      </c>
      <c r="BK106" s="208">
        <f>ROUND(I106*H106,2)</f>
        <v>0</v>
      </c>
      <c r="BL106" s="15" t="s">
        <v>121</v>
      </c>
      <c r="BM106" s="207" t="s">
        <v>150</v>
      </c>
    </row>
    <row r="107" spans="1:47" s="2" customFormat="1" ht="12">
      <c r="A107" s="36"/>
      <c r="B107" s="37"/>
      <c r="C107" s="38"/>
      <c r="D107" s="209" t="s">
        <v>122</v>
      </c>
      <c r="E107" s="38"/>
      <c r="F107" s="210" t="s">
        <v>149</v>
      </c>
      <c r="G107" s="38"/>
      <c r="H107" s="38"/>
      <c r="I107" s="211"/>
      <c r="J107" s="38"/>
      <c r="K107" s="38"/>
      <c r="L107" s="42"/>
      <c r="M107" s="212"/>
      <c r="N107" s="213"/>
      <c r="O107" s="82"/>
      <c r="P107" s="82"/>
      <c r="Q107" s="82"/>
      <c r="R107" s="82"/>
      <c r="S107" s="82"/>
      <c r="T107" s="83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5" t="s">
        <v>122</v>
      </c>
      <c r="AU107" s="15" t="s">
        <v>81</v>
      </c>
    </row>
    <row r="108" spans="1:63" s="12" customFormat="1" ht="25.9" customHeight="1">
      <c r="A108" s="12"/>
      <c r="B108" s="182"/>
      <c r="C108" s="183"/>
      <c r="D108" s="184" t="s">
        <v>70</v>
      </c>
      <c r="E108" s="185" t="s">
        <v>81</v>
      </c>
      <c r="F108" s="185" t="s">
        <v>151</v>
      </c>
      <c r="G108" s="183"/>
      <c r="H108" s="183"/>
      <c r="I108" s="186"/>
      <c r="J108" s="187">
        <f>BK108</f>
        <v>0</v>
      </c>
      <c r="K108" s="183"/>
      <c r="L108" s="188"/>
      <c r="M108" s="189"/>
      <c r="N108" s="190"/>
      <c r="O108" s="190"/>
      <c r="P108" s="191">
        <f>SUM(P109:P118)</f>
        <v>0</v>
      </c>
      <c r="Q108" s="190"/>
      <c r="R108" s="191">
        <f>SUM(R109:R118)</f>
        <v>0</v>
      </c>
      <c r="S108" s="190"/>
      <c r="T108" s="192">
        <f>SUM(T109:T118)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3" t="s">
        <v>79</v>
      </c>
      <c r="AT108" s="194" t="s">
        <v>70</v>
      </c>
      <c r="AU108" s="194" t="s">
        <v>71</v>
      </c>
      <c r="AY108" s="193" t="s">
        <v>115</v>
      </c>
      <c r="BK108" s="195">
        <f>SUM(BK109:BK118)</f>
        <v>0</v>
      </c>
    </row>
    <row r="109" spans="1:65" s="2" customFormat="1" ht="16.5" customHeight="1">
      <c r="A109" s="36"/>
      <c r="B109" s="37"/>
      <c r="C109" s="196" t="s">
        <v>152</v>
      </c>
      <c r="D109" s="196" t="s">
        <v>116</v>
      </c>
      <c r="E109" s="197" t="s">
        <v>153</v>
      </c>
      <c r="F109" s="198" t="s">
        <v>154</v>
      </c>
      <c r="G109" s="199" t="s">
        <v>155</v>
      </c>
      <c r="H109" s="200">
        <v>11</v>
      </c>
      <c r="I109" s="201"/>
      <c r="J109" s="202">
        <f>ROUND(I109*H109,2)</f>
        <v>0</v>
      </c>
      <c r="K109" s="198" t="s">
        <v>19</v>
      </c>
      <c r="L109" s="42"/>
      <c r="M109" s="203" t="s">
        <v>19</v>
      </c>
      <c r="N109" s="204" t="s">
        <v>42</v>
      </c>
      <c r="O109" s="82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7" t="s">
        <v>121</v>
      </c>
      <c r="AT109" s="207" t="s">
        <v>116</v>
      </c>
      <c r="AU109" s="207" t="s">
        <v>79</v>
      </c>
      <c r="AY109" s="15" t="s">
        <v>115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5" t="s">
        <v>79</v>
      </c>
      <c r="BK109" s="208">
        <f>ROUND(I109*H109,2)</f>
        <v>0</v>
      </c>
      <c r="BL109" s="15" t="s">
        <v>121</v>
      </c>
      <c r="BM109" s="207" t="s">
        <v>156</v>
      </c>
    </row>
    <row r="110" spans="1:47" s="2" customFormat="1" ht="12">
      <c r="A110" s="36"/>
      <c r="B110" s="37"/>
      <c r="C110" s="38"/>
      <c r="D110" s="209" t="s">
        <v>122</v>
      </c>
      <c r="E110" s="38"/>
      <c r="F110" s="210" t="s">
        <v>154</v>
      </c>
      <c r="G110" s="38"/>
      <c r="H110" s="38"/>
      <c r="I110" s="211"/>
      <c r="J110" s="38"/>
      <c r="K110" s="38"/>
      <c r="L110" s="42"/>
      <c r="M110" s="212"/>
      <c r="N110" s="213"/>
      <c r="O110" s="82"/>
      <c r="P110" s="82"/>
      <c r="Q110" s="82"/>
      <c r="R110" s="82"/>
      <c r="S110" s="82"/>
      <c r="T110" s="83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5" t="s">
        <v>122</v>
      </c>
      <c r="AU110" s="15" t="s">
        <v>79</v>
      </c>
    </row>
    <row r="111" spans="1:65" s="2" customFormat="1" ht="16.5" customHeight="1">
      <c r="A111" s="36"/>
      <c r="B111" s="37"/>
      <c r="C111" s="196" t="s">
        <v>143</v>
      </c>
      <c r="D111" s="196" t="s">
        <v>116</v>
      </c>
      <c r="E111" s="197" t="s">
        <v>157</v>
      </c>
      <c r="F111" s="198" t="s">
        <v>158</v>
      </c>
      <c r="G111" s="199" t="s">
        <v>155</v>
      </c>
      <c r="H111" s="200">
        <v>11</v>
      </c>
      <c r="I111" s="201"/>
      <c r="J111" s="202">
        <f>ROUND(I111*H111,2)</f>
        <v>0</v>
      </c>
      <c r="K111" s="198" t="s">
        <v>19</v>
      </c>
      <c r="L111" s="42"/>
      <c r="M111" s="203" t="s">
        <v>19</v>
      </c>
      <c r="N111" s="204" t="s">
        <v>42</v>
      </c>
      <c r="O111" s="82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7" t="s">
        <v>121</v>
      </c>
      <c r="AT111" s="207" t="s">
        <v>116</v>
      </c>
      <c r="AU111" s="207" t="s">
        <v>79</v>
      </c>
      <c r="AY111" s="15" t="s">
        <v>115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5" t="s">
        <v>79</v>
      </c>
      <c r="BK111" s="208">
        <f>ROUND(I111*H111,2)</f>
        <v>0</v>
      </c>
      <c r="BL111" s="15" t="s">
        <v>121</v>
      </c>
      <c r="BM111" s="207" t="s">
        <v>159</v>
      </c>
    </row>
    <row r="112" spans="1:47" s="2" customFormat="1" ht="12">
      <c r="A112" s="36"/>
      <c r="B112" s="37"/>
      <c r="C112" s="38"/>
      <c r="D112" s="209" t="s">
        <v>122</v>
      </c>
      <c r="E112" s="38"/>
      <c r="F112" s="210" t="s">
        <v>158</v>
      </c>
      <c r="G112" s="38"/>
      <c r="H112" s="38"/>
      <c r="I112" s="211"/>
      <c r="J112" s="38"/>
      <c r="K112" s="38"/>
      <c r="L112" s="42"/>
      <c r="M112" s="212"/>
      <c r="N112" s="213"/>
      <c r="O112" s="82"/>
      <c r="P112" s="82"/>
      <c r="Q112" s="82"/>
      <c r="R112" s="82"/>
      <c r="S112" s="82"/>
      <c r="T112" s="83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5" t="s">
        <v>122</v>
      </c>
      <c r="AU112" s="15" t="s">
        <v>79</v>
      </c>
    </row>
    <row r="113" spans="1:65" s="2" customFormat="1" ht="16.5" customHeight="1">
      <c r="A113" s="36"/>
      <c r="B113" s="37"/>
      <c r="C113" s="196" t="s">
        <v>160</v>
      </c>
      <c r="D113" s="196" t="s">
        <v>116</v>
      </c>
      <c r="E113" s="197" t="s">
        <v>161</v>
      </c>
      <c r="F113" s="198" t="s">
        <v>162</v>
      </c>
      <c r="G113" s="199" t="s">
        <v>163</v>
      </c>
      <c r="H113" s="200">
        <v>60</v>
      </c>
      <c r="I113" s="201"/>
      <c r="J113" s="202">
        <f>ROUND(I113*H113,2)</f>
        <v>0</v>
      </c>
      <c r="K113" s="198" t="s">
        <v>19</v>
      </c>
      <c r="L113" s="42"/>
      <c r="M113" s="203" t="s">
        <v>19</v>
      </c>
      <c r="N113" s="204" t="s">
        <v>42</v>
      </c>
      <c r="O113" s="82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7" t="s">
        <v>121</v>
      </c>
      <c r="AT113" s="207" t="s">
        <v>116</v>
      </c>
      <c r="AU113" s="207" t="s">
        <v>79</v>
      </c>
      <c r="AY113" s="15" t="s">
        <v>115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5" t="s">
        <v>79</v>
      </c>
      <c r="BK113" s="208">
        <f>ROUND(I113*H113,2)</f>
        <v>0</v>
      </c>
      <c r="BL113" s="15" t="s">
        <v>121</v>
      </c>
      <c r="BM113" s="207" t="s">
        <v>164</v>
      </c>
    </row>
    <row r="114" spans="1:47" s="2" customFormat="1" ht="12">
      <c r="A114" s="36"/>
      <c r="B114" s="37"/>
      <c r="C114" s="38"/>
      <c r="D114" s="209" t="s">
        <v>122</v>
      </c>
      <c r="E114" s="38"/>
      <c r="F114" s="210" t="s">
        <v>162</v>
      </c>
      <c r="G114" s="38"/>
      <c r="H114" s="38"/>
      <c r="I114" s="211"/>
      <c r="J114" s="38"/>
      <c r="K114" s="38"/>
      <c r="L114" s="42"/>
      <c r="M114" s="212"/>
      <c r="N114" s="213"/>
      <c r="O114" s="82"/>
      <c r="P114" s="82"/>
      <c r="Q114" s="82"/>
      <c r="R114" s="82"/>
      <c r="S114" s="82"/>
      <c r="T114" s="83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5" t="s">
        <v>122</v>
      </c>
      <c r="AU114" s="15" t="s">
        <v>79</v>
      </c>
    </row>
    <row r="115" spans="1:65" s="2" customFormat="1" ht="16.5" customHeight="1">
      <c r="A115" s="36"/>
      <c r="B115" s="37"/>
      <c r="C115" s="196" t="s">
        <v>147</v>
      </c>
      <c r="D115" s="196" t="s">
        <v>116</v>
      </c>
      <c r="E115" s="197" t="s">
        <v>165</v>
      </c>
      <c r="F115" s="198" t="s">
        <v>166</v>
      </c>
      <c r="G115" s="199" t="s">
        <v>167</v>
      </c>
      <c r="H115" s="200">
        <v>1</v>
      </c>
      <c r="I115" s="201"/>
      <c r="J115" s="202">
        <f>ROUND(I115*H115,2)</f>
        <v>0</v>
      </c>
      <c r="K115" s="198" t="s">
        <v>19</v>
      </c>
      <c r="L115" s="42"/>
      <c r="M115" s="203" t="s">
        <v>19</v>
      </c>
      <c r="N115" s="204" t="s">
        <v>42</v>
      </c>
      <c r="O115" s="82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7" t="s">
        <v>121</v>
      </c>
      <c r="AT115" s="207" t="s">
        <v>116</v>
      </c>
      <c r="AU115" s="207" t="s">
        <v>79</v>
      </c>
      <c r="AY115" s="15" t="s">
        <v>115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5" t="s">
        <v>79</v>
      </c>
      <c r="BK115" s="208">
        <f>ROUND(I115*H115,2)</f>
        <v>0</v>
      </c>
      <c r="BL115" s="15" t="s">
        <v>121</v>
      </c>
      <c r="BM115" s="207" t="s">
        <v>168</v>
      </c>
    </row>
    <row r="116" spans="1:47" s="2" customFormat="1" ht="12">
      <c r="A116" s="36"/>
      <c r="B116" s="37"/>
      <c r="C116" s="38"/>
      <c r="D116" s="209" t="s">
        <v>122</v>
      </c>
      <c r="E116" s="38"/>
      <c r="F116" s="210" t="s">
        <v>166</v>
      </c>
      <c r="G116" s="38"/>
      <c r="H116" s="38"/>
      <c r="I116" s="211"/>
      <c r="J116" s="38"/>
      <c r="K116" s="38"/>
      <c r="L116" s="42"/>
      <c r="M116" s="212"/>
      <c r="N116" s="213"/>
      <c r="O116" s="82"/>
      <c r="P116" s="82"/>
      <c r="Q116" s="82"/>
      <c r="R116" s="82"/>
      <c r="S116" s="82"/>
      <c r="T116" s="83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5" t="s">
        <v>122</v>
      </c>
      <c r="AU116" s="15" t="s">
        <v>79</v>
      </c>
    </row>
    <row r="117" spans="1:65" s="2" customFormat="1" ht="16.5" customHeight="1">
      <c r="A117" s="36"/>
      <c r="B117" s="37"/>
      <c r="C117" s="196" t="s">
        <v>169</v>
      </c>
      <c r="D117" s="196" t="s">
        <v>116</v>
      </c>
      <c r="E117" s="197" t="s">
        <v>170</v>
      </c>
      <c r="F117" s="198" t="s">
        <v>171</v>
      </c>
      <c r="G117" s="199" t="s">
        <v>167</v>
      </c>
      <c r="H117" s="200">
        <v>1</v>
      </c>
      <c r="I117" s="201"/>
      <c r="J117" s="202">
        <f>ROUND(I117*H117,2)</f>
        <v>0</v>
      </c>
      <c r="K117" s="198" t="s">
        <v>19</v>
      </c>
      <c r="L117" s="42"/>
      <c r="M117" s="203" t="s">
        <v>19</v>
      </c>
      <c r="N117" s="204" t="s">
        <v>42</v>
      </c>
      <c r="O117" s="82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7" t="s">
        <v>121</v>
      </c>
      <c r="AT117" s="207" t="s">
        <v>116</v>
      </c>
      <c r="AU117" s="207" t="s">
        <v>79</v>
      </c>
      <c r="AY117" s="15" t="s">
        <v>115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5" t="s">
        <v>79</v>
      </c>
      <c r="BK117" s="208">
        <f>ROUND(I117*H117,2)</f>
        <v>0</v>
      </c>
      <c r="BL117" s="15" t="s">
        <v>121</v>
      </c>
      <c r="BM117" s="207" t="s">
        <v>172</v>
      </c>
    </row>
    <row r="118" spans="1:47" s="2" customFormat="1" ht="12">
      <c r="A118" s="36"/>
      <c r="B118" s="37"/>
      <c r="C118" s="38"/>
      <c r="D118" s="209" t="s">
        <v>122</v>
      </c>
      <c r="E118" s="38"/>
      <c r="F118" s="210" t="s">
        <v>171</v>
      </c>
      <c r="G118" s="38"/>
      <c r="H118" s="38"/>
      <c r="I118" s="211"/>
      <c r="J118" s="38"/>
      <c r="K118" s="38"/>
      <c r="L118" s="42"/>
      <c r="M118" s="212"/>
      <c r="N118" s="213"/>
      <c r="O118" s="82"/>
      <c r="P118" s="82"/>
      <c r="Q118" s="82"/>
      <c r="R118" s="82"/>
      <c r="S118" s="82"/>
      <c r="T118" s="83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122</v>
      </c>
      <c r="AU118" s="15" t="s">
        <v>79</v>
      </c>
    </row>
    <row r="119" spans="1:63" s="12" customFormat="1" ht="25.9" customHeight="1">
      <c r="A119" s="12"/>
      <c r="B119" s="182"/>
      <c r="C119" s="183"/>
      <c r="D119" s="184" t="s">
        <v>70</v>
      </c>
      <c r="E119" s="185" t="s">
        <v>130</v>
      </c>
      <c r="F119" s="185" t="s">
        <v>173</v>
      </c>
      <c r="G119" s="183"/>
      <c r="H119" s="183"/>
      <c r="I119" s="186"/>
      <c r="J119" s="187">
        <f>BK119</f>
        <v>0</v>
      </c>
      <c r="K119" s="183"/>
      <c r="L119" s="188"/>
      <c r="M119" s="189"/>
      <c r="N119" s="190"/>
      <c r="O119" s="190"/>
      <c r="P119" s="191">
        <f>SUM(P120:P188)</f>
        <v>0</v>
      </c>
      <c r="Q119" s="190"/>
      <c r="R119" s="191">
        <f>SUM(R120:R188)</f>
        <v>28.483292</v>
      </c>
      <c r="S119" s="190"/>
      <c r="T119" s="192">
        <f>SUM(T120:T188)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3" t="s">
        <v>79</v>
      </c>
      <c r="AT119" s="194" t="s">
        <v>70</v>
      </c>
      <c r="AU119" s="194" t="s">
        <v>71</v>
      </c>
      <c r="AY119" s="193" t="s">
        <v>115</v>
      </c>
      <c r="BK119" s="195">
        <f>SUM(BK120:BK188)</f>
        <v>0</v>
      </c>
    </row>
    <row r="120" spans="1:65" s="2" customFormat="1" ht="16.5" customHeight="1">
      <c r="A120" s="36"/>
      <c r="B120" s="37"/>
      <c r="C120" s="196" t="s">
        <v>150</v>
      </c>
      <c r="D120" s="196" t="s">
        <v>116</v>
      </c>
      <c r="E120" s="197" t="s">
        <v>174</v>
      </c>
      <c r="F120" s="198" t="s">
        <v>175</v>
      </c>
      <c r="G120" s="199" t="s">
        <v>133</v>
      </c>
      <c r="H120" s="200">
        <v>1</v>
      </c>
      <c r="I120" s="201"/>
      <c r="J120" s="202">
        <f>ROUND(I120*H120,2)</f>
        <v>0</v>
      </c>
      <c r="K120" s="198" t="s">
        <v>19</v>
      </c>
      <c r="L120" s="42"/>
      <c r="M120" s="203" t="s">
        <v>19</v>
      </c>
      <c r="N120" s="204" t="s">
        <v>42</v>
      </c>
      <c r="O120" s="82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7" t="s">
        <v>121</v>
      </c>
      <c r="AT120" s="207" t="s">
        <v>116</v>
      </c>
      <c r="AU120" s="207" t="s">
        <v>79</v>
      </c>
      <c r="AY120" s="15" t="s">
        <v>115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5" t="s">
        <v>79</v>
      </c>
      <c r="BK120" s="208">
        <f>ROUND(I120*H120,2)</f>
        <v>0</v>
      </c>
      <c r="BL120" s="15" t="s">
        <v>121</v>
      </c>
      <c r="BM120" s="207" t="s">
        <v>176</v>
      </c>
    </row>
    <row r="121" spans="1:47" s="2" customFormat="1" ht="12">
      <c r="A121" s="36"/>
      <c r="B121" s="37"/>
      <c r="C121" s="38"/>
      <c r="D121" s="209" t="s">
        <v>122</v>
      </c>
      <c r="E121" s="38"/>
      <c r="F121" s="210" t="s">
        <v>177</v>
      </c>
      <c r="G121" s="38"/>
      <c r="H121" s="38"/>
      <c r="I121" s="211"/>
      <c r="J121" s="38"/>
      <c r="K121" s="38"/>
      <c r="L121" s="42"/>
      <c r="M121" s="212"/>
      <c r="N121" s="213"/>
      <c r="O121" s="82"/>
      <c r="P121" s="82"/>
      <c r="Q121" s="82"/>
      <c r="R121" s="82"/>
      <c r="S121" s="82"/>
      <c r="T121" s="83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122</v>
      </c>
      <c r="AU121" s="15" t="s">
        <v>79</v>
      </c>
    </row>
    <row r="122" spans="1:47" s="2" customFormat="1" ht="12">
      <c r="A122" s="36"/>
      <c r="B122" s="37"/>
      <c r="C122" s="38"/>
      <c r="D122" s="209" t="s">
        <v>178</v>
      </c>
      <c r="E122" s="38"/>
      <c r="F122" s="218" t="s">
        <v>179</v>
      </c>
      <c r="G122" s="38"/>
      <c r="H122" s="38"/>
      <c r="I122" s="211"/>
      <c r="J122" s="38"/>
      <c r="K122" s="38"/>
      <c r="L122" s="42"/>
      <c r="M122" s="212"/>
      <c r="N122" s="213"/>
      <c r="O122" s="82"/>
      <c r="P122" s="82"/>
      <c r="Q122" s="82"/>
      <c r="R122" s="82"/>
      <c r="S122" s="82"/>
      <c r="T122" s="83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178</v>
      </c>
      <c r="AU122" s="15" t="s">
        <v>79</v>
      </c>
    </row>
    <row r="123" spans="1:65" s="2" customFormat="1" ht="16.5" customHeight="1">
      <c r="A123" s="36"/>
      <c r="B123" s="37"/>
      <c r="C123" s="196" t="s">
        <v>8</v>
      </c>
      <c r="D123" s="196" t="s">
        <v>116</v>
      </c>
      <c r="E123" s="197" t="s">
        <v>180</v>
      </c>
      <c r="F123" s="198" t="s">
        <v>181</v>
      </c>
      <c r="G123" s="199" t="s">
        <v>133</v>
      </c>
      <c r="H123" s="200">
        <v>1</v>
      </c>
      <c r="I123" s="201"/>
      <c r="J123" s="202">
        <f>ROUND(I123*H123,2)</f>
        <v>0</v>
      </c>
      <c r="K123" s="198" t="s">
        <v>19</v>
      </c>
      <c r="L123" s="42"/>
      <c r="M123" s="203" t="s">
        <v>19</v>
      </c>
      <c r="N123" s="204" t="s">
        <v>42</v>
      </c>
      <c r="O123" s="82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7" t="s">
        <v>121</v>
      </c>
      <c r="AT123" s="207" t="s">
        <v>116</v>
      </c>
      <c r="AU123" s="207" t="s">
        <v>79</v>
      </c>
      <c r="AY123" s="15" t="s">
        <v>115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5" t="s">
        <v>79</v>
      </c>
      <c r="BK123" s="208">
        <f>ROUND(I123*H123,2)</f>
        <v>0</v>
      </c>
      <c r="BL123" s="15" t="s">
        <v>121</v>
      </c>
      <c r="BM123" s="207" t="s">
        <v>182</v>
      </c>
    </row>
    <row r="124" spans="1:47" s="2" customFormat="1" ht="12">
      <c r="A124" s="36"/>
      <c r="B124" s="37"/>
      <c r="C124" s="38"/>
      <c r="D124" s="209" t="s">
        <v>122</v>
      </c>
      <c r="E124" s="38"/>
      <c r="F124" s="210" t="s">
        <v>181</v>
      </c>
      <c r="G124" s="38"/>
      <c r="H124" s="38"/>
      <c r="I124" s="211"/>
      <c r="J124" s="38"/>
      <c r="K124" s="38"/>
      <c r="L124" s="42"/>
      <c r="M124" s="212"/>
      <c r="N124" s="213"/>
      <c r="O124" s="82"/>
      <c r="P124" s="82"/>
      <c r="Q124" s="82"/>
      <c r="R124" s="82"/>
      <c r="S124" s="82"/>
      <c r="T124" s="83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122</v>
      </c>
      <c r="AU124" s="15" t="s">
        <v>79</v>
      </c>
    </row>
    <row r="125" spans="1:47" s="2" customFormat="1" ht="12">
      <c r="A125" s="36"/>
      <c r="B125" s="37"/>
      <c r="C125" s="38"/>
      <c r="D125" s="209" t="s">
        <v>178</v>
      </c>
      <c r="E125" s="38"/>
      <c r="F125" s="218" t="s">
        <v>183</v>
      </c>
      <c r="G125" s="38"/>
      <c r="H125" s="38"/>
      <c r="I125" s="211"/>
      <c r="J125" s="38"/>
      <c r="K125" s="38"/>
      <c r="L125" s="42"/>
      <c r="M125" s="212"/>
      <c r="N125" s="213"/>
      <c r="O125" s="82"/>
      <c r="P125" s="82"/>
      <c r="Q125" s="82"/>
      <c r="R125" s="82"/>
      <c r="S125" s="82"/>
      <c r="T125" s="83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178</v>
      </c>
      <c r="AU125" s="15" t="s">
        <v>79</v>
      </c>
    </row>
    <row r="126" spans="1:65" s="2" customFormat="1" ht="16.5" customHeight="1">
      <c r="A126" s="36"/>
      <c r="B126" s="37"/>
      <c r="C126" s="196" t="s">
        <v>184</v>
      </c>
      <c r="D126" s="196" t="s">
        <v>116</v>
      </c>
      <c r="E126" s="197" t="s">
        <v>185</v>
      </c>
      <c r="F126" s="198" t="s">
        <v>186</v>
      </c>
      <c r="G126" s="199" t="s">
        <v>119</v>
      </c>
      <c r="H126" s="200">
        <v>50</v>
      </c>
      <c r="I126" s="201"/>
      <c r="J126" s="202">
        <f>ROUND(I126*H126,2)</f>
        <v>0</v>
      </c>
      <c r="K126" s="198" t="s">
        <v>120</v>
      </c>
      <c r="L126" s="42"/>
      <c r="M126" s="203" t="s">
        <v>19</v>
      </c>
      <c r="N126" s="204" t="s">
        <v>42</v>
      </c>
      <c r="O126" s="82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7" t="s">
        <v>121</v>
      </c>
      <c r="AT126" s="207" t="s">
        <v>116</v>
      </c>
      <c r="AU126" s="207" t="s">
        <v>79</v>
      </c>
      <c r="AY126" s="15" t="s">
        <v>115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5" t="s">
        <v>79</v>
      </c>
      <c r="BK126" s="208">
        <f>ROUND(I126*H126,2)</f>
        <v>0</v>
      </c>
      <c r="BL126" s="15" t="s">
        <v>121</v>
      </c>
      <c r="BM126" s="207" t="s">
        <v>187</v>
      </c>
    </row>
    <row r="127" spans="1:47" s="2" customFormat="1" ht="12">
      <c r="A127" s="36"/>
      <c r="B127" s="37"/>
      <c r="C127" s="38"/>
      <c r="D127" s="209" t="s">
        <v>122</v>
      </c>
      <c r="E127" s="38"/>
      <c r="F127" s="210" t="s">
        <v>186</v>
      </c>
      <c r="G127" s="38"/>
      <c r="H127" s="38"/>
      <c r="I127" s="211"/>
      <c r="J127" s="38"/>
      <c r="K127" s="38"/>
      <c r="L127" s="42"/>
      <c r="M127" s="212"/>
      <c r="N127" s="213"/>
      <c r="O127" s="82"/>
      <c r="P127" s="82"/>
      <c r="Q127" s="82"/>
      <c r="R127" s="82"/>
      <c r="S127" s="82"/>
      <c r="T127" s="83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122</v>
      </c>
      <c r="AU127" s="15" t="s">
        <v>79</v>
      </c>
    </row>
    <row r="128" spans="1:65" s="2" customFormat="1" ht="16.5" customHeight="1">
      <c r="A128" s="36"/>
      <c r="B128" s="37"/>
      <c r="C128" s="196" t="s">
        <v>159</v>
      </c>
      <c r="D128" s="196" t="s">
        <v>116</v>
      </c>
      <c r="E128" s="197" t="s">
        <v>141</v>
      </c>
      <c r="F128" s="198" t="s">
        <v>142</v>
      </c>
      <c r="G128" s="199" t="s">
        <v>119</v>
      </c>
      <c r="H128" s="200">
        <v>50</v>
      </c>
      <c r="I128" s="201"/>
      <c r="J128" s="202">
        <f>ROUND(I128*H128,2)</f>
        <v>0</v>
      </c>
      <c r="K128" s="198" t="s">
        <v>120</v>
      </c>
      <c r="L128" s="42"/>
      <c r="M128" s="203" t="s">
        <v>19</v>
      </c>
      <c r="N128" s="204" t="s">
        <v>42</v>
      </c>
      <c r="O128" s="82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7" t="s">
        <v>121</v>
      </c>
      <c r="AT128" s="207" t="s">
        <v>116</v>
      </c>
      <c r="AU128" s="207" t="s">
        <v>79</v>
      </c>
      <c r="AY128" s="15" t="s">
        <v>115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5" t="s">
        <v>79</v>
      </c>
      <c r="BK128" s="208">
        <f>ROUND(I128*H128,2)</f>
        <v>0</v>
      </c>
      <c r="BL128" s="15" t="s">
        <v>121</v>
      </c>
      <c r="BM128" s="207" t="s">
        <v>188</v>
      </c>
    </row>
    <row r="129" spans="1:47" s="2" customFormat="1" ht="12">
      <c r="A129" s="36"/>
      <c r="B129" s="37"/>
      <c r="C129" s="38"/>
      <c r="D129" s="209" t="s">
        <v>122</v>
      </c>
      <c r="E129" s="38"/>
      <c r="F129" s="210" t="s">
        <v>142</v>
      </c>
      <c r="G129" s="38"/>
      <c r="H129" s="38"/>
      <c r="I129" s="211"/>
      <c r="J129" s="38"/>
      <c r="K129" s="38"/>
      <c r="L129" s="42"/>
      <c r="M129" s="212"/>
      <c r="N129" s="213"/>
      <c r="O129" s="82"/>
      <c r="P129" s="82"/>
      <c r="Q129" s="82"/>
      <c r="R129" s="82"/>
      <c r="S129" s="82"/>
      <c r="T129" s="83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122</v>
      </c>
      <c r="AU129" s="15" t="s">
        <v>79</v>
      </c>
    </row>
    <row r="130" spans="1:65" s="2" customFormat="1" ht="21.75" customHeight="1">
      <c r="A130" s="36"/>
      <c r="B130" s="37"/>
      <c r="C130" s="196" t="s">
        <v>189</v>
      </c>
      <c r="D130" s="196" t="s">
        <v>116</v>
      </c>
      <c r="E130" s="197" t="s">
        <v>190</v>
      </c>
      <c r="F130" s="198" t="s">
        <v>191</v>
      </c>
      <c r="G130" s="199" t="s">
        <v>119</v>
      </c>
      <c r="H130" s="200">
        <v>50</v>
      </c>
      <c r="I130" s="201"/>
      <c r="J130" s="202">
        <f>ROUND(I130*H130,2)</f>
        <v>0</v>
      </c>
      <c r="K130" s="198" t="s">
        <v>120</v>
      </c>
      <c r="L130" s="42"/>
      <c r="M130" s="203" t="s">
        <v>19</v>
      </c>
      <c r="N130" s="204" t="s">
        <v>42</v>
      </c>
      <c r="O130" s="82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7" t="s">
        <v>121</v>
      </c>
      <c r="AT130" s="207" t="s">
        <v>116</v>
      </c>
      <c r="AU130" s="207" t="s">
        <v>79</v>
      </c>
      <c r="AY130" s="15" t="s">
        <v>115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5" t="s">
        <v>79</v>
      </c>
      <c r="BK130" s="208">
        <f>ROUND(I130*H130,2)</f>
        <v>0</v>
      </c>
      <c r="BL130" s="15" t="s">
        <v>121</v>
      </c>
      <c r="BM130" s="207" t="s">
        <v>192</v>
      </c>
    </row>
    <row r="131" spans="1:47" s="2" customFormat="1" ht="12">
      <c r="A131" s="36"/>
      <c r="B131" s="37"/>
      <c r="C131" s="38"/>
      <c r="D131" s="209" t="s">
        <v>122</v>
      </c>
      <c r="E131" s="38"/>
      <c r="F131" s="210" t="s">
        <v>191</v>
      </c>
      <c r="G131" s="38"/>
      <c r="H131" s="38"/>
      <c r="I131" s="211"/>
      <c r="J131" s="38"/>
      <c r="K131" s="38"/>
      <c r="L131" s="42"/>
      <c r="M131" s="212"/>
      <c r="N131" s="213"/>
      <c r="O131" s="82"/>
      <c r="P131" s="82"/>
      <c r="Q131" s="82"/>
      <c r="R131" s="82"/>
      <c r="S131" s="82"/>
      <c r="T131" s="83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122</v>
      </c>
      <c r="AU131" s="15" t="s">
        <v>79</v>
      </c>
    </row>
    <row r="132" spans="1:65" s="2" customFormat="1" ht="16.5" customHeight="1">
      <c r="A132" s="36"/>
      <c r="B132" s="37"/>
      <c r="C132" s="196" t="s">
        <v>164</v>
      </c>
      <c r="D132" s="196" t="s">
        <v>116</v>
      </c>
      <c r="E132" s="197" t="s">
        <v>193</v>
      </c>
      <c r="F132" s="198" t="s">
        <v>194</v>
      </c>
      <c r="G132" s="199" t="s">
        <v>125</v>
      </c>
      <c r="H132" s="200">
        <v>9</v>
      </c>
      <c r="I132" s="201"/>
      <c r="J132" s="202">
        <f>ROUND(I132*H132,2)</f>
        <v>0</v>
      </c>
      <c r="K132" s="198" t="s">
        <v>19</v>
      </c>
      <c r="L132" s="42"/>
      <c r="M132" s="203" t="s">
        <v>19</v>
      </c>
      <c r="N132" s="204" t="s">
        <v>42</v>
      </c>
      <c r="O132" s="82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7" t="s">
        <v>121</v>
      </c>
      <c r="AT132" s="207" t="s">
        <v>116</v>
      </c>
      <c r="AU132" s="207" t="s">
        <v>79</v>
      </c>
      <c r="AY132" s="15" t="s">
        <v>115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5" t="s">
        <v>79</v>
      </c>
      <c r="BK132" s="208">
        <f>ROUND(I132*H132,2)</f>
        <v>0</v>
      </c>
      <c r="BL132" s="15" t="s">
        <v>121</v>
      </c>
      <c r="BM132" s="207" t="s">
        <v>195</v>
      </c>
    </row>
    <row r="133" spans="1:47" s="2" customFormat="1" ht="12">
      <c r="A133" s="36"/>
      <c r="B133" s="37"/>
      <c r="C133" s="38"/>
      <c r="D133" s="209" t="s">
        <v>122</v>
      </c>
      <c r="E133" s="38"/>
      <c r="F133" s="210" t="s">
        <v>194</v>
      </c>
      <c r="G133" s="38"/>
      <c r="H133" s="38"/>
      <c r="I133" s="211"/>
      <c r="J133" s="38"/>
      <c r="K133" s="38"/>
      <c r="L133" s="42"/>
      <c r="M133" s="212"/>
      <c r="N133" s="213"/>
      <c r="O133" s="82"/>
      <c r="P133" s="82"/>
      <c r="Q133" s="82"/>
      <c r="R133" s="82"/>
      <c r="S133" s="82"/>
      <c r="T133" s="83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122</v>
      </c>
      <c r="AU133" s="15" t="s">
        <v>79</v>
      </c>
    </row>
    <row r="134" spans="1:65" s="2" customFormat="1" ht="16.5" customHeight="1">
      <c r="A134" s="36"/>
      <c r="B134" s="37"/>
      <c r="C134" s="196" t="s">
        <v>7</v>
      </c>
      <c r="D134" s="196" t="s">
        <v>116</v>
      </c>
      <c r="E134" s="197" t="s">
        <v>196</v>
      </c>
      <c r="F134" s="198" t="s">
        <v>197</v>
      </c>
      <c r="G134" s="199" t="s">
        <v>125</v>
      </c>
      <c r="H134" s="200">
        <v>9</v>
      </c>
      <c r="I134" s="201"/>
      <c r="J134" s="202">
        <f>ROUND(I134*H134,2)</f>
        <v>0</v>
      </c>
      <c r="K134" s="198" t="s">
        <v>126</v>
      </c>
      <c r="L134" s="42"/>
      <c r="M134" s="203" t="s">
        <v>19</v>
      </c>
      <c r="N134" s="204" t="s">
        <v>42</v>
      </c>
      <c r="O134" s="82"/>
      <c r="P134" s="205">
        <f>O134*H134</f>
        <v>0</v>
      </c>
      <c r="Q134" s="205">
        <v>0.69</v>
      </c>
      <c r="R134" s="205">
        <f>Q134*H134</f>
        <v>6.209999999999999</v>
      </c>
      <c r="S134" s="205">
        <v>0</v>
      </c>
      <c r="T134" s="20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7" t="s">
        <v>121</v>
      </c>
      <c r="AT134" s="207" t="s">
        <v>116</v>
      </c>
      <c r="AU134" s="207" t="s">
        <v>79</v>
      </c>
      <c r="AY134" s="15" t="s">
        <v>115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5" t="s">
        <v>79</v>
      </c>
      <c r="BK134" s="208">
        <f>ROUND(I134*H134,2)</f>
        <v>0</v>
      </c>
      <c r="BL134" s="15" t="s">
        <v>121</v>
      </c>
      <c r="BM134" s="207" t="s">
        <v>198</v>
      </c>
    </row>
    <row r="135" spans="1:47" s="2" customFormat="1" ht="12">
      <c r="A135" s="36"/>
      <c r="B135" s="37"/>
      <c r="C135" s="38"/>
      <c r="D135" s="209" t="s">
        <v>122</v>
      </c>
      <c r="E135" s="38"/>
      <c r="F135" s="210" t="s">
        <v>199</v>
      </c>
      <c r="G135" s="38"/>
      <c r="H135" s="38"/>
      <c r="I135" s="211"/>
      <c r="J135" s="38"/>
      <c r="K135" s="38"/>
      <c r="L135" s="42"/>
      <c r="M135" s="212"/>
      <c r="N135" s="213"/>
      <c r="O135" s="82"/>
      <c r="P135" s="82"/>
      <c r="Q135" s="82"/>
      <c r="R135" s="82"/>
      <c r="S135" s="82"/>
      <c r="T135" s="83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122</v>
      </c>
      <c r="AU135" s="15" t="s">
        <v>79</v>
      </c>
    </row>
    <row r="136" spans="1:47" s="2" customFormat="1" ht="12">
      <c r="A136" s="36"/>
      <c r="B136" s="37"/>
      <c r="C136" s="38"/>
      <c r="D136" s="214" t="s">
        <v>128</v>
      </c>
      <c r="E136" s="38"/>
      <c r="F136" s="215" t="s">
        <v>200</v>
      </c>
      <c r="G136" s="38"/>
      <c r="H136" s="38"/>
      <c r="I136" s="211"/>
      <c r="J136" s="38"/>
      <c r="K136" s="38"/>
      <c r="L136" s="42"/>
      <c r="M136" s="212"/>
      <c r="N136" s="213"/>
      <c r="O136" s="82"/>
      <c r="P136" s="82"/>
      <c r="Q136" s="82"/>
      <c r="R136" s="82"/>
      <c r="S136" s="82"/>
      <c r="T136" s="83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128</v>
      </c>
      <c r="AU136" s="15" t="s">
        <v>79</v>
      </c>
    </row>
    <row r="137" spans="1:65" s="2" customFormat="1" ht="16.5" customHeight="1">
      <c r="A137" s="36"/>
      <c r="B137" s="37"/>
      <c r="C137" s="196" t="s">
        <v>168</v>
      </c>
      <c r="D137" s="196" t="s">
        <v>116</v>
      </c>
      <c r="E137" s="197" t="s">
        <v>201</v>
      </c>
      <c r="F137" s="198" t="s">
        <v>202</v>
      </c>
      <c r="G137" s="199" t="s">
        <v>119</v>
      </c>
      <c r="H137" s="200">
        <v>0.9</v>
      </c>
      <c r="I137" s="201"/>
      <c r="J137" s="202">
        <f>ROUND(I137*H137,2)</f>
        <v>0</v>
      </c>
      <c r="K137" s="198" t="s">
        <v>126</v>
      </c>
      <c r="L137" s="42"/>
      <c r="M137" s="203" t="s">
        <v>19</v>
      </c>
      <c r="N137" s="204" t="s">
        <v>42</v>
      </c>
      <c r="O137" s="82"/>
      <c r="P137" s="205">
        <f>O137*H137</f>
        <v>0</v>
      </c>
      <c r="Q137" s="205">
        <v>2.234</v>
      </c>
      <c r="R137" s="205">
        <f>Q137*H137</f>
        <v>2.0106</v>
      </c>
      <c r="S137" s="205">
        <v>0</v>
      </c>
      <c r="T137" s="20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7" t="s">
        <v>121</v>
      </c>
      <c r="AT137" s="207" t="s">
        <v>116</v>
      </c>
      <c r="AU137" s="207" t="s">
        <v>79</v>
      </c>
      <c r="AY137" s="15" t="s">
        <v>115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5" t="s">
        <v>79</v>
      </c>
      <c r="BK137" s="208">
        <f>ROUND(I137*H137,2)</f>
        <v>0</v>
      </c>
      <c r="BL137" s="15" t="s">
        <v>121</v>
      </c>
      <c r="BM137" s="207" t="s">
        <v>203</v>
      </c>
    </row>
    <row r="138" spans="1:47" s="2" customFormat="1" ht="12">
      <c r="A138" s="36"/>
      <c r="B138" s="37"/>
      <c r="C138" s="38"/>
      <c r="D138" s="209" t="s">
        <v>122</v>
      </c>
      <c r="E138" s="38"/>
      <c r="F138" s="210" t="s">
        <v>204</v>
      </c>
      <c r="G138" s="38"/>
      <c r="H138" s="38"/>
      <c r="I138" s="211"/>
      <c r="J138" s="38"/>
      <c r="K138" s="38"/>
      <c r="L138" s="42"/>
      <c r="M138" s="212"/>
      <c r="N138" s="213"/>
      <c r="O138" s="82"/>
      <c r="P138" s="82"/>
      <c r="Q138" s="82"/>
      <c r="R138" s="82"/>
      <c r="S138" s="82"/>
      <c r="T138" s="83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122</v>
      </c>
      <c r="AU138" s="15" t="s">
        <v>79</v>
      </c>
    </row>
    <row r="139" spans="1:47" s="2" customFormat="1" ht="12">
      <c r="A139" s="36"/>
      <c r="B139" s="37"/>
      <c r="C139" s="38"/>
      <c r="D139" s="214" t="s">
        <v>128</v>
      </c>
      <c r="E139" s="38"/>
      <c r="F139" s="215" t="s">
        <v>205</v>
      </c>
      <c r="G139" s="38"/>
      <c r="H139" s="38"/>
      <c r="I139" s="211"/>
      <c r="J139" s="38"/>
      <c r="K139" s="38"/>
      <c r="L139" s="42"/>
      <c r="M139" s="212"/>
      <c r="N139" s="213"/>
      <c r="O139" s="82"/>
      <c r="P139" s="82"/>
      <c r="Q139" s="82"/>
      <c r="R139" s="82"/>
      <c r="S139" s="82"/>
      <c r="T139" s="83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128</v>
      </c>
      <c r="AU139" s="15" t="s">
        <v>79</v>
      </c>
    </row>
    <row r="140" spans="1:65" s="2" customFormat="1" ht="16.5" customHeight="1">
      <c r="A140" s="36"/>
      <c r="B140" s="37"/>
      <c r="C140" s="196" t="s">
        <v>206</v>
      </c>
      <c r="D140" s="196" t="s">
        <v>116</v>
      </c>
      <c r="E140" s="197" t="s">
        <v>207</v>
      </c>
      <c r="F140" s="198" t="s">
        <v>208</v>
      </c>
      <c r="G140" s="199" t="s">
        <v>125</v>
      </c>
      <c r="H140" s="200">
        <v>5</v>
      </c>
      <c r="I140" s="201"/>
      <c r="J140" s="202">
        <f>ROUND(I140*H140,2)</f>
        <v>0</v>
      </c>
      <c r="K140" s="198" t="s">
        <v>120</v>
      </c>
      <c r="L140" s="42"/>
      <c r="M140" s="203" t="s">
        <v>19</v>
      </c>
      <c r="N140" s="204" t="s">
        <v>42</v>
      </c>
      <c r="O140" s="82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121</v>
      </c>
      <c r="AT140" s="207" t="s">
        <v>116</v>
      </c>
      <c r="AU140" s="207" t="s">
        <v>79</v>
      </c>
      <c r="AY140" s="15" t="s">
        <v>115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5" t="s">
        <v>79</v>
      </c>
      <c r="BK140" s="208">
        <f>ROUND(I140*H140,2)</f>
        <v>0</v>
      </c>
      <c r="BL140" s="15" t="s">
        <v>121</v>
      </c>
      <c r="BM140" s="207" t="s">
        <v>209</v>
      </c>
    </row>
    <row r="141" spans="1:47" s="2" customFormat="1" ht="12">
      <c r="A141" s="36"/>
      <c r="B141" s="37"/>
      <c r="C141" s="38"/>
      <c r="D141" s="209" t="s">
        <v>122</v>
      </c>
      <c r="E141" s="38"/>
      <c r="F141" s="210" t="s">
        <v>208</v>
      </c>
      <c r="G141" s="38"/>
      <c r="H141" s="38"/>
      <c r="I141" s="211"/>
      <c r="J141" s="38"/>
      <c r="K141" s="38"/>
      <c r="L141" s="42"/>
      <c r="M141" s="212"/>
      <c r="N141" s="213"/>
      <c r="O141" s="82"/>
      <c r="P141" s="82"/>
      <c r="Q141" s="82"/>
      <c r="R141" s="82"/>
      <c r="S141" s="82"/>
      <c r="T141" s="83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122</v>
      </c>
      <c r="AU141" s="15" t="s">
        <v>79</v>
      </c>
    </row>
    <row r="142" spans="1:65" s="2" customFormat="1" ht="16.5" customHeight="1">
      <c r="A142" s="36"/>
      <c r="B142" s="37"/>
      <c r="C142" s="196" t="s">
        <v>172</v>
      </c>
      <c r="D142" s="196" t="s">
        <v>116</v>
      </c>
      <c r="E142" s="197" t="s">
        <v>210</v>
      </c>
      <c r="F142" s="198" t="s">
        <v>211</v>
      </c>
      <c r="G142" s="199" t="s">
        <v>119</v>
      </c>
      <c r="H142" s="200">
        <v>8</v>
      </c>
      <c r="I142" s="201"/>
      <c r="J142" s="202">
        <f>ROUND(I142*H142,2)</f>
        <v>0</v>
      </c>
      <c r="K142" s="198" t="s">
        <v>126</v>
      </c>
      <c r="L142" s="42"/>
      <c r="M142" s="203" t="s">
        <v>19</v>
      </c>
      <c r="N142" s="204" t="s">
        <v>42</v>
      </c>
      <c r="O142" s="82"/>
      <c r="P142" s="205">
        <f>O142*H142</f>
        <v>0</v>
      </c>
      <c r="Q142" s="205">
        <v>2.45329</v>
      </c>
      <c r="R142" s="205">
        <f>Q142*H142</f>
        <v>19.62632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121</v>
      </c>
      <c r="AT142" s="207" t="s">
        <v>116</v>
      </c>
      <c r="AU142" s="207" t="s">
        <v>79</v>
      </c>
      <c r="AY142" s="15" t="s">
        <v>115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5" t="s">
        <v>79</v>
      </c>
      <c r="BK142" s="208">
        <f>ROUND(I142*H142,2)</f>
        <v>0</v>
      </c>
      <c r="BL142" s="15" t="s">
        <v>121</v>
      </c>
      <c r="BM142" s="207" t="s">
        <v>212</v>
      </c>
    </row>
    <row r="143" spans="1:47" s="2" customFormat="1" ht="12">
      <c r="A143" s="36"/>
      <c r="B143" s="37"/>
      <c r="C143" s="38"/>
      <c r="D143" s="209" t="s">
        <v>122</v>
      </c>
      <c r="E143" s="38"/>
      <c r="F143" s="210" t="s">
        <v>213</v>
      </c>
      <c r="G143" s="38"/>
      <c r="H143" s="38"/>
      <c r="I143" s="211"/>
      <c r="J143" s="38"/>
      <c r="K143" s="38"/>
      <c r="L143" s="42"/>
      <c r="M143" s="212"/>
      <c r="N143" s="213"/>
      <c r="O143" s="82"/>
      <c r="P143" s="82"/>
      <c r="Q143" s="82"/>
      <c r="R143" s="82"/>
      <c r="S143" s="82"/>
      <c r="T143" s="83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122</v>
      </c>
      <c r="AU143" s="15" t="s">
        <v>79</v>
      </c>
    </row>
    <row r="144" spans="1:47" s="2" customFormat="1" ht="12">
      <c r="A144" s="36"/>
      <c r="B144" s="37"/>
      <c r="C144" s="38"/>
      <c r="D144" s="214" t="s">
        <v>128</v>
      </c>
      <c r="E144" s="38"/>
      <c r="F144" s="215" t="s">
        <v>214</v>
      </c>
      <c r="G144" s="38"/>
      <c r="H144" s="38"/>
      <c r="I144" s="211"/>
      <c r="J144" s="38"/>
      <c r="K144" s="38"/>
      <c r="L144" s="42"/>
      <c r="M144" s="212"/>
      <c r="N144" s="213"/>
      <c r="O144" s="82"/>
      <c r="P144" s="82"/>
      <c r="Q144" s="82"/>
      <c r="R144" s="82"/>
      <c r="S144" s="82"/>
      <c r="T144" s="83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128</v>
      </c>
      <c r="AU144" s="15" t="s">
        <v>79</v>
      </c>
    </row>
    <row r="145" spans="1:65" s="2" customFormat="1" ht="16.5" customHeight="1">
      <c r="A145" s="36"/>
      <c r="B145" s="37"/>
      <c r="C145" s="196" t="s">
        <v>215</v>
      </c>
      <c r="D145" s="196" t="s">
        <v>116</v>
      </c>
      <c r="E145" s="197" t="s">
        <v>216</v>
      </c>
      <c r="F145" s="198" t="s">
        <v>217</v>
      </c>
      <c r="G145" s="199" t="s">
        <v>125</v>
      </c>
      <c r="H145" s="200">
        <v>45</v>
      </c>
      <c r="I145" s="201"/>
      <c r="J145" s="202">
        <f>ROUND(I145*H145,2)</f>
        <v>0</v>
      </c>
      <c r="K145" s="198" t="s">
        <v>120</v>
      </c>
      <c r="L145" s="42"/>
      <c r="M145" s="203" t="s">
        <v>19</v>
      </c>
      <c r="N145" s="204" t="s">
        <v>42</v>
      </c>
      <c r="O145" s="82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7" t="s">
        <v>121</v>
      </c>
      <c r="AT145" s="207" t="s">
        <v>116</v>
      </c>
      <c r="AU145" s="207" t="s">
        <v>79</v>
      </c>
      <c r="AY145" s="15" t="s">
        <v>115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5" t="s">
        <v>79</v>
      </c>
      <c r="BK145" s="208">
        <f>ROUND(I145*H145,2)</f>
        <v>0</v>
      </c>
      <c r="BL145" s="15" t="s">
        <v>121</v>
      </c>
      <c r="BM145" s="207" t="s">
        <v>218</v>
      </c>
    </row>
    <row r="146" spans="1:47" s="2" customFormat="1" ht="12">
      <c r="A146" s="36"/>
      <c r="B146" s="37"/>
      <c r="C146" s="38"/>
      <c r="D146" s="209" t="s">
        <v>122</v>
      </c>
      <c r="E146" s="38"/>
      <c r="F146" s="210" t="s">
        <v>217</v>
      </c>
      <c r="G146" s="38"/>
      <c r="H146" s="38"/>
      <c r="I146" s="211"/>
      <c r="J146" s="38"/>
      <c r="K146" s="38"/>
      <c r="L146" s="42"/>
      <c r="M146" s="212"/>
      <c r="N146" s="213"/>
      <c r="O146" s="82"/>
      <c r="P146" s="82"/>
      <c r="Q146" s="82"/>
      <c r="R146" s="82"/>
      <c r="S146" s="82"/>
      <c r="T146" s="83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122</v>
      </c>
      <c r="AU146" s="15" t="s">
        <v>79</v>
      </c>
    </row>
    <row r="147" spans="1:65" s="2" customFormat="1" ht="16.5" customHeight="1">
      <c r="A147" s="36"/>
      <c r="B147" s="37"/>
      <c r="C147" s="196" t="s">
        <v>176</v>
      </c>
      <c r="D147" s="196" t="s">
        <v>116</v>
      </c>
      <c r="E147" s="197" t="s">
        <v>219</v>
      </c>
      <c r="F147" s="198" t="s">
        <v>220</v>
      </c>
      <c r="G147" s="199" t="s">
        <v>125</v>
      </c>
      <c r="H147" s="200">
        <v>45</v>
      </c>
      <c r="I147" s="201"/>
      <c r="J147" s="202">
        <f>ROUND(I147*H147,2)</f>
        <v>0</v>
      </c>
      <c r="K147" s="198" t="s">
        <v>120</v>
      </c>
      <c r="L147" s="42"/>
      <c r="M147" s="203" t="s">
        <v>19</v>
      </c>
      <c r="N147" s="204" t="s">
        <v>42</v>
      </c>
      <c r="O147" s="82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121</v>
      </c>
      <c r="AT147" s="207" t="s">
        <v>116</v>
      </c>
      <c r="AU147" s="207" t="s">
        <v>79</v>
      </c>
      <c r="AY147" s="15" t="s">
        <v>115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5" t="s">
        <v>79</v>
      </c>
      <c r="BK147" s="208">
        <f>ROUND(I147*H147,2)</f>
        <v>0</v>
      </c>
      <c r="BL147" s="15" t="s">
        <v>121</v>
      </c>
      <c r="BM147" s="207" t="s">
        <v>221</v>
      </c>
    </row>
    <row r="148" spans="1:47" s="2" customFormat="1" ht="12">
      <c r="A148" s="36"/>
      <c r="B148" s="37"/>
      <c r="C148" s="38"/>
      <c r="D148" s="209" t="s">
        <v>122</v>
      </c>
      <c r="E148" s="38"/>
      <c r="F148" s="210" t="s">
        <v>222</v>
      </c>
      <c r="G148" s="38"/>
      <c r="H148" s="38"/>
      <c r="I148" s="211"/>
      <c r="J148" s="38"/>
      <c r="K148" s="38"/>
      <c r="L148" s="42"/>
      <c r="M148" s="212"/>
      <c r="N148" s="213"/>
      <c r="O148" s="82"/>
      <c r="P148" s="82"/>
      <c r="Q148" s="82"/>
      <c r="R148" s="82"/>
      <c r="S148" s="82"/>
      <c r="T148" s="83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122</v>
      </c>
      <c r="AU148" s="15" t="s">
        <v>79</v>
      </c>
    </row>
    <row r="149" spans="1:65" s="2" customFormat="1" ht="16.5" customHeight="1">
      <c r="A149" s="36"/>
      <c r="B149" s="37"/>
      <c r="C149" s="196" t="s">
        <v>223</v>
      </c>
      <c r="D149" s="196" t="s">
        <v>116</v>
      </c>
      <c r="E149" s="197" t="s">
        <v>224</v>
      </c>
      <c r="F149" s="198" t="s">
        <v>225</v>
      </c>
      <c r="G149" s="199" t="s">
        <v>226</v>
      </c>
      <c r="H149" s="200">
        <v>0.6</v>
      </c>
      <c r="I149" s="201"/>
      <c r="J149" s="202">
        <f>ROUND(I149*H149,2)</f>
        <v>0</v>
      </c>
      <c r="K149" s="198" t="s">
        <v>126</v>
      </c>
      <c r="L149" s="42"/>
      <c r="M149" s="203" t="s">
        <v>19</v>
      </c>
      <c r="N149" s="204" t="s">
        <v>42</v>
      </c>
      <c r="O149" s="82"/>
      <c r="P149" s="205">
        <f>O149*H149</f>
        <v>0</v>
      </c>
      <c r="Q149" s="205">
        <v>1.06062</v>
      </c>
      <c r="R149" s="205">
        <f>Q149*H149</f>
        <v>0.6363719999999999</v>
      </c>
      <c r="S149" s="205">
        <v>0</v>
      </c>
      <c r="T149" s="20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7" t="s">
        <v>121</v>
      </c>
      <c r="AT149" s="207" t="s">
        <v>116</v>
      </c>
      <c r="AU149" s="207" t="s">
        <v>79</v>
      </c>
      <c r="AY149" s="15" t="s">
        <v>115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5" t="s">
        <v>79</v>
      </c>
      <c r="BK149" s="208">
        <f>ROUND(I149*H149,2)</f>
        <v>0</v>
      </c>
      <c r="BL149" s="15" t="s">
        <v>121</v>
      </c>
      <c r="BM149" s="207" t="s">
        <v>227</v>
      </c>
    </row>
    <row r="150" spans="1:47" s="2" customFormat="1" ht="12">
      <c r="A150" s="36"/>
      <c r="B150" s="37"/>
      <c r="C150" s="38"/>
      <c r="D150" s="209" t="s">
        <v>122</v>
      </c>
      <c r="E150" s="38"/>
      <c r="F150" s="210" t="s">
        <v>228</v>
      </c>
      <c r="G150" s="38"/>
      <c r="H150" s="38"/>
      <c r="I150" s="211"/>
      <c r="J150" s="38"/>
      <c r="K150" s="38"/>
      <c r="L150" s="42"/>
      <c r="M150" s="212"/>
      <c r="N150" s="213"/>
      <c r="O150" s="82"/>
      <c r="P150" s="82"/>
      <c r="Q150" s="82"/>
      <c r="R150" s="82"/>
      <c r="S150" s="82"/>
      <c r="T150" s="83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122</v>
      </c>
      <c r="AU150" s="15" t="s">
        <v>79</v>
      </c>
    </row>
    <row r="151" spans="1:47" s="2" customFormat="1" ht="12">
      <c r="A151" s="36"/>
      <c r="B151" s="37"/>
      <c r="C151" s="38"/>
      <c r="D151" s="214" t="s">
        <v>128</v>
      </c>
      <c r="E151" s="38"/>
      <c r="F151" s="215" t="s">
        <v>229</v>
      </c>
      <c r="G151" s="38"/>
      <c r="H151" s="38"/>
      <c r="I151" s="211"/>
      <c r="J151" s="38"/>
      <c r="K151" s="38"/>
      <c r="L151" s="42"/>
      <c r="M151" s="212"/>
      <c r="N151" s="213"/>
      <c r="O151" s="82"/>
      <c r="P151" s="82"/>
      <c r="Q151" s="82"/>
      <c r="R151" s="82"/>
      <c r="S151" s="82"/>
      <c r="T151" s="83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128</v>
      </c>
      <c r="AU151" s="15" t="s">
        <v>79</v>
      </c>
    </row>
    <row r="152" spans="1:65" s="2" customFormat="1" ht="16.5" customHeight="1">
      <c r="A152" s="36"/>
      <c r="B152" s="37"/>
      <c r="C152" s="196" t="s">
        <v>182</v>
      </c>
      <c r="D152" s="196" t="s">
        <v>116</v>
      </c>
      <c r="E152" s="197" t="s">
        <v>230</v>
      </c>
      <c r="F152" s="198" t="s">
        <v>231</v>
      </c>
      <c r="G152" s="199" t="s">
        <v>125</v>
      </c>
      <c r="H152" s="200">
        <v>50</v>
      </c>
      <c r="I152" s="201"/>
      <c r="J152" s="202">
        <f>ROUND(I152*H152,2)</f>
        <v>0</v>
      </c>
      <c r="K152" s="198" t="s">
        <v>120</v>
      </c>
      <c r="L152" s="42"/>
      <c r="M152" s="203" t="s">
        <v>19</v>
      </c>
      <c r="N152" s="204" t="s">
        <v>42</v>
      </c>
      <c r="O152" s="82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7" t="s">
        <v>121</v>
      </c>
      <c r="AT152" s="207" t="s">
        <v>116</v>
      </c>
      <c r="AU152" s="207" t="s">
        <v>79</v>
      </c>
      <c r="AY152" s="15" t="s">
        <v>115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5" t="s">
        <v>79</v>
      </c>
      <c r="BK152" s="208">
        <f>ROUND(I152*H152,2)</f>
        <v>0</v>
      </c>
      <c r="BL152" s="15" t="s">
        <v>121</v>
      </c>
      <c r="BM152" s="207" t="s">
        <v>232</v>
      </c>
    </row>
    <row r="153" spans="1:47" s="2" customFormat="1" ht="12">
      <c r="A153" s="36"/>
      <c r="B153" s="37"/>
      <c r="C153" s="38"/>
      <c r="D153" s="209" t="s">
        <v>122</v>
      </c>
      <c r="E153" s="38"/>
      <c r="F153" s="210" t="s">
        <v>231</v>
      </c>
      <c r="G153" s="38"/>
      <c r="H153" s="38"/>
      <c r="I153" s="211"/>
      <c r="J153" s="38"/>
      <c r="K153" s="38"/>
      <c r="L153" s="42"/>
      <c r="M153" s="212"/>
      <c r="N153" s="213"/>
      <c r="O153" s="82"/>
      <c r="P153" s="82"/>
      <c r="Q153" s="82"/>
      <c r="R153" s="82"/>
      <c r="S153" s="82"/>
      <c r="T153" s="83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122</v>
      </c>
      <c r="AU153" s="15" t="s">
        <v>79</v>
      </c>
    </row>
    <row r="154" spans="1:65" s="2" customFormat="1" ht="16.5" customHeight="1">
      <c r="A154" s="36"/>
      <c r="B154" s="37"/>
      <c r="C154" s="196" t="s">
        <v>233</v>
      </c>
      <c r="D154" s="196" t="s">
        <v>116</v>
      </c>
      <c r="E154" s="197" t="s">
        <v>234</v>
      </c>
      <c r="F154" s="198" t="s">
        <v>235</v>
      </c>
      <c r="G154" s="199" t="s">
        <v>236</v>
      </c>
      <c r="H154" s="200">
        <v>1</v>
      </c>
      <c r="I154" s="201"/>
      <c r="J154" s="202">
        <f>ROUND(I154*H154,2)</f>
        <v>0</v>
      </c>
      <c r="K154" s="198" t="s">
        <v>19</v>
      </c>
      <c r="L154" s="42"/>
      <c r="M154" s="203" t="s">
        <v>19</v>
      </c>
      <c r="N154" s="204" t="s">
        <v>42</v>
      </c>
      <c r="O154" s="82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121</v>
      </c>
      <c r="AT154" s="207" t="s">
        <v>116</v>
      </c>
      <c r="AU154" s="207" t="s">
        <v>79</v>
      </c>
      <c r="AY154" s="15" t="s">
        <v>115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5" t="s">
        <v>79</v>
      </c>
      <c r="BK154" s="208">
        <f>ROUND(I154*H154,2)</f>
        <v>0</v>
      </c>
      <c r="BL154" s="15" t="s">
        <v>121</v>
      </c>
      <c r="BM154" s="207" t="s">
        <v>237</v>
      </c>
    </row>
    <row r="155" spans="1:47" s="2" customFormat="1" ht="12">
      <c r="A155" s="36"/>
      <c r="B155" s="37"/>
      <c r="C155" s="38"/>
      <c r="D155" s="209" t="s">
        <v>122</v>
      </c>
      <c r="E155" s="38"/>
      <c r="F155" s="210" t="s">
        <v>235</v>
      </c>
      <c r="G155" s="38"/>
      <c r="H155" s="38"/>
      <c r="I155" s="211"/>
      <c r="J155" s="38"/>
      <c r="K155" s="38"/>
      <c r="L155" s="42"/>
      <c r="M155" s="212"/>
      <c r="N155" s="213"/>
      <c r="O155" s="82"/>
      <c r="P155" s="82"/>
      <c r="Q155" s="82"/>
      <c r="R155" s="82"/>
      <c r="S155" s="82"/>
      <c r="T155" s="83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122</v>
      </c>
      <c r="AU155" s="15" t="s">
        <v>79</v>
      </c>
    </row>
    <row r="156" spans="1:65" s="2" customFormat="1" ht="16.5" customHeight="1">
      <c r="A156" s="36"/>
      <c r="B156" s="37"/>
      <c r="C156" s="196" t="s">
        <v>187</v>
      </c>
      <c r="D156" s="196" t="s">
        <v>116</v>
      </c>
      <c r="E156" s="197" t="s">
        <v>238</v>
      </c>
      <c r="F156" s="198" t="s">
        <v>239</v>
      </c>
      <c r="G156" s="199" t="s">
        <v>236</v>
      </c>
      <c r="H156" s="200">
        <v>1</v>
      </c>
      <c r="I156" s="201"/>
      <c r="J156" s="202">
        <f>ROUND(I156*H156,2)</f>
        <v>0</v>
      </c>
      <c r="K156" s="198" t="s">
        <v>19</v>
      </c>
      <c r="L156" s="42"/>
      <c r="M156" s="203" t="s">
        <v>19</v>
      </c>
      <c r="N156" s="204" t="s">
        <v>42</v>
      </c>
      <c r="O156" s="82"/>
      <c r="P156" s="205">
        <f>O156*H156</f>
        <v>0</v>
      </c>
      <c r="Q156" s="205">
        <v>0</v>
      </c>
      <c r="R156" s="205">
        <f>Q156*H156</f>
        <v>0</v>
      </c>
      <c r="S156" s="205">
        <v>0</v>
      </c>
      <c r="T156" s="20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7" t="s">
        <v>121</v>
      </c>
      <c r="AT156" s="207" t="s">
        <v>116</v>
      </c>
      <c r="AU156" s="207" t="s">
        <v>79</v>
      </c>
      <c r="AY156" s="15" t="s">
        <v>115</v>
      </c>
      <c r="BE156" s="208">
        <f>IF(N156="základní",J156,0)</f>
        <v>0</v>
      </c>
      <c r="BF156" s="208">
        <f>IF(N156="snížená",J156,0)</f>
        <v>0</v>
      </c>
      <c r="BG156" s="208">
        <f>IF(N156="zákl. přenesená",J156,0)</f>
        <v>0</v>
      </c>
      <c r="BH156" s="208">
        <f>IF(N156="sníž. přenesená",J156,0)</f>
        <v>0</v>
      </c>
      <c r="BI156" s="208">
        <f>IF(N156="nulová",J156,0)</f>
        <v>0</v>
      </c>
      <c r="BJ156" s="15" t="s">
        <v>79</v>
      </c>
      <c r="BK156" s="208">
        <f>ROUND(I156*H156,2)</f>
        <v>0</v>
      </c>
      <c r="BL156" s="15" t="s">
        <v>121</v>
      </c>
      <c r="BM156" s="207" t="s">
        <v>240</v>
      </c>
    </row>
    <row r="157" spans="1:47" s="2" customFormat="1" ht="12">
      <c r="A157" s="36"/>
      <c r="B157" s="37"/>
      <c r="C157" s="38"/>
      <c r="D157" s="209" t="s">
        <v>122</v>
      </c>
      <c r="E157" s="38"/>
      <c r="F157" s="210" t="s">
        <v>239</v>
      </c>
      <c r="G157" s="38"/>
      <c r="H157" s="38"/>
      <c r="I157" s="211"/>
      <c r="J157" s="38"/>
      <c r="K157" s="38"/>
      <c r="L157" s="42"/>
      <c r="M157" s="212"/>
      <c r="N157" s="213"/>
      <c r="O157" s="82"/>
      <c r="P157" s="82"/>
      <c r="Q157" s="82"/>
      <c r="R157" s="82"/>
      <c r="S157" s="82"/>
      <c r="T157" s="83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122</v>
      </c>
      <c r="AU157" s="15" t="s">
        <v>79</v>
      </c>
    </row>
    <row r="158" spans="1:47" s="2" customFormat="1" ht="12">
      <c r="A158" s="36"/>
      <c r="B158" s="37"/>
      <c r="C158" s="38"/>
      <c r="D158" s="209" t="s">
        <v>178</v>
      </c>
      <c r="E158" s="38"/>
      <c r="F158" s="218" t="s">
        <v>241</v>
      </c>
      <c r="G158" s="38"/>
      <c r="H158" s="38"/>
      <c r="I158" s="211"/>
      <c r="J158" s="38"/>
      <c r="K158" s="38"/>
      <c r="L158" s="42"/>
      <c r="M158" s="212"/>
      <c r="N158" s="213"/>
      <c r="O158" s="82"/>
      <c r="P158" s="82"/>
      <c r="Q158" s="82"/>
      <c r="R158" s="82"/>
      <c r="S158" s="82"/>
      <c r="T158" s="83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178</v>
      </c>
      <c r="AU158" s="15" t="s">
        <v>79</v>
      </c>
    </row>
    <row r="159" spans="1:65" s="2" customFormat="1" ht="16.5" customHeight="1">
      <c r="A159" s="36"/>
      <c r="B159" s="37"/>
      <c r="C159" s="196" t="s">
        <v>188</v>
      </c>
      <c r="D159" s="196" t="s">
        <v>116</v>
      </c>
      <c r="E159" s="197" t="s">
        <v>242</v>
      </c>
      <c r="F159" s="198" t="s">
        <v>243</v>
      </c>
      <c r="G159" s="199" t="s">
        <v>133</v>
      </c>
      <c r="H159" s="200">
        <v>1</v>
      </c>
      <c r="I159" s="201"/>
      <c r="J159" s="202">
        <f>ROUND(I159*H159,2)</f>
        <v>0</v>
      </c>
      <c r="K159" s="198" t="s">
        <v>19</v>
      </c>
      <c r="L159" s="42"/>
      <c r="M159" s="203" t="s">
        <v>19</v>
      </c>
      <c r="N159" s="204" t="s">
        <v>42</v>
      </c>
      <c r="O159" s="82"/>
      <c r="P159" s="205">
        <f>O159*H159</f>
        <v>0</v>
      </c>
      <c r="Q159" s="205">
        <v>0</v>
      </c>
      <c r="R159" s="205">
        <f>Q159*H159</f>
        <v>0</v>
      </c>
      <c r="S159" s="205">
        <v>0</v>
      </c>
      <c r="T159" s="20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7" t="s">
        <v>121</v>
      </c>
      <c r="AT159" s="207" t="s">
        <v>116</v>
      </c>
      <c r="AU159" s="207" t="s">
        <v>79</v>
      </c>
      <c r="AY159" s="15" t="s">
        <v>115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5" t="s">
        <v>79</v>
      </c>
      <c r="BK159" s="208">
        <f>ROUND(I159*H159,2)</f>
        <v>0</v>
      </c>
      <c r="BL159" s="15" t="s">
        <v>121</v>
      </c>
      <c r="BM159" s="207" t="s">
        <v>244</v>
      </c>
    </row>
    <row r="160" spans="1:47" s="2" customFormat="1" ht="12">
      <c r="A160" s="36"/>
      <c r="B160" s="37"/>
      <c r="C160" s="38"/>
      <c r="D160" s="209" t="s">
        <v>122</v>
      </c>
      <c r="E160" s="38"/>
      <c r="F160" s="210" t="s">
        <v>243</v>
      </c>
      <c r="G160" s="38"/>
      <c r="H160" s="38"/>
      <c r="I160" s="211"/>
      <c r="J160" s="38"/>
      <c r="K160" s="38"/>
      <c r="L160" s="42"/>
      <c r="M160" s="212"/>
      <c r="N160" s="213"/>
      <c r="O160" s="82"/>
      <c r="P160" s="82"/>
      <c r="Q160" s="82"/>
      <c r="R160" s="82"/>
      <c r="S160" s="82"/>
      <c r="T160" s="83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122</v>
      </c>
      <c r="AU160" s="15" t="s">
        <v>79</v>
      </c>
    </row>
    <row r="161" spans="1:65" s="2" customFormat="1" ht="16.5" customHeight="1">
      <c r="A161" s="36"/>
      <c r="B161" s="37"/>
      <c r="C161" s="196" t="s">
        <v>245</v>
      </c>
      <c r="D161" s="196" t="s">
        <v>116</v>
      </c>
      <c r="E161" s="197" t="s">
        <v>246</v>
      </c>
      <c r="F161" s="198" t="s">
        <v>247</v>
      </c>
      <c r="G161" s="199" t="s">
        <v>133</v>
      </c>
      <c r="H161" s="200">
        <v>1</v>
      </c>
      <c r="I161" s="201"/>
      <c r="J161" s="202">
        <f>ROUND(I161*H161,2)</f>
        <v>0</v>
      </c>
      <c r="K161" s="198" t="s">
        <v>19</v>
      </c>
      <c r="L161" s="42"/>
      <c r="M161" s="203" t="s">
        <v>19</v>
      </c>
      <c r="N161" s="204" t="s">
        <v>42</v>
      </c>
      <c r="O161" s="82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121</v>
      </c>
      <c r="AT161" s="207" t="s">
        <v>116</v>
      </c>
      <c r="AU161" s="207" t="s">
        <v>79</v>
      </c>
      <c r="AY161" s="15" t="s">
        <v>115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5" t="s">
        <v>79</v>
      </c>
      <c r="BK161" s="208">
        <f>ROUND(I161*H161,2)</f>
        <v>0</v>
      </c>
      <c r="BL161" s="15" t="s">
        <v>121</v>
      </c>
      <c r="BM161" s="207" t="s">
        <v>248</v>
      </c>
    </row>
    <row r="162" spans="1:47" s="2" customFormat="1" ht="12">
      <c r="A162" s="36"/>
      <c r="B162" s="37"/>
      <c r="C162" s="38"/>
      <c r="D162" s="209" t="s">
        <v>122</v>
      </c>
      <c r="E162" s="38"/>
      <c r="F162" s="210" t="s">
        <v>247</v>
      </c>
      <c r="G162" s="38"/>
      <c r="H162" s="38"/>
      <c r="I162" s="211"/>
      <c r="J162" s="38"/>
      <c r="K162" s="38"/>
      <c r="L162" s="42"/>
      <c r="M162" s="212"/>
      <c r="N162" s="213"/>
      <c r="O162" s="82"/>
      <c r="P162" s="82"/>
      <c r="Q162" s="82"/>
      <c r="R162" s="82"/>
      <c r="S162" s="82"/>
      <c r="T162" s="83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122</v>
      </c>
      <c r="AU162" s="15" t="s">
        <v>79</v>
      </c>
    </row>
    <row r="163" spans="1:65" s="2" customFormat="1" ht="16.5" customHeight="1">
      <c r="A163" s="36"/>
      <c r="B163" s="37"/>
      <c r="C163" s="196" t="s">
        <v>192</v>
      </c>
      <c r="D163" s="196" t="s">
        <v>116</v>
      </c>
      <c r="E163" s="197" t="s">
        <v>249</v>
      </c>
      <c r="F163" s="198" t="s">
        <v>250</v>
      </c>
      <c r="G163" s="199" t="s">
        <v>133</v>
      </c>
      <c r="H163" s="200">
        <v>1</v>
      </c>
      <c r="I163" s="201"/>
      <c r="J163" s="202">
        <f>ROUND(I163*H163,2)</f>
        <v>0</v>
      </c>
      <c r="K163" s="198" t="s">
        <v>19</v>
      </c>
      <c r="L163" s="42"/>
      <c r="M163" s="203" t="s">
        <v>19</v>
      </c>
      <c r="N163" s="204" t="s">
        <v>42</v>
      </c>
      <c r="O163" s="82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7" t="s">
        <v>121</v>
      </c>
      <c r="AT163" s="207" t="s">
        <v>116</v>
      </c>
      <c r="AU163" s="207" t="s">
        <v>79</v>
      </c>
      <c r="AY163" s="15" t="s">
        <v>115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5" t="s">
        <v>79</v>
      </c>
      <c r="BK163" s="208">
        <f>ROUND(I163*H163,2)</f>
        <v>0</v>
      </c>
      <c r="BL163" s="15" t="s">
        <v>121</v>
      </c>
      <c r="BM163" s="207" t="s">
        <v>251</v>
      </c>
    </row>
    <row r="164" spans="1:47" s="2" customFormat="1" ht="12">
      <c r="A164" s="36"/>
      <c r="B164" s="37"/>
      <c r="C164" s="38"/>
      <c r="D164" s="209" t="s">
        <v>122</v>
      </c>
      <c r="E164" s="38"/>
      <c r="F164" s="210" t="s">
        <v>250</v>
      </c>
      <c r="G164" s="38"/>
      <c r="H164" s="38"/>
      <c r="I164" s="211"/>
      <c r="J164" s="38"/>
      <c r="K164" s="38"/>
      <c r="L164" s="42"/>
      <c r="M164" s="212"/>
      <c r="N164" s="213"/>
      <c r="O164" s="82"/>
      <c r="P164" s="82"/>
      <c r="Q164" s="82"/>
      <c r="R164" s="82"/>
      <c r="S164" s="82"/>
      <c r="T164" s="83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122</v>
      </c>
      <c r="AU164" s="15" t="s">
        <v>79</v>
      </c>
    </row>
    <row r="165" spans="1:65" s="2" customFormat="1" ht="16.5" customHeight="1">
      <c r="A165" s="36"/>
      <c r="B165" s="37"/>
      <c r="C165" s="196" t="s">
        <v>252</v>
      </c>
      <c r="D165" s="196" t="s">
        <v>116</v>
      </c>
      <c r="E165" s="197" t="s">
        <v>253</v>
      </c>
      <c r="F165" s="198" t="s">
        <v>254</v>
      </c>
      <c r="G165" s="199" t="s">
        <v>163</v>
      </c>
      <c r="H165" s="200">
        <v>60</v>
      </c>
      <c r="I165" s="201"/>
      <c r="J165" s="202">
        <f>ROUND(I165*H165,2)</f>
        <v>0</v>
      </c>
      <c r="K165" s="198" t="s">
        <v>19</v>
      </c>
      <c r="L165" s="42"/>
      <c r="M165" s="203" t="s">
        <v>19</v>
      </c>
      <c r="N165" s="204" t="s">
        <v>42</v>
      </c>
      <c r="O165" s="82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7" t="s">
        <v>121</v>
      </c>
      <c r="AT165" s="207" t="s">
        <v>116</v>
      </c>
      <c r="AU165" s="207" t="s">
        <v>79</v>
      </c>
      <c r="AY165" s="15" t="s">
        <v>115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5" t="s">
        <v>79</v>
      </c>
      <c r="BK165" s="208">
        <f>ROUND(I165*H165,2)</f>
        <v>0</v>
      </c>
      <c r="BL165" s="15" t="s">
        <v>121</v>
      </c>
      <c r="BM165" s="207" t="s">
        <v>255</v>
      </c>
    </row>
    <row r="166" spans="1:47" s="2" customFormat="1" ht="12">
      <c r="A166" s="36"/>
      <c r="B166" s="37"/>
      <c r="C166" s="38"/>
      <c r="D166" s="209" t="s">
        <v>122</v>
      </c>
      <c r="E166" s="38"/>
      <c r="F166" s="210" t="s">
        <v>254</v>
      </c>
      <c r="G166" s="38"/>
      <c r="H166" s="38"/>
      <c r="I166" s="211"/>
      <c r="J166" s="38"/>
      <c r="K166" s="38"/>
      <c r="L166" s="42"/>
      <c r="M166" s="212"/>
      <c r="N166" s="213"/>
      <c r="O166" s="82"/>
      <c r="P166" s="82"/>
      <c r="Q166" s="82"/>
      <c r="R166" s="82"/>
      <c r="S166" s="82"/>
      <c r="T166" s="83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122</v>
      </c>
      <c r="AU166" s="15" t="s">
        <v>79</v>
      </c>
    </row>
    <row r="167" spans="1:65" s="2" customFormat="1" ht="16.5" customHeight="1">
      <c r="A167" s="36"/>
      <c r="B167" s="37"/>
      <c r="C167" s="196" t="s">
        <v>195</v>
      </c>
      <c r="D167" s="196" t="s">
        <v>116</v>
      </c>
      <c r="E167" s="197" t="s">
        <v>256</v>
      </c>
      <c r="F167" s="198" t="s">
        <v>257</v>
      </c>
      <c r="G167" s="199" t="s">
        <v>163</v>
      </c>
      <c r="H167" s="200">
        <v>25</v>
      </c>
      <c r="I167" s="201"/>
      <c r="J167" s="202">
        <f>ROUND(I167*H167,2)</f>
        <v>0</v>
      </c>
      <c r="K167" s="198" t="s">
        <v>19</v>
      </c>
      <c r="L167" s="42"/>
      <c r="M167" s="203" t="s">
        <v>19</v>
      </c>
      <c r="N167" s="204" t="s">
        <v>42</v>
      </c>
      <c r="O167" s="82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7" t="s">
        <v>121</v>
      </c>
      <c r="AT167" s="207" t="s">
        <v>116</v>
      </c>
      <c r="AU167" s="207" t="s">
        <v>79</v>
      </c>
      <c r="AY167" s="15" t="s">
        <v>115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5" t="s">
        <v>79</v>
      </c>
      <c r="BK167" s="208">
        <f>ROUND(I167*H167,2)</f>
        <v>0</v>
      </c>
      <c r="BL167" s="15" t="s">
        <v>121</v>
      </c>
      <c r="BM167" s="207" t="s">
        <v>258</v>
      </c>
    </row>
    <row r="168" spans="1:47" s="2" customFormat="1" ht="12">
      <c r="A168" s="36"/>
      <c r="B168" s="37"/>
      <c r="C168" s="38"/>
      <c r="D168" s="209" t="s">
        <v>122</v>
      </c>
      <c r="E168" s="38"/>
      <c r="F168" s="210" t="s">
        <v>257</v>
      </c>
      <c r="G168" s="38"/>
      <c r="H168" s="38"/>
      <c r="I168" s="211"/>
      <c r="J168" s="38"/>
      <c r="K168" s="38"/>
      <c r="L168" s="42"/>
      <c r="M168" s="212"/>
      <c r="N168" s="213"/>
      <c r="O168" s="82"/>
      <c r="P168" s="82"/>
      <c r="Q168" s="82"/>
      <c r="R168" s="82"/>
      <c r="S168" s="82"/>
      <c r="T168" s="83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122</v>
      </c>
      <c r="AU168" s="15" t="s">
        <v>79</v>
      </c>
    </row>
    <row r="169" spans="1:65" s="2" customFormat="1" ht="16.5" customHeight="1">
      <c r="A169" s="36"/>
      <c r="B169" s="37"/>
      <c r="C169" s="196" t="s">
        <v>259</v>
      </c>
      <c r="D169" s="196" t="s">
        <v>116</v>
      </c>
      <c r="E169" s="197" t="s">
        <v>260</v>
      </c>
      <c r="F169" s="198" t="s">
        <v>261</v>
      </c>
      <c r="G169" s="199" t="s">
        <v>133</v>
      </c>
      <c r="H169" s="200">
        <v>1</v>
      </c>
      <c r="I169" s="201"/>
      <c r="J169" s="202">
        <f>ROUND(I169*H169,2)</f>
        <v>0</v>
      </c>
      <c r="K169" s="198" t="s">
        <v>19</v>
      </c>
      <c r="L169" s="42"/>
      <c r="M169" s="203" t="s">
        <v>19</v>
      </c>
      <c r="N169" s="204" t="s">
        <v>42</v>
      </c>
      <c r="O169" s="82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7" t="s">
        <v>121</v>
      </c>
      <c r="AT169" s="207" t="s">
        <v>116</v>
      </c>
      <c r="AU169" s="207" t="s">
        <v>79</v>
      </c>
      <c r="AY169" s="15" t="s">
        <v>115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5" t="s">
        <v>79</v>
      </c>
      <c r="BK169" s="208">
        <f>ROUND(I169*H169,2)</f>
        <v>0</v>
      </c>
      <c r="BL169" s="15" t="s">
        <v>121</v>
      </c>
      <c r="BM169" s="207" t="s">
        <v>262</v>
      </c>
    </row>
    <row r="170" spans="1:47" s="2" customFormat="1" ht="12">
      <c r="A170" s="36"/>
      <c r="B170" s="37"/>
      <c r="C170" s="38"/>
      <c r="D170" s="209" t="s">
        <v>122</v>
      </c>
      <c r="E170" s="38"/>
      <c r="F170" s="210" t="s">
        <v>261</v>
      </c>
      <c r="G170" s="38"/>
      <c r="H170" s="38"/>
      <c r="I170" s="211"/>
      <c r="J170" s="38"/>
      <c r="K170" s="38"/>
      <c r="L170" s="42"/>
      <c r="M170" s="212"/>
      <c r="N170" s="213"/>
      <c r="O170" s="82"/>
      <c r="P170" s="82"/>
      <c r="Q170" s="82"/>
      <c r="R170" s="82"/>
      <c r="S170" s="82"/>
      <c r="T170" s="83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122</v>
      </c>
      <c r="AU170" s="15" t="s">
        <v>79</v>
      </c>
    </row>
    <row r="171" spans="1:65" s="2" customFormat="1" ht="16.5" customHeight="1">
      <c r="A171" s="36"/>
      <c r="B171" s="37"/>
      <c r="C171" s="196" t="s">
        <v>198</v>
      </c>
      <c r="D171" s="196" t="s">
        <v>116</v>
      </c>
      <c r="E171" s="197" t="s">
        <v>263</v>
      </c>
      <c r="F171" s="198" t="s">
        <v>264</v>
      </c>
      <c r="G171" s="199" t="s">
        <v>133</v>
      </c>
      <c r="H171" s="200">
        <v>1</v>
      </c>
      <c r="I171" s="201"/>
      <c r="J171" s="202">
        <f>ROUND(I171*H171,2)</f>
        <v>0</v>
      </c>
      <c r="K171" s="198" t="s">
        <v>19</v>
      </c>
      <c r="L171" s="42"/>
      <c r="M171" s="203" t="s">
        <v>19</v>
      </c>
      <c r="N171" s="204" t="s">
        <v>42</v>
      </c>
      <c r="O171" s="82"/>
      <c r="P171" s="205">
        <f>O171*H171</f>
        <v>0</v>
      </c>
      <c r="Q171" s="205">
        <v>0</v>
      </c>
      <c r="R171" s="205">
        <f>Q171*H171</f>
        <v>0</v>
      </c>
      <c r="S171" s="205">
        <v>0</v>
      </c>
      <c r="T171" s="20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7" t="s">
        <v>121</v>
      </c>
      <c r="AT171" s="207" t="s">
        <v>116</v>
      </c>
      <c r="AU171" s="207" t="s">
        <v>79</v>
      </c>
      <c r="AY171" s="15" t="s">
        <v>115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5" t="s">
        <v>79</v>
      </c>
      <c r="BK171" s="208">
        <f>ROUND(I171*H171,2)</f>
        <v>0</v>
      </c>
      <c r="BL171" s="15" t="s">
        <v>121</v>
      </c>
      <c r="BM171" s="207" t="s">
        <v>265</v>
      </c>
    </row>
    <row r="172" spans="1:47" s="2" customFormat="1" ht="12">
      <c r="A172" s="36"/>
      <c r="B172" s="37"/>
      <c r="C172" s="38"/>
      <c r="D172" s="209" t="s">
        <v>122</v>
      </c>
      <c r="E172" s="38"/>
      <c r="F172" s="210" t="s">
        <v>264</v>
      </c>
      <c r="G172" s="38"/>
      <c r="H172" s="38"/>
      <c r="I172" s="211"/>
      <c r="J172" s="38"/>
      <c r="K172" s="38"/>
      <c r="L172" s="42"/>
      <c r="M172" s="212"/>
      <c r="N172" s="213"/>
      <c r="O172" s="82"/>
      <c r="P172" s="82"/>
      <c r="Q172" s="82"/>
      <c r="R172" s="82"/>
      <c r="S172" s="82"/>
      <c r="T172" s="83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122</v>
      </c>
      <c r="AU172" s="15" t="s">
        <v>79</v>
      </c>
    </row>
    <row r="173" spans="1:47" s="2" customFormat="1" ht="12">
      <c r="A173" s="36"/>
      <c r="B173" s="37"/>
      <c r="C173" s="38"/>
      <c r="D173" s="209" t="s">
        <v>178</v>
      </c>
      <c r="E173" s="38"/>
      <c r="F173" s="218" t="s">
        <v>266</v>
      </c>
      <c r="G173" s="38"/>
      <c r="H173" s="38"/>
      <c r="I173" s="211"/>
      <c r="J173" s="38"/>
      <c r="K173" s="38"/>
      <c r="L173" s="42"/>
      <c r="M173" s="212"/>
      <c r="N173" s="213"/>
      <c r="O173" s="82"/>
      <c r="P173" s="82"/>
      <c r="Q173" s="82"/>
      <c r="R173" s="82"/>
      <c r="S173" s="82"/>
      <c r="T173" s="83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178</v>
      </c>
      <c r="AU173" s="15" t="s">
        <v>79</v>
      </c>
    </row>
    <row r="174" spans="1:65" s="2" customFormat="1" ht="16.5" customHeight="1">
      <c r="A174" s="36"/>
      <c r="B174" s="37"/>
      <c r="C174" s="196" t="s">
        <v>203</v>
      </c>
      <c r="D174" s="196" t="s">
        <v>116</v>
      </c>
      <c r="E174" s="197" t="s">
        <v>267</v>
      </c>
      <c r="F174" s="198" t="s">
        <v>268</v>
      </c>
      <c r="G174" s="199" t="s">
        <v>133</v>
      </c>
      <c r="H174" s="200">
        <v>1</v>
      </c>
      <c r="I174" s="201"/>
      <c r="J174" s="202">
        <f>ROUND(I174*H174,2)</f>
        <v>0</v>
      </c>
      <c r="K174" s="198" t="s">
        <v>19</v>
      </c>
      <c r="L174" s="42"/>
      <c r="M174" s="203" t="s">
        <v>19</v>
      </c>
      <c r="N174" s="204" t="s">
        <v>42</v>
      </c>
      <c r="O174" s="82"/>
      <c r="P174" s="205">
        <f>O174*H174</f>
        <v>0</v>
      </c>
      <c r="Q174" s="205">
        <v>0</v>
      </c>
      <c r="R174" s="205">
        <f>Q174*H174</f>
        <v>0</v>
      </c>
      <c r="S174" s="205">
        <v>0</v>
      </c>
      <c r="T174" s="20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7" t="s">
        <v>121</v>
      </c>
      <c r="AT174" s="207" t="s">
        <v>116</v>
      </c>
      <c r="AU174" s="207" t="s">
        <v>79</v>
      </c>
      <c r="AY174" s="15" t="s">
        <v>115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5" t="s">
        <v>79</v>
      </c>
      <c r="BK174" s="208">
        <f>ROUND(I174*H174,2)</f>
        <v>0</v>
      </c>
      <c r="BL174" s="15" t="s">
        <v>121</v>
      </c>
      <c r="BM174" s="207" t="s">
        <v>269</v>
      </c>
    </row>
    <row r="175" spans="1:47" s="2" customFormat="1" ht="12">
      <c r="A175" s="36"/>
      <c r="B175" s="37"/>
      <c r="C175" s="38"/>
      <c r="D175" s="209" t="s">
        <v>122</v>
      </c>
      <c r="E175" s="38"/>
      <c r="F175" s="210" t="s">
        <v>268</v>
      </c>
      <c r="G175" s="38"/>
      <c r="H175" s="38"/>
      <c r="I175" s="211"/>
      <c r="J175" s="38"/>
      <c r="K175" s="38"/>
      <c r="L175" s="42"/>
      <c r="M175" s="212"/>
      <c r="N175" s="213"/>
      <c r="O175" s="82"/>
      <c r="P175" s="82"/>
      <c r="Q175" s="82"/>
      <c r="R175" s="82"/>
      <c r="S175" s="82"/>
      <c r="T175" s="83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122</v>
      </c>
      <c r="AU175" s="15" t="s">
        <v>79</v>
      </c>
    </row>
    <row r="176" spans="1:65" s="2" customFormat="1" ht="16.5" customHeight="1">
      <c r="A176" s="36"/>
      <c r="B176" s="37"/>
      <c r="C176" s="196" t="s">
        <v>270</v>
      </c>
      <c r="D176" s="196" t="s">
        <v>116</v>
      </c>
      <c r="E176" s="197" t="s">
        <v>271</v>
      </c>
      <c r="F176" s="198" t="s">
        <v>272</v>
      </c>
      <c r="G176" s="199" t="s">
        <v>133</v>
      </c>
      <c r="H176" s="200">
        <v>1</v>
      </c>
      <c r="I176" s="201"/>
      <c r="J176" s="202">
        <f>ROUND(I176*H176,2)</f>
        <v>0</v>
      </c>
      <c r="K176" s="198" t="s">
        <v>19</v>
      </c>
      <c r="L176" s="42"/>
      <c r="M176" s="203" t="s">
        <v>19</v>
      </c>
      <c r="N176" s="204" t="s">
        <v>42</v>
      </c>
      <c r="O176" s="82"/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7" t="s">
        <v>121</v>
      </c>
      <c r="AT176" s="207" t="s">
        <v>116</v>
      </c>
      <c r="AU176" s="207" t="s">
        <v>79</v>
      </c>
      <c r="AY176" s="15" t="s">
        <v>115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5" t="s">
        <v>79</v>
      </c>
      <c r="BK176" s="208">
        <f>ROUND(I176*H176,2)</f>
        <v>0</v>
      </c>
      <c r="BL176" s="15" t="s">
        <v>121</v>
      </c>
      <c r="BM176" s="207" t="s">
        <v>273</v>
      </c>
    </row>
    <row r="177" spans="1:47" s="2" customFormat="1" ht="12">
      <c r="A177" s="36"/>
      <c r="B177" s="37"/>
      <c r="C177" s="38"/>
      <c r="D177" s="209" t="s">
        <v>122</v>
      </c>
      <c r="E177" s="38"/>
      <c r="F177" s="210" t="s">
        <v>272</v>
      </c>
      <c r="G177" s="38"/>
      <c r="H177" s="38"/>
      <c r="I177" s="211"/>
      <c r="J177" s="38"/>
      <c r="K177" s="38"/>
      <c r="L177" s="42"/>
      <c r="M177" s="212"/>
      <c r="N177" s="213"/>
      <c r="O177" s="82"/>
      <c r="P177" s="82"/>
      <c r="Q177" s="82"/>
      <c r="R177" s="82"/>
      <c r="S177" s="82"/>
      <c r="T177" s="83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122</v>
      </c>
      <c r="AU177" s="15" t="s">
        <v>79</v>
      </c>
    </row>
    <row r="178" spans="1:65" s="2" customFormat="1" ht="16.5" customHeight="1">
      <c r="A178" s="36"/>
      <c r="B178" s="37"/>
      <c r="C178" s="196" t="s">
        <v>209</v>
      </c>
      <c r="D178" s="196" t="s">
        <v>116</v>
      </c>
      <c r="E178" s="197" t="s">
        <v>274</v>
      </c>
      <c r="F178" s="198" t="s">
        <v>275</v>
      </c>
      <c r="G178" s="199" t="s">
        <v>133</v>
      </c>
      <c r="H178" s="200">
        <v>1</v>
      </c>
      <c r="I178" s="201"/>
      <c r="J178" s="202">
        <f>ROUND(I178*H178,2)</f>
        <v>0</v>
      </c>
      <c r="K178" s="198" t="s">
        <v>19</v>
      </c>
      <c r="L178" s="42"/>
      <c r="M178" s="203" t="s">
        <v>19</v>
      </c>
      <c r="N178" s="204" t="s">
        <v>42</v>
      </c>
      <c r="O178" s="82"/>
      <c r="P178" s="205">
        <f>O178*H178</f>
        <v>0</v>
      </c>
      <c r="Q178" s="205">
        <v>0</v>
      </c>
      <c r="R178" s="205">
        <f>Q178*H178</f>
        <v>0</v>
      </c>
      <c r="S178" s="205">
        <v>0</v>
      </c>
      <c r="T178" s="20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7" t="s">
        <v>121</v>
      </c>
      <c r="AT178" s="207" t="s">
        <v>116</v>
      </c>
      <c r="AU178" s="207" t="s">
        <v>79</v>
      </c>
      <c r="AY178" s="15" t="s">
        <v>115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15" t="s">
        <v>79</v>
      </c>
      <c r="BK178" s="208">
        <f>ROUND(I178*H178,2)</f>
        <v>0</v>
      </c>
      <c r="BL178" s="15" t="s">
        <v>121</v>
      </c>
      <c r="BM178" s="207" t="s">
        <v>276</v>
      </c>
    </row>
    <row r="179" spans="1:47" s="2" customFormat="1" ht="12">
      <c r="A179" s="36"/>
      <c r="B179" s="37"/>
      <c r="C179" s="38"/>
      <c r="D179" s="209" t="s">
        <v>122</v>
      </c>
      <c r="E179" s="38"/>
      <c r="F179" s="210" t="s">
        <v>275</v>
      </c>
      <c r="G179" s="38"/>
      <c r="H179" s="38"/>
      <c r="I179" s="211"/>
      <c r="J179" s="38"/>
      <c r="K179" s="38"/>
      <c r="L179" s="42"/>
      <c r="M179" s="212"/>
      <c r="N179" s="213"/>
      <c r="O179" s="82"/>
      <c r="P179" s="82"/>
      <c r="Q179" s="82"/>
      <c r="R179" s="82"/>
      <c r="S179" s="82"/>
      <c r="T179" s="83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122</v>
      </c>
      <c r="AU179" s="15" t="s">
        <v>79</v>
      </c>
    </row>
    <row r="180" spans="1:65" s="2" customFormat="1" ht="16.5" customHeight="1">
      <c r="A180" s="36"/>
      <c r="B180" s="37"/>
      <c r="C180" s="196" t="s">
        <v>277</v>
      </c>
      <c r="D180" s="196" t="s">
        <v>116</v>
      </c>
      <c r="E180" s="197" t="s">
        <v>278</v>
      </c>
      <c r="F180" s="198" t="s">
        <v>279</v>
      </c>
      <c r="G180" s="199" t="s">
        <v>163</v>
      </c>
      <c r="H180" s="200">
        <v>67.7</v>
      </c>
      <c r="I180" s="201"/>
      <c r="J180" s="202">
        <f>ROUND(I180*H180,2)</f>
        <v>0</v>
      </c>
      <c r="K180" s="198" t="s">
        <v>19</v>
      </c>
      <c r="L180" s="42"/>
      <c r="M180" s="203" t="s">
        <v>19</v>
      </c>
      <c r="N180" s="204" t="s">
        <v>42</v>
      </c>
      <c r="O180" s="82"/>
      <c r="P180" s="205">
        <f>O180*H180</f>
        <v>0</v>
      </c>
      <c r="Q180" s="205">
        <v>0</v>
      </c>
      <c r="R180" s="205">
        <f>Q180*H180</f>
        <v>0</v>
      </c>
      <c r="S180" s="205">
        <v>0</v>
      </c>
      <c r="T180" s="20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7" t="s">
        <v>121</v>
      </c>
      <c r="AT180" s="207" t="s">
        <v>116</v>
      </c>
      <c r="AU180" s="207" t="s">
        <v>79</v>
      </c>
      <c r="AY180" s="15" t="s">
        <v>115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5" t="s">
        <v>79</v>
      </c>
      <c r="BK180" s="208">
        <f>ROUND(I180*H180,2)</f>
        <v>0</v>
      </c>
      <c r="BL180" s="15" t="s">
        <v>121</v>
      </c>
      <c r="BM180" s="207" t="s">
        <v>280</v>
      </c>
    </row>
    <row r="181" spans="1:47" s="2" customFormat="1" ht="12">
      <c r="A181" s="36"/>
      <c r="B181" s="37"/>
      <c r="C181" s="38"/>
      <c r="D181" s="209" t="s">
        <v>122</v>
      </c>
      <c r="E181" s="38"/>
      <c r="F181" s="210" t="s">
        <v>279</v>
      </c>
      <c r="G181" s="38"/>
      <c r="H181" s="38"/>
      <c r="I181" s="211"/>
      <c r="J181" s="38"/>
      <c r="K181" s="38"/>
      <c r="L181" s="42"/>
      <c r="M181" s="212"/>
      <c r="N181" s="213"/>
      <c r="O181" s="82"/>
      <c r="P181" s="82"/>
      <c r="Q181" s="82"/>
      <c r="R181" s="82"/>
      <c r="S181" s="82"/>
      <c r="T181" s="83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122</v>
      </c>
      <c r="AU181" s="15" t="s">
        <v>79</v>
      </c>
    </row>
    <row r="182" spans="1:65" s="2" customFormat="1" ht="16.5" customHeight="1">
      <c r="A182" s="36"/>
      <c r="B182" s="37"/>
      <c r="C182" s="196" t="s">
        <v>212</v>
      </c>
      <c r="D182" s="196" t="s">
        <v>116</v>
      </c>
      <c r="E182" s="197" t="s">
        <v>281</v>
      </c>
      <c r="F182" s="198" t="s">
        <v>282</v>
      </c>
      <c r="G182" s="199" t="s">
        <v>133</v>
      </c>
      <c r="H182" s="200">
        <v>1</v>
      </c>
      <c r="I182" s="201"/>
      <c r="J182" s="202">
        <f>ROUND(I182*H182,2)</f>
        <v>0</v>
      </c>
      <c r="K182" s="198" t="s">
        <v>19</v>
      </c>
      <c r="L182" s="42"/>
      <c r="M182" s="203" t="s">
        <v>19</v>
      </c>
      <c r="N182" s="204" t="s">
        <v>42</v>
      </c>
      <c r="O182" s="82"/>
      <c r="P182" s="205">
        <f>O182*H182</f>
        <v>0</v>
      </c>
      <c r="Q182" s="205">
        <v>0</v>
      </c>
      <c r="R182" s="205">
        <f>Q182*H182</f>
        <v>0</v>
      </c>
      <c r="S182" s="205">
        <v>0</v>
      </c>
      <c r="T182" s="20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7" t="s">
        <v>121</v>
      </c>
      <c r="AT182" s="207" t="s">
        <v>116</v>
      </c>
      <c r="AU182" s="207" t="s">
        <v>79</v>
      </c>
      <c r="AY182" s="15" t="s">
        <v>115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5" t="s">
        <v>79</v>
      </c>
      <c r="BK182" s="208">
        <f>ROUND(I182*H182,2)</f>
        <v>0</v>
      </c>
      <c r="BL182" s="15" t="s">
        <v>121</v>
      </c>
      <c r="BM182" s="207" t="s">
        <v>283</v>
      </c>
    </row>
    <row r="183" spans="1:47" s="2" customFormat="1" ht="12">
      <c r="A183" s="36"/>
      <c r="B183" s="37"/>
      <c r="C183" s="38"/>
      <c r="D183" s="209" t="s">
        <v>122</v>
      </c>
      <c r="E183" s="38"/>
      <c r="F183" s="210" t="s">
        <v>282</v>
      </c>
      <c r="G183" s="38"/>
      <c r="H183" s="38"/>
      <c r="I183" s="211"/>
      <c r="J183" s="38"/>
      <c r="K183" s="38"/>
      <c r="L183" s="42"/>
      <c r="M183" s="212"/>
      <c r="N183" s="213"/>
      <c r="O183" s="82"/>
      <c r="P183" s="82"/>
      <c r="Q183" s="82"/>
      <c r="R183" s="82"/>
      <c r="S183" s="82"/>
      <c r="T183" s="83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5" t="s">
        <v>122</v>
      </c>
      <c r="AU183" s="15" t="s">
        <v>79</v>
      </c>
    </row>
    <row r="184" spans="1:65" s="2" customFormat="1" ht="16.5" customHeight="1">
      <c r="A184" s="36"/>
      <c r="B184" s="37"/>
      <c r="C184" s="196" t="s">
        <v>284</v>
      </c>
      <c r="D184" s="196" t="s">
        <v>116</v>
      </c>
      <c r="E184" s="197" t="s">
        <v>285</v>
      </c>
      <c r="F184" s="198" t="s">
        <v>286</v>
      </c>
      <c r="G184" s="199" t="s">
        <v>133</v>
      </c>
      <c r="H184" s="200">
        <v>1</v>
      </c>
      <c r="I184" s="201"/>
      <c r="J184" s="202">
        <f>ROUND(I184*H184,2)</f>
        <v>0</v>
      </c>
      <c r="K184" s="198" t="s">
        <v>19</v>
      </c>
      <c r="L184" s="42"/>
      <c r="M184" s="203" t="s">
        <v>19</v>
      </c>
      <c r="N184" s="204" t="s">
        <v>42</v>
      </c>
      <c r="O184" s="82"/>
      <c r="P184" s="205">
        <f>O184*H184</f>
        <v>0</v>
      </c>
      <c r="Q184" s="205">
        <v>0</v>
      </c>
      <c r="R184" s="205">
        <f>Q184*H184</f>
        <v>0</v>
      </c>
      <c r="S184" s="205">
        <v>0</v>
      </c>
      <c r="T184" s="20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7" t="s">
        <v>121</v>
      </c>
      <c r="AT184" s="207" t="s">
        <v>116</v>
      </c>
      <c r="AU184" s="207" t="s">
        <v>79</v>
      </c>
      <c r="AY184" s="15" t="s">
        <v>115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15" t="s">
        <v>79</v>
      </c>
      <c r="BK184" s="208">
        <f>ROUND(I184*H184,2)</f>
        <v>0</v>
      </c>
      <c r="BL184" s="15" t="s">
        <v>121</v>
      </c>
      <c r="BM184" s="207" t="s">
        <v>287</v>
      </c>
    </row>
    <row r="185" spans="1:47" s="2" customFormat="1" ht="12">
      <c r="A185" s="36"/>
      <c r="B185" s="37"/>
      <c r="C185" s="38"/>
      <c r="D185" s="209" t="s">
        <v>122</v>
      </c>
      <c r="E185" s="38"/>
      <c r="F185" s="210" t="s">
        <v>286</v>
      </c>
      <c r="G185" s="38"/>
      <c r="H185" s="38"/>
      <c r="I185" s="211"/>
      <c r="J185" s="38"/>
      <c r="K185" s="38"/>
      <c r="L185" s="42"/>
      <c r="M185" s="212"/>
      <c r="N185" s="213"/>
      <c r="O185" s="82"/>
      <c r="P185" s="82"/>
      <c r="Q185" s="82"/>
      <c r="R185" s="82"/>
      <c r="S185" s="82"/>
      <c r="T185" s="83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122</v>
      </c>
      <c r="AU185" s="15" t="s">
        <v>79</v>
      </c>
    </row>
    <row r="186" spans="1:47" s="2" customFormat="1" ht="12">
      <c r="A186" s="36"/>
      <c r="B186" s="37"/>
      <c r="C186" s="38"/>
      <c r="D186" s="209" t="s">
        <v>178</v>
      </c>
      <c r="E186" s="38"/>
      <c r="F186" s="218" t="s">
        <v>288</v>
      </c>
      <c r="G186" s="38"/>
      <c r="H186" s="38"/>
      <c r="I186" s="211"/>
      <c r="J186" s="38"/>
      <c r="K186" s="38"/>
      <c r="L186" s="42"/>
      <c r="M186" s="212"/>
      <c r="N186" s="213"/>
      <c r="O186" s="82"/>
      <c r="P186" s="82"/>
      <c r="Q186" s="82"/>
      <c r="R186" s="82"/>
      <c r="S186" s="82"/>
      <c r="T186" s="83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5" t="s">
        <v>178</v>
      </c>
      <c r="AU186" s="15" t="s">
        <v>79</v>
      </c>
    </row>
    <row r="187" spans="1:65" s="2" customFormat="1" ht="16.5" customHeight="1">
      <c r="A187" s="36"/>
      <c r="B187" s="37"/>
      <c r="C187" s="196" t="s">
        <v>289</v>
      </c>
      <c r="D187" s="196" t="s">
        <v>116</v>
      </c>
      <c r="E187" s="197" t="s">
        <v>290</v>
      </c>
      <c r="F187" s="198" t="s">
        <v>291</v>
      </c>
      <c r="G187" s="199" t="s">
        <v>133</v>
      </c>
      <c r="H187" s="200">
        <v>1</v>
      </c>
      <c r="I187" s="201"/>
      <c r="J187" s="202">
        <f>ROUND(I187*H187,2)</f>
        <v>0</v>
      </c>
      <c r="K187" s="198" t="s">
        <v>19</v>
      </c>
      <c r="L187" s="42"/>
      <c r="M187" s="203" t="s">
        <v>19</v>
      </c>
      <c r="N187" s="204" t="s">
        <v>42</v>
      </c>
      <c r="O187" s="82"/>
      <c r="P187" s="205">
        <f>O187*H187</f>
        <v>0</v>
      </c>
      <c r="Q187" s="205">
        <v>0</v>
      </c>
      <c r="R187" s="205">
        <f>Q187*H187</f>
        <v>0</v>
      </c>
      <c r="S187" s="205">
        <v>0</v>
      </c>
      <c r="T187" s="20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7" t="s">
        <v>121</v>
      </c>
      <c r="AT187" s="207" t="s">
        <v>116</v>
      </c>
      <c r="AU187" s="207" t="s">
        <v>79</v>
      </c>
      <c r="AY187" s="15" t="s">
        <v>115</v>
      </c>
      <c r="BE187" s="208">
        <f>IF(N187="základní",J187,0)</f>
        <v>0</v>
      </c>
      <c r="BF187" s="208">
        <f>IF(N187="snížená",J187,0)</f>
        <v>0</v>
      </c>
      <c r="BG187" s="208">
        <f>IF(N187="zákl. přenesená",J187,0)</f>
        <v>0</v>
      </c>
      <c r="BH187" s="208">
        <f>IF(N187="sníž. přenesená",J187,0)</f>
        <v>0</v>
      </c>
      <c r="BI187" s="208">
        <f>IF(N187="nulová",J187,0)</f>
        <v>0</v>
      </c>
      <c r="BJ187" s="15" t="s">
        <v>79</v>
      </c>
      <c r="BK187" s="208">
        <f>ROUND(I187*H187,2)</f>
        <v>0</v>
      </c>
      <c r="BL187" s="15" t="s">
        <v>121</v>
      </c>
      <c r="BM187" s="207" t="s">
        <v>292</v>
      </c>
    </row>
    <row r="188" spans="1:47" s="2" customFormat="1" ht="12">
      <c r="A188" s="36"/>
      <c r="B188" s="37"/>
      <c r="C188" s="38"/>
      <c r="D188" s="209" t="s">
        <v>122</v>
      </c>
      <c r="E188" s="38"/>
      <c r="F188" s="210" t="s">
        <v>291</v>
      </c>
      <c r="G188" s="38"/>
      <c r="H188" s="38"/>
      <c r="I188" s="211"/>
      <c r="J188" s="38"/>
      <c r="K188" s="38"/>
      <c r="L188" s="42"/>
      <c r="M188" s="212"/>
      <c r="N188" s="213"/>
      <c r="O188" s="82"/>
      <c r="P188" s="82"/>
      <c r="Q188" s="82"/>
      <c r="R188" s="82"/>
      <c r="S188" s="82"/>
      <c r="T188" s="83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122</v>
      </c>
      <c r="AU188" s="15" t="s">
        <v>79</v>
      </c>
    </row>
    <row r="189" spans="1:63" s="12" customFormat="1" ht="25.9" customHeight="1">
      <c r="A189" s="12"/>
      <c r="B189" s="182"/>
      <c r="C189" s="183"/>
      <c r="D189" s="184" t="s">
        <v>70</v>
      </c>
      <c r="E189" s="185" t="s">
        <v>121</v>
      </c>
      <c r="F189" s="185" t="s">
        <v>293</v>
      </c>
      <c r="G189" s="183"/>
      <c r="H189" s="183"/>
      <c r="I189" s="186"/>
      <c r="J189" s="187">
        <f>BK189</f>
        <v>0</v>
      </c>
      <c r="K189" s="183"/>
      <c r="L189" s="188"/>
      <c r="M189" s="189"/>
      <c r="N189" s="190"/>
      <c r="O189" s="190"/>
      <c r="P189" s="191">
        <f>SUM(P190:P255)</f>
        <v>0</v>
      </c>
      <c r="Q189" s="190"/>
      <c r="R189" s="191">
        <f>SUM(R190:R255)</f>
        <v>2727.4644809999995</v>
      </c>
      <c r="S189" s="190"/>
      <c r="T189" s="192">
        <f>SUM(T190:T255)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3" t="s">
        <v>79</v>
      </c>
      <c r="AT189" s="194" t="s">
        <v>70</v>
      </c>
      <c r="AU189" s="194" t="s">
        <v>71</v>
      </c>
      <c r="AY189" s="193" t="s">
        <v>115</v>
      </c>
      <c r="BK189" s="195">
        <f>SUM(BK190:BK255)</f>
        <v>0</v>
      </c>
    </row>
    <row r="190" spans="1:65" s="2" customFormat="1" ht="16.5" customHeight="1">
      <c r="A190" s="36"/>
      <c r="B190" s="37"/>
      <c r="C190" s="196" t="s">
        <v>294</v>
      </c>
      <c r="D190" s="196" t="s">
        <v>116</v>
      </c>
      <c r="E190" s="197" t="s">
        <v>295</v>
      </c>
      <c r="F190" s="198" t="s">
        <v>296</v>
      </c>
      <c r="G190" s="199" t="s">
        <v>125</v>
      </c>
      <c r="H190" s="200">
        <v>2550</v>
      </c>
      <c r="I190" s="201"/>
      <c r="J190" s="202">
        <f>ROUND(I190*H190,2)</f>
        <v>0</v>
      </c>
      <c r="K190" s="198" t="s">
        <v>120</v>
      </c>
      <c r="L190" s="42"/>
      <c r="M190" s="203" t="s">
        <v>19</v>
      </c>
      <c r="N190" s="204" t="s">
        <v>42</v>
      </c>
      <c r="O190" s="82"/>
      <c r="P190" s="205">
        <f>O190*H190</f>
        <v>0</v>
      </c>
      <c r="Q190" s="205">
        <v>0</v>
      </c>
      <c r="R190" s="205">
        <f>Q190*H190</f>
        <v>0</v>
      </c>
      <c r="S190" s="205">
        <v>0</v>
      </c>
      <c r="T190" s="20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7" t="s">
        <v>121</v>
      </c>
      <c r="AT190" s="207" t="s">
        <v>116</v>
      </c>
      <c r="AU190" s="207" t="s">
        <v>79</v>
      </c>
      <c r="AY190" s="15" t="s">
        <v>115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15" t="s">
        <v>79</v>
      </c>
      <c r="BK190" s="208">
        <f>ROUND(I190*H190,2)</f>
        <v>0</v>
      </c>
      <c r="BL190" s="15" t="s">
        <v>121</v>
      </c>
      <c r="BM190" s="207" t="s">
        <v>297</v>
      </c>
    </row>
    <row r="191" spans="1:47" s="2" customFormat="1" ht="12">
      <c r="A191" s="36"/>
      <c r="B191" s="37"/>
      <c r="C191" s="38"/>
      <c r="D191" s="209" t="s">
        <v>122</v>
      </c>
      <c r="E191" s="38"/>
      <c r="F191" s="210" t="s">
        <v>296</v>
      </c>
      <c r="G191" s="38"/>
      <c r="H191" s="38"/>
      <c r="I191" s="211"/>
      <c r="J191" s="38"/>
      <c r="K191" s="38"/>
      <c r="L191" s="42"/>
      <c r="M191" s="212"/>
      <c r="N191" s="213"/>
      <c r="O191" s="82"/>
      <c r="P191" s="82"/>
      <c r="Q191" s="82"/>
      <c r="R191" s="82"/>
      <c r="S191" s="82"/>
      <c r="T191" s="83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122</v>
      </c>
      <c r="AU191" s="15" t="s">
        <v>79</v>
      </c>
    </row>
    <row r="192" spans="1:65" s="2" customFormat="1" ht="16.5" customHeight="1">
      <c r="A192" s="36"/>
      <c r="B192" s="37"/>
      <c r="C192" s="196" t="s">
        <v>227</v>
      </c>
      <c r="D192" s="196" t="s">
        <v>116</v>
      </c>
      <c r="E192" s="197" t="s">
        <v>193</v>
      </c>
      <c r="F192" s="198" t="s">
        <v>194</v>
      </c>
      <c r="G192" s="199" t="s">
        <v>125</v>
      </c>
      <c r="H192" s="200">
        <v>1862</v>
      </c>
      <c r="I192" s="201"/>
      <c r="J192" s="202">
        <f>ROUND(I192*H192,2)</f>
        <v>0</v>
      </c>
      <c r="K192" s="198" t="s">
        <v>19</v>
      </c>
      <c r="L192" s="42"/>
      <c r="M192" s="203" t="s">
        <v>19</v>
      </c>
      <c r="N192" s="204" t="s">
        <v>42</v>
      </c>
      <c r="O192" s="82"/>
      <c r="P192" s="205">
        <f>O192*H192</f>
        <v>0</v>
      </c>
      <c r="Q192" s="205">
        <v>0</v>
      </c>
      <c r="R192" s="205">
        <f>Q192*H192</f>
        <v>0</v>
      </c>
      <c r="S192" s="205">
        <v>0</v>
      </c>
      <c r="T192" s="20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7" t="s">
        <v>121</v>
      </c>
      <c r="AT192" s="207" t="s">
        <v>116</v>
      </c>
      <c r="AU192" s="207" t="s">
        <v>79</v>
      </c>
      <c r="AY192" s="15" t="s">
        <v>115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5" t="s">
        <v>79</v>
      </c>
      <c r="BK192" s="208">
        <f>ROUND(I192*H192,2)</f>
        <v>0</v>
      </c>
      <c r="BL192" s="15" t="s">
        <v>121</v>
      </c>
      <c r="BM192" s="207" t="s">
        <v>298</v>
      </c>
    </row>
    <row r="193" spans="1:47" s="2" customFormat="1" ht="12">
      <c r="A193" s="36"/>
      <c r="B193" s="37"/>
      <c r="C193" s="38"/>
      <c r="D193" s="209" t="s">
        <v>122</v>
      </c>
      <c r="E193" s="38"/>
      <c r="F193" s="210" t="s">
        <v>194</v>
      </c>
      <c r="G193" s="38"/>
      <c r="H193" s="38"/>
      <c r="I193" s="211"/>
      <c r="J193" s="38"/>
      <c r="K193" s="38"/>
      <c r="L193" s="42"/>
      <c r="M193" s="212"/>
      <c r="N193" s="213"/>
      <c r="O193" s="82"/>
      <c r="P193" s="82"/>
      <c r="Q193" s="82"/>
      <c r="R193" s="82"/>
      <c r="S193" s="82"/>
      <c r="T193" s="83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5" t="s">
        <v>122</v>
      </c>
      <c r="AU193" s="15" t="s">
        <v>79</v>
      </c>
    </row>
    <row r="194" spans="1:65" s="2" customFormat="1" ht="16.5" customHeight="1">
      <c r="A194" s="36"/>
      <c r="B194" s="37"/>
      <c r="C194" s="196" t="s">
        <v>299</v>
      </c>
      <c r="D194" s="196" t="s">
        <v>116</v>
      </c>
      <c r="E194" s="197" t="s">
        <v>196</v>
      </c>
      <c r="F194" s="198" t="s">
        <v>197</v>
      </c>
      <c r="G194" s="199" t="s">
        <v>125</v>
      </c>
      <c r="H194" s="200">
        <v>2550</v>
      </c>
      <c r="I194" s="201"/>
      <c r="J194" s="202">
        <f>ROUND(I194*H194,2)</f>
        <v>0</v>
      </c>
      <c r="K194" s="198" t="s">
        <v>126</v>
      </c>
      <c r="L194" s="42"/>
      <c r="M194" s="203" t="s">
        <v>19</v>
      </c>
      <c r="N194" s="204" t="s">
        <v>42</v>
      </c>
      <c r="O194" s="82"/>
      <c r="P194" s="205">
        <f>O194*H194</f>
        <v>0</v>
      </c>
      <c r="Q194" s="205">
        <v>0.69</v>
      </c>
      <c r="R194" s="205">
        <f>Q194*H194</f>
        <v>1759.4999999999998</v>
      </c>
      <c r="S194" s="205">
        <v>0</v>
      </c>
      <c r="T194" s="20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7" t="s">
        <v>121</v>
      </c>
      <c r="AT194" s="207" t="s">
        <v>116</v>
      </c>
      <c r="AU194" s="207" t="s">
        <v>79</v>
      </c>
      <c r="AY194" s="15" t="s">
        <v>115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15" t="s">
        <v>79</v>
      </c>
      <c r="BK194" s="208">
        <f>ROUND(I194*H194,2)</f>
        <v>0</v>
      </c>
      <c r="BL194" s="15" t="s">
        <v>121</v>
      </c>
      <c r="BM194" s="207" t="s">
        <v>300</v>
      </c>
    </row>
    <row r="195" spans="1:47" s="2" customFormat="1" ht="12">
      <c r="A195" s="36"/>
      <c r="B195" s="37"/>
      <c r="C195" s="38"/>
      <c r="D195" s="209" t="s">
        <v>122</v>
      </c>
      <c r="E195" s="38"/>
      <c r="F195" s="210" t="s">
        <v>199</v>
      </c>
      <c r="G195" s="38"/>
      <c r="H195" s="38"/>
      <c r="I195" s="211"/>
      <c r="J195" s="38"/>
      <c r="K195" s="38"/>
      <c r="L195" s="42"/>
      <c r="M195" s="212"/>
      <c r="N195" s="213"/>
      <c r="O195" s="82"/>
      <c r="P195" s="82"/>
      <c r="Q195" s="82"/>
      <c r="R195" s="82"/>
      <c r="S195" s="82"/>
      <c r="T195" s="83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5" t="s">
        <v>122</v>
      </c>
      <c r="AU195" s="15" t="s">
        <v>79</v>
      </c>
    </row>
    <row r="196" spans="1:47" s="2" customFormat="1" ht="12">
      <c r="A196" s="36"/>
      <c r="B196" s="37"/>
      <c r="C196" s="38"/>
      <c r="D196" s="214" t="s">
        <v>128</v>
      </c>
      <c r="E196" s="38"/>
      <c r="F196" s="215" t="s">
        <v>200</v>
      </c>
      <c r="G196" s="38"/>
      <c r="H196" s="38"/>
      <c r="I196" s="211"/>
      <c r="J196" s="38"/>
      <c r="K196" s="38"/>
      <c r="L196" s="42"/>
      <c r="M196" s="212"/>
      <c r="N196" s="213"/>
      <c r="O196" s="82"/>
      <c r="P196" s="82"/>
      <c r="Q196" s="82"/>
      <c r="R196" s="82"/>
      <c r="S196" s="82"/>
      <c r="T196" s="83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5" t="s">
        <v>128</v>
      </c>
      <c r="AU196" s="15" t="s">
        <v>79</v>
      </c>
    </row>
    <row r="197" spans="1:65" s="2" customFormat="1" ht="16.5" customHeight="1">
      <c r="A197" s="36"/>
      <c r="B197" s="37"/>
      <c r="C197" s="196" t="s">
        <v>232</v>
      </c>
      <c r="D197" s="196" t="s">
        <v>116</v>
      </c>
      <c r="E197" s="197" t="s">
        <v>301</v>
      </c>
      <c r="F197" s="198" t="s">
        <v>302</v>
      </c>
      <c r="G197" s="199" t="s">
        <v>125</v>
      </c>
      <c r="H197" s="200">
        <v>150</v>
      </c>
      <c r="I197" s="201"/>
      <c r="J197" s="202">
        <f>ROUND(I197*H197,2)</f>
        <v>0</v>
      </c>
      <c r="K197" s="198" t="s">
        <v>19</v>
      </c>
      <c r="L197" s="42"/>
      <c r="M197" s="203" t="s">
        <v>19</v>
      </c>
      <c r="N197" s="204" t="s">
        <v>42</v>
      </c>
      <c r="O197" s="82"/>
      <c r="P197" s="205">
        <f>O197*H197</f>
        <v>0</v>
      </c>
      <c r="Q197" s="205">
        <v>0</v>
      </c>
      <c r="R197" s="205">
        <f>Q197*H197</f>
        <v>0</v>
      </c>
      <c r="S197" s="205">
        <v>0</v>
      </c>
      <c r="T197" s="20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7" t="s">
        <v>121</v>
      </c>
      <c r="AT197" s="207" t="s">
        <v>116</v>
      </c>
      <c r="AU197" s="207" t="s">
        <v>79</v>
      </c>
      <c r="AY197" s="15" t="s">
        <v>115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15" t="s">
        <v>79</v>
      </c>
      <c r="BK197" s="208">
        <f>ROUND(I197*H197,2)</f>
        <v>0</v>
      </c>
      <c r="BL197" s="15" t="s">
        <v>121</v>
      </c>
      <c r="BM197" s="207" t="s">
        <v>303</v>
      </c>
    </row>
    <row r="198" spans="1:47" s="2" customFormat="1" ht="12">
      <c r="A198" s="36"/>
      <c r="B198" s="37"/>
      <c r="C198" s="38"/>
      <c r="D198" s="209" t="s">
        <v>122</v>
      </c>
      <c r="E198" s="38"/>
      <c r="F198" s="210" t="s">
        <v>302</v>
      </c>
      <c r="G198" s="38"/>
      <c r="H198" s="38"/>
      <c r="I198" s="211"/>
      <c r="J198" s="38"/>
      <c r="K198" s="38"/>
      <c r="L198" s="42"/>
      <c r="M198" s="212"/>
      <c r="N198" s="213"/>
      <c r="O198" s="82"/>
      <c r="P198" s="82"/>
      <c r="Q198" s="82"/>
      <c r="R198" s="82"/>
      <c r="S198" s="82"/>
      <c r="T198" s="83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5" t="s">
        <v>122</v>
      </c>
      <c r="AU198" s="15" t="s">
        <v>79</v>
      </c>
    </row>
    <row r="199" spans="1:65" s="2" customFormat="1" ht="16.5" customHeight="1">
      <c r="A199" s="36"/>
      <c r="B199" s="37"/>
      <c r="C199" s="196" t="s">
        <v>304</v>
      </c>
      <c r="D199" s="196" t="s">
        <v>116</v>
      </c>
      <c r="E199" s="197" t="s">
        <v>305</v>
      </c>
      <c r="F199" s="198" t="s">
        <v>306</v>
      </c>
      <c r="G199" s="199" t="s">
        <v>119</v>
      </c>
      <c r="H199" s="200">
        <v>50</v>
      </c>
      <c r="I199" s="201"/>
      <c r="J199" s="202">
        <f>ROUND(I199*H199,2)</f>
        <v>0</v>
      </c>
      <c r="K199" s="198" t="s">
        <v>19</v>
      </c>
      <c r="L199" s="42"/>
      <c r="M199" s="203" t="s">
        <v>19</v>
      </c>
      <c r="N199" s="204" t="s">
        <v>42</v>
      </c>
      <c r="O199" s="82"/>
      <c r="P199" s="205">
        <f>O199*H199</f>
        <v>0</v>
      </c>
      <c r="Q199" s="205">
        <v>0</v>
      </c>
      <c r="R199" s="205">
        <f>Q199*H199</f>
        <v>0</v>
      </c>
      <c r="S199" s="205">
        <v>0</v>
      </c>
      <c r="T199" s="20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7" t="s">
        <v>121</v>
      </c>
      <c r="AT199" s="207" t="s">
        <v>116</v>
      </c>
      <c r="AU199" s="207" t="s">
        <v>79</v>
      </c>
      <c r="AY199" s="15" t="s">
        <v>115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15" t="s">
        <v>79</v>
      </c>
      <c r="BK199" s="208">
        <f>ROUND(I199*H199,2)</f>
        <v>0</v>
      </c>
      <c r="BL199" s="15" t="s">
        <v>121</v>
      </c>
      <c r="BM199" s="207" t="s">
        <v>307</v>
      </c>
    </row>
    <row r="200" spans="1:47" s="2" customFormat="1" ht="12">
      <c r="A200" s="36"/>
      <c r="B200" s="37"/>
      <c r="C200" s="38"/>
      <c r="D200" s="209" t="s">
        <v>122</v>
      </c>
      <c r="E200" s="38"/>
      <c r="F200" s="210" t="s">
        <v>306</v>
      </c>
      <c r="G200" s="38"/>
      <c r="H200" s="38"/>
      <c r="I200" s="211"/>
      <c r="J200" s="38"/>
      <c r="K200" s="38"/>
      <c r="L200" s="42"/>
      <c r="M200" s="212"/>
      <c r="N200" s="213"/>
      <c r="O200" s="82"/>
      <c r="P200" s="82"/>
      <c r="Q200" s="82"/>
      <c r="R200" s="82"/>
      <c r="S200" s="82"/>
      <c r="T200" s="83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5" t="s">
        <v>122</v>
      </c>
      <c r="AU200" s="15" t="s">
        <v>79</v>
      </c>
    </row>
    <row r="201" spans="1:47" s="2" customFormat="1" ht="12">
      <c r="A201" s="36"/>
      <c r="B201" s="37"/>
      <c r="C201" s="38"/>
      <c r="D201" s="209" t="s">
        <v>178</v>
      </c>
      <c r="E201" s="38"/>
      <c r="F201" s="218" t="s">
        <v>308</v>
      </c>
      <c r="G201" s="38"/>
      <c r="H201" s="38"/>
      <c r="I201" s="211"/>
      <c r="J201" s="38"/>
      <c r="K201" s="38"/>
      <c r="L201" s="42"/>
      <c r="M201" s="212"/>
      <c r="N201" s="213"/>
      <c r="O201" s="82"/>
      <c r="P201" s="82"/>
      <c r="Q201" s="82"/>
      <c r="R201" s="82"/>
      <c r="S201" s="82"/>
      <c r="T201" s="83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178</v>
      </c>
      <c r="AU201" s="15" t="s">
        <v>79</v>
      </c>
    </row>
    <row r="202" spans="1:65" s="2" customFormat="1" ht="16.5" customHeight="1">
      <c r="A202" s="36"/>
      <c r="B202" s="37"/>
      <c r="C202" s="196" t="s">
        <v>240</v>
      </c>
      <c r="D202" s="196" t="s">
        <v>116</v>
      </c>
      <c r="E202" s="197" t="s">
        <v>210</v>
      </c>
      <c r="F202" s="198" t="s">
        <v>211</v>
      </c>
      <c r="G202" s="199" t="s">
        <v>119</v>
      </c>
      <c r="H202" s="200">
        <v>308.5</v>
      </c>
      <c r="I202" s="201"/>
      <c r="J202" s="202">
        <f>ROUND(I202*H202,2)</f>
        <v>0</v>
      </c>
      <c r="K202" s="198" t="s">
        <v>126</v>
      </c>
      <c r="L202" s="42"/>
      <c r="M202" s="203" t="s">
        <v>19</v>
      </c>
      <c r="N202" s="204" t="s">
        <v>42</v>
      </c>
      <c r="O202" s="82"/>
      <c r="P202" s="205">
        <f>O202*H202</f>
        <v>0</v>
      </c>
      <c r="Q202" s="205">
        <v>2.45329</v>
      </c>
      <c r="R202" s="205">
        <f>Q202*H202</f>
        <v>756.839965</v>
      </c>
      <c r="S202" s="205">
        <v>0</v>
      </c>
      <c r="T202" s="20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7" t="s">
        <v>121</v>
      </c>
      <c r="AT202" s="207" t="s">
        <v>116</v>
      </c>
      <c r="AU202" s="207" t="s">
        <v>79</v>
      </c>
      <c r="AY202" s="15" t="s">
        <v>115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15" t="s">
        <v>79</v>
      </c>
      <c r="BK202" s="208">
        <f>ROUND(I202*H202,2)</f>
        <v>0</v>
      </c>
      <c r="BL202" s="15" t="s">
        <v>121</v>
      </c>
      <c r="BM202" s="207" t="s">
        <v>309</v>
      </c>
    </row>
    <row r="203" spans="1:47" s="2" customFormat="1" ht="12">
      <c r="A203" s="36"/>
      <c r="B203" s="37"/>
      <c r="C203" s="38"/>
      <c r="D203" s="209" t="s">
        <v>122</v>
      </c>
      <c r="E203" s="38"/>
      <c r="F203" s="210" t="s">
        <v>213</v>
      </c>
      <c r="G203" s="38"/>
      <c r="H203" s="38"/>
      <c r="I203" s="211"/>
      <c r="J203" s="38"/>
      <c r="K203" s="38"/>
      <c r="L203" s="42"/>
      <c r="M203" s="212"/>
      <c r="N203" s="213"/>
      <c r="O203" s="82"/>
      <c r="P203" s="82"/>
      <c r="Q203" s="82"/>
      <c r="R203" s="82"/>
      <c r="S203" s="82"/>
      <c r="T203" s="83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5" t="s">
        <v>122</v>
      </c>
      <c r="AU203" s="15" t="s">
        <v>79</v>
      </c>
    </row>
    <row r="204" spans="1:47" s="2" customFormat="1" ht="12">
      <c r="A204" s="36"/>
      <c r="B204" s="37"/>
      <c r="C204" s="38"/>
      <c r="D204" s="214" t="s">
        <v>128</v>
      </c>
      <c r="E204" s="38"/>
      <c r="F204" s="215" t="s">
        <v>214</v>
      </c>
      <c r="G204" s="38"/>
      <c r="H204" s="38"/>
      <c r="I204" s="211"/>
      <c r="J204" s="38"/>
      <c r="K204" s="38"/>
      <c r="L204" s="42"/>
      <c r="M204" s="212"/>
      <c r="N204" s="213"/>
      <c r="O204" s="82"/>
      <c r="P204" s="82"/>
      <c r="Q204" s="82"/>
      <c r="R204" s="82"/>
      <c r="S204" s="82"/>
      <c r="T204" s="83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128</v>
      </c>
      <c r="AU204" s="15" t="s">
        <v>79</v>
      </c>
    </row>
    <row r="205" spans="1:65" s="2" customFormat="1" ht="16.5" customHeight="1">
      <c r="A205" s="36"/>
      <c r="B205" s="37"/>
      <c r="C205" s="196" t="s">
        <v>310</v>
      </c>
      <c r="D205" s="196" t="s">
        <v>116</v>
      </c>
      <c r="E205" s="197" t="s">
        <v>311</v>
      </c>
      <c r="F205" s="198" t="s">
        <v>312</v>
      </c>
      <c r="G205" s="199" t="s">
        <v>125</v>
      </c>
      <c r="H205" s="200">
        <v>1859</v>
      </c>
      <c r="I205" s="201"/>
      <c r="J205" s="202">
        <f>ROUND(I205*H205,2)</f>
        <v>0</v>
      </c>
      <c r="K205" s="198" t="s">
        <v>19</v>
      </c>
      <c r="L205" s="42"/>
      <c r="M205" s="203" t="s">
        <v>19</v>
      </c>
      <c r="N205" s="204" t="s">
        <v>42</v>
      </c>
      <c r="O205" s="82"/>
      <c r="P205" s="205">
        <f>O205*H205</f>
        <v>0</v>
      </c>
      <c r="Q205" s="205">
        <v>0</v>
      </c>
      <c r="R205" s="205">
        <f>Q205*H205</f>
        <v>0</v>
      </c>
      <c r="S205" s="205">
        <v>0</v>
      </c>
      <c r="T205" s="20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7" t="s">
        <v>121</v>
      </c>
      <c r="AT205" s="207" t="s">
        <v>116</v>
      </c>
      <c r="AU205" s="207" t="s">
        <v>79</v>
      </c>
      <c r="AY205" s="15" t="s">
        <v>115</v>
      </c>
      <c r="BE205" s="208">
        <f>IF(N205="základní",J205,0)</f>
        <v>0</v>
      </c>
      <c r="BF205" s="208">
        <f>IF(N205="snížená",J205,0)</f>
        <v>0</v>
      </c>
      <c r="BG205" s="208">
        <f>IF(N205="zákl. přenesená",J205,0)</f>
        <v>0</v>
      </c>
      <c r="BH205" s="208">
        <f>IF(N205="sníž. přenesená",J205,0)</f>
        <v>0</v>
      </c>
      <c r="BI205" s="208">
        <f>IF(N205="nulová",J205,0)</f>
        <v>0</v>
      </c>
      <c r="BJ205" s="15" t="s">
        <v>79</v>
      </c>
      <c r="BK205" s="208">
        <f>ROUND(I205*H205,2)</f>
        <v>0</v>
      </c>
      <c r="BL205" s="15" t="s">
        <v>121</v>
      </c>
      <c r="BM205" s="207" t="s">
        <v>313</v>
      </c>
    </row>
    <row r="206" spans="1:47" s="2" customFormat="1" ht="12">
      <c r="A206" s="36"/>
      <c r="B206" s="37"/>
      <c r="C206" s="38"/>
      <c r="D206" s="209" t="s">
        <v>122</v>
      </c>
      <c r="E206" s="38"/>
      <c r="F206" s="210" t="s">
        <v>312</v>
      </c>
      <c r="G206" s="38"/>
      <c r="H206" s="38"/>
      <c r="I206" s="211"/>
      <c r="J206" s="38"/>
      <c r="K206" s="38"/>
      <c r="L206" s="42"/>
      <c r="M206" s="212"/>
      <c r="N206" s="213"/>
      <c r="O206" s="82"/>
      <c r="P206" s="82"/>
      <c r="Q206" s="82"/>
      <c r="R206" s="82"/>
      <c r="S206" s="82"/>
      <c r="T206" s="83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5" t="s">
        <v>122</v>
      </c>
      <c r="AU206" s="15" t="s">
        <v>79</v>
      </c>
    </row>
    <row r="207" spans="1:65" s="2" customFormat="1" ht="16.5" customHeight="1">
      <c r="A207" s="36"/>
      <c r="B207" s="37"/>
      <c r="C207" s="196" t="s">
        <v>244</v>
      </c>
      <c r="D207" s="196" t="s">
        <v>116</v>
      </c>
      <c r="E207" s="197" t="s">
        <v>314</v>
      </c>
      <c r="F207" s="198" t="s">
        <v>315</v>
      </c>
      <c r="G207" s="199" t="s">
        <v>125</v>
      </c>
      <c r="H207" s="200">
        <v>96</v>
      </c>
      <c r="I207" s="201"/>
      <c r="J207" s="202">
        <f>ROUND(I207*H207,2)</f>
        <v>0</v>
      </c>
      <c r="K207" s="198" t="s">
        <v>120</v>
      </c>
      <c r="L207" s="42"/>
      <c r="M207" s="203" t="s">
        <v>19</v>
      </c>
      <c r="N207" s="204" t="s">
        <v>42</v>
      </c>
      <c r="O207" s="82"/>
      <c r="P207" s="205">
        <f>O207*H207</f>
        <v>0</v>
      </c>
      <c r="Q207" s="205">
        <v>0</v>
      </c>
      <c r="R207" s="205">
        <f>Q207*H207</f>
        <v>0</v>
      </c>
      <c r="S207" s="205">
        <v>0</v>
      </c>
      <c r="T207" s="20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7" t="s">
        <v>121</v>
      </c>
      <c r="AT207" s="207" t="s">
        <v>116</v>
      </c>
      <c r="AU207" s="207" t="s">
        <v>79</v>
      </c>
      <c r="AY207" s="15" t="s">
        <v>115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15" t="s">
        <v>79</v>
      </c>
      <c r="BK207" s="208">
        <f>ROUND(I207*H207,2)</f>
        <v>0</v>
      </c>
      <c r="BL207" s="15" t="s">
        <v>121</v>
      </c>
      <c r="BM207" s="207" t="s">
        <v>316</v>
      </c>
    </row>
    <row r="208" spans="1:47" s="2" customFormat="1" ht="12">
      <c r="A208" s="36"/>
      <c r="B208" s="37"/>
      <c r="C208" s="38"/>
      <c r="D208" s="209" t="s">
        <v>122</v>
      </c>
      <c r="E208" s="38"/>
      <c r="F208" s="210" t="s">
        <v>315</v>
      </c>
      <c r="G208" s="38"/>
      <c r="H208" s="38"/>
      <c r="I208" s="211"/>
      <c r="J208" s="38"/>
      <c r="K208" s="38"/>
      <c r="L208" s="42"/>
      <c r="M208" s="212"/>
      <c r="N208" s="213"/>
      <c r="O208" s="82"/>
      <c r="P208" s="82"/>
      <c r="Q208" s="82"/>
      <c r="R208" s="82"/>
      <c r="S208" s="82"/>
      <c r="T208" s="83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5" t="s">
        <v>122</v>
      </c>
      <c r="AU208" s="15" t="s">
        <v>79</v>
      </c>
    </row>
    <row r="209" spans="1:65" s="2" customFormat="1" ht="16.5" customHeight="1">
      <c r="A209" s="36"/>
      <c r="B209" s="37"/>
      <c r="C209" s="196" t="s">
        <v>317</v>
      </c>
      <c r="D209" s="196" t="s">
        <v>116</v>
      </c>
      <c r="E209" s="197" t="s">
        <v>318</v>
      </c>
      <c r="F209" s="198" t="s">
        <v>319</v>
      </c>
      <c r="G209" s="199" t="s">
        <v>125</v>
      </c>
      <c r="H209" s="200">
        <v>96</v>
      </c>
      <c r="I209" s="201"/>
      <c r="J209" s="202">
        <f>ROUND(I209*H209,2)</f>
        <v>0</v>
      </c>
      <c r="K209" s="198" t="s">
        <v>19</v>
      </c>
      <c r="L209" s="42"/>
      <c r="M209" s="203" t="s">
        <v>19</v>
      </c>
      <c r="N209" s="204" t="s">
        <v>42</v>
      </c>
      <c r="O209" s="82"/>
      <c r="P209" s="205">
        <f>O209*H209</f>
        <v>0</v>
      </c>
      <c r="Q209" s="205">
        <v>0</v>
      </c>
      <c r="R209" s="205">
        <f>Q209*H209</f>
        <v>0</v>
      </c>
      <c r="S209" s="205">
        <v>0</v>
      </c>
      <c r="T209" s="20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7" t="s">
        <v>121</v>
      </c>
      <c r="AT209" s="207" t="s">
        <v>116</v>
      </c>
      <c r="AU209" s="207" t="s">
        <v>79</v>
      </c>
      <c r="AY209" s="15" t="s">
        <v>115</v>
      </c>
      <c r="BE209" s="208">
        <f>IF(N209="základní",J209,0)</f>
        <v>0</v>
      </c>
      <c r="BF209" s="208">
        <f>IF(N209="snížená",J209,0)</f>
        <v>0</v>
      </c>
      <c r="BG209" s="208">
        <f>IF(N209="zákl. přenesená",J209,0)</f>
        <v>0</v>
      </c>
      <c r="BH209" s="208">
        <f>IF(N209="sníž. přenesená",J209,0)</f>
        <v>0</v>
      </c>
      <c r="BI209" s="208">
        <f>IF(N209="nulová",J209,0)</f>
        <v>0</v>
      </c>
      <c r="BJ209" s="15" t="s">
        <v>79</v>
      </c>
      <c r="BK209" s="208">
        <f>ROUND(I209*H209,2)</f>
        <v>0</v>
      </c>
      <c r="BL209" s="15" t="s">
        <v>121</v>
      </c>
      <c r="BM209" s="207" t="s">
        <v>320</v>
      </c>
    </row>
    <row r="210" spans="1:47" s="2" customFormat="1" ht="12">
      <c r="A210" s="36"/>
      <c r="B210" s="37"/>
      <c r="C210" s="38"/>
      <c r="D210" s="209" t="s">
        <v>122</v>
      </c>
      <c r="E210" s="38"/>
      <c r="F210" s="210" t="s">
        <v>319</v>
      </c>
      <c r="G210" s="38"/>
      <c r="H210" s="38"/>
      <c r="I210" s="211"/>
      <c r="J210" s="38"/>
      <c r="K210" s="38"/>
      <c r="L210" s="42"/>
      <c r="M210" s="212"/>
      <c r="N210" s="213"/>
      <c r="O210" s="82"/>
      <c r="P210" s="82"/>
      <c r="Q210" s="82"/>
      <c r="R210" s="82"/>
      <c r="S210" s="82"/>
      <c r="T210" s="83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5" t="s">
        <v>122</v>
      </c>
      <c r="AU210" s="15" t="s">
        <v>79</v>
      </c>
    </row>
    <row r="211" spans="1:65" s="2" customFormat="1" ht="16.5" customHeight="1">
      <c r="A211" s="36"/>
      <c r="B211" s="37"/>
      <c r="C211" s="196" t="s">
        <v>248</v>
      </c>
      <c r="D211" s="196" t="s">
        <v>116</v>
      </c>
      <c r="E211" s="197" t="s">
        <v>224</v>
      </c>
      <c r="F211" s="198" t="s">
        <v>225</v>
      </c>
      <c r="G211" s="199" t="s">
        <v>226</v>
      </c>
      <c r="H211" s="200">
        <v>17</v>
      </c>
      <c r="I211" s="201"/>
      <c r="J211" s="202">
        <f>ROUND(I211*H211,2)</f>
        <v>0</v>
      </c>
      <c r="K211" s="198" t="s">
        <v>126</v>
      </c>
      <c r="L211" s="42"/>
      <c r="M211" s="203" t="s">
        <v>19</v>
      </c>
      <c r="N211" s="204" t="s">
        <v>42</v>
      </c>
      <c r="O211" s="82"/>
      <c r="P211" s="205">
        <f>O211*H211</f>
        <v>0</v>
      </c>
      <c r="Q211" s="205">
        <v>1.06062</v>
      </c>
      <c r="R211" s="205">
        <f>Q211*H211</f>
        <v>18.03054</v>
      </c>
      <c r="S211" s="205">
        <v>0</v>
      </c>
      <c r="T211" s="20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7" t="s">
        <v>121</v>
      </c>
      <c r="AT211" s="207" t="s">
        <v>116</v>
      </c>
      <c r="AU211" s="207" t="s">
        <v>79</v>
      </c>
      <c r="AY211" s="15" t="s">
        <v>115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15" t="s">
        <v>79</v>
      </c>
      <c r="BK211" s="208">
        <f>ROUND(I211*H211,2)</f>
        <v>0</v>
      </c>
      <c r="BL211" s="15" t="s">
        <v>121</v>
      </c>
      <c r="BM211" s="207" t="s">
        <v>321</v>
      </c>
    </row>
    <row r="212" spans="1:47" s="2" customFormat="1" ht="12">
      <c r="A212" s="36"/>
      <c r="B212" s="37"/>
      <c r="C212" s="38"/>
      <c r="D212" s="209" t="s">
        <v>122</v>
      </c>
      <c r="E212" s="38"/>
      <c r="F212" s="210" t="s">
        <v>228</v>
      </c>
      <c r="G212" s="38"/>
      <c r="H212" s="38"/>
      <c r="I212" s="211"/>
      <c r="J212" s="38"/>
      <c r="K212" s="38"/>
      <c r="L212" s="42"/>
      <c r="M212" s="212"/>
      <c r="N212" s="213"/>
      <c r="O212" s="82"/>
      <c r="P212" s="82"/>
      <c r="Q212" s="82"/>
      <c r="R212" s="82"/>
      <c r="S212" s="82"/>
      <c r="T212" s="83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5" t="s">
        <v>122</v>
      </c>
      <c r="AU212" s="15" t="s">
        <v>79</v>
      </c>
    </row>
    <row r="213" spans="1:47" s="2" customFormat="1" ht="12">
      <c r="A213" s="36"/>
      <c r="B213" s="37"/>
      <c r="C213" s="38"/>
      <c r="D213" s="214" t="s">
        <v>128</v>
      </c>
      <c r="E213" s="38"/>
      <c r="F213" s="215" t="s">
        <v>229</v>
      </c>
      <c r="G213" s="38"/>
      <c r="H213" s="38"/>
      <c r="I213" s="211"/>
      <c r="J213" s="38"/>
      <c r="K213" s="38"/>
      <c r="L213" s="42"/>
      <c r="M213" s="212"/>
      <c r="N213" s="213"/>
      <c r="O213" s="82"/>
      <c r="P213" s="82"/>
      <c r="Q213" s="82"/>
      <c r="R213" s="82"/>
      <c r="S213" s="82"/>
      <c r="T213" s="83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5" t="s">
        <v>128</v>
      </c>
      <c r="AU213" s="15" t="s">
        <v>79</v>
      </c>
    </row>
    <row r="214" spans="1:47" s="2" customFormat="1" ht="12">
      <c r="A214" s="36"/>
      <c r="B214" s="37"/>
      <c r="C214" s="38"/>
      <c r="D214" s="209" t="s">
        <v>178</v>
      </c>
      <c r="E214" s="38"/>
      <c r="F214" s="218" t="s">
        <v>322</v>
      </c>
      <c r="G214" s="38"/>
      <c r="H214" s="38"/>
      <c r="I214" s="211"/>
      <c r="J214" s="38"/>
      <c r="K214" s="38"/>
      <c r="L214" s="42"/>
      <c r="M214" s="212"/>
      <c r="N214" s="213"/>
      <c r="O214" s="82"/>
      <c r="P214" s="82"/>
      <c r="Q214" s="82"/>
      <c r="R214" s="82"/>
      <c r="S214" s="82"/>
      <c r="T214" s="83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5" t="s">
        <v>178</v>
      </c>
      <c r="AU214" s="15" t="s">
        <v>79</v>
      </c>
    </row>
    <row r="215" spans="1:65" s="2" customFormat="1" ht="16.5" customHeight="1">
      <c r="A215" s="36"/>
      <c r="B215" s="37"/>
      <c r="C215" s="196" t="s">
        <v>251</v>
      </c>
      <c r="D215" s="196" t="s">
        <v>116</v>
      </c>
      <c r="E215" s="197" t="s">
        <v>210</v>
      </c>
      <c r="F215" s="198" t="s">
        <v>211</v>
      </c>
      <c r="G215" s="199" t="s">
        <v>119</v>
      </c>
      <c r="H215" s="200">
        <v>54</v>
      </c>
      <c r="I215" s="201"/>
      <c r="J215" s="202">
        <f>ROUND(I215*H215,2)</f>
        <v>0</v>
      </c>
      <c r="K215" s="198" t="s">
        <v>126</v>
      </c>
      <c r="L215" s="42"/>
      <c r="M215" s="203" t="s">
        <v>19</v>
      </c>
      <c r="N215" s="204" t="s">
        <v>42</v>
      </c>
      <c r="O215" s="82"/>
      <c r="P215" s="205">
        <f>O215*H215</f>
        <v>0</v>
      </c>
      <c r="Q215" s="205">
        <v>2.45329</v>
      </c>
      <c r="R215" s="205">
        <f>Q215*H215</f>
        <v>132.47766</v>
      </c>
      <c r="S215" s="205">
        <v>0</v>
      </c>
      <c r="T215" s="20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7" t="s">
        <v>121</v>
      </c>
      <c r="AT215" s="207" t="s">
        <v>116</v>
      </c>
      <c r="AU215" s="207" t="s">
        <v>79</v>
      </c>
      <c r="AY215" s="15" t="s">
        <v>115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5" t="s">
        <v>79</v>
      </c>
      <c r="BK215" s="208">
        <f>ROUND(I215*H215,2)</f>
        <v>0</v>
      </c>
      <c r="BL215" s="15" t="s">
        <v>121</v>
      </c>
      <c r="BM215" s="207" t="s">
        <v>323</v>
      </c>
    </row>
    <row r="216" spans="1:47" s="2" customFormat="1" ht="12">
      <c r="A216" s="36"/>
      <c r="B216" s="37"/>
      <c r="C216" s="38"/>
      <c r="D216" s="209" t="s">
        <v>122</v>
      </c>
      <c r="E216" s="38"/>
      <c r="F216" s="210" t="s">
        <v>213</v>
      </c>
      <c r="G216" s="38"/>
      <c r="H216" s="38"/>
      <c r="I216" s="211"/>
      <c r="J216" s="38"/>
      <c r="K216" s="38"/>
      <c r="L216" s="42"/>
      <c r="M216" s="212"/>
      <c r="N216" s="213"/>
      <c r="O216" s="82"/>
      <c r="P216" s="82"/>
      <c r="Q216" s="82"/>
      <c r="R216" s="82"/>
      <c r="S216" s="82"/>
      <c r="T216" s="83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5" t="s">
        <v>122</v>
      </c>
      <c r="AU216" s="15" t="s">
        <v>79</v>
      </c>
    </row>
    <row r="217" spans="1:47" s="2" customFormat="1" ht="12">
      <c r="A217" s="36"/>
      <c r="B217" s="37"/>
      <c r="C217" s="38"/>
      <c r="D217" s="214" t="s">
        <v>128</v>
      </c>
      <c r="E217" s="38"/>
      <c r="F217" s="215" t="s">
        <v>214</v>
      </c>
      <c r="G217" s="38"/>
      <c r="H217" s="38"/>
      <c r="I217" s="211"/>
      <c r="J217" s="38"/>
      <c r="K217" s="38"/>
      <c r="L217" s="42"/>
      <c r="M217" s="212"/>
      <c r="N217" s="213"/>
      <c r="O217" s="82"/>
      <c r="P217" s="82"/>
      <c r="Q217" s="82"/>
      <c r="R217" s="82"/>
      <c r="S217" s="82"/>
      <c r="T217" s="83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5" t="s">
        <v>128</v>
      </c>
      <c r="AU217" s="15" t="s">
        <v>79</v>
      </c>
    </row>
    <row r="218" spans="1:65" s="2" customFormat="1" ht="24.15" customHeight="1">
      <c r="A218" s="36"/>
      <c r="B218" s="37"/>
      <c r="C218" s="196" t="s">
        <v>324</v>
      </c>
      <c r="D218" s="196" t="s">
        <v>116</v>
      </c>
      <c r="E218" s="197" t="s">
        <v>325</v>
      </c>
      <c r="F218" s="198" t="s">
        <v>326</v>
      </c>
      <c r="G218" s="199" t="s">
        <v>125</v>
      </c>
      <c r="H218" s="200">
        <v>357.5</v>
      </c>
      <c r="I218" s="201"/>
      <c r="J218" s="202">
        <f>ROUND(I218*H218,2)</f>
        <v>0</v>
      </c>
      <c r="K218" s="198" t="s">
        <v>19</v>
      </c>
      <c r="L218" s="42"/>
      <c r="M218" s="203" t="s">
        <v>19</v>
      </c>
      <c r="N218" s="204" t="s">
        <v>42</v>
      </c>
      <c r="O218" s="82"/>
      <c r="P218" s="205">
        <f>O218*H218</f>
        <v>0</v>
      </c>
      <c r="Q218" s="205">
        <v>0</v>
      </c>
      <c r="R218" s="205">
        <f>Q218*H218</f>
        <v>0</v>
      </c>
      <c r="S218" s="205">
        <v>0</v>
      </c>
      <c r="T218" s="206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7" t="s">
        <v>121</v>
      </c>
      <c r="AT218" s="207" t="s">
        <v>116</v>
      </c>
      <c r="AU218" s="207" t="s">
        <v>79</v>
      </c>
      <c r="AY218" s="15" t="s">
        <v>115</v>
      </c>
      <c r="BE218" s="208">
        <f>IF(N218="základní",J218,0)</f>
        <v>0</v>
      </c>
      <c r="BF218" s="208">
        <f>IF(N218="snížená",J218,0)</f>
        <v>0</v>
      </c>
      <c r="BG218" s="208">
        <f>IF(N218="zákl. přenesená",J218,0)</f>
        <v>0</v>
      </c>
      <c r="BH218" s="208">
        <f>IF(N218="sníž. přenesená",J218,0)</f>
        <v>0</v>
      </c>
      <c r="BI218" s="208">
        <f>IF(N218="nulová",J218,0)</f>
        <v>0</v>
      </c>
      <c r="BJ218" s="15" t="s">
        <v>79</v>
      </c>
      <c r="BK218" s="208">
        <f>ROUND(I218*H218,2)</f>
        <v>0</v>
      </c>
      <c r="BL218" s="15" t="s">
        <v>121</v>
      </c>
      <c r="BM218" s="207" t="s">
        <v>327</v>
      </c>
    </row>
    <row r="219" spans="1:47" s="2" customFormat="1" ht="12">
      <c r="A219" s="36"/>
      <c r="B219" s="37"/>
      <c r="C219" s="38"/>
      <c r="D219" s="209" t="s">
        <v>122</v>
      </c>
      <c r="E219" s="38"/>
      <c r="F219" s="210" t="s">
        <v>326</v>
      </c>
      <c r="G219" s="38"/>
      <c r="H219" s="38"/>
      <c r="I219" s="211"/>
      <c r="J219" s="38"/>
      <c r="K219" s="38"/>
      <c r="L219" s="42"/>
      <c r="M219" s="212"/>
      <c r="N219" s="213"/>
      <c r="O219" s="82"/>
      <c r="P219" s="82"/>
      <c r="Q219" s="82"/>
      <c r="R219" s="82"/>
      <c r="S219" s="82"/>
      <c r="T219" s="83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5" t="s">
        <v>122</v>
      </c>
      <c r="AU219" s="15" t="s">
        <v>79</v>
      </c>
    </row>
    <row r="220" spans="1:65" s="2" customFormat="1" ht="16.5" customHeight="1">
      <c r="A220" s="36"/>
      <c r="B220" s="37"/>
      <c r="C220" s="196" t="s">
        <v>255</v>
      </c>
      <c r="D220" s="196" t="s">
        <v>116</v>
      </c>
      <c r="E220" s="197" t="s">
        <v>311</v>
      </c>
      <c r="F220" s="198" t="s">
        <v>312</v>
      </c>
      <c r="G220" s="199" t="s">
        <v>125</v>
      </c>
      <c r="H220" s="200">
        <v>100</v>
      </c>
      <c r="I220" s="201"/>
      <c r="J220" s="202">
        <f>ROUND(I220*H220,2)</f>
        <v>0</v>
      </c>
      <c r="K220" s="198" t="s">
        <v>19</v>
      </c>
      <c r="L220" s="42"/>
      <c r="M220" s="203" t="s">
        <v>19</v>
      </c>
      <c r="N220" s="204" t="s">
        <v>42</v>
      </c>
      <c r="O220" s="82"/>
      <c r="P220" s="205">
        <f>O220*H220</f>
        <v>0</v>
      </c>
      <c r="Q220" s="205">
        <v>0</v>
      </c>
      <c r="R220" s="205">
        <f>Q220*H220</f>
        <v>0</v>
      </c>
      <c r="S220" s="205">
        <v>0</v>
      </c>
      <c r="T220" s="20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7" t="s">
        <v>121</v>
      </c>
      <c r="AT220" s="207" t="s">
        <v>116</v>
      </c>
      <c r="AU220" s="207" t="s">
        <v>79</v>
      </c>
      <c r="AY220" s="15" t="s">
        <v>115</v>
      </c>
      <c r="BE220" s="208">
        <f>IF(N220="základní",J220,0)</f>
        <v>0</v>
      </c>
      <c r="BF220" s="208">
        <f>IF(N220="snížená",J220,0)</f>
        <v>0</v>
      </c>
      <c r="BG220" s="208">
        <f>IF(N220="zákl. přenesená",J220,0)</f>
        <v>0</v>
      </c>
      <c r="BH220" s="208">
        <f>IF(N220="sníž. přenesená",J220,0)</f>
        <v>0</v>
      </c>
      <c r="BI220" s="208">
        <f>IF(N220="nulová",J220,0)</f>
        <v>0</v>
      </c>
      <c r="BJ220" s="15" t="s">
        <v>79</v>
      </c>
      <c r="BK220" s="208">
        <f>ROUND(I220*H220,2)</f>
        <v>0</v>
      </c>
      <c r="BL220" s="15" t="s">
        <v>121</v>
      </c>
      <c r="BM220" s="207" t="s">
        <v>328</v>
      </c>
    </row>
    <row r="221" spans="1:47" s="2" customFormat="1" ht="12">
      <c r="A221" s="36"/>
      <c r="B221" s="37"/>
      <c r="C221" s="38"/>
      <c r="D221" s="209" t="s">
        <v>122</v>
      </c>
      <c r="E221" s="38"/>
      <c r="F221" s="210" t="s">
        <v>312</v>
      </c>
      <c r="G221" s="38"/>
      <c r="H221" s="38"/>
      <c r="I221" s="211"/>
      <c r="J221" s="38"/>
      <c r="K221" s="38"/>
      <c r="L221" s="42"/>
      <c r="M221" s="212"/>
      <c r="N221" s="213"/>
      <c r="O221" s="82"/>
      <c r="P221" s="82"/>
      <c r="Q221" s="82"/>
      <c r="R221" s="82"/>
      <c r="S221" s="82"/>
      <c r="T221" s="83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5" t="s">
        <v>122</v>
      </c>
      <c r="AU221" s="15" t="s">
        <v>79</v>
      </c>
    </row>
    <row r="222" spans="1:65" s="2" customFormat="1" ht="16.5" customHeight="1">
      <c r="A222" s="36"/>
      <c r="B222" s="37"/>
      <c r="C222" s="196" t="s">
        <v>329</v>
      </c>
      <c r="D222" s="196" t="s">
        <v>116</v>
      </c>
      <c r="E222" s="197" t="s">
        <v>224</v>
      </c>
      <c r="F222" s="198" t="s">
        <v>225</v>
      </c>
      <c r="G222" s="199" t="s">
        <v>226</v>
      </c>
      <c r="H222" s="200">
        <v>6</v>
      </c>
      <c r="I222" s="201"/>
      <c r="J222" s="202">
        <f>ROUND(I222*H222,2)</f>
        <v>0</v>
      </c>
      <c r="K222" s="198" t="s">
        <v>126</v>
      </c>
      <c r="L222" s="42"/>
      <c r="M222" s="203" t="s">
        <v>19</v>
      </c>
      <c r="N222" s="204" t="s">
        <v>42</v>
      </c>
      <c r="O222" s="82"/>
      <c r="P222" s="205">
        <f>O222*H222</f>
        <v>0</v>
      </c>
      <c r="Q222" s="205">
        <v>1.06062</v>
      </c>
      <c r="R222" s="205">
        <f>Q222*H222</f>
        <v>6.363719999999999</v>
      </c>
      <c r="S222" s="205">
        <v>0</v>
      </c>
      <c r="T222" s="206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7" t="s">
        <v>121</v>
      </c>
      <c r="AT222" s="207" t="s">
        <v>116</v>
      </c>
      <c r="AU222" s="207" t="s">
        <v>79</v>
      </c>
      <c r="AY222" s="15" t="s">
        <v>115</v>
      </c>
      <c r="BE222" s="208">
        <f>IF(N222="základní",J222,0)</f>
        <v>0</v>
      </c>
      <c r="BF222" s="208">
        <f>IF(N222="snížená",J222,0)</f>
        <v>0</v>
      </c>
      <c r="BG222" s="208">
        <f>IF(N222="zákl. přenesená",J222,0)</f>
        <v>0</v>
      </c>
      <c r="BH222" s="208">
        <f>IF(N222="sníž. přenesená",J222,0)</f>
        <v>0</v>
      </c>
      <c r="BI222" s="208">
        <f>IF(N222="nulová",J222,0)</f>
        <v>0</v>
      </c>
      <c r="BJ222" s="15" t="s">
        <v>79</v>
      </c>
      <c r="BK222" s="208">
        <f>ROUND(I222*H222,2)</f>
        <v>0</v>
      </c>
      <c r="BL222" s="15" t="s">
        <v>121</v>
      </c>
      <c r="BM222" s="207" t="s">
        <v>330</v>
      </c>
    </row>
    <row r="223" spans="1:47" s="2" customFormat="1" ht="12">
      <c r="A223" s="36"/>
      <c r="B223" s="37"/>
      <c r="C223" s="38"/>
      <c r="D223" s="209" t="s">
        <v>122</v>
      </c>
      <c r="E223" s="38"/>
      <c r="F223" s="210" t="s">
        <v>228</v>
      </c>
      <c r="G223" s="38"/>
      <c r="H223" s="38"/>
      <c r="I223" s="211"/>
      <c r="J223" s="38"/>
      <c r="K223" s="38"/>
      <c r="L223" s="42"/>
      <c r="M223" s="212"/>
      <c r="N223" s="213"/>
      <c r="O223" s="82"/>
      <c r="P223" s="82"/>
      <c r="Q223" s="82"/>
      <c r="R223" s="82"/>
      <c r="S223" s="82"/>
      <c r="T223" s="83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5" t="s">
        <v>122</v>
      </c>
      <c r="AU223" s="15" t="s">
        <v>79</v>
      </c>
    </row>
    <row r="224" spans="1:47" s="2" customFormat="1" ht="12">
      <c r="A224" s="36"/>
      <c r="B224" s="37"/>
      <c r="C224" s="38"/>
      <c r="D224" s="214" t="s">
        <v>128</v>
      </c>
      <c r="E224" s="38"/>
      <c r="F224" s="215" t="s">
        <v>229</v>
      </c>
      <c r="G224" s="38"/>
      <c r="H224" s="38"/>
      <c r="I224" s="211"/>
      <c r="J224" s="38"/>
      <c r="K224" s="38"/>
      <c r="L224" s="42"/>
      <c r="M224" s="212"/>
      <c r="N224" s="213"/>
      <c r="O224" s="82"/>
      <c r="P224" s="82"/>
      <c r="Q224" s="82"/>
      <c r="R224" s="82"/>
      <c r="S224" s="82"/>
      <c r="T224" s="83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5" t="s">
        <v>128</v>
      </c>
      <c r="AU224" s="15" t="s">
        <v>79</v>
      </c>
    </row>
    <row r="225" spans="1:47" s="2" customFormat="1" ht="12">
      <c r="A225" s="36"/>
      <c r="B225" s="37"/>
      <c r="C225" s="38"/>
      <c r="D225" s="209" t="s">
        <v>178</v>
      </c>
      <c r="E225" s="38"/>
      <c r="F225" s="218" t="s">
        <v>331</v>
      </c>
      <c r="G225" s="38"/>
      <c r="H225" s="38"/>
      <c r="I225" s="211"/>
      <c r="J225" s="38"/>
      <c r="K225" s="38"/>
      <c r="L225" s="42"/>
      <c r="M225" s="212"/>
      <c r="N225" s="213"/>
      <c r="O225" s="82"/>
      <c r="P225" s="82"/>
      <c r="Q225" s="82"/>
      <c r="R225" s="82"/>
      <c r="S225" s="82"/>
      <c r="T225" s="83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5" t="s">
        <v>178</v>
      </c>
      <c r="AU225" s="15" t="s">
        <v>79</v>
      </c>
    </row>
    <row r="226" spans="1:65" s="2" customFormat="1" ht="16.5" customHeight="1">
      <c r="A226" s="36"/>
      <c r="B226" s="37"/>
      <c r="C226" s="196" t="s">
        <v>332</v>
      </c>
      <c r="D226" s="196" t="s">
        <v>116</v>
      </c>
      <c r="E226" s="197" t="s">
        <v>210</v>
      </c>
      <c r="F226" s="198" t="s">
        <v>211</v>
      </c>
      <c r="G226" s="199" t="s">
        <v>119</v>
      </c>
      <c r="H226" s="200">
        <v>12.9</v>
      </c>
      <c r="I226" s="201"/>
      <c r="J226" s="202">
        <f>ROUND(I226*H226,2)</f>
        <v>0</v>
      </c>
      <c r="K226" s="198" t="s">
        <v>126</v>
      </c>
      <c r="L226" s="42"/>
      <c r="M226" s="203" t="s">
        <v>19</v>
      </c>
      <c r="N226" s="204" t="s">
        <v>42</v>
      </c>
      <c r="O226" s="82"/>
      <c r="P226" s="205">
        <f>O226*H226</f>
        <v>0</v>
      </c>
      <c r="Q226" s="205">
        <v>2.45329</v>
      </c>
      <c r="R226" s="205">
        <f>Q226*H226</f>
        <v>31.647441</v>
      </c>
      <c r="S226" s="205">
        <v>0</v>
      </c>
      <c r="T226" s="20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7" t="s">
        <v>121</v>
      </c>
      <c r="AT226" s="207" t="s">
        <v>116</v>
      </c>
      <c r="AU226" s="207" t="s">
        <v>79</v>
      </c>
      <c r="AY226" s="15" t="s">
        <v>115</v>
      </c>
      <c r="BE226" s="208">
        <f>IF(N226="základní",J226,0)</f>
        <v>0</v>
      </c>
      <c r="BF226" s="208">
        <f>IF(N226="snížená",J226,0)</f>
        <v>0</v>
      </c>
      <c r="BG226" s="208">
        <f>IF(N226="zákl. přenesená",J226,0)</f>
        <v>0</v>
      </c>
      <c r="BH226" s="208">
        <f>IF(N226="sníž. přenesená",J226,0)</f>
        <v>0</v>
      </c>
      <c r="BI226" s="208">
        <f>IF(N226="nulová",J226,0)</f>
        <v>0</v>
      </c>
      <c r="BJ226" s="15" t="s">
        <v>79</v>
      </c>
      <c r="BK226" s="208">
        <f>ROUND(I226*H226,2)</f>
        <v>0</v>
      </c>
      <c r="BL226" s="15" t="s">
        <v>121</v>
      </c>
      <c r="BM226" s="207" t="s">
        <v>333</v>
      </c>
    </row>
    <row r="227" spans="1:47" s="2" customFormat="1" ht="12">
      <c r="A227" s="36"/>
      <c r="B227" s="37"/>
      <c r="C227" s="38"/>
      <c r="D227" s="209" t="s">
        <v>122</v>
      </c>
      <c r="E227" s="38"/>
      <c r="F227" s="210" t="s">
        <v>213</v>
      </c>
      <c r="G227" s="38"/>
      <c r="H227" s="38"/>
      <c r="I227" s="211"/>
      <c r="J227" s="38"/>
      <c r="K227" s="38"/>
      <c r="L227" s="42"/>
      <c r="M227" s="212"/>
      <c r="N227" s="213"/>
      <c r="O227" s="82"/>
      <c r="P227" s="82"/>
      <c r="Q227" s="82"/>
      <c r="R227" s="82"/>
      <c r="S227" s="82"/>
      <c r="T227" s="83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5" t="s">
        <v>122</v>
      </c>
      <c r="AU227" s="15" t="s">
        <v>79</v>
      </c>
    </row>
    <row r="228" spans="1:47" s="2" customFormat="1" ht="12">
      <c r="A228" s="36"/>
      <c r="B228" s="37"/>
      <c r="C228" s="38"/>
      <c r="D228" s="214" t="s">
        <v>128</v>
      </c>
      <c r="E228" s="38"/>
      <c r="F228" s="215" t="s">
        <v>214</v>
      </c>
      <c r="G228" s="38"/>
      <c r="H228" s="38"/>
      <c r="I228" s="211"/>
      <c r="J228" s="38"/>
      <c r="K228" s="38"/>
      <c r="L228" s="42"/>
      <c r="M228" s="212"/>
      <c r="N228" s="213"/>
      <c r="O228" s="82"/>
      <c r="P228" s="82"/>
      <c r="Q228" s="82"/>
      <c r="R228" s="82"/>
      <c r="S228" s="82"/>
      <c r="T228" s="83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5" t="s">
        <v>128</v>
      </c>
      <c r="AU228" s="15" t="s">
        <v>79</v>
      </c>
    </row>
    <row r="229" spans="1:65" s="2" customFormat="1" ht="16.5" customHeight="1">
      <c r="A229" s="36"/>
      <c r="B229" s="37"/>
      <c r="C229" s="196" t="s">
        <v>262</v>
      </c>
      <c r="D229" s="196" t="s">
        <v>116</v>
      </c>
      <c r="E229" s="197" t="s">
        <v>311</v>
      </c>
      <c r="F229" s="198" t="s">
        <v>312</v>
      </c>
      <c r="G229" s="199" t="s">
        <v>125</v>
      </c>
      <c r="H229" s="200">
        <v>25</v>
      </c>
      <c r="I229" s="201"/>
      <c r="J229" s="202">
        <f>ROUND(I229*H229,2)</f>
        <v>0</v>
      </c>
      <c r="K229" s="198" t="s">
        <v>19</v>
      </c>
      <c r="L229" s="42"/>
      <c r="M229" s="203" t="s">
        <v>19</v>
      </c>
      <c r="N229" s="204" t="s">
        <v>42</v>
      </c>
      <c r="O229" s="82"/>
      <c r="P229" s="205">
        <f>O229*H229</f>
        <v>0</v>
      </c>
      <c r="Q229" s="205">
        <v>0</v>
      </c>
      <c r="R229" s="205">
        <f>Q229*H229</f>
        <v>0</v>
      </c>
      <c r="S229" s="205">
        <v>0</v>
      </c>
      <c r="T229" s="206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7" t="s">
        <v>121</v>
      </c>
      <c r="AT229" s="207" t="s">
        <v>116</v>
      </c>
      <c r="AU229" s="207" t="s">
        <v>79</v>
      </c>
      <c r="AY229" s="15" t="s">
        <v>115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15" t="s">
        <v>79</v>
      </c>
      <c r="BK229" s="208">
        <f>ROUND(I229*H229,2)</f>
        <v>0</v>
      </c>
      <c r="BL229" s="15" t="s">
        <v>121</v>
      </c>
      <c r="BM229" s="207" t="s">
        <v>334</v>
      </c>
    </row>
    <row r="230" spans="1:47" s="2" customFormat="1" ht="12">
      <c r="A230" s="36"/>
      <c r="B230" s="37"/>
      <c r="C230" s="38"/>
      <c r="D230" s="209" t="s">
        <v>122</v>
      </c>
      <c r="E230" s="38"/>
      <c r="F230" s="210" t="s">
        <v>312</v>
      </c>
      <c r="G230" s="38"/>
      <c r="H230" s="38"/>
      <c r="I230" s="211"/>
      <c r="J230" s="38"/>
      <c r="K230" s="38"/>
      <c r="L230" s="42"/>
      <c r="M230" s="212"/>
      <c r="N230" s="213"/>
      <c r="O230" s="82"/>
      <c r="P230" s="82"/>
      <c r="Q230" s="82"/>
      <c r="R230" s="82"/>
      <c r="S230" s="82"/>
      <c r="T230" s="83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5" t="s">
        <v>122</v>
      </c>
      <c r="AU230" s="15" t="s">
        <v>79</v>
      </c>
    </row>
    <row r="231" spans="1:65" s="2" customFormat="1" ht="16.5" customHeight="1">
      <c r="A231" s="36"/>
      <c r="B231" s="37"/>
      <c r="C231" s="196" t="s">
        <v>335</v>
      </c>
      <c r="D231" s="196" t="s">
        <v>116</v>
      </c>
      <c r="E231" s="197" t="s">
        <v>314</v>
      </c>
      <c r="F231" s="198" t="s">
        <v>315</v>
      </c>
      <c r="G231" s="199" t="s">
        <v>125</v>
      </c>
      <c r="H231" s="200">
        <v>120</v>
      </c>
      <c r="I231" s="201"/>
      <c r="J231" s="202">
        <f>ROUND(I231*H231,2)</f>
        <v>0</v>
      </c>
      <c r="K231" s="198" t="s">
        <v>120</v>
      </c>
      <c r="L231" s="42"/>
      <c r="M231" s="203" t="s">
        <v>19</v>
      </c>
      <c r="N231" s="204" t="s">
        <v>42</v>
      </c>
      <c r="O231" s="82"/>
      <c r="P231" s="205">
        <f>O231*H231</f>
        <v>0</v>
      </c>
      <c r="Q231" s="205">
        <v>0</v>
      </c>
      <c r="R231" s="205">
        <f>Q231*H231</f>
        <v>0</v>
      </c>
      <c r="S231" s="205">
        <v>0</v>
      </c>
      <c r="T231" s="20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7" t="s">
        <v>121</v>
      </c>
      <c r="AT231" s="207" t="s">
        <v>116</v>
      </c>
      <c r="AU231" s="207" t="s">
        <v>79</v>
      </c>
      <c r="AY231" s="15" t="s">
        <v>115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5" t="s">
        <v>79</v>
      </c>
      <c r="BK231" s="208">
        <f>ROUND(I231*H231,2)</f>
        <v>0</v>
      </c>
      <c r="BL231" s="15" t="s">
        <v>121</v>
      </c>
      <c r="BM231" s="207" t="s">
        <v>336</v>
      </c>
    </row>
    <row r="232" spans="1:47" s="2" customFormat="1" ht="12">
      <c r="A232" s="36"/>
      <c r="B232" s="37"/>
      <c r="C232" s="38"/>
      <c r="D232" s="209" t="s">
        <v>122</v>
      </c>
      <c r="E232" s="38"/>
      <c r="F232" s="210" t="s">
        <v>315</v>
      </c>
      <c r="G232" s="38"/>
      <c r="H232" s="38"/>
      <c r="I232" s="211"/>
      <c r="J232" s="38"/>
      <c r="K232" s="38"/>
      <c r="L232" s="42"/>
      <c r="M232" s="212"/>
      <c r="N232" s="213"/>
      <c r="O232" s="82"/>
      <c r="P232" s="82"/>
      <c r="Q232" s="82"/>
      <c r="R232" s="82"/>
      <c r="S232" s="82"/>
      <c r="T232" s="83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5" t="s">
        <v>122</v>
      </c>
      <c r="AU232" s="15" t="s">
        <v>79</v>
      </c>
    </row>
    <row r="233" spans="1:65" s="2" customFormat="1" ht="16.5" customHeight="1">
      <c r="A233" s="36"/>
      <c r="B233" s="37"/>
      <c r="C233" s="196" t="s">
        <v>265</v>
      </c>
      <c r="D233" s="196" t="s">
        <v>116</v>
      </c>
      <c r="E233" s="197" t="s">
        <v>318</v>
      </c>
      <c r="F233" s="198" t="s">
        <v>319</v>
      </c>
      <c r="G233" s="199" t="s">
        <v>125</v>
      </c>
      <c r="H233" s="200">
        <v>120</v>
      </c>
      <c r="I233" s="201"/>
      <c r="J233" s="202">
        <f>ROUND(I233*H233,2)</f>
        <v>0</v>
      </c>
      <c r="K233" s="198" t="s">
        <v>19</v>
      </c>
      <c r="L233" s="42"/>
      <c r="M233" s="203" t="s">
        <v>19</v>
      </c>
      <c r="N233" s="204" t="s">
        <v>42</v>
      </c>
      <c r="O233" s="82"/>
      <c r="P233" s="205">
        <f>O233*H233</f>
        <v>0</v>
      </c>
      <c r="Q233" s="205">
        <v>0</v>
      </c>
      <c r="R233" s="205">
        <f>Q233*H233</f>
        <v>0</v>
      </c>
      <c r="S233" s="205">
        <v>0</v>
      </c>
      <c r="T233" s="20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7" t="s">
        <v>121</v>
      </c>
      <c r="AT233" s="207" t="s">
        <v>116</v>
      </c>
      <c r="AU233" s="207" t="s">
        <v>79</v>
      </c>
      <c r="AY233" s="15" t="s">
        <v>115</v>
      </c>
      <c r="BE233" s="208">
        <f>IF(N233="základní",J233,0)</f>
        <v>0</v>
      </c>
      <c r="BF233" s="208">
        <f>IF(N233="snížená",J233,0)</f>
        <v>0</v>
      </c>
      <c r="BG233" s="208">
        <f>IF(N233="zákl. přenesená",J233,0)</f>
        <v>0</v>
      </c>
      <c r="BH233" s="208">
        <f>IF(N233="sníž. přenesená",J233,0)</f>
        <v>0</v>
      </c>
      <c r="BI233" s="208">
        <f>IF(N233="nulová",J233,0)</f>
        <v>0</v>
      </c>
      <c r="BJ233" s="15" t="s">
        <v>79</v>
      </c>
      <c r="BK233" s="208">
        <f>ROUND(I233*H233,2)</f>
        <v>0</v>
      </c>
      <c r="BL233" s="15" t="s">
        <v>121</v>
      </c>
      <c r="BM233" s="207" t="s">
        <v>337</v>
      </c>
    </row>
    <row r="234" spans="1:47" s="2" customFormat="1" ht="12">
      <c r="A234" s="36"/>
      <c r="B234" s="37"/>
      <c r="C234" s="38"/>
      <c r="D234" s="209" t="s">
        <v>122</v>
      </c>
      <c r="E234" s="38"/>
      <c r="F234" s="210" t="s">
        <v>319</v>
      </c>
      <c r="G234" s="38"/>
      <c r="H234" s="38"/>
      <c r="I234" s="211"/>
      <c r="J234" s="38"/>
      <c r="K234" s="38"/>
      <c r="L234" s="42"/>
      <c r="M234" s="212"/>
      <c r="N234" s="213"/>
      <c r="O234" s="82"/>
      <c r="P234" s="82"/>
      <c r="Q234" s="82"/>
      <c r="R234" s="82"/>
      <c r="S234" s="82"/>
      <c r="T234" s="83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5" t="s">
        <v>122</v>
      </c>
      <c r="AU234" s="15" t="s">
        <v>79</v>
      </c>
    </row>
    <row r="235" spans="1:65" s="2" customFormat="1" ht="16.5" customHeight="1">
      <c r="A235" s="36"/>
      <c r="B235" s="37"/>
      <c r="C235" s="196" t="s">
        <v>338</v>
      </c>
      <c r="D235" s="196" t="s">
        <v>116</v>
      </c>
      <c r="E235" s="197" t="s">
        <v>224</v>
      </c>
      <c r="F235" s="198" t="s">
        <v>225</v>
      </c>
      <c r="G235" s="199" t="s">
        <v>226</v>
      </c>
      <c r="H235" s="200">
        <v>0.25</v>
      </c>
      <c r="I235" s="201"/>
      <c r="J235" s="202">
        <f>ROUND(I235*H235,2)</f>
        <v>0</v>
      </c>
      <c r="K235" s="198" t="s">
        <v>126</v>
      </c>
      <c r="L235" s="42"/>
      <c r="M235" s="203" t="s">
        <v>19</v>
      </c>
      <c r="N235" s="204" t="s">
        <v>42</v>
      </c>
      <c r="O235" s="82"/>
      <c r="P235" s="205">
        <f>O235*H235</f>
        <v>0</v>
      </c>
      <c r="Q235" s="205">
        <v>1.06062</v>
      </c>
      <c r="R235" s="205">
        <f>Q235*H235</f>
        <v>0.265155</v>
      </c>
      <c r="S235" s="205">
        <v>0</v>
      </c>
      <c r="T235" s="20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7" t="s">
        <v>121</v>
      </c>
      <c r="AT235" s="207" t="s">
        <v>116</v>
      </c>
      <c r="AU235" s="207" t="s">
        <v>79</v>
      </c>
      <c r="AY235" s="15" t="s">
        <v>115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15" t="s">
        <v>79</v>
      </c>
      <c r="BK235" s="208">
        <f>ROUND(I235*H235,2)</f>
        <v>0</v>
      </c>
      <c r="BL235" s="15" t="s">
        <v>121</v>
      </c>
      <c r="BM235" s="207" t="s">
        <v>339</v>
      </c>
    </row>
    <row r="236" spans="1:47" s="2" customFormat="1" ht="12">
      <c r="A236" s="36"/>
      <c r="B236" s="37"/>
      <c r="C236" s="38"/>
      <c r="D236" s="209" t="s">
        <v>122</v>
      </c>
      <c r="E236" s="38"/>
      <c r="F236" s="210" t="s">
        <v>228</v>
      </c>
      <c r="G236" s="38"/>
      <c r="H236" s="38"/>
      <c r="I236" s="211"/>
      <c r="J236" s="38"/>
      <c r="K236" s="38"/>
      <c r="L236" s="42"/>
      <c r="M236" s="212"/>
      <c r="N236" s="213"/>
      <c r="O236" s="82"/>
      <c r="P236" s="82"/>
      <c r="Q236" s="82"/>
      <c r="R236" s="82"/>
      <c r="S236" s="82"/>
      <c r="T236" s="83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5" t="s">
        <v>122</v>
      </c>
      <c r="AU236" s="15" t="s">
        <v>79</v>
      </c>
    </row>
    <row r="237" spans="1:47" s="2" customFormat="1" ht="12">
      <c r="A237" s="36"/>
      <c r="B237" s="37"/>
      <c r="C237" s="38"/>
      <c r="D237" s="214" t="s">
        <v>128</v>
      </c>
      <c r="E237" s="38"/>
      <c r="F237" s="215" t="s">
        <v>229</v>
      </c>
      <c r="G237" s="38"/>
      <c r="H237" s="38"/>
      <c r="I237" s="211"/>
      <c r="J237" s="38"/>
      <c r="K237" s="38"/>
      <c r="L237" s="42"/>
      <c r="M237" s="212"/>
      <c r="N237" s="213"/>
      <c r="O237" s="82"/>
      <c r="P237" s="82"/>
      <c r="Q237" s="82"/>
      <c r="R237" s="82"/>
      <c r="S237" s="82"/>
      <c r="T237" s="83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5" t="s">
        <v>128</v>
      </c>
      <c r="AU237" s="15" t="s">
        <v>79</v>
      </c>
    </row>
    <row r="238" spans="1:65" s="2" customFormat="1" ht="16.5" customHeight="1">
      <c r="A238" s="36"/>
      <c r="B238" s="37"/>
      <c r="C238" s="196" t="s">
        <v>269</v>
      </c>
      <c r="D238" s="196" t="s">
        <v>116</v>
      </c>
      <c r="E238" s="197" t="s">
        <v>201</v>
      </c>
      <c r="F238" s="198" t="s">
        <v>202</v>
      </c>
      <c r="G238" s="199" t="s">
        <v>119</v>
      </c>
      <c r="H238" s="200">
        <v>10</v>
      </c>
      <c r="I238" s="201"/>
      <c r="J238" s="202">
        <f>ROUND(I238*H238,2)</f>
        <v>0</v>
      </c>
      <c r="K238" s="198" t="s">
        <v>126</v>
      </c>
      <c r="L238" s="42"/>
      <c r="M238" s="203" t="s">
        <v>19</v>
      </c>
      <c r="N238" s="204" t="s">
        <v>42</v>
      </c>
      <c r="O238" s="82"/>
      <c r="P238" s="205">
        <f>O238*H238</f>
        <v>0</v>
      </c>
      <c r="Q238" s="205">
        <v>2.234</v>
      </c>
      <c r="R238" s="205">
        <f>Q238*H238</f>
        <v>22.34</v>
      </c>
      <c r="S238" s="205">
        <v>0</v>
      </c>
      <c r="T238" s="206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7" t="s">
        <v>121</v>
      </c>
      <c r="AT238" s="207" t="s">
        <v>116</v>
      </c>
      <c r="AU238" s="207" t="s">
        <v>79</v>
      </c>
      <c r="AY238" s="15" t="s">
        <v>115</v>
      </c>
      <c r="BE238" s="208">
        <f>IF(N238="základní",J238,0)</f>
        <v>0</v>
      </c>
      <c r="BF238" s="208">
        <f>IF(N238="snížená",J238,0)</f>
        <v>0</v>
      </c>
      <c r="BG238" s="208">
        <f>IF(N238="zákl. přenesená",J238,0)</f>
        <v>0</v>
      </c>
      <c r="BH238" s="208">
        <f>IF(N238="sníž. přenesená",J238,0)</f>
        <v>0</v>
      </c>
      <c r="BI238" s="208">
        <f>IF(N238="nulová",J238,0)</f>
        <v>0</v>
      </c>
      <c r="BJ238" s="15" t="s">
        <v>79</v>
      </c>
      <c r="BK238" s="208">
        <f>ROUND(I238*H238,2)</f>
        <v>0</v>
      </c>
      <c r="BL238" s="15" t="s">
        <v>121</v>
      </c>
      <c r="BM238" s="207" t="s">
        <v>340</v>
      </c>
    </row>
    <row r="239" spans="1:47" s="2" customFormat="1" ht="12">
      <c r="A239" s="36"/>
      <c r="B239" s="37"/>
      <c r="C239" s="38"/>
      <c r="D239" s="209" t="s">
        <v>122</v>
      </c>
      <c r="E239" s="38"/>
      <c r="F239" s="210" t="s">
        <v>204</v>
      </c>
      <c r="G239" s="38"/>
      <c r="H239" s="38"/>
      <c r="I239" s="211"/>
      <c r="J239" s="38"/>
      <c r="K239" s="38"/>
      <c r="L239" s="42"/>
      <c r="M239" s="212"/>
      <c r="N239" s="213"/>
      <c r="O239" s="82"/>
      <c r="P239" s="82"/>
      <c r="Q239" s="82"/>
      <c r="R239" s="82"/>
      <c r="S239" s="82"/>
      <c r="T239" s="83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5" t="s">
        <v>122</v>
      </c>
      <c r="AU239" s="15" t="s">
        <v>79</v>
      </c>
    </row>
    <row r="240" spans="1:47" s="2" customFormat="1" ht="12">
      <c r="A240" s="36"/>
      <c r="B240" s="37"/>
      <c r="C240" s="38"/>
      <c r="D240" s="214" t="s">
        <v>128</v>
      </c>
      <c r="E240" s="38"/>
      <c r="F240" s="215" t="s">
        <v>205</v>
      </c>
      <c r="G240" s="38"/>
      <c r="H240" s="38"/>
      <c r="I240" s="211"/>
      <c r="J240" s="38"/>
      <c r="K240" s="38"/>
      <c r="L240" s="42"/>
      <c r="M240" s="212"/>
      <c r="N240" s="213"/>
      <c r="O240" s="82"/>
      <c r="P240" s="82"/>
      <c r="Q240" s="82"/>
      <c r="R240" s="82"/>
      <c r="S240" s="82"/>
      <c r="T240" s="83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5" t="s">
        <v>128</v>
      </c>
      <c r="AU240" s="15" t="s">
        <v>79</v>
      </c>
    </row>
    <row r="241" spans="1:47" s="2" customFormat="1" ht="12">
      <c r="A241" s="36"/>
      <c r="B241" s="37"/>
      <c r="C241" s="38"/>
      <c r="D241" s="209" t="s">
        <v>178</v>
      </c>
      <c r="E241" s="38"/>
      <c r="F241" s="218" t="s">
        <v>341</v>
      </c>
      <c r="G241" s="38"/>
      <c r="H241" s="38"/>
      <c r="I241" s="211"/>
      <c r="J241" s="38"/>
      <c r="K241" s="38"/>
      <c r="L241" s="42"/>
      <c r="M241" s="212"/>
      <c r="N241" s="213"/>
      <c r="O241" s="82"/>
      <c r="P241" s="82"/>
      <c r="Q241" s="82"/>
      <c r="R241" s="82"/>
      <c r="S241" s="82"/>
      <c r="T241" s="83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5" t="s">
        <v>178</v>
      </c>
      <c r="AU241" s="15" t="s">
        <v>79</v>
      </c>
    </row>
    <row r="242" spans="1:65" s="2" customFormat="1" ht="16.5" customHeight="1">
      <c r="A242" s="36"/>
      <c r="B242" s="37"/>
      <c r="C242" s="196" t="s">
        <v>273</v>
      </c>
      <c r="D242" s="196" t="s">
        <v>116</v>
      </c>
      <c r="E242" s="197" t="s">
        <v>342</v>
      </c>
      <c r="F242" s="198" t="s">
        <v>343</v>
      </c>
      <c r="G242" s="199" t="s">
        <v>344</v>
      </c>
      <c r="H242" s="200">
        <v>460</v>
      </c>
      <c r="I242" s="201"/>
      <c r="J242" s="202">
        <f>ROUND(I242*H242,2)</f>
        <v>0</v>
      </c>
      <c r="K242" s="198" t="s">
        <v>19</v>
      </c>
      <c r="L242" s="42"/>
      <c r="M242" s="203" t="s">
        <v>19</v>
      </c>
      <c r="N242" s="204" t="s">
        <v>42</v>
      </c>
      <c r="O242" s="82"/>
      <c r="P242" s="205">
        <f>O242*H242</f>
        <v>0</v>
      </c>
      <c r="Q242" s="205">
        <v>0</v>
      </c>
      <c r="R242" s="205">
        <f>Q242*H242</f>
        <v>0</v>
      </c>
      <c r="S242" s="205">
        <v>0</v>
      </c>
      <c r="T242" s="206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7" t="s">
        <v>121</v>
      </c>
      <c r="AT242" s="207" t="s">
        <v>116</v>
      </c>
      <c r="AU242" s="207" t="s">
        <v>79</v>
      </c>
      <c r="AY242" s="15" t="s">
        <v>115</v>
      </c>
      <c r="BE242" s="208">
        <f>IF(N242="základní",J242,0)</f>
        <v>0</v>
      </c>
      <c r="BF242" s="208">
        <f>IF(N242="snížená",J242,0)</f>
        <v>0</v>
      </c>
      <c r="BG242" s="208">
        <f>IF(N242="zákl. přenesená",J242,0)</f>
        <v>0</v>
      </c>
      <c r="BH242" s="208">
        <f>IF(N242="sníž. přenesená",J242,0)</f>
        <v>0</v>
      </c>
      <c r="BI242" s="208">
        <f>IF(N242="nulová",J242,0)</f>
        <v>0</v>
      </c>
      <c r="BJ242" s="15" t="s">
        <v>79</v>
      </c>
      <c r="BK242" s="208">
        <f>ROUND(I242*H242,2)</f>
        <v>0</v>
      </c>
      <c r="BL242" s="15" t="s">
        <v>121</v>
      </c>
      <c r="BM242" s="207" t="s">
        <v>345</v>
      </c>
    </row>
    <row r="243" spans="1:47" s="2" customFormat="1" ht="12">
      <c r="A243" s="36"/>
      <c r="B243" s="37"/>
      <c r="C243" s="38"/>
      <c r="D243" s="209" t="s">
        <v>122</v>
      </c>
      <c r="E243" s="38"/>
      <c r="F243" s="210" t="s">
        <v>343</v>
      </c>
      <c r="G243" s="38"/>
      <c r="H243" s="38"/>
      <c r="I243" s="211"/>
      <c r="J243" s="38"/>
      <c r="K243" s="38"/>
      <c r="L243" s="42"/>
      <c r="M243" s="212"/>
      <c r="N243" s="213"/>
      <c r="O243" s="82"/>
      <c r="P243" s="82"/>
      <c r="Q243" s="82"/>
      <c r="R243" s="82"/>
      <c r="S243" s="82"/>
      <c r="T243" s="83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5" t="s">
        <v>122</v>
      </c>
      <c r="AU243" s="15" t="s">
        <v>79</v>
      </c>
    </row>
    <row r="244" spans="1:47" s="2" customFormat="1" ht="12">
      <c r="A244" s="36"/>
      <c r="B244" s="37"/>
      <c r="C244" s="38"/>
      <c r="D244" s="209" t="s">
        <v>178</v>
      </c>
      <c r="E244" s="38"/>
      <c r="F244" s="218" t="s">
        <v>346</v>
      </c>
      <c r="G244" s="38"/>
      <c r="H244" s="38"/>
      <c r="I244" s="211"/>
      <c r="J244" s="38"/>
      <c r="K244" s="38"/>
      <c r="L244" s="42"/>
      <c r="M244" s="212"/>
      <c r="N244" s="213"/>
      <c r="O244" s="82"/>
      <c r="P244" s="82"/>
      <c r="Q244" s="82"/>
      <c r="R244" s="82"/>
      <c r="S244" s="82"/>
      <c r="T244" s="83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5" t="s">
        <v>178</v>
      </c>
      <c r="AU244" s="15" t="s">
        <v>79</v>
      </c>
    </row>
    <row r="245" spans="1:65" s="2" customFormat="1" ht="16.5" customHeight="1">
      <c r="A245" s="36"/>
      <c r="B245" s="37"/>
      <c r="C245" s="196" t="s">
        <v>276</v>
      </c>
      <c r="D245" s="196" t="s">
        <v>116</v>
      </c>
      <c r="E245" s="197" t="s">
        <v>347</v>
      </c>
      <c r="F245" s="198" t="s">
        <v>348</v>
      </c>
      <c r="G245" s="199" t="s">
        <v>163</v>
      </c>
      <c r="H245" s="200">
        <v>67</v>
      </c>
      <c r="I245" s="201"/>
      <c r="J245" s="202">
        <f>ROUND(I245*H245,2)</f>
        <v>0</v>
      </c>
      <c r="K245" s="198" t="s">
        <v>19</v>
      </c>
      <c r="L245" s="42"/>
      <c r="M245" s="203" t="s">
        <v>19</v>
      </c>
      <c r="N245" s="204" t="s">
        <v>42</v>
      </c>
      <c r="O245" s="82"/>
      <c r="P245" s="205">
        <f>O245*H245</f>
        <v>0</v>
      </c>
      <c r="Q245" s="205">
        <v>0</v>
      </c>
      <c r="R245" s="205">
        <f>Q245*H245</f>
        <v>0</v>
      </c>
      <c r="S245" s="205">
        <v>0</v>
      </c>
      <c r="T245" s="206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7" t="s">
        <v>121</v>
      </c>
      <c r="AT245" s="207" t="s">
        <v>116</v>
      </c>
      <c r="AU245" s="207" t="s">
        <v>79</v>
      </c>
      <c r="AY245" s="15" t="s">
        <v>115</v>
      </c>
      <c r="BE245" s="208">
        <f>IF(N245="základní",J245,0)</f>
        <v>0</v>
      </c>
      <c r="BF245" s="208">
        <f>IF(N245="snížená",J245,0)</f>
        <v>0</v>
      </c>
      <c r="BG245" s="208">
        <f>IF(N245="zákl. přenesená",J245,0)</f>
        <v>0</v>
      </c>
      <c r="BH245" s="208">
        <f>IF(N245="sníž. přenesená",J245,0)</f>
        <v>0</v>
      </c>
      <c r="BI245" s="208">
        <f>IF(N245="nulová",J245,0)</f>
        <v>0</v>
      </c>
      <c r="BJ245" s="15" t="s">
        <v>79</v>
      </c>
      <c r="BK245" s="208">
        <f>ROUND(I245*H245,2)</f>
        <v>0</v>
      </c>
      <c r="BL245" s="15" t="s">
        <v>121</v>
      </c>
      <c r="BM245" s="207" t="s">
        <v>349</v>
      </c>
    </row>
    <row r="246" spans="1:47" s="2" customFormat="1" ht="12">
      <c r="A246" s="36"/>
      <c r="B246" s="37"/>
      <c r="C246" s="38"/>
      <c r="D246" s="209" t="s">
        <v>122</v>
      </c>
      <c r="E246" s="38"/>
      <c r="F246" s="210" t="s">
        <v>348</v>
      </c>
      <c r="G246" s="38"/>
      <c r="H246" s="38"/>
      <c r="I246" s="211"/>
      <c r="J246" s="38"/>
      <c r="K246" s="38"/>
      <c r="L246" s="42"/>
      <c r="M246" s="212"/>
      <c r="N246" s="213"/>
      <c r="O246" s="82"/>
      <c r="P246" s="82"/>
      <c r="Q246" s="82"/>
      <c r="R246" s="82"/>
      <c r="S246" s="82"/>
      <c r="T246" s="83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5" t="s">
        <v>122</v>
      </c>
      <c r="AU246" s="15" t="s">
        <v>79</v>
      </c>
    </row>
    <row r="247" spans="1:65" s="2" customFormat="1" ht="16.5" customHeight="1">
      <c r="A247" s="36"/>
      <c r="B247" s="37"/>
      <c r="C247" s="196" t="s">
        <v>350</v>
      </c>
      <c r="D247" s="196" t="s">
        <v>116</v>
      </c>
      <c r="E247" s="197" t="s">
        <v>351</v>
      </c>
      <c r="F247" s="198" t="s">
        <v>352</v>
      </c>
      <c r="G247" s="199" t="s">
        <v>163</v>
      </c>
      <c r="H247" s="200">
        <v>23</v>
      </c>
      <c r="I247" s="201"/>
      <c r="J247" s="202">
        <f>ROUND(I247*H247,2)</f>
        <v>0</v>
      </c>
      <c r="K247" s="198" t="s">
        <v>19</v>
      </c>
      <c r="L247" s="42"/>
      <c r="M247" s="203" t="s">
        <v>19</v>
      </c>
      <c r="N247" s="204" t="s">
        <v>42</v>
      </c>
      <c r="O247" s="82"/>
      <c r="P247" s="205">
        <f>O247*H247</f>
        <v>0</v>
      </c>
      <c r="Q247" s="205">
        <v>0</v>
      </c>
      <c r="R247" s="205">
        <f>Q247*H247</f>
        <v>0</v>
      </c>
      <c r="S247" s="205">
        <v>0</v>
      </c>
      <c r="T247" s="20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7" t="s">
        <v>121</v>
      </c>
      <c r="AT247" s="207" t="s">
        <v>116</v>
      </c>
      <c r="AU247" s="207" t="s">
        <v>79</v>
      </c>
      <c r="AY247" s="15" t="s">
        <v>115</v>
      </c>
      <c r="BE247" s="208">
        <f>IF(N247="základní",J247,0)</f>
        <v>0</v>
      </c>
      <c r="BF247" s="208">
        <f>IF(N247="snížená",J247,0)</f>
        <v>0</v>
      </c>
      <c r="BG247" s="208">
        <f>IF(N247="zákl. přenesená",J247,0)</f>
        <v>0</v>
      </c>
      <c r="BH247" s="208">
        <f>IF(N247="sníž. přenesená",J247,0)</f>
        <v>0</v>
      </c>
      <c r="BI247" s="208">
        <f>IF(N247="nulová",J247,0)</f>
        <v>0</v>
      </c>
      <c r="BJ247" s="15" t="s">
        <v>79</v>
      </c>
      <c r="BK247" s="208">
        <f>ROUND(I247*H247,2)</f>
        <v>0</v>
      </c>
      <c r="BL247" s="15" t="s">
        <v>121</v>
      </c>
      <c r="BM247" s="207" t="s">
        <v>353</v>
      </c>
    </row>
    <row r="248" spans="1:47" s="2" customFormat="1" ht="12">
      <c r="A248" s="36"/>
      <c r="B248" s="37"/>
      <c r="C248" s="38"/>
      <c r="D248" s="209" t="s">
        <v>122</v>
      </c>
      <c r="E248" s="38"/>
      <c r="F248" s="210" t="s">
        <v>352</v>
      </c>
      <c r="G248" s="38"/>
      <c r="H248" s="38"/>
      <c r="I248" s="211"/>
      <c r="J248" s="38"/>
      <c r="K248" s="38"/>
      <c r="L248" s="42"/>
      <c r="M248" s="212"/>
      <c r="N248" s="213"/>
      <c r="O248" s="82"/>
      <c r="P248" s="82"/>
      <c r="Q248" s="82"/>
      <c r="R248" s="82"/>
      <c r="S248" s="82"/>
      <c r="T248" s="83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5" t="s">
        <v>122</v>
      </c>
      <c r="AU248" s="15" t="s">
        <v>79</v>
      </c>
    </row>
    <row r="249" spans="1:65" s="2" customFormat="1" ht="16.5" customHeight="1">
      <c r="A249" s="36"/>
      <c r="B249" s="37"/>
      <c r="C249" s="196" t="s">
        <v>280</v>
      </c>
      <c r="D249" s="196" t="s">
        <v>116</v>
      </c>
      <c r="E249" s="197" t="s">
        <v>354</v>
      </c>
      <c r="F249" s="198" t="s">
        <v>355</v>
      </c>
      <c r="G249" s="199" t="s">
        <v>163</v>
      </c>
      <c r="H249" s="200">
        <v>21</v>
      </c>
      <c r="I249" s="201"/>
      <c r="J249" s="202">
        <f>ROUND(I249*H249,2)</f>
        <v>0</v>
      </c>
      <c r="K249" s="198" t="s">
        <v>19</v>
      </c>
      <c r="L249" s="42"/>
      <c r="M249" s="203" t="s">
        <v>19</v>
      </c>
      <c r="N249" s="204" t="s">
        <v>42</v>
      </c>
      <c r="O249" s="82"/>
      <c r="P249" s="205">
        <f>O249*H249</f>
        <v>0</v>
      </c>
      <c r="Q249" s="205">
        <v>0</v>
      </c>
      <c r="R249" s="205">
        <f>Q249*H249</f>
        <v>0</v>
      </c>
      <c r="S249" s="205">
        <v>0</v>
      </c>
      <c r="T249" s="206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7" t="s">
        <v>121</v>
      </c>
      <c r="AT249" s="207" t="s">
        <v>116</v>
      </c>
      <c r="AU249" s="207" t="s">
        <v>79</v>
      </c>
      <c r="AY249" s="15" t="s">
        <v>115</v>
      </c>
      <c r="BE249" s="208">
        <f>IF(N249="základní",J249,0)</f>
        <v>0</v>
      </c>
      <c r="BF249" s="208">
        <f>IF(N249="snížená",J249,0)</f>
        <v>0</v>
      </c>
      <c r="BG249" s="208">
        <f>IF(N249="zákl. přenesená",J249,0)</f>
        <v>0</v>
      </c>
      <c r="BH249" s="208">
        <f>IF(N249="sníž. přenesená",J249,0)</f>
        <v>0</v>
      </c>
      <c r="BI249" s="208">
        <f>IF(N249="nulová",J249,0)</f>
        <v>0</v>
      </c>
      <c r="BJ249" s="15" t="s">
        <v>79</v>
      </c>
      <c r="BK249" s="208">
        <f>ROUND(I249*H249,2)</f>
        <v>0</v>
      </c>
      <c r="BL249" s="15" t="s">
        <v>121</v>
      </c>
      <c r="BM249" s="207" t="s">
        <v>356</v>
      </c>
    </row>
    <row r="250" spans="1:47" s="2" customFormat="1" ht="12">
      <c r="A250" s="36"/>
      <c r="B250" s="37"/>
      <c r="C250" s="38"/>
      <c r="D250" s="209" t="s">
        <v>122</v>
      </c>
      <c r="E250" s="38"/>
      <c r="F250" s="210" t="s">
        <v>355</v>
      </c>
      <c r="G250" s="38"/>
      <c r="H250" s="38"/>
      <c r="I250" s="211"/>
      <c r="J250" s="38"/>
      <c r="K250" s="38"/>
      <c r="L250" s="42"/>
      <c r="M250" s="212"/>
      <c r="N250" s="213"/>
      <c r="O250" s="82"/>
      <c r="P250" s="82"/>
      <c r="Q250" s="82"/>
      <c r="R250" s="82"/>
      <c r="S250" s="82"/>
      <c r="T250" s="83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5" t="s">
        <v>122</v>
      </c>
      <c r="AU250" s="15" t="s">
        <v>79</v>
      </c>
    </row>
    <row r="251" spans="1:65" s="2" customFormat="1" ht="16.5" customHeight="1">
      <c r="A251" s="36"/>
      <c r="B251" s="37"/>
      <c r="C251" s="196" t="s">
        <v>357</v>
      </c>
      <c r="D251" s="196" t="s">
        <v>116</v>
      </c>
      <c r="E251" s="197" t="s">
        <v>358</v>
      </c>
      <c r="F251" s="198" t="s">
        <v>359</v>
      </c>
      <c r="G251" s="199" t="s">
        <v>226</v>
      </c>
      <c r="H251" s="200">
        <v>2</v>
      </c>
      <c r="I251" s="201"/>
      <c r="J251" s="202">
        <f>ROUND(I251*H251,2)</f>
        <v>0</v>
      </c>
      <c r="K251" s="198" t="s">
        <v>126</v>
      </c>
      <c r="L251" s="42"/>
      <c r="M251" s="203" t="s">
        <v>19</v>
      </c>
      <c r="N251" s="204" t="s">
        <v>42</v>
      </c>
      <c r="O251" s="82"/>
      <c r="P251" s="205">
        <f>O251*H251</f>
        <v>0</v>
      </c>
      <c r="Q251" s="205">
        <v>0</v>
      </c>
      <c r="R251" s="205">
        <f>Q251*H251</f>
        <v>0</v>
      </c>
      <c r="S251" s="205">
        <v>0</v>
      </c>
      <c r="T251" s="20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7" t="s">
        <v>121</v>
      </c>
      <c r="AT251" s="207" t="s">
        <v>116</v>
      </c>
      <c r="AU251" s="207" t="s">
        <v>79</v>
      </c>
      <c r="AY251" s="15" t="s">
        <v>115</v>
      </c>
      <c r="BE251" s="208">
        <f>IF(N251="základní",J251,0)</f>
        <v>0</v>
      </c>
      <c r="BF251" s="208">
        <f>IF(N251="snížená",J251,0)</f>
        <v>0</v>
      </c>
      <c r="BG251" s="208">
        <f>IF(N251="zákl. přenesená",J251,0)</f>
        <v>0</v>
      </c>
      <c r="BH251" s="208">
        <f>IF(N251="sníž. přenesená",J251,0)</f>
        <v>0</v>
      </c>
      <c r="BI251" s="208">
        <f>IF(N251="nulová",J251,0)</f>
        <v>0</v>
      </c>
      <c r="BJ251" s="15" t="s">
        <v>79</v>
      </c>
      <c r="BK251" s="208">
        <f>ROUND(I251*H251,2)</f>
        <v>0</v>
      </c>
      <c r="BL251" s="15" t="s">
        <v>121</v>
      </c>
      <c r="BM251" s="207" t="s">
        <v>360</v>
      </c>
    </row>
    <row r="252" spans="1:47" s="2" customFormat="1" ht="12">
      <c r="A252" s="36"/>
      <c r="B252" s="37"/>
      <c r="C252" s="38"/>
      <c r="D252" s="209" t="s">
        <v>122</v>
      </c>
      <c r="E252" s="38"/>
      <c r="F252" s="210" t="s">
        <v>361</v>
      </c>
      <c r="G252" s="38"/>
      <c r="H252" s="38"/>
      <c r="I252" s="211"/>
      <c r="J252" s="38"/>
      <c r="K252" s="38"/>
      <c r="L252" s="42"/>
      <c r="M252" s="212"/>
      <c r="N252" s="213"/>
      <c r="O252" s="82"/>
      <c r="P252" s="82"/>
      <c r="Q252" s="82"/>
      <c r="R252" s="82"/>
      <c r="S252" s="82"/>
      <c r="T252" s="83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5" t="s">
        <v>122</v>
      </c>
      <c r="AU252" s="15" t="s">
        <v>79</v>
      </c>
    </row>
    <row r="253" spans="1:47" s="2" customFormat="1" ht="12">
      <c r="A253" s="36"/>
      <c r="B253" s="37"/>
      <c r="C253" s="38"/>
      <c r="D253" s="214" t="s">
        <v>128</v>
      </c>
      <c r="E253" s="38"/>
      <c r="F253" s="215" t="s">
        <v>362</v>
      </c>
      <c r="G253" s="38"/>
      <c r="H253" s="38"/>
      <c r="I253" s="211"/>
      <c r="J253" s="38"/>
      <c r="K253" s="38"/>
      <c r="L253" s="42"/>
      <c r="M253" s="212"/>
      <c r="N253" s="213"/>
      <c r="O253" s="82"/>
      <c r="P253" s="82"/>
      <c r="Q253" s="82"/>
      <c r="R253" s="82"/>
      <c r="S253" s="82"/>
      <c r="T253" s="83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5" t="s">
        <v>128</v>
      </c>
      <c r="AU253" s="15" t="s">
        <v>79</v>
      </c>
    </row>
    <row r="254" spans="1:65" s="2" customFormat="1" ht="16.5" customHeight="1">
      <c r="A254" s="36"/>
      <c r="B254" s="37"/>
      <c r="C254" s="196" t="s">
        <v>283</v>
      </c>
      <c r="D254" s="196" t="s">
        <v>116</v>
      </c>
      <c r="E254" s="197" t="s">
        <v>363</v>
      </c>
      <c r="F254" s="198" t="s">
        <v>364</v>
      </c>
      <c r="G254" s="199" t="s">
        <v>163</v>
      </c>
      <c r="H254" s="200">
        <v>83</v>
      </c>
      <c r="I254" s="201"/>
      <c r="J254" s="202">
        <f>ROUND(I254*H254,2)</f>
        <v>0</v>
      </c>
      <c r="K254" s="198" t="s">
        <v>19</v>
      </c>
      <c r="L254" s="42"/>
      <c r="M254" s="203" t="s">
        <v>19</v>
      </c>
      <c r="N254" s="204" t="s">
        <v>42</v>
      </c>
      <c r="O254" s="82"/>
      <c r="P254" s="205">
        <f>O254*H254</f>
        <v>0</v>
      </c>
      <c r="Q254" s="205">
        <v>0</v>
      </c>
      <c r="R254" s="205">
        <f>Q254*H254</f>
        <v>0</v>
      </c>
      <c r="S254" s="205">
        <v>0</v>
      </c>
      <c r="T254" s="206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7" t="s">
        <v>121</v>
      </c>
      <c r="AT254" s="207" t="s">
        <v>116</v>
      </c>
      <c r="AU254" s="207" t="s">
        <v>79</v>
      </c>
      <c r="AY254" s="15" t="s">
        <v>115</v>
      </c>
      <c r="BE254" s="208">
        <f>IF(N254="základní",J254,0)</f>
        <v>0</v>
      </c>
      <c r="BF254" s="208">
        <f>IF(N254="snížená",J254,0)</f>
        <v>0</v>
      </c>
      <c r="BG254" s="208">
        <f>IF(N254="zákl. přenesená",J254,0)</f>
        <v>0</v>
      </c>
      <c r="BH254" s="208">
        <f>IF(N254="sníž. přenesená",J254,0)</f>
        <v>0</v>
      </c>
      <c r="BI254" s="208">
        <f>IF(N254="nulová",J254,0)</f>
        <v>0</v>
      </c>
      <c r="BJ254" s="15" t="s">
        <v>79</v>
      </c>
      <c r="BK254" s="208">
        <f>ROUND(I254*H254,2)</f>
        <v>0</v>
      </c>
      <c r="BL254" s="15" t="s">
        <v>121</v>
      </c>
      <c r="BM254" s="207" t="s">
        <v>365</v>
      </c>
    </row>
    <row r="255" spans="1:47" s="2" customFormat="1" ht="12">
      <c r="A255" s="36"/>
      <c r="B255" s="37"/>
      <c r="C255" s="38"/>
      <c r="D255" s="209" t="s">
        <v>122</v>
      </c>
      <c r="E255" s="38"/>
      <c r="F255" s="210" t="s">
        <v>364</v>
      </c>
      <c r="G255" s="38"/>
      <c r="H255" s="38"/>
      <c r="I255" s="211"/>
      <c r="J255" s="38"/>
      <c r="K255" s="38"/>
      <c r="L255" s="42"/>
      <c r="M255" s="212"/>
      <c r="N255" s="213"/>
      <c r="O255" s="82"/>
      <c r="P255" s="82"/>
      <c r="Q255" s="82"/>
      <c r="R255" s="82"/>
      <c r="S255" s="82"/>
      <c r="T255" s="83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5" t="s">
        <v>122</v>
      </c>
      <c r="AU255" s="15" t="s">
        <v>79</v>
      </c>
    </row>
    <row r="256" spans="1:63" s="12" customFormat="1" ht="25.9" customHeight="1">
      <c r="A256" s="12"/>
      <c r="B256" s="182"/>
      <c r="C256" s="183"/>
      <c r="D256" s="184" t="s">
        <v>70</v>
      </c>
      <c r="E256" s="185" t="s">
        <v>366</v>
      </c>
      <c r="F256" s="185" t="s">
        <v>367</v>
      </c>
      <c r="G256" s="183"/>
      <c r="H256" s="183"/>
      <c r="I256" s="186"/>
      <c r="J256" s="187">
        <f>BK256</f>
        <v>0</v>
      </c>
      <c r="K256" s="183"/>
      <c r="L256" s="188"/>
      <c r="M256" s="189"/>
      <c r="N256" s="190"/>
      <c r="O256" s="190"/>
      <c r="P256" s="191">
        <f>SUM(P257:P273)</f>
        <v>0</v>
      </c>
      <c r="Q256" s="190"/>
      <c r="R256" s="191">
        <f>SUM(R257:R273)</f>
        <v>0</v>
      </c>
      <c r="S256" s="190"/>
      <c r="T256" s="192">
        <f>SUM(T257:T273)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193" t="s">
        <v>79</v>
      </c>
      <c r="AT256" s="194" t="s">
        <v>70</v>
      </c>
      <c r="AU256" s="194" t="s">
        <v>71</v>
      </c>
      <c r="AY256" s="193" t="s">
        <v>115</v>
      </c>
      <c r="BK256" s="195">
        <f>SUM(BK257:BK273)</f>
        <v>0</v>
      </c>
    </row>
    <row r="257" spans="1:65" s="2" customFormat="1" ht="16.5" customHeight="1">
      <c r="A257" s="36"/>
      <c r="B257" s="37"/>
      <c r="C257" s="196" t="s">
        <v>368</v>
      </c>
      <c r="D257" s="196" t="s">
        <v>116</v>
      </c>
      <c r="E257" s="197" t="s">
        <v>193</v>
      </c>
      <c r="F257" s="198" t="s">
        <v>194</v>
      </c>
      <c r="G257" s="199" t="s">
        <v>125</v>
      </c>
      <c r="H257" s="200">
        <v>1066</v>
      </c>
      <c r="I257" s="201"/>
      <c r="J257" s="202">
        <f>ROUND(I257*H257,2)</f>
        <v>0</v>
      </c>
      <c r="K257" s="198" t="s">
        <v>19</v>
      </c>
      <c r="L257" s="42"/>
      <c r="M257" s="203" t="s">
        <v>19</v>
      </c>
      <c r="N257" s="204" t="s">
        <v>42</v>
      </c>
      <c r="O257" s="82"/>
      <c r="P257" s="205">
        <f>O257*H257</f>
        <v>0</v>
      </c>
      <c r="Q257" s="205">
        <v>0</v>
      </c>
      <c r="R257" s="205">
        <f>Q257*H257</f>
        <v>0</v>
      </c>
      <c r="S257" s="205">
        <v>0</v>
      </c>
      <c r="T257" s="206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7" t="s">
        <v>121</v>
      </c>
      <c r="AT257" s="207" t="s">
        <v>116</v>
      </c>
      <c r="AU257" s="207" t="s">
        <v>79</v>
      </c>
      <c r="AY257" s="15" t="s">
        <v>115</v>
      </c>
      <c r="BE257" s="208">
        <f>IF(N257="základní",J257,0)</f>
        <v>0</v>
      </c>
      <c r="BF257" s="208">
        <f>IF(N257="snížená",J257,0)</f>
        <v>0</v>
      </c>
      <c r="BG257" s="208">
        <f>IF(N257="zákl. přenesená",J257,0)</f>
        <v>0</v>
      </c>
      <c r="BH257" s="208">
        <f>IF(N257="sníž. přenesená",J257,0)</f>
        <v>0</v>
      </c>
      <c r="BI257" s="208">
        <f>IF(N257="nulová",J257,0)</f>
        <v>0</v>
      </c>
      <c r="BJ257" s="15" t="s">
        <v>79</v>
      </c>
      <c r="BK257" s="208">
        <f>ROUND(I257*H257,2)</f>
        <v>0</v>
      </c>
      <c r="BL257" s="15" t="s">
        <v>121</v>
      </c>
      <c r="BM257" s="207" t="s">
        <v>369</v>
      </c>
    </row>
    <row r="258" spans="1:47" s="2" customFormat="1" ht="12">
      <c r="A258" s="36"/>
      <c r="B258" s="37"/>
      <c r="C258" s="38"/>
      <c r="D258" s="209" t="s">
        <v>122</v>
      </c>
      <c r="E258" s="38"/>
      <c r="F258" s="210" t="s">
        <v>194</v>
      </c>
      <c r="G258" s="38"/>
      <c r="H258" s="38"/>
      <c r="I258" s="211"/>
      <c r="J258" s="38"/>
      <c r="K258" s="38"/>
      <c r="L258" s="42"/>
      <c r="M258" s="212"/>
      <c r="N258" s="213"/>
      <c r="O258" s="82"/>
      <c r="P258" s="82"/>
      <c r="Q258" s="82"/>
      <c r="R258" s="82"/>
      <c r="S258" s="82"/>
      <c r="T258" s="83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5" t="s">
        <v>122</v>
      </c>
      <c r="AU258" s="15" t="s">
        <v>79</v>
      </c>
    </row>
    <row r="259" spans="1:65" s="2" customFormat="1" ht="16.5" customHeight="1">
      <c r="A259" s="36"/>
      <c r="B259" s="37"/>
      <c r="C259" s="196" t="s">
        <v>287</v>
      </c>
      <c r="D259" s="196" t="s">
        <v>116</v>
      </c>
      <c r="E259" s="197" t="s">
        <v>370</v>
      </c>
      <c r="F259" s="198" t="s">
        <v>371</v>
      </c>
      <c r="G259" s="199" t="s">
        <v>163</v>
      </c>
      <c r="H259" s="200">
        <v>105</v>
      </c>
      <c r="I259" s="201"/>
      <c r="J259" s="202">
        <f>ROUND(I259*H259,2)</f>
        <v>0</v>
      </c>
      <c r="K259" s="198" t="s">
        <v>19</v>
      </c>
      <c r="L259" s="42"/>
      <c r="M259" s="203" t="s">
        <v>19</v>
      </c>
      <c r="N259" s="204" t="s">
        <v>42</v>
      </c>
      <c r="O259" s="82"/>
      <c r="P259" s="205">
        <f>O259*H259</f>
        <v>0</v>
      </c>
      <c r="Q259" s="205">
        <v>0</v>
      </c>
      <c r="R259" s="205">
        <f>Q259*H259</f>
        <v>0</v>
      </c>
      <c r="S259" s="205">
        <v>0</v>
      </c>
      <c r="T259" s="20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7" t="s">
        <v>121</v>
      </c>
      <c r="AT259" s="207" t="s">
        <v>116</v>
      </c>
      <c r="AU259" s="207" t="s">
        <v>79</v>
      </c>
      <c r="AY259" s="15" t="s">
        <v>115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5" t="s">
        <v>79</v>
      </c>
      <c r="BK259" s="208">
        <f>ROUND(I259*H259,2)</f>
        <v>0</v>
      </c>
      <c r="BL259" s="15" t="s">
        <v>121</v>
      </c>
      <c r="BM259" s="207" t="s">
        <v>372</v>
      </c>
    </row>
    <row r="260" spans="1:47" s="2" customFormat="1" ht="12">
      <c r="A260" s="36"/>
      <c r="B260" s="37"/>
      <c r="C260" s="38"/>
      <c r="D260" s="209" t="s">
        <v>122</v>
      </c>
      <c r="E260" s="38"/>
      <c r="F260" s="210" t="s">
        <v>371</v>
      </c>
      <c r="G260" s="38"/>
      <c r="H260" s="38"/>
      <c r="I260" s="211"/>
      <c r="J260" s="38"/>
      <c r="K260" s="38"/>
      <c r="L260" s="42"/>
      <c r="M260" s="212"/>
      <c r="N260" s="213"/>
      <c r="O260" s="82"/>
      <c r="P260" s="82"/>
      <c r="Q260" s="82"/>
      <c r="R260" s="82"/>
      <c r="S260" s="82"/>
      <c r="T260" s="83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5" t="s">
        <v>122</v>
      </c>
      <c r="AU260" s="15" t="s">
        <v>79</v>
      </c>
    </row>
    <row r="261" spans="1:65" s="2" customFormat="1" ht="16.5" customHeight="1">
      <c r="A261" s="36"/>
      <c r="B261" s="37"/>
      <c r="C261" s="196" t="s">
        <v>373</v>
      </c>
      <c r="D261" s="196" t="s">
        <v>116</v>
      </c>
      <c r="E261" s="197" t="s">
        <v>374</v>
      </c>
      <c r="F261" s="198" t="s">
        <v>375</v>
      </c>
      <c r="G261" s="199" t="s">
        <v>163</v>
      </c>
      <c r="H261" s="200">
        <v>105</v>
      </c>
      <c r="I261" s="201"/>
      <c r="J261" s="202">
        <f>ROUND(I261*H261,2)</f>
        <v>0</v>
      </c>
      <c r="K261" s="198" t="s">
        <v>19</v>
      </c>
      <c r="L261" s="42"/>
      <c r="M261" s="203" t="s">
        <v>19</v>
      </c>
      <c r="N261" s="204" t="s">
        <v>42</v>
      </c>
      <c r="O261" s="82"/>
      <c r="P261" s="205">
        <f>O261*H261</f>
        <v>0</v>
      </c>
      <c r="Q261" s="205">
        <v>0</v>
      </c>
      <c r="R261" s="205">
        <f>Q261*H261</f>
        <v>0</v>
      </c>
      <c r="S261" s="205">
        <v>0</v>
      </c>
      <c r="T261" s="20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7" t="s">
        <v>121</v>
      </c>
      <c r="AT261" s="207" t="s">
        <v>116</v>
      </c>
      <c r="AU261" s="207" t="s">
        <v>79</v>
      </c>
      <c r="AY261" s="15" t="s">
        <v>115</v>
      </c>
      <c r="BE261" s="208">
        <f>IF(N261="základní",J261,0)</f>
        <v>0</v>
      </c>
      <c r="BF261" s="208">
        <f>IF(N261="snížená",J261,0)</f>
        <v>0</v>
      </c>
      <c r="BG261" s="208">
        <f>IF(N261="zákl. přenesená",J261,0)</f>
        <v>0</v>
      </c>
      <c r="BH261" s="208">
        <f>IF(N261="sníž. přenesená",J261,0)</f>
        <v>0</v>
      </c>
      <c r="BI261" s="208">
        <f>IF(N261="nulová",J261,0)</f>
        <v>0</v>
      </c>
      <c r="BJ261" s="15" t="s">
        <v>79</v>
      </c>
      <c r="BK261" s="208">
        <f>ROUND(I261*H261,2)</f>
        <v>0</v>
      </c>
      <c r="BL261" s="15" t="s">
        <v>121</v>
      </c>
      <c r="BM261" s="207" t="s">
        <v>376</v>
      </c>
    </row>
    <row r="262" spans="1:47" s="2" customFormat="1" ht="12">
      <c r="A262" s="36"/>
      <c r="B262" s="37"/>
      <c r="C262" s="38"/>
      <c r="D262" s="209" t="s">
        <v>122</v>
      </c>
      <c r="E262" s="38"/>
      <c r="F262" s="210" t="s">
        <v>375</v>
      </c>
      <c r="G262" s="38"/>
      <c r="H262" s="38"/>
      <c r="I262" s="211"/>
      <c r="J262" s="38"/>
      <c r="K262" s="38"/>
      <c r="L262" s="42"/>
      <c r="M262" s="212"/>
      <c r="N262" s="213"/>
      <c r="O262" s="82"/>
      <c r="P262" s="82"/>
      <c r="Q262" s="82"/>
      <c r="R262" s="82"/>
      <c r="S262" s="82"/>
      <c r="T262" s="83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5" t="s">
        <v>122</v>
      </c>
      <c r="AU262" s="15" t="s">
        <v>79</v>
      </c>
    </row>
    <row r="263" spans="1:65" s="2" customFormat="1" ht="16.5" customHeight="1">
      <c r="A263" s="36"/>
      <c r="B263" s="37"/>
      <c r="C263" s="196" t="s">
        <v>292</v>
      </c>
      <c r="D263" s="196" t="s">
        <v>116</v>
      </c>
      <c r="E263" s="197" t="s">
        <v>377</v>
      </c>
      <c r="F263" s="198" t="s">
        <v>378</v>
      </c>
      <c r="G263" s="199" t="s">
        <v>125</v>
      </c>
      <c r="H263" s="200">
        <v>1066</v>
      </c>
      <c r="I263" s="201"/>
      <c r="J263" s="202">
        <f>ROUND(I263*H263,2)</f>
        <v>0</v>
      </c>
      <c r="K263" s="198" t="s">
        <v>120</v>
      </c>
      <c r="L263" s="42"/>
      <c r="M263" s="203" t="s">
        <v>19</v>
      </c>
      <c r="N263" s="204" t="s">
        <v>42</v>
      </c>
      <c r="O263" s="82"/>
      <c r="P263" s="205">
        <f>O263*H263</f>
        <v>0</v>
      </c>
      <c r="Q263" s="205">
        <v>0</v>
      </c>
      <c r="R263" s="205">
        <f>Q263*H263</f>
        <v>0</v>
      </c>
      <c r="S263" s="205">
        <v>0</v>
      </c>
      <c r="T263" s="206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7" t="s">
        <v>121</v>
      </c>
      <c r="AT263" s="207" t="s">
        <v>116</v>
      </c>
      <c r="AU263" s="207" t="s">
        <v>79</v>
      </c>
      <c r="AY263" s="15" t="s">
        <v>115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15" t="s">
        <v>79</v>
      </c>
      <c r="BK263" s="208">
        <f>ROUND(I263*H263,2)</f>
        <v>0</v>
      </c>
      <c r="BL263" s="15" t="s">
        <v>121</v>
      </c>
      <c r="BM263" s="207" t="s">
        <v>379</v>
      </c>
    </row>
    <row r="264" spans="1:47" s="2" customFormat="1" ht="12">
      <c r="A264" s="36"/>
      <c r="B264" s="37"/>
      <c r="C264" s="38"/>
      <c r="D264" s="209" t="s">
        <v>122</v>
      </c>
      <c r="E264" s="38"/>
      <c r="F264" s="210" t="s">
        <v>378</v>
      </c>
      <c r="G264" s="38"/>
      <c r="H264" s="38"/>
      <c r="I264" s="211"/>
      <c r="J264" s="38"/>
      <c r="K264" s="38"/>
      <c r="L264" s="42"/>
      <c r="M264" s="212"/>
      <c r="N264" s="213"/>
      <c r="O264" s="82"/>
      <c r="P264" s="82"/>
      <c r="Q264" s="82"/>
      <c r="R264" s="82"/>
      <c r="S264" s="82"/>
      <c r="T264" s="83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5" t="s">
        <v>122</v>
      </c>
      <c r="AU264" s="15" t="s">
        <v>79</v>
      </c>
    </row>
    <row r="265" spans="1:65" s="2" customFormat="1" ht="16.5" customHeight="1">
      <c r="A265" s="36"/>
      <c r="B265" s="37"/>
      <c r="C265" s="196" t="s">
        <v>380</v>
      </c>
      <c r="D265" s="196" t="s">
        <v>116</v>
      </c>
      <c r="E265" s="197" t="s">
        <v>381</v>
      </c>
      <c r="F265" s="198" t="s">
        <v>382</v>
      </c>
      <c r="G265" s="199" t="s">
        <v>226</v>
      </c>
      <c r="H265" s="200">
        <v>113</v>
      </c>
      <c r="I265" s="201"/>
      <c r="J265" s="202">
        <f>ROUND(I265*H265,2)</f>
        <v>0</v>
      </c>
      <c r="K265" s="198" t="s">
        <v>19</v>
      </c>
      <c r="L265" s="42"/>
      <c r="M265" s="203" t="s">
        <v>19</v>
      </c>
      <c r="N265" s="204" t="s">
        <v>42</v>
      </c>
      <c r="O265" s="82"/>
      <c r="P265" s="205">
        <f>O265*H265</f>
        <v>0</v>
      </c>
      <c r="Q265" s="205">
        <v>0</v>
      </c>
      <c r="R265" s="205">
        <f>Q265*H265</f>
        <v>0</v>
      </c>
      <c r="S265" s="205">
        <v>0</v>
      </c>
      <c r="T265" s="206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07" t="s">
        <v>121</v>
      </c>
      <c r="AT265" s="207" t="s">
        <v>116</v>
      </c>
      <c r="AU265" s="207" t="s">
        <v>79</v>
      </c>
      <c r="AY265" s="15" t="s">
        <v>115</v>
      </c>
      <c r="BE265" s="208">
        <f>IF(N265="základní",J265,0)</f>
        <v>0</v>
      </c>
      <c r="BF265" s="208">
        <f>IF(N265="snížená",J265,0)</f>
        <v>0</v>
      </c>
      <c r="BG265" s="208">
        <f>IF(N265="zákl. přenesená",J265,0)</f>
        <v>0</v>
      </c>
      <c r="BH265" s="208">
        <f>IF(N265="sníž. přenesená",J265,0)</f>
        <v>0</v>
      </c>
      <c r="BI265" s="208">
        <f>IF(N265="nulová",J265,0)</f>
        <v>0</v>
      </c>
      <c r="BJ265" s="15" t="s">
        <v>79</v>
      </c>
      <c r="BK265" s="208">
        <f>ROUND(I265*H265,2)</f>
        <v>0</v>
      </c>
      <c r="BL265" s="15" t="s">
        <v>121</v>
      </c>
      <c r="BM265" s="207" t="s">
        <v>383</v>
      </c>
    </row>
    <row r="266" spans="1:47" s="2" customFormat="1" ht="12">
      <c r="A266" s="36"/>
      <c r="B266" s="37"/>
      <c r="C266" s="38"/>
      <c r="D266" s="209" t="s">
        <v>122</v>
      </c>
      <c r="E266" s="38"/>
      <c r="F266" s="210" t="s">
        <v>382</v>
      </c>
      <c r="G266" s="38"/>
      <c r="H266" s="38"/>
      <c r="I266" s="211"/>
      <c r="J266" s="38"/>
      <c r="K266" s="38"/>
      <c r="L266" s="42"/>
      <c r="M266" s="212"/>
      <c r="N266" s="213"/>
      <c r="O266" s="82"/>
      <c r="P266" s="82"/>
      <c r="Q266" s="82"/>
      <c r="R266" s="82"/>
      <c r="S266" s="82"/>
      <c r="T266" s="83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5" t="s">
        <v>122</v>
      </c>
      <c r="AU266" s="15" t="s">
        <v>79</v>
      </c>
    </row>
    <row r="267" spans="1:65" s="2" customFormat="1" ht="16.5" customHeight="1">
      <c r="A267" s="36"/>
      <c r="B267" s="37"/>
      <c r="C267" s="196" t="s">
        <v>297</v>
      </c>
      <c r="D267" s="196" t="s">
        <v>116</v>
      </c>
      <c r="E267" s="197" t="s">
        <v>384</v>
      </c>
      <c r="F267" s="198" t="s">
        <v>385</v>
      </c>
      <c r="G267" s="199" t="s">
        <v>125</v>
      </c>
      <c r="H267" s="200">
        <v>1066</v>
      </c>
      <c r="I267" s="201"/>
      <c r="J267" s="202">
        <f>ROUND(I267*H267,2)</f>
        <v>0</v>
      </c>
      <c r="K267" s="198" t="s">
        <v>19</v>
      </c>
      <c r="L267" s="42"/>
      <c r="M267" s="203" t="s">
        <v>19</v>
      </c>
      <c r="N267" s="204" t="s">
        <v>42</v>
      </c>
      <c r="O267" s="82"/>
      <c r="P267" s="205">
        <f>O267*H267</f>
        <v>0</v>
      </c>
      <c r="Q267" s="205">
        <v>0</v>
      </c>
      <c r="R267" s="205">
        <f>Q267*H267</f>
        <v>0</v>
      </c>
      <c r="S267" s="205">
        <v>0</v>
      </c>
      <c r="T267" s="20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7" t="s">
        <v>121</v>
      </c>
      <c r="AT267" s="207" t="s">
        <v>116</v>
      </c>
      <c r="AU267" s="207" t="s">
        <v>79</v>
      </c>
      <c r="AY267" s="15" t="s">
        <v>115</v>
      </c>
      <c r="BE267" s="208">
        <f>IF(N267="základní",J267,0)</f>
        <v>0</v>
      </c>
      <c r="BF267" s="208">
        <f>IF(N267="snížená",J267,0)</f>
        <v>0</v>
      </c>
      <c r="BG267" s="208">
        <f>IF(N267="zákl. přenesená",J267,0)</f>
        <v>0</v>
      </c>
      <c r="BH267" s="208">
        <f>IF(N267="sníž. přenesená",J267,0)</f>
        <v>0</v>
      </c>
      <c r="BI267" s="208">
        <f>IF(N267="nulová",J267,0)</f>
        <v>0</v>
      </c>
      <c r="BJ267" s="15" t="s">
        <v>79</v>
      </c>
      <c r="BK267" s="208">
        <f>ROUND(I267*H267,2)</f>
        <v>0</v>
      </c>
      <c r="BL267" s="15" t="s">
        <v>121</v>
      </c>
      <c r="BM267" s="207" t="s">
        <v>386</v>
      </c>
    </row>
    <row r="268" spans="1:47" s="2" customFormat="1" ht="12">
      <c r="A268" s="36"/>
      <c r="B268" s="37"/>
      <c r="C268" s="38"/>
      <c r="D268" s="209" t="s">
        <v>122</v>
      </c>
      <c r="E268" s="38"/>
      <c r="F268" s="210" t="s">
        <v>385</v>
      </c>
      <c r="G268" s="38"/>
      <c r="H268" s="38"/>
      <c r="I268" s="211"/>
      <c r="J268" s="38"/>
      <c r="K268" s="38"/>
      <c r="L268" s="42"/>
      <c r="M268" s="212"/>
      <c r="N268" s="213"/>
      <c r="O268" s="82"/>
      <c r="P268" s="82"/>
      <c r="Q268" s="82"/>
      <c r="R268" s="82"/>
      <c r="S268" s="82"/>
      <c r="T268" s="83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5" t="s">
        <v>122</v>
      </c>
      <c r="AU268" s="15" t="s">
        <v>79</v>
      </c>
    </row>
    <row r="269" spans="1:65" s="2" customFormat="1" ht="16.5" customHeight="1">
      <c r="A269" s="36"/>
      <c r="B269" s="37"/>
      <c r="C269" s="196" t="s">
        <v>387</v>
      </c>
      <c r="D269" s="196" t="s">
        <v>116</v>
      </c>
      <c r="E269" s="197" t="s">
        <v>388</v>
      </c>
      <c r="F269" s="198" t="s">
        <v>389</v>
      </c>
      <c r="G269" s="199" t="s">
        <v>125</v>
      </c>
      <c r="H269" s="200">
        <v>1066</v>
      </c>
      <c r="I269" s="201"/>
      <c r="J269" s="202">
        <f>ROUND(I269*H269,2)</f>
        <v>0</v>
      </c>
      <c r="K269" s="198" t="s">
        <v>126</v>
      </c>
      <c r="L269" s="42"/>
      <c r="M269" s="203" t="s">
        <v>19</v>
      </c>
      <c r="N269" s="204" t="s">
        <v>42</v>
      </c>
      <c r="O269" s="82"/>
      <c r="P269" s="205">
        <f>O269*H269</f>
        <v>0</v>
      </c>
      <c r="Q269" s="205">
        <v>0</v>
      </c>
      <c r="R269" s="205">
        <f>Q269*H269</f>
        <v>0</v>
      </c>
      <c r="S269" s="205">
        <v>0</v>
      </c>
      <c r="T269" s="206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7" t="s">
        <v>121</v>
      </c>
      <c r="AT269" s="207" t="s">
        <v>116</v>
      </c>
      <c r="AU269" s="207" t="s">
        <v>79</v>
      </c>
      <c r="AY269" s="15" t="s">
        <v>115</v>
      </c>
      <c r="BE269" s="208">
        <f>IF(N269="základní",J269,0)</f>
        <v>0</v>
      </c>
      <c r="BF269" s="208">
        <f>IF(N269="snížená",J269,0)</f>
        <v>0</v>
      </c>
      <c r="BG269" s="208">
        <f>IF(N269="zákl. přenesená",J269,0)</f>
        <v>0</v>
      </c>
      <c r="BH269" s="208">
        <f>IF(N269="sníž. přenesená",J269,0)</f>
        <v>0</v>
      </c>
      <c r="BI269" s="208">
        <f>IF(N269="nulová",J269,0)</f>
        <v>0</v>
      </c>
      <c r="BJ269" s="15" t="s">
        <v>79</v>
      </c>
      <c r="BK269" s="208">
        <f>ROUND(I269*H269,2)</f>
        <v>0</v>
      </c>
      <c r="BL269" s="15" t="s">
        <v>121</v>
      </c>
      <c r="BM269" s="207" t="s">
        <v>390</v>
      </c>
    </row>
    <row r="270" spans="1:47" s="2" customFormat="1" ht="12">
      <c r="A270" s="36"/>
      <c r="B270" s="37"/>
      <c r="C270" s="38"/>
      <c r="D270" s="209" t="s">
        <v>122</v>
      </c>
      <c r="E270" s="38"/>
      <c r="F270" s="210" t="s">
        <v>391</v>
      </c>
      <c r="G270" s="38"/>
      <c r="H270" s="38"/>
      <c r="I270" s="211"/>
      <c r="J270" s="38"/>
      <c r="K270" s="38"/>
      <c r="L270" s="42"/>
      <c r="M270" s="212"/>
      <c r="N270" s="213"/>
      <c r="O270" s="82"/>
      <c r="P270" s="82"/>
      <c r="Q270" s="82"/>
      <c r="R270" s="82"/>
      <c r="S270" s="82"/>
      <c r="T270" s="83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5" t="s">
        <v>122</v>
      </c>
      <c r="AU270" s="15" t="s">
        <v>79</v>
      </c>
    </row>
    <row r="271" spans="1:47" s="2" customFormat="1" ht="12">
      <c r="A271" s="36"/>
      <c r="B271" s="37"/>
      <c r="C271" s="38"/>
      <c r="D271" s="214" t="s">
        <v>128</v>
      </c>
      <c r="E271" s="38"/>
      <c r="F271" s="215" t="s">
        <v>392</v>
      </c>
      <c r="G271" s="38"/>
      <c r="H271" s="38"/>
      <c r="I271" s="211"/>
      <c r="J271" s="38"/>
      <c r="K271" s="38"/>
      <c r="L271" s="42"/>
      <c r="M271" s="212"/>
      <c r="N271" s="213"/>
      <c r="O271" s="82"/>
      <c r="P271" s="82"/>
      <c r="Q271" s="82"/>
      <c r="R271" s="82"/>
      <c r="S271" s="82"/>
      <c r="T271" s="83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5" t="s">
        <v>128</v>
      </c>
      <c r="AU271" s="15" t="s">
        <v>79</v>
      </c>
    </row>
    <row r="272" spans="1:65" s="2" customFormat="1" ht="16.5" customHeight="1">
      <c r="A272" s="36"/>
      <c r="B272" s="37"/>
      <c r="C272" s="196" t="s">
        <v>298</v>
      </c>
      <c r="D272" s="196" t="s">
        <v>116</v>
      </c>
      <c r="E272" s="197" t="s">
        <v>393</v>
      </c>
      <c r="F272" s="198" t="s">
        <v>394</v>
      </c>
      <c r="G272" s="199" t="s">
        <v>155</v>
      </c>
      <c r="H272" s="200">
        <v>9</v>
      </c>
      <c r="I272" s="201"/>
      <c r="J272" s="202">
        <f>ROUND(I272*H272,2)</f>
        <v>0</v>
      </c>
      <c r="K272" s="198" t="s">
        <v>19</v>
      </c>
      <c r="L272" s="42"/>
      <c r="M272" s="203" t="s">
        <v>19</v>
      </c>
      <c r="N272" s="204" t="s">
        <v>42</v>
      </c>
      <c r="O272" s="82"/>
      <c r="P272" s="205">
        <f>O272*H272</f>
        <v>0</v>
      </c>
      <c r="Q272" s="205">
        <v>0</v>
      </c>
      <c r="R272" s="205">
        <f>Q272*H272</f>
        <v>0</v>
      </c>
      <c r="S272" s="205">
        <v>0</v>
      </c>
      <c r="T272" s="206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7" t="s">
        <v>121</v>
      </c>
      <c r="AT272" s="207" t="s">
        <v>116</v>
      </c>
      <c r="AU272" s="207" t="s">
        <v>79</v>
      </c>
      <c r="AY272" s="15" t="s">
        <v>115</v>
      </c>
      <c r="BE272" s="208">
        <f>IF(N272="základní",J272,0)</f>
        <v>0</v>
      </c>
      <c r="BF272" s="208">
        <f>IF(N272="snížená",J272,0)</f>
        <v>0</v>
      </c>
      <c r="BG272" s="208">
        <f>IF(N272="zákl. přenesená",J272,0)</f>
        <v>0</v>
      </c>
      <c r="BH272" s="208">
        <f>IF(N272="sníž. přenesená",J272,0)</f>
        <v>0</v>
      </c>
      <c r="BI272" s="208">
        <f>IF(N272="nulová",J272,0)</f>
        <v>0</v>
      </c>
      <c r="BJ272" s="15" t="s">
        <v>79</v>
      </c>
      <c r="BK272" s="208">
        <f>ROUND(I272*H272,2)</f>
        <v>0</v>
      </c>
      <c r="BL272" s="15" t="s">
        <v>121</v>
      </c>
      <c r="BM272" s="207" t="s">
        <v>395</v>
      </c>
    </row>
    <row r="273" spans="1:47" s="2" customFormat="1" ht="12">
      <c r="A273" s="36"/>
      <c r="B273" s="37"/>
      <c r="C273" s="38"/>
      <c r="D273" s="209" t="s">
        <v>122</v>
      </c>
      <c r="E273" s="38"/>
      <c r="F273" s="210" t="s">
        <v>394</v>
      </c>
      <c r="G273" s="38"/>
      <c r="H273" s="38"/>
      <c r="I273" s="211"/>
      <c r="J273" s="38"/>
      <c r="K273" s="38"/>
      <c r="L273" s="42"/>
      <c r="M273" s="212"/>
      <c r="N273" s="213"/>
      <c r="O273" s="82"/>
      <c r="P273" s="82"/>
      <c r="Q273" s="82"/>
      <c r="R273" s="82"/>
      <c r="S273" s="82"/>
      <c r="T273" s="83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5" t="s">
        <v>122</v>
      </c>
      <c r="AU273" s="15" t="s">
        <v>79</v>
      </c>
    </row>
    <row r="274" spans="1:63" s="12" customFormat="1" ht="25.9" customHeight="1">
      <c r="A274" s="12"/>
      <c r="B274" s="182"/>
      <c r="C274" s="183"/>
      <c r="D274" s="184" t="s">
        <v>70</v>
      </c>
      <c r="E274" s="185" t="s">
        <v>134</v>
      </c>
      <c r="F274" s="185" t="s">
        <v>396</v>
      </c>
      <c r="G274" s="183"/>
      <c r="H274" s="183"/>
      <c r="I274" s="186"/>
      <c r="J274" s="187">
        <f>BK274</f>
        <v>0</v>
      </c>
      <c r="K274" s="183"/>
      <c r="L274" s="188"/>
      <c r="M274" s="189"/>
      <c r="N274" s="190"/>
      <c r="O274" s="190"/>
      <c r="P274" s="191">
        <f>SUM(P275:P298)</f>
        <v>0</v>
      </c>
      <c r="Q274" s="190"/>
      <c r="R274" s="191">
        <f>SUM(R275:R298)</f>
        <v>0</v>
      </c>
      <c r="S274" s="190"/>
      <c r="T274" s="192">
        <f>SUM(T275:T298)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193" t="s">
        <v>79</v>
      </c>
      <c r="AT274" s="194" t="s">
        <v>70</v>
      </c>
      <c r="AU274" s="194" t="s">
        <v>71</v>
      </c>
      <c r="AY274" s="193" t="s">
        <v>115</v>
      </c>
      <c r="BK274" s="195">
        <f>SUM(BK275:BK298)</f>
        <v>0</v>
      </c>
    </row>
    <row r="275" spans="1:65" s="2" customFormat="1" ht="16.5" customHeight="1">
      <c r="A275" s="36"/>
      <c r="B275" s="37"/>
      <c r="C275" s="196" t="s">
        <v>397</v>
      </c>
      <c r="D275" s="196" t="s">
        <v>116</v>
      </c>
      <c r="E275" s="197" t="s">
        <v>398</v>
      </c>
      <c r="F275" s="198" t="s">
        <v>399</v>
      </c>
      <c r="G275" s="199" t="s">
        <v>125</v>
      </c>
      <c r="H275" s="200">
        <v>57</v>
      </c>
      <c r="I275" s="201"/>
      <c r="J275" s="202">
        <f>ROUND(I275*H275,2)</f>
        <v>0</v>
      </c>
      <c r="K275" s="198" t="s">
        <v>120</v>
      </c>
      <c r="L275" s="42"/>
      <c r="M275" s="203" t="s">
        <v>19</v>
      </c>
      <c r="N275" s="204" t="s">
        <v>42</v>
      </c>
      <c r="O275" s="82"/>
      <c r="P275" s="205">
        <f>O275*H275</f>
        <v>0</v>
      </c>
      <c r="Q275" s="205">
        <v>0</v>
      </c>
      <c r="R275" s="205">
        <f>Q275*H275</f>
        <v>0</v>
      </c>
      <c r="S275" s="205">
        <v>0</v>
      </c>
      <c r="T275" s="206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7" t="s">
        <v>121</v>
      </c>
      <c r="AT275" s="207" t="s">
        <v>116</v>
      </c>
      <c r="AU275" s="207" t="s">
        <v>79</v>
      </c>
      <c r="AY275" s="15" t="s">
        <v>115</v>
      </c>
      <c r="BE275" s="208">
        <f>IF(N275="základní",J275,0)</f>
        <v>0</v>
      </c>
      <c r="BF275" s="208">
        <f>IF(N275="snížená",J275,0)</f>
        <v>0</v>
      </c>
      <c r="BG275" s="208">
        <f>IF(N275="zákl. přenesená",J275,0)</f>
        <v>0</v>
      </c>
      <c r="BH275" s="208">
        <f>IF(N275="sníž. přenesená",J275,0)</f>
        <v>0</v>
      </c>
      <c r="BI275" s="208">
        <f>IF(N275="nulová",J275,0)</f>
        <v>0</v>
      </c>
      <c r="BJ275" s="15" t="s">
        <v>79</v>
      </c>
      <c r="BK275" s="208">
        <f>ROUND(I275*H275,2)</f>
        <v>0</v>
      </c>
      <c r="BL275" s="15" t="s">
        <v>121</v>
      </c>
      <c r="BM275" s="207" t="s">
        <v>400</v>
      </c>
    </row>
    <row r="276" spans="1:47" s="2" customFormat="1" ht="12">
      <c r="A276" s="36"/>
      <c r="B276" s="37"/>
      <c r="C276" s="38"/>
      <c r="D276" s="209" t="s">
        <v>122</v>
      </c>
      <c r="E276" s="38"/>
      <c r="F276" s="210" t="s">
        <v>399</v>
      </c>
      <c r="G276" s="38"/>
      <c r="H276" s="38"/>
      <c r="I276" s="211"/>
      <c r="J276" s="38"/>
      <c r="K276" s="38"/>
      <c r="L276" s="42"/>
      <c r="M276" s="212"/>
      <c r="N276" s="213"/>
      <c r="O276" s="82"/>
      <c r="P276" s="82"/>
      <c r="Q276" s="82"/>
      <c r="R276" s="82"/>
      <c r="S276" s="82"/>
      <c r="T276" s="83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5" t="s">
        <v>122</v>
      </c>
      <c r="AU276" s="15" t="s">
        <v>79</v>
      </c>
    </row>
    <row r="277" spans="1:65" s="2" customFormat="1" ht="16.5" customHeight="1">
      <c r="A277" s="36"/>
      <c r="B277" s="37"/>
      <c r="C277" s="196" t="s">
        <v>300</v>
      </c>
      <c r="D277" s="196" t="s">
        <v>116</v>
      </c>
      <c r="E277" s="197" t="s">
        <v>401</v>
      </c>
      <c r="F277" s="198" t="s">
        <v>402</v>
      </c>
      <c r="G277" s="199" t="s">
        <v>125</v>
      </c>
      <c r="H277" s="200">
        <v>57</v>
      </c>
      <c r="I277" s="201"/>
      <c r="J277" s="202">
        <f>ROUND(I277*H277,2)</f>
        <v>0</v>
      </c>
      <c r="K277" s="198" t="s">
        <v>19</v>
      </c>
      <c r="L277" s="42"/>
      <c r="M277" s="203" t="s">
        <v>19</v>
      </c>
      <c r="N277" s="204" t="s">
        <v>42</v>
      </c>
      <c r="O277" s="82"/>
      <c r="P277" s="205">
        <f>O277*H277</f>
        <v>0</v>
      </c>
      <c r="Q277" s="205">
        <v>0</v>
      </c>
      <c r="R277" s="205">
        <f>Q277*H277</f>
        <v>0</v>
      </c>
      <c r="S277" s="205">
        <v>0</v>
      </c>
      <c r="T277" s="206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7" t="s">
        <v>121</v>
      </c>
      <c r="AT277" s="207" t="s">
        <v>116</v>
      </c>
      <c r="AU277" s="207" t="s">
        <v>79</v>
      </c>
      <c r="AY277" s="15" t="s">
        <v>115</v>
      </c>
      <c r="BE277" s="208">
        <f>IF(N277="základní",J277,0)</f>
        <v>0</v>
      </c>
      <c r="BF277" s="208">
        <f>IF(N277="snížená",J277,0)</f>
        <v>0</v>
      </c>
      <c r="BG277" s="208">
        <f>IF(N277="zákl. přenesená",J277,0)</f>
        <v>0</v>
      </c>
      <c r="BH277" s="208">
        <f>IF(N277="sníž. přenesená",J277,0)</f>
        <v>0</v>
      </c>
      <c r="BI277" s="208">
        <f>IF(N277="nulová",J277,0)</f>
        <v>0</v>
      </c>
      <c r="BJ277" s="15" t="s">
        <v>79</v>
      </c>
      <c r="BK277" s="208">
        <f>ROUND(I277*H277,2)</f>
        <v>0</v>
      </c>
      <c r="BL277" s="15" t="s">
        <v>121</v>
      </c>
      <c r="BM277" s="207" t="s">
        <v>403</v>
      </c>
    </row>
    <row r="278" spans="1:47" s="2" customFormat="1" ht="12">
      <c r="A278" s="36"/>
      <c r="B278" s="37"/>
      <c r="C278" s="38"/>
      <c r="D278" s="209" t="s">
        <v>122</v>
      </c>
      <c r="E278" s="38"/>
      <c r="F278" s="210" t="s">
        <v>402</v>
      </c>
      <c r="G278" s="38"/>
      <c r="H278" s="38"/>
      <c r="I278" s="211"/>
      <c r="J278" s="38"/>
      <c r="K278" s="38"/>
      <c r="L278" s="42"/>
      <c r="M278" s="212"/>
      <c r="N278" s="213"/>
      <c r="O278" s="82"/>
      <c r="P278" s="82"/>
      <c r="Q278" s="82"/>
      <c r="R278" s="82"/>
      <c r="S278" s="82"/>
      <c r="T278" s="83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5" t="s">
        <v>122</v>
      </c>
      <c r="AU278" s="15" t="s">
        <v>79</v>
      </c>
    </row>
    <row r="279" spans="1:65" s="2" customFormat="1" ht="16.5" customHeight="1">
      <c r="A279" s="36"/>
      <c r="B279" s="37"/>
      <c r="C279" s="196" t="s">
        <v>404</v>
      </c>
      <c r="D279" s="196" t="s">
        <v>116</v>
      </c>
      <c r="E279" s="197" t="s">
        <v>405</v>
      </c>
      <c r="F279" s="198" t="s">
        <v>406</v>
      </c>
      <c r="G279" s="199" t="s">
        <v>155</v>
      </c>
      <c r="H279" s="200">
        <v>10</v>
      </c>
      <c r="I279" s="201"/>
      <c r="J279" s="202">
        <f>ROUND(I279*H279,2)</f>
        <v>0</v>
      </c>
      <c r="K279" s="198" t="s">
        <v>19</v>
      </c>
      <c r="L279" s="42"/>
      <c r="M279" s="203" t="s">
        <v>19</v>
      </c>
      <c r="N279" s="204" t="s">
        <v>42</v>
      </c>
      <c r="O279" s="82"/>
      <c r="P279" s="205">
        <f>O279*H279</f>
        <v>0</v>
      </c>
      <c r="Q279" s="205">
        <v>0</v>
      </c>
      <c r="R279" s="205">
        <f>Q279*H279</f>
        <v>0</v>
      </c>
      <c r="S279" s="205">
        <v>0</v>
      </c>
      <c r="T279" s="206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7" t="s">
        <v>121</v>
      </c>
      <c r="AT279" s="207" t="s">
        <v>116</v>
      </c>
      <c r="AU279" s="207" t="s">
        <v>79</v>
      </c>
      <c r="AY279" s="15" t="s">
        <v>115</v>
      </c>
      <c r="BE279" s="208">
        <f>IF(N279="základní",J279,0)</f>
        <v>0</v>
      </c>
      <c r="BF279" s="208">
        <f>IF(N279="snížená",J279,0)</f>
        <v>0</v>
      </c>
      <c r="BG279" s="208">
        <f>IF(N279="zákl. přenesená",J279,0)</f>
        <v>0</v>
      </c>
      <c r="BH279" s="208">
        <f>IF(N279="sníž. přenesená",J279,0)</f>
        <v>0</v>
      </c>
      <c r="BI279" s="208">
        <f>IF(N279="nulová",J279,0)</f>
        <v>0</v>
      </c>
      <c r="BJ279" s="15" t="s">
        <v>79</v>
      </c>
      <c r="BK279" s="208">
        <f>ROUND(I279*H279,2)</f>
        <v>0</v>
      </c>
      <c r="BL279" s="15" t="s">
        <v>121</v>
      </c>
      <c r="BM279" s="207" t="s">
        <v>407</v>
      </c>
    </row>
    <row r="280" spans="1:47" s="2" customFormat="1" ht="12">
      <c r="A280" s="36"/>
      <c r="B280" s="37"/>
      <c r="C280" s="38"/>
      <c r="D280" s="209" t="s">
        <v>122</v>
      </c>
      <c r="E280" s="38"/>
      <c r="F280" s="210" t="s">
        <v>406</v>
      </c>
      <c r="G280" s="38"/>
      <c r="H280" s="38"/>
      <c r="I280" s="211"/>
      <c r="J280" s="38"/>
      <c r="K280" s="38"/>
      <c r="L280" s="42"/>
      <c r="M280" s="212"/>
      <c r="N280" s="213"/>
      <c r="O280" s="82"/>
      <c r="P280" s="82"/>
      <c r="Q280" s="82"/>
      <c r="R280" s="82"/>
      <c r="S280" s="82"/>
      <c r="T280" s="83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5" t="s">
        <v>122</v>
      </c>
      <c r="AU280" s="15" t="s">
        <v>79</v>
      </c>
    </row>
    <row r="281" spans="1:65" s="2" customFormat="1" ht="16.5" customHeight="1">
      <c r="A281" s="36"/>
      <c r="B281" s="37"/>
      <c r="C281" s="196" t="s">
        <v>303</v>
      </c>
      <c r="D281" s="196" t="s">
        <v>116</v>
      </c>
      <c r="E281" s="197" t="s">
        <v>408</v>
      </c>
      <c r="F281" s="198" t="s">
        <v>409</v>
      </c>
      <c r="G281" s="199" t="s">
        <v>163</v>
      </c>
      <c r="H281" s="200">
        <v>25</v>
      </c>
      <c r="I281" s="201"/>
      <c r="J281" s="202">
        <f>ROUND(I281*H281,2)</f>
        <v>0</v>
      </c>
      <c r="K281" s="198" t="s">
        <v>19</v>
      </c>
      <c r="L281" s="42"/>
      <c r="M281" s="203" t="s">
        <v>19</v>
      </c>
      <c r="N281" s="204" t="s">
        <v>42</v>
      </c>
      <c r="O281" s="82"/>
      <c r="P281" s="205">
        <f>O281*H281</f>
        <v>0</v>
      </c>
      <c r="Q281" s="205">
        <v>0</v>
      </c>
      <c r="R281" s="205">
        <f>Q281*H281</f>
        <v>0</v>
      </c>
      <c r="S281" s="205">
        <v>0</v>
      </c>
      <c r="T281" s="206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7" t="s">
        <v>121</v>
      </c>
      <c r="AT281" s="207" t="s">
        <v>116</v>
      </c>
      <c r="AU281" s="207" t="s">
        <v>79</v>
      </c>
      <c r="AY281" s="15" t="s">
        <v>115</v>
      </c>
      <c r="BE281" s="208">
        <f>IF(N281="základní",J281,0)</f>
        <v>0</v>
      </c>
      <c r="BF281" s="208">
        <f>IF(N281="snížená",J281,0)</f>
        <v>0</v>
      </c>
      <c r="BG281" s="208">
        <f>IF(N281="zákl. přenesená",J281,0)</f>
        <v>0</v>
      </c>
      <c r="BH281" s="208">
        <f>IF(N281="sníž. přenesená",J281,0)</f>
        <v>0</v>
      </c>
      <c r="BI281" s="208">
        <f>IF(N281="nulová",J281,0)</f>
        <v>0</v>
      </c>
      <c r="BJ281" s="15" t="s">
        <v>79</v>
      </c>
      <c r="BK281" s="208">
        <f>ROUND(I281*H281,2)</f>
        <v>0</v>
      </c>
      <c r="BL281" s="15" t="s">
        <v>121</v>
      </c>
      <c r="BM281" s="207" t="s">
        <v>410</v>
      </c>
    </row>
    <row r="282" spans="1:47" s="2" customFormat="1" ht="12">
      <c r="A282" s="36"/>
      <c r="B282" s="37"/>
      <c r="C282" s="38"/>
      <c r="D282" s="209" t="s">
        <v>122</v>
      </c>
      <c r="E282" s="38"/>
      <c r="F282" s="210" t="s">
        <v>409</v>
      </c>
      <c r="G282" s="38"/>
      <c r="H282" s="38"/>
      <c r="I282" s="211"/>
      <c r="J282" s="38"/>
      <c r="K282" s="38"/>
      <c r="L282" s="42"/>
      <c r="M282" s="212"/>
      <c r="N282" s="213"/>
      <c r="O282" s="82"/>
      <c r="P282" s="82"/>
      <c r="Q282" s="82"/>
      <c r="R282" s="82"/>
      <c r="S282" s="82"/>
      <c r="T282" s="83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5" t="s">
        <v>122</v>
      </c>
      <c r="AU282" s="15" t="s">
        <v>79</v>
      </c>
    </row>
    <row r="283" spans="1:65" s="2" customFormat="1" ht="16.5" customHeight="1">
      <c r="A283" s="36"/>
      <c r="B283" s="37"/>
      <c r="C283" s="196" t="s">
        <v>411</v>
      </c>
      <c r="D283" s="196" t="s">
        <v>116</v>
      </c>
      <c r="E283" s="197" t="s">
        <v>412</v>
      </c>
      <c r="F283" s="198" t="s">
        <v>413</v>
      </c>
      <c r="G283" s="199" t="s">
        <v>125</v>
      </c>
      <c r="H283" s="200">
        <v>50</v>
      </c>
      <c r="I283" s="201"/>
      <c r="J283" s="202">
        <f>ROUND(I283*H283,2)</f>
        <v>0</v>
      </c>
      <c r="K283" s="198" t="s">
        <v>120</v>
      </c>
      <c r="L283" s="42"/>
      <c r="M283" s="203" t="s">
        <v>19</v>
      </c>
      <c r="N283" s="204" t="s">
        <v>42</v>
      </c>
      <c r="O283" s="82"/>
      <c r="P283" s="205">
        <f>O283*H283</f>
        <v>0</v>
      </c>
      <c r="Q283" s="205">
        <v>0</v>
      </c>
      <c r="R283" s="205">
        <f>Q283*H283</f>
        <v>0</v>
      </c>
      <c r="S283" s="205">
        <v>0</v>
      </c>
      <c r="T283" s="206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7" t="s">
        <v>121</v>
      </c>
      <c r="AT283" s="207" t="s">
        <v>116</v>
      </c>
      <c r="AU283" s="207" t="s">
        <v>79</v>
      </c>
      <c r="AY283" s="15" t="s">
        <v>115</v>
      </c>
      <c r="BE283" s="208">
        <f>IF(N283="základní",J283,0)</f>
        <v>0</v>
      </c>
      <c r="BF283" s="208">
        <f>IF(N283="snížená",J283,0)</f>
        <v>0</v>
      </c>
      <c r="BG283" s="208">
        <f>IF(N283="zákl. přenesená",J283,0)</f>
        <v>0</v>
      </c>
      <c r="BH283" s="208">
        <f>IF(N283="sníž. přenesená",J283,0)</f>
        <v>0</v>
      </c>
      <c r="BI283" s="208">
        <f>IF(N283="nulová",J283,0)</f>
        <v>0</v>
      </c>
      <c r="BJ283" s="15" t="s">
        <v>79</v>
      </c>
      <c r="BK283" s="208">
        <f>ROUND(I283*H283,2)</f>
        <v>0</v>
      </c>
      <c r="BL283" s="15" t="s">
        <v>121</v>
      </c>
      <c r="BM283" s="207" t="s">
        <v>414</v>
      </c>
    </row>
    <row r="284" spans="1:47" s="2" customFormat="1" ht="12">
      <c r="A284" s="36"/>
      <c r="B284" s="37"/>
      <c r="C284" s="38"/>
      <c r="D284" s="209" t="s">
        <v>122</v>
      </c>
      <c r="E284" s="38"/>
      <c r="F284" s="210" t="s">
        <v>413</v>
      </c>
      <c r="G284" s="38"/>
      <c r="H284" s="38"/>
      <c r="I284" s="211"/>
      <c r="J284" s="38"/>
      <c r="K284" s="38"/>
      <c r="L284" s="42"/>
      <c r="M284" s="212"/>
      <c r="N284" s="213"/>
      <c r="O284" s="82"/>
      <c r="P284" s="82"/>
      <c r="Q284" s="82"/>
      <c r="R284" s="82"/>
      <c r="S284" s="82"/>
      <c r="T284" s="83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5" t="s">
        <v>122</v>
      </c>
      <c r="AU284" s="15" t="s">
        <v>79</v>
      </c>
    </row>
    <row r="285" spans="1:65" s="2" customFormat="1" ht="16.5" customHeight="1">
      <c r="A285" s="36"/>
      <c r="B285" s="37"/>
      <c r="C285" s="196" t="s">
        <v>307</v>
      </c>
      <c r="D285" s="196" t="s">
        <v>116</v>
      </c>
      <c r="E285" s="197" t="s">
        <v>415</v>
      </c>
      <c r="F285" s="198" t="s">
        <v>416</v>
      </c>
      <c r="G285" s="199" t="s">
        <v>125</v>
      </c>
      <c r="H285" s="200">
        <v>20</v>
      </c>
      <c r="I285" s="201"/>
      <c r="J285" s="202">
        <f>ROUND(I285*H285,2)</f>
        <v>0</v>
      </c>
      <c r="K285" s="198" t="s">
        <v>19</v>
      </c>
      <c r="L285" s="42"/>
      <c r="M285" s="203" t="s">
        <v>19</v>
      </c>
      <c r="N285" s="204" t="s">
        <v>42</v>
      </c>
      <c r="O285" s="82"/>
      <c r="P285" s="205">
        <f>O285*H285</f>
        <v>0</v>
      </c>
      <c r="Q285" s="205">
        <v>0</v>
      </c>
      <c r="R285" s="205">
        <f>Q285*H285</f>
        <v>0</v>
      </c>
      <c r="S285" s="205">
        <v>0</v>
      </c>
      <c r="T285" s="206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7" t="s">
        <v>121</v>
      </c>
      <c r="AT285" s="207" t="s">
        <v>116</v>
      </c>
      <c r="AU285" s="207" t="s">
        <v>79</v>
      </c>
      <c r="AY285" s="15" t="s">
        <v>115</v>
      </c>
      <c r="BE285" s="208">
        <f>IF(N285="základní",J285,0)</f>
        <v>0</v>
      </c>
      <c r="BF285" s="208">
        <f>IF(N285="snížená",J285,0)</f>
        <v>0</v>
      </c>
      <c r="BG285" s="208">
        <f>IF(N285="zákl. přenesená",J285,0)</f>
        <v>0</v>
      </c>
      <c r="BH285" s="208">
        <f>IF(N285="sníž. přenesená",J285,0)</f>
        <v>0</v>
      </c>
      <c r="BI285" s="208">
        <f>IF(N285="nulová",J285,0)</f>
        <v>0</v>
      </c>
      <c r="BJ285" s="15" t="s">
        <v>79</v>
      </c>
      <c r="BK285" s="208">
        <f>ROUND(I285*H285,2)</f>
        <v>0</v>
      </c>
      <c r="BL285" s="15" t="s">
        <v>121</v>
      </c>
      <c r="BM285" s="207" t="s">
        <v>417</v>
      </c>
    </row>
    <row r="286" spans="1:47" s="2" customFormat="1" ht="12">
      <c r="A286" s="36"/>
      <c r="B286" s="37"/>
      <c r="C286" s="38"/>
      <c r="D286" s="209" t="s">
        <v>122</v>
      </c>
      <c r="E286" s="38"/>
      <c r="F286" s="210" t="s">
        <v>416</v>
      </c>
      <c r="G286" s="38"/>
      <c r="H286" s="38"/>
      <c r="I286" s="211"/>
      <c r="J286" s="38"/>
      <c r="K286" s="38"/>
      <c r="L286" s="42"/>
      <c r="M286" s="212"/>
      <c r="N286" s="213"/>
      <c r="O286" s="82"/>
      <c r="P286" s="82"/>
      <c r="Q286" s="82"/>
      <c r="R286" s="82"/>
      <c r="S286" s="82"/>
      <c r="T286" s="83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5" t="s">
        <v>122</v>
      </c>
      <c r="AU286" s="15" t="s">
        <v>79</v>
      </c>
    </row>
    <row r="287" spans="1:65" s="2" customFormat="1" ht="16.5" customHeight="1">
      <c r="A287" s="36"/>
      <c r="B287" s="37"/>
      <c r="C287" s="196" t="s">
        <v>418</v>
      </c>
      <c r="D287" s="196" t="s">
        <v>116</v>
      </c>
      <c r="E287" s="197" t="s">
        <v>419</v>
      </c>
      <c r="F287" s="198" t="s">
        <v>420</v>
      </c>
      <c r="G287" s="199" t="s">
        <v>133</v>
      </c>
      <c r="H287" s="200">
        <v>1</v>
      </c>
      <c r="I287" s="201"/>
      <c r="J287" s="202">
        <f>ROUND(I287*H287,2)</f>
        <v>0</v>
      </c>
      <c r="K287" s="198" t="s">
        <v>19</v>
      </c>
      <c r="L287" s="42"/>
      <c r="M287" s="203" t="s">
        <v>19</v>
      </c>
      <c r="N287" s="204" t="s">
        <v>42</v>
      </c>
      <c r="O287" s="82"/>
      <c r="P287" s="205">
        <f>O287*H287</f>
        <v>0</v>
      </c>
      <c r="Q287" s="205">
        <v>0</v>
      </c>
      <c r="R287" s="205">
        <f>Q287*H287</f>
        <v>0</v>
      </c>
      <c r="S287" s="205">
        <v>0</v>
      </c>
      <c r="T287" s="206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07" t="s">
        <v>121</v>
      </c>
      <c r="AT287" s="207" t="s">
        <v>116</v>
      </c>
      <c r="AU287" s="207" t="s">
        <v>79</v>
      </c>
      <c r="AY287" s="15" t="s">
        <v>115</v>
      </c>
      <c r="BE287" s="208">
        <f>IF(N287="základní",J287,0)</f>
        <v>0</v>
      </c>
      <c r="BF287" s="208">
        <f>IF(N287="snížená",J287,0)</f>
        <v>0</v>
      </c>
      <c r="BG287" s="208">
        <f>IF(N287="zákl. přenesená",J287,0)</f>
        <v>0</v>
      </c>
      <c r="BH287" s="208">
        <f>IF(N287="sníž. přenesená",J287,0)</f>
        <v>0</v>
      </c>
      <c r="BI287" s="208">
        <f>IF(N287="nulová",J287,0)</f>
        <v>0</v>
      </c>
      <c r="BJ287" s="15" t="s">
        <v>79</v>
      </c>
      <c r="BK287" s="208">
        <f>ROUND(I287*H287,2)</f>
        <v>0</v>
      </c>
      <c r="BL287" s="15" t="s">
        <v>121</v>
      </c>
      <c r="BM287" s="207" t="s">
        <v>421</v>
      </c>
    </row>
    <row r="288" spans="1:47" s="2" customFormat="1" ht="12">
      <c r="A288" s="36"/>
      <c r="B288" s="37"/>
      <c r="C288" s="38"/>
      <c r="D288" s="209" t="s">
        <v>122</v>
      </c>
      <c r="E288" s="38"/>
      <c r="F288" s="210" t="s">
        <v>420</v>
      </c>
      <c r="G288" s="38"/>
      <c r="H288" s="38"/>
      <c r="I288" s="211"/>
      <c r="J288" s="38"/>
      <c r="K288" s="38"/>
      <c r="L288" s="42"/>
      <c r="M288" s="212"/>
      <c r="N288" s="213"/>
      <c r="O288" s="82"/>
      <c r="P288" s="82"/>
      <c r="Q288" s="82"/>
      <c r="R288" s="82"/>
      <c r="S288" s="82"/>
      <c r="T288" s="83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5" t="s">
        <v>122</v>
      </c>
      <c r="AU288" s="15" t="s">
        <v>79</v>
      </c>
    </row>
    <row r="289" spans="1:65" s="2" customFormat="1" ht="16.5" customHeight="1">
      <c r="A289" s="36"/>
      <c r="B289" s="37"/>
      <c r="C289" s="196" t="s">
        <v>309</v>
      </c>
      <c r="D289" s="196" t="s">
        <v>116</v>
      </c>
      <c r="E289" s="197" t="s">
        <v>422</v>
      </c>
      <c r="F289" s="198" t="s">
        <v>423</v>
      </c>
      <c r="G289" s="199" t="s">
        <v>133</v>
      </c>
      <c r="H289" s="200">
        <v>1</v>
      </c>
      <c r="I289" s="201"/>
      <c r="J289" s="202">
        <f>ROUND(I289*H289,2)</f>
        <v>0</v>
      </c>
      <c r="K289" s="198" t="s">
        <v>19</v>
      </c>
      <c r="L289" s="42"/>
      <c r="M289" s="203" t="s">
        <v>19</v>
      </c>
      <c r="N289" s="204" t="s">
        <v>42</v>
      </c>
      <c r="O289" s="82"/>
      <c r="P289" s="205">
        <f>O289*H289</f>
        <v>0</v>
      </c>
      <c r="Q289" s="205">
        <v>0</v>
      </c>
      <c r="R289" s="205">
        <f>Q289*H289</f>
        <v>0</v>
      </c>
      <c r="S289" s="205">
        <v>0</v>
      </c>
      <c r="T289" s="206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7" t="s">
        <v>121</v>
      </c>
      <c r="AT289" s="207" t="s">
        <v>116</v>
      </c>
      <c r="AU289" s="207" t="s">
        <v>79</v>
      </c>
      <c r="AY289" s="15" t="s">
        <v>115</v>
      </c>
      <c r="BE289" s="208">
        <f>IF(N289="základní",J289,0)</f>
        <v>0</v>
      </c>
      <c r="BF289" s="208">
        <f>IF(N289="snížená",J289,0)</f>
        <v>0</v>
      </c>
      <c r="BG289" s="208">
        <f>IF(N289="zákl. přenesená",J289,0)</f>
        <v>0</v>
      </c>
      <c r="BH289" s="208">
        <f>IF(N289="sníž. přenesená",J289,0)</f>
        <v>0</v>
      </c>
      <c r="BI289" s="208">
        <f>IF(N289="nulová",J289,0)</f>
        <v>0</v>
      </c>
      <c r="BJ289" s="15" t="s">
        <v>79</v>
      </c>
      <c r="BK289" s="208">
        <f>ROUND(I289*H289,2)</f>
        <v>0</v>
      </c>
      <c r="BL289" s="15" t="s">
        <v>121</v>
      </c>
      <c r="BM289" s="207" t="s">
        <v>424</v>
      </c>
    </row>
    <row r="290" spans="1:47" s="2" customFormat="1" ht="12">
      <c r="A290" s="36"/>
      <c r="B290" s="37"/>
      <c r="C290" s="38"/>
      <c r="D290" s="209" t="s">
        <v>122</v>
      </c>
      <c r="E290" s="38"/>
      <c r="F290" s="210" t="s">
        <v>423</v>
      </c>
      <c r="G290" s="38"/>
      <c r="H290" s="38"/>
      <c r="I290" s="211"/>
      <c r="J290" s="38"/>
      <c r="K290" s="38"/>
      <c r="L290" s="42"/>
      <c r="M290" s="212"/>
      <c r="N290" s="213"/>
      <c r="O290" s="82"/>
      <c r="P290" s="82"/>
      <c r="Q290" s="82"/>
      <c r="R290" s="82"/>
      <c r="S290" s="82"/>
      <c r="T290" s="83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5" t="s">
        <v>122</v>
      </c>
      <c r="AU290" s="15" t="s">
        <v>79</v>
      </c>
    </row>
    <row r="291" spans="1:65" s="2" customFormat="1" ht="16.5" customHeight="1">
      <c r="A291" s="36"/>
      <c r="B291" s="37"/>
      <c r="C291" s="196" t="s">
        <v>425</v>
      </c>
      <c r="D291" s="196" t="s">
        <v>116</v>
      </c>
      <c r="E291" s="197" t="s">
        <v>426</v>
      </c>
      <c r="F291" s="198" t="s">
        <v>427</v>
      </c>
      <c r="G291" s="199" t="s">
        <v>125</v>
      </c>
      <c r="H291" s="200">
        <v>65</v>
      </c>
      <c r="I291" s="201"/>
      <c r="J291" s="202">
        <f>ROUND(I291*H291,2)</f>
        <v>0</v>
      </c>
      <c r="K291" s="198" t="s">
        <v>19</v>
      </c>
      <c r="L291" s="42"/>
      <c r="M291" s="203" t="s">
        <v>19</v>
      </c>
      <c r="N291" s="204" t="s">
        <v>42</v>
      </c>
      <c r="O291" s="82"/>
      <c r="P291" s="205">
        <f>O291*H291</f>
        <v>0</v>
      </c>
      <c r="Q291" s="205">
        <v>0</v>
      </c>
      <c r="R291" s="205">
        <f>Q291*H291</f>
        <v>0</v>
      </c>
      <c r="S291" s="205">
        <v>0</v>
      </c>
      <c r="T291" s="206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7" t="s">
        <v>121</v>
      </c>
      <c r="AT291" s="207" t="s">
        <v>116</v>
      </c>
      <c r="AU291" s="207" t="s">
        <v>79</v>
      </c>
      <c r="AY291" s="15" t="s">
        <v>115</v>
      </c>
      <c r="BE291" s="208">
        <f>IF(N291="základní",J291,0)</f>
        <v>0</v>
      </c>
      <c r="BF291" s="208">
        <f>IF(N291="snížená",J291,0)</f>
        <v>0</v>
      </c>
      <c r="BG291" s="208">
        <f>IF(N291="zákl. přenesená",J291,0)</f>
        <v>0</v>
      </c>
      <c r="BH291" s="208">
        <f>IF(N291="sníž. přenesená",J291,0)</f>
        <v>0</v>
      </c>
      <c r="BI291" s="208">
        <f>IF(N291="nulová",J291,0)</f>
        <v>0</v>
      </c>
      <c r="BJ291" s="15" t="s">
        <v>79</v>
      </c>
      <c r="BK291" s="208">
        <f>ROUND(I291*H291,2)</f>
        <v>0</v>
      </c>
      <c r="BL291" s="15" t="s">
        <v>121</v>
      </c>
      <c r="BM291" s="207" t="s">
        <v>428</v>
      </c>
    </row>
    <row r="292" spans="1:47" s="2" customFormat="1" ht="12">
      <c r="A292" s="36"/>
      <c r="B292" s="37"/>
      <c r="C292" s="38"/>
      <c r="D292" s="209" t="s">
        <v>122</v>
      </c>
      <c r="E292" s="38"/>
      <c r="F292" s="210" t="s">
        <v>427</v>
      </c>
      <c r="G292" s="38"/>
      <c r="H292" s="38"/>
      <c r="I292" s="211"/>
      <c r="J292" s="38"/>
      <c r="K292" s="38"/>
      <c r="L292" s="42"/>
      <c r="M292" s="212"/>
      <c r="N292" s="213"/>
      <c r="O292" s="82"/>
      <c r="P292" s="82"/>
      <c r="Q292" s="82"/>
      <c r="R292" s="82"/>
      <c r="S292" s="82"/>
      <c r="T292" s="83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5" t="s">
        <v>122</v>
      </c>
      <c r="AU292" s="15" t="s">
        <v>79</v>
      </c>
    </row>
    <row r="293" spans="1:65" s="2" customFormat="1" ht="16.5" customHeight="1">
      <c r="A293" s="36"/>
      <c r="B293" s="37"/>
      <c r="C293" s="196" t="s">
        <v>313</v>
      </c>
      <c r="D293" s="196" t="s">
        <v>116</v>
      </c>
      <c r="E293" s="197" t="s">
        <v>412</v>
      </c>
      <c r="F293" s="198" t="s">
        <v>413</v>
      </c>
      <c r="G293" s="199" t="s">
        <v>125</v>
      </c>
      <c r="H293" s="200">
        <v>65</v>
      </c>
      <c r="I293" s="201"/>
      <c r="J293" s="202">
        <f>ROUND(I293*H293,2)</f>
        <v>0</v>
      </c>
      <c r="K293" s="198" t="s">
        <v>120</v>
      </c>
      <c r="L293" s="42"/>
      <c r="M293" s="203" t="s">
        <v>19</v>
      </c>
      <c r="N293" s="204" t="s">
        <v>42</v>
      </c>
      <c r="O293" s="82"/>
      <c r="P293" s="205">
        <f>O293*H293</f>
        <v>0</v>
      </c>
      <c r="Q293" s="205">
        <v>0</v>
      </c>
      <c r="R293" s="205">
        <f>Q293*H293</f>
        <v>0</v>
      </c>
      <c r="S293" s="205">
        <v>0</v>
      </c>
      <c r="T293" s="206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7" t="s">
        <v>121</v>
      </c>
      <c r="AT293" s="207" t="s">
        <v>116</v>
      </c>
      <c r="AU293" s="207" t="s">
        <v>79</v>
      </c>
      <c r="AY293" s="15" t="s">
        <v>115</v>
      </c>
      <c r="BE293" s="208">
        <f>IF(N293="základní",J293,0)</f>
        <v>0</v>
      </c>
      <c r="BF293" s="208">
        <f>IF(N293="snížená",J293,0)</f>
        <v>0</v>
      </c>
      <c r="BG293" s="208">
        <f>IF(N293="zákl. přenesená",J293,0)</f>
        <v>0</v>
      </c>
      <c r="BH293" s="208">
        <f>IF(N293="sníž. přenesená",J293,0)</f>
        <v>0</v>
      </c>
      <c r="BI293" s="208">
        <f>IF(N293="nulová",J293,0)</f>
        <v>0</v>
      </c>
      <c r="BJ293" s="15" t="s">
        <v>79</v>
      </c>
      <c r="BK293" s="208">
        <f>ROUND(I293*H293,2)</f>
        <v>0</v>
      </c>
      <c r="BL293" s="15" t="s">
        <v>121</v>
      </c>
      <c r="BM293" s="207" t="s">
        <v>429</v>
      </c>
    </row>
    <row r="294" spans="1:47" s="2" customFormat="1" ht="12">
      <c r="A294" s="36"/>
      <c r="B294" s="37"/>
      <c r="C294" s="38"/>
      <c r="D294" s="209" t="s">
        <v>122</v>
      </c>
      <c r="E294" s="38"/>
      <c r="F294" s="210" t="s">
        <v>413</v>
      </c>
      <c r="G294" s="38"/>
      <c r="H294" s="38"/>
      <c r="I294" s="211"/>
      <c r="J294" s="38"/>
      <c r="K294" s="38"/>
      <c r="L294" s="42"/>
      <c r="M294" s="212"/>
      <c r="N294" s="213"/>
      <c r="O294" s="82"/>
      <c r="P294" s="82"/>
      <c r="Q294" s="82"/>
      <c r="R294" s="82"/>
      <c r="S294" s="82"/>
      <c r="T294" s="83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5" t="s">
        <v>122</v>
      </c>
      <c r="AU294" s="15" t="s">
        <v>79</v>
      </c>
    </row>
    <row r="295" spans="1:65" s="2" customFormat="1" ht="16.5" customHeight="1">
      <c r="A295" s="36"/>
      <c r="B295" s="37"/>
      <c r="C295" s="196" t="s">
        <v>430</v>
      </c>
      <c r="D295" s="196" t="s">
        <v>116</v>
      </c>
      <c r="E295" s="197" t="s">
        <v>431</v>
      </c>
      <c r="F295" s="198" t="s">
        <v>432</v>
      </c>
      <c r="G295" s="199" t="s">
        <v>133</v>
      </c>
      <c r="H295" s="200">
        <v>1</v>
      </c>
      <c r="I295" s="201"/>
      <c r="J295" s="202">
        <f>ROUND(I295*H295,2)</f>
        <v>0</v>
      </c>
      <c r="K295" s="198" t="s">
        <v>19</v>
      </c>
      <c r="L295" s="42"/>
      <c r="M295" s="203" t="s">
        <v>19</v>
      </c>
      <c r="N295" s="204" t="s">
        <v>42</v>
      </c>
      <c r="O295" s="82"/>
      <c r="P295" s="205">
        <f>O295*H295</f>
        <v>0</v>
      </c>
      <c r="Q295" s="205">
        <v>0</v>
      </c>
      <c r="R295" s="205">
        <f>Q295*H295</f>
        <v>0</v>
      </c>
      <c r="S295" s="205">
        <v>0</v>
      </c>
      <c r="T295" s="20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7" t="s">
        <v>121</v>
      </c>
      <c r="AT295" s="207" t="s">
        <v>116</v>
      </c>
      <c r="AU295" s="207" t="s">
        <v>79</v>
      </c>
      <c r="AY295" s="15" t="s">
        <v>115</v>
      </c>
      <c r="BE295" s="208">
        <f>IF(N295="základní",J295,0)</f>
        <v>0</v>
      </c>
      <c r="BF295" s="208">
        <f>IF(N295="snížená",J295,0)</f>
        <v>0</v>
      </c>
      <c r="BG295" s="208">
        <f>IF(N295="zákl. přenesená",J295,0)</f>
        <v>0</v>
      </c>
      <c r="BH295" s="208">
        <f>IF(N295="sníž. přenesená",J295,0)</f>
        <v>0</v>
      </c>
      <c r="BI295" s="208">
        <f>IF(N295="nulová",J295,0)</f>
        <v>0</v>
      </c>
      <c r="BJ295" s="15" t="s">
        <v>79</v>
      </c>
      <c r="BK295" s="208">
        <f>ROUND(I295*H295,2)</f>
        <v>0</v>
      </c>
      <c r="BL295" s="15" t="s">
        <v>121</v>
      </c>
      <c r="BM295" s="207" t="s">
        <v>433</v>
      </c>
    </row>
    <row r="296" spans="1:47" s="2" customFormat="1" ht="12">
      <c r="A296" s="36"/>
      <c r="B296" s="37"/>
      <c r="C296" s="38"/>
      <c r="D296" s="209" t="s">
        <v>122</v>
      </c>
      <c r="E296" s="38"/>
      <c r="F296" s="210" t="s">
        <v>432</v>
      </c>
      <c r="G296" s="38"/>
      <c r="H296" s="38"/>
      <c r="I296" s="211"/>
      <c r="J296" s="38"/>
      <c r="K296" s="38"/>
      <c r="L296" s="42"/>
      <c r="M296" s="212"/>
      <c r="N296" s="213"/>
      <c r="O296" s="82"/>
      <c r="P296" s="82"/>
      <c r="Q296" s="82"/>
      <c r="R296" s="82"/>
      <c r="S296" s="82"/>
      <c r="T296" s="83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5" t="s">
        <v>122</v>
      </c>
      <c r="AU296" s="15" t="s">
        <v>79</v>
      </c>
    </row>
    <row r="297" spans="1:65" s="2" customFormat="1" ht="16.5" customHeight="1">
      <c r="A297" s="36"/>
      <c r="B297" s="37"/>
      <c r="C297" s="196" t="s">
        <v>316</v>
      </c>
      <c r="D297" s="196" t="s">
        <v>116</v>
      </c>
      <c r="E297" s="197" t="s">
        <v>434</v>
      </c>
      <c r="F297" s="198" t="s">
        <v>435</v>
      </c>
      <c r="G297" s="199" t="s">
        <v>133</v>
      </c>
      <c r="H297" s="200">
        <v>1</v>
      </c>
      <c r="I297" s="201"/>
      <c r="J297" s="202">
        <f>ROUND(I297*H297,2)</f>
        <v>0</v>
      </c>
      <c r="K297" s="198" t="s">
        <v>19</v>
      </c>
      <c r="L297" s="42"/>
      <c r="M297" s="203" t="s">
        <v>19</v>
      </c>
      <c r="N297" s="204" t="s">
        <v>42</v>
      </c>
      <c r="O297" s="82"/>
      <c r="P297" s="205">
        <f>O297*H297</f>
        <v>0</v>
      </c>
      <c r="Q297" s="205">
        <v>0</v>
      </c>
      <c r="R297" s="205">
        <f>Q297*H297</f>
        <v>0</v>
      </c>
      <c r="S297" s="205">
        <v>0</v>
      </c>
      <c r="T297" s="20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7" t="s">
        <v>121</v>
      </c>
      <c r="AT297" s="207" t="s">
        <v>116</v>
      </c>
      <c r="AU297" s="207" t="s">
        <v>79</v>
      </c>
      <c r="AY297" s="15" t="s">
        <v>115</v>
      </c>
      <c r="BE297" s="208">
        <f>IF(N297="základní",J297,0)</f>
        <v>0</v>
      </c>
      <c r="BF297" s="208">
        <f>IF(N297="snížená",J297,0)</f>
        <v>0</v>
      </c>
      <c r="BG297" s="208">
        <f>IF(N297="zákl. přenesená",J297,0)</f>
        <v>0</v>
      </c>
      <c r="BH297" s="208">
        <f>IF(N297="sníž. přenesená",J297,0)</f>
        <v>0</v>
      </c>
      <c r="BI297" s="208">
        <f>IF(N297="nulová",J297,0)</f>
        <v>0</v>
      </c>
      <c r="BJ297" s="15" t="s">
        <v>79</v>
      </c>
      <c r="BK297" s="208">
        <f>ROUND(I297*H297,2)</f>
        <v>0</v>
      </c>
      <c r="BL297" s="15" t="s">
        <v>121</v>
      </c>
      <c r="BM297" s="207" t="s">
        <v>436</v>
      </c>
    </row>
    <row r="298" spans="1:47" s="2" customFormat="1" ht="12">
      <c r="A298" s="36"/>
      <c r="B298" s="37"/>
      <c r="C298" s="38"/>
      <c r="D298" s="209" t="s">
        <v>122</v>
      </c>
      <c r="E298" s="38"/>
      <c r="F298" s="210" t="s">
        <v>435</v>
      </c>
      <c r="G298" s="38"/>
      <c r="H298" s="38"/>
      <c r="I298" s="211"/>
      <c r="J298" s="38"/>
      <c r="K298" s="38"/>
      <c r="L298" s="42"/>
      <c r="M298" s="212"/>
      <c r="N298" s="213"/>
      <c r="O298" s="82"/>
      <c r="P298" s="82"/>
      <c r="Q298" s="82"/>
      <c r="R298" s="82"/>
      <c r="S298" s="82"/>
      <c r="T298" s="83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5" t="s">
        <v>122</v>
      </c>
      <c r="AU298" s="15" t="s">
        <v>79</v>
      </c>
    </row>
    <row r="299" spans="1:63" s="12" customFormat="1" ht="25.9" customHeight="1">
      <c r="A299" s="12"/>
      <c r="B299" s="182"/>
      <c r="C299" s="183"/>
      <c r="D299" s="184" t="s">
        <v>70</v>
      </c>
      <c r="E299" s="185" t="s">
        <v>144</v>
      </c>
      <c r="F299" s="185" t="s">
        <v>437</v>
      </c>
      <c r="G299" s="183"/>
      <c r="H299" s="183"/>
      <c r="I299" s="186"/>
      <c r="J299" s="187">
        <f>BK299</f>
        <v>0</v>
      </c>
      <c r="K299" s="183"/>
      <c r="L299" s="188"/>
      <c r="M299" s="189"/>
      <c r="N299" s="190"/>
      <c r="O299" s="190"/>
      <c r="P299" s="191">
        <f>SUM(P300:P301)</f>
        <v>0</v>
      </c>
      <c r="Q299" s="190"/>
      <c r="R299" s="191">
        <f>SUM(R300:R301)</f>
        <v>0</v>
      </c>
      <c r="S299" s="190"/>
      <c r="T299" s="192">
        <f>SUM(T300:T301)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193" t="s">
        <v>79</v>
      </c>
      <c r="AT299" s="194" t="s">
        <v>70</v>
      </c>
      <c r="AU299" s="194" t="s">
        <v>71</v>
      </c>
      <c r="AY299" s="193" t="s">
        <v>115</v>
      </c>
      <c r="BK299" s="195">
        <f>SUM(BK300:BK301)</f>
        <v>0</v>
      </c>
    </row>
    <row r="300" spans="1:65" s="2" customFormat="1" ht="16.5" customHeight="1">
      <c r="A300" s="36"/>
      <c r="B300" s="37"/>
      <c r="C300" s="196" t="s">
        <v>438</v>
      </c>
      <c r="D300" s="196" t="s">
        <v>116</v>
      </c>
      <c r="E300" s="197" t="s">
        <v>439</v>
      </c>
      <c r="F300" s="198" t="s">
        <v>440</v>
      </c>
      <c r="G300" s="199" t="s">
        <v>133</v>
      </c>
      <c r="H300" s="200">
        <v>1</v>
      </c>
      <c r="I300" s="201"/>
      <c r="J300" s="202">
        <f>ROUND(I300*H300,2)</f>
        <v>0</v>
      </c>
      <c r="K300" s="198" t="s">
        <v>19</v>
      </c>
      <c r="L300" s="42"/>
      <c r="M300" s="203" t="s">
        <v>19</v>
      </c>
      <c r="N300" s="204" t="s">
        <v>42</v>
      </c>
      <c r="O300" s="82"/>
      <c r="P300" s="205">
        <f>O300*H300</f>
        <v>0</v>
      </c>
      <c r="Q300" s="205">
        <v>0</v>
      </c>
      <c r="R300" s="205">
        <f>Q300*H300</f>
        <v>0</v>
      </c>
      <c r="S300" s="205">
        <v>0</v>
      </c>
      <c r="T300" s="206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7" t="s">
        <v>121</v>
      </c>
      <c r="AT300" s="207" t="s">
        <v>116</v>
      </c>
      <c r="AU300" s="207" t="s">
        <v>79</v>
      </c>
      <c r="AY300" s="15" t="s">
        <v>115</v>
      </c>
      <c r="BE300" s="208">
        <f>IF(N300="základní",J300,0)</f>
        <v>0</v>
      </c>
      <c r="BF300" s="208">
        <f>IF(N300="snížená",J300,0)</f>
        <v>0</v>
      </c>
      <c r="BG300" s="208">
        <f>IF(N300="zákl. přenesená",J300,0)</f>
        <v>0</v>
      </c>
      <c r="BH300" s="208">
        <f>IF(N300="sníž. přenesená",J300,0)</f>
        <v>0</v>
      </c>
      <c r="BI300" s="208">
        <f>IF(N300="nulová",J300,0)</f>
        <v>0</v>
      </c>
      <c r="BJ300" s="15" t="s">
        <v>79</v>
      </c>
      <c r="BK300" s="208">
        <f>ROUND(I300*H300,2)</f>
        <v>0</v>
      </c>
      <c r="BL300" s="15" t="s">
        <v>121</v>
      </c>
      <c r="BM300" s="207" t="s">
        <v>441</v>
      </c>
    </row>
    <row r="301" spans="1:47" s="2" customFormat="1" ht="12">
      <c r="A301" s="36"/>
      <c r="B301" s="37"/>
      <c r="C301" s="38"/>
      <c r="D301" s="209" t="s">
        <v>122</v>
      </c>
      <c r="E301" s="38"/>
      <c r="F301" s="210" t="s">
        <v>440</v>
      </c>
      <c r="G301" s="38"/>
      <c r="H301" s="38"/>
      <c r="I301" s="211"/>
      <c r="J301" s="38"/>
      <c r="K301" s="38"/>
      <c r="L301" s="42"/>
      <c r="M301" s="212"/>
      <c r="N301" s="213"/>
      <c r="O301" s="82"/>
      <c r="P301" s="82"/>
      <c r="Q301" s="82"/>
      <c r="R301" s="82"/>
      <c r="S301" s="82"/>
      <c r="T301" s="83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5" t="s">
        <v>122</v>
      </c>
      <c r="AU301" s="15" t="s">
        <v>79</v>
      </c>
    </row>
    <row r="302" spans="1:63" s="12" customFormat="1" ht="25.9" customHeight="1">
      <c r="A302" s="12"/>
      <c r="B302" s="182"/>
      <c r="C302" s="183"/>
      <c r="D302" s="184" t="s">
        <v>70</v>
      </c>
      <c r="E302" s="185" t="s">
        <v>138</v>
      </c>
      <c r="F302" s="185" t="s">
        <v>442</v>
      </c>
      <c r="G302" s="183"/>
      <c r="H302" s="183"/>
      <c r="I302" s="186"/>
      <c r="J302" s="187">
        <f>BK302</f>
        <v>0</v>
      </c>
      <c r="K302" s="183"/>
      <c r="L302" s="188"/>
      <c r="M302" s="189"/>
      <c r="N302" s="190"/>
      <c r="O302" s="190"/>
      <c r="P302" s="191">
        <f>SUM(P303:P388)</f>
        <v>0</v>
      </c>
      <c r="Q302" s="190"/>
      <c r="R302" s="191">
        <f>SUM(R303:R388)</f>
        <v>0.00072</v>
      </c>
      <c r="S302" s="190"/>
      <c r="T302" s="192">
        <f>SUM(T303:T388)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193" t="s">
        <v>79</v>
      </c>
      <c r="AT302" s="194" t="s">
        <v>70</v>
      </c>
      <c r="AU302" s="194" t="s">
        <v>71</v>
      </c>
      <c r="AY302" s="193" t="s">
        <v>115</v>
      </c>
      <c r="BK302" s="195">
        <f>SUM(BK303:BK388)</f>
        <v>0</v>
      </c>
    </row>
    <row r="303" spans="1:65" s="2" customFormat="1" ht="16.5" customHeight="1">
      <c r="A303" s="36"/>
      <c r="B303" s="37"/>
      <c r="C303" s="196" t="s">
        <v>443</v>
      </c>
      <c r="D303" s="196" t="s">
        <v>116</v>
      </c>
      <c r="E303" s="197" t="s">
        <v>444</v>
      </c>
      <c r="F303" s="198" t="s">
        <v>445</v>
      </c>
      <c r="G303" s="199" t="s">
        <v>155</v>
      </c>
      <c r="H303" s="200">
        <v>6</v>
      </c>
      <c r="I303" s="201"/>
      <c r="J303" s="202">
        <f>ROUND(I303*H303,2)</f>
        <v>0</v>
      </c>
      <c r="K303" s="198" t="s">
        <v>19</v>
      </c>
      <c r="L303" s="42"/>
      <c r="M303" s="203" t="s">
        <v>19</v>
      </c>
      <c r="N303" s="204" t="s">
        <v>42</v>
      </c>
      <c r="O303" s="82"/>
      <c r="P303" s="205">
        <f>O303*H303</f>
        <v>0</v>
      </c>
      <c r="Q303" s="205">
        <v>0</v>
      </c>
      <c r="R303" s="205">
        <f>Q303*H303</f>
        <v>0</v>
      </c>
      <c r="S303" s="205">
        <v>0</v>
      </c>
      <c r="T303" s="20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7" t="s">
        <v>121</v>
      </c>
      <c r="AT303" s="207" t="s">
        <v>116</v>
      </c>
      <c r="AU303" s="207" t="s">
        <v>79</v>
      </c>
      <c r="AY303" s="15" t="s">
        <v>115</v>
      </c>
      <c r="BE303" s="208">
        <f>IF(N303="základní",J303,0)</f>
        <v>0</v>
      </c>
      <c r="BF303" s="208">
        <f>IF(N303="snížená",J303,0)</f>
        <v>0</v>
      </c>
      <c r="BG303" s="208">
        <f>IF(N303="zákl. přenesená",J303,0)</f>
        <v>0</v>
      </c>
      <c r="BH303" s="208">
        <f>IF(N303="sníž. přenesená",J303,0)</f>
        <v>0</v>
      </c>
      <c r="BI303" s="208">
        <f>IF(N303="nulová",J303,0)</f>
        <v>0</v>
      </c>
      <c r="BJ303" s="15" t="s">
        <v>79</v>
      </c>
      <c r="BK303" s="208">
        <f>ROUND(I303*H303,2)</f>
        <v>0</v>
      </c>
      <c r="BL303" s="15" t="s">
        <v>121</v>
      </c>
      <c r="BM303" s="207" t="s">
        <v>446</v>
      </c>
    </row>
    <row r="304" spans="1:47" s="2" customFormat="1" ht="12">
      <c r="A304" s="36"/>
      <c r="B304" s="37"/>
      <c r="C304" s="38"/>
      <c r="D304" s="209" t="s">
        <v>122</v>
      </c>
      <c r="E304" s="38"/>
      <c r="F304" s="210" t="s">
        <v>445</v>
      </c>
      <c r="G304" s="38"/>
      <c r="H304" s="38"/>
      <c r="I304" s="211"/>
      <c r="J304" s="38"/>
      <c r="K304" s="38"/>
      <c r="L304" s="42"/>
      <c r="M304" s="212"/>
      <c r="N304" s="213"/>
      <c r="O304" s="82"/>
      <c r="P304" s="82"/>
      <c r="Q304" s="82"/>
      <c r="R304" s="82"/>
      <c r="S304" s="82"/>
      <c r="T304" s="83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5" t="s">
        <v>122</v>
      </c>
      <c r="AU304" s="15" t="s">
        <v>79</v>
      </c>
    </row>
    <row r="305" spans="1:65" s="2" customFormat="1" ht="16.5" customHeight="1">
      <c r="A305" s="36"/>
      <c r="B305" s="37"/>
      <c r="C305" s="196" t="s">
        <v>321</v>
      </c>
      <c r="D305" s="196" t="s">
        <v>116</v>
      </c>
      <c r="E305" s="197" t="s">
        <v>447</v>
      </c>
      <c r="F305" s="198" t="s">
        <v>448</v>
      </c>
      <c r="G305" s="199" t="s">
        <v>133</v>
      </c>
      <c r="H305" s="200">
        <v>6</v>
      </c>
      <c r="I305" s="201"/>
      <c r="J305" s="202">
        <f>ROUND(I305*H305,2)</f>
        <v>0</v>
      </c>
      <c r="K305" s="198" t="s">
        <v>126</v>
      </c>
      <c r="L305" s="42"/>
      <c r="M305" s="203" t="s">
        <v>19</v>
      </c>
      <c r="N305" s="204" t="s">
        <v>42</v>
      </c>
      <c r="O305" s="82"/>
      <c r="P305" s="205">
        <f>O305*H305</f>
        <v>0</v>
      </c>
      <c r="Q305" s="205">
        <v>0</v>
      </c>
      <c r="R305" s="205">
        <f>Q305*H305</f>
        <v>0</v>
      </c>
      <c r="S305" s="205">
        <v>0</v>
      </c>
      <c r="T305" s="206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7" t="s">
        <v>121</v>
      </c>
      <c r="AT305" s="207" t="s">
        <v>116</v>
      </c>
      <c r="AU305" s="207" t="s">
        <v>79</v>
      </c>
      <c r="AY305" s="15" t="s">
        <v>115</v>
      </c>
      <c r="BE305" s="208">
        <f>IF(N305="základní",J305,0)</f>
        <v>0</v>
      </c>
      <c r="BF305" s="208">
        <f>IF(N305="snížená",J305,0)</f>
        <v>0</v>
      </c>
      <c r="BG305" s="208">
        <f>IF(N305="zákl. přenesená",J305,0)</f>
        <v>0</v>
      </c>
      <c r="BH305" s="208">
        <f>IF(N305="sníž. přenesená",J305,0)</f>
        <v>0</v>
      </c>
      <c r="BI305" s="208">
        <f>IF(N305="nulová",J305,0)</f>
        <v>0</v>
      </c>
      <c r="BJ305" s="15" t="s">
        <v>79</v>
      </c>
      <c r="BK305" s="208">
        <f>ROUND(I305*H305,2)</f>
        <v>0</v>
      </c>
      <c r="BL305" s="15" t="s">
        <v>121</v>
      </c>
      <c r="BM305" s="207" t="s">
        <v>449</v>
      </c>
    </row>
    <row r="306" spans="1:47" s="2" customFormat="1" ht="12">
      <c r="A306" s="36"/>
      <c r="B306" s="37"/>
      <c r="C306" s="38"/>
      <c r="D306" s="209" t="s">
        <v>122</v>
      </c>
      <c r="E306" s="38"/>
      <c r="F306" s="210" t="s">
        <v>450</v>
      </c>
      <c r="G306" s="38"/>
      <c r="H306" s="38"/>
      <c r="I306" s="211"/>
      <c r="J306" s="38"/>
      <c r="K306" s="38"/>
      <c r="L306" s="42"/>
      <c r="M306" s="212"/>
      <c r="N306" s="213"/>
      <c r="O306" s="82"/>
      <c r="P306" s="82"/>
      <c r="Q306" s="82"/>
      <c r="R306" s="82"/>
      <c r="S306" s="82"/>
      <c r="T306" s="83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5" t="s">
        <v>122</v>
      </c>
      <c r="AU306" s="15" t="s">
        <v>79</v>
      </c>
    </row>
    <row r="307" spans="1:47" s="2" customFormat="1" ht="12">
      <c r="A307" s="36"/>
      <c r="B307" s="37"/>
      <c r="C307" s="38"/>
      <c r="D307" s="214" t="s">
        <v>128</v>
      </c>
      <c r="E307" s="38"/>
      <c r="F307" s="215" t="s">
        <v>451</v>
      </c>
      <c r="G307" s="38"/>
      <c r="H307" s="38"/>
      <c r="I307" s="211"/>
      <c r="J307" s="38"/>
      <c r="K307" s="38"/>
      <c r="L307" s="42"/>
      <c r="M307" s="212"/>
      <c r="N307" s="213"/>
      <c r="O307" s="82"/>
      <c r="P307" s="82"/>
      <c r="Q307" s="82"/>
      <c r="R307" s="82"/>
      <c r="S307" s="82"/>
      <c r="T307" s="83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5" t="s">
        <v>128</v>
      </c>
      <c r="AU307" s="15" t="s">
        <v>79</v>
      </c>
    </row>
    <row r="308" spans="1:65" s="2" customFormat="1" ht="16.5" customHeight="1">
      <c r="A308" s="36"/>
      <c r="B308" s="37"/>
      <c r="C308" s="196" t="s">
        <v>452</v>
      </c>
      <c r="D308" s="196" t="s">
        <v>116</v>
      </c>
      <c r="E308" s="197" t="s">
        <v>453</v>
      </c>
      <c r="F308" s="198" t="s">
        <v>454</v>
      </c>
      <c r="G308" s="199" t="s">
        <v>155</v>
      </c>
      <c r="H308" s="200">
        <v>6</v>
      </c>
      <c r="I308" s="201"/>
      <c r="J308" s="202">
        <f>ROUND(I308*H308,2)</f>
        <v>0</v>
      </c>
      <c r="K308" s="198" t="s">
        <v>19</v>
      </c>
      <c r="L308" s="42"/>
      <c r="M308" s="203" t="s">
        <v>19</v>
      </c>
      <c r="N308" s="204" t="s">
        <v>42</v>
      </c>
      <c r="O308" s="82"/>
      <c r="P308" s="205">
        <f>O308*H308</f>
        <v>0</v>
      </c>
      <c r="Q308" s="205">
        <v>0</v>
      </c>
      <c r="R308" s="205">
        <f>Q308*H308</f>
        <v>0</v>
      </c>
      <c r="S308" s="205">
        <v>0</v>
      </c>
      <c r="T308" s="206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07" t="s">
        <v>121</v>
      </c>
      <c r="AT308" s="207" t="s">
        <v>116</v>
      </c>
      <c r="AU308" s="207" t="s">
        <v>79</v>
      </c>
      <c r="AY308" s="15" t="s">
        <v>115</v>
      </c>
      <c r="BE308" s="208">
        <f>IF(N308="základní",J308,0)</f>
        <v>0</v>
      </c>
      <c r="BF308" s="208">
        <f>IF(N308="snížená",J308,0)</f>
        <v>0</v>
      </c>
      <c r="BG308" s="208">
        <f>IF(N308="zákl. přenesená",J308,0)</f>
        <v>0</v>
      </c>
      <c r="BH308" s="208">
        <f>IF(N308="sníž. přenesená",J308,0)</f>
        <v>0</v>
      </c>
      <c r="BI308" s="208">
        <f>IF(N308="nulová",J308,0)</f>
        <v>0</v>
      </c>
      <c r="BJ308" s="15" t="s">
        <v>79</v>
      </c>
      <c r="BK308" s="208">
        <f>ROUND(I308*H308,2)</f>
        <v>0</v>
      </c>
      <c r="BL308" s="15" t="s">
        <v>121</v>
      </c>
      <c r="BM308" s="207" t="s">
        <v>455</v>
      </c>
    </row>
    <row r="309" spans="1:47" s="2" customFormat="1" ht="12">
      <c r="A309" s="36"/>
      <c r="B309" s="37"/>
      <c r="C309" s="38"/>
      <c r="D309" s="209" t="s">
        <v>122</v>
      </c>
      <c r="E309" s="38"/>
      <c r="F309" s="210" t="s">
        <v>454</v>
      </c>
      <c r="G309" s="38"/>
      <c r="H309" s="38"/>
      <c r="I309" s="211"/>
      <c r="J309" s="38"/>
      <c r="K309" s="38"/>
      <c r="L309" s="42"/>
      <c r="M309" s="212"/>
      <c r="N309" s="213"/>
      <c r="O309" s="82"/>
      <c r="P309" s="82"/>
      <c r="Q309" s="82"/>
      <c r="R309" s="82"/>
      <c r="S309" s="82"/>
      <c r="T309" s="83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5" t="s">
        <v>122</v>
      </c>
      <c r="AU309" s="15" t="s">
        <v>79</v>
      </c>
    </row>
    <row r="310" spans="1:65" s="2" customFormat="1" ht="16.5" customHeight="1">
      <c r="A310" s="36"/>
      <c r="B310" s="37"/>
      <c r="C310" s="196" t="s">
        <v>323</v>
      </c>
      <c r="D310" s="196" t="s">
        <v>116</v>
      </c>
      <c r="E310" s="197" t="s">
        <v>456</v>
      </c>
      <c r="F310" s="198" t="s">
        <v>457</v>
      </c>
      <c r="G310" s="199" t="s">
        <v>155</v>
      </c>
      <c r="H310" s="200">
        <v>6</v>
      </c>
      <c r="I310" s="201"/>
      <c r="J310" s="202">
        <f>ROUND(I310*H310,2)</f>
        <v>0</v>
      </c>
      <c r="K310" s="198" t="s">
        <v>120</v>
      </c>
      <c r="L310" s="42"/>
      <c r="M310" s="203" t="s">
        <v>19</v>
      </c>
      <c r="N310" s="204" t="s">
        <v>42</v>
      </c>
      <c r="O310" s="82"/>
      <c r="P310" s="205">
        <f>O310*H310</f>
        <v>0</v>
      </c>
      <c r="Q310" s="205">
        <v>0</v>
      </c>
      <c r="R310" s="205">
        <f>Q310*H310</f>
        <v>0</v>
      </c>
      <c r="S310" s="205">
        <v>0</v>
      </c>
      <c r="T310" s="20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7" t="s">
        <v>121</v>
      </c>
      <c r="AT310" s="207" t="s">
        <v>116</v>
      </c>
      <c r="AU310" s="207" t="s">
        <v>79</v>
      </c>
      <c r="AY310" s="15" t="s">
        <v>115</v>
      </c>
      <c r="BE310" s="208">
        <f>IF(N310="základní",J310,0)</f>
        <v>0</v>
      </c>
      <c r="BF310" s="208">
        <f>IF(N310="snížená",J310,0)</f>
        <v>0</v>
      </c>
      <c r="BG310" s="208">
        <f>IF(N310="zákl. přenesená",J310,0)</f>
        <v>0</v>
      </c>
      <c r="BH310" s="208">
        <f>IF(N310="sníž. přenesená",J310,0)</f>
        <v>0</v>
      </c>
      <c r="BI310" s="208">
        <f>IF(N310="nulová",J310,0)</f>
        <v>0</v>
      </c>
      <c r="BJ310" s="15" t="s">
        <v>79</v>
      </c>
      <c r="BK310" s="208">
        <f>ROUND(I310*H310,2)</f>
        <v>0</v>
      </c>
      <c r="BL310" s="15" t="s">
        <v>121</v>
      </c>
      <c r="BM310" s="207" t="s">
        <v>458</v>
      </c>
    </row>
    <row r="311" spans="1:47" s="2" customFormat="1" ht="12">
      <c r="A311" s="36"/>
      <c r="B311" s="37"/>
      <c r="C311" s="38"/>
      <c r="D311" s="209" t="s">
        <v>122</v>
      </c>
      <c r="E311" s="38"/>
      <c r="F311" s="210" t="s">
        <v>457</v>
      </c>
      <c r="G311" s="38"/>
      <c r="H311" s="38"/>
      <c r="I311" s="211"/>
      <c r="J311" s="38"/>
      <c r="K311" s="38"/>
      <c r="L311" s="42"/>
      <c r="M311" s="212"/>
      <c r="N311" s="213"/>
      <c r="O311" s="82"/>
      <c r="P311" s="82"/>
      <c r="Q311" s="82"/>
      <c r="R311" s="82"/>
      <c r="S311" s="82"/>
      <c r="T311" s="83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5" t="s">
        <v>122</v>
      </c>
      <c r="AU311" s="15" t="s">
        <v>79</v>
      </c>
    </row>
    <row r="312" spans="1:65" s="2" customFormat="1" ht="16.5" customHeight="1">
      <c r="A312" s="36"/>
      <c r="B312" s="37"/>
      <c r="C312" s="196" t="s">
        <v>459</v>
      </c>
      <c r="D312" s="196" t="s">
        <v>116</v>
      </c>
      <c r="E312" s="197" t="s">
        <v>460</v>
      </c>
      <c r="F312" s="198" t="s">
        <v>461</v>
      </c>
      <c r="G312" s="199" t="s">
        <v>155</v>
      </c>
      <c r="H312" s="200">
        <v>6</v>
      </c>
      <c r="I312" s="201"/>
      <c r="J312" s="202">
        <f>ROUND(I312*H312,2)</f>
        <v>0</v>
      </c>
      <c r="K312" s="198" t="s">
        <v>19</v>
      </c>
      <c r="L312" s="42"/>
      <c r="M312" s="203" t="s">
        <v>19</v>
      </c>
      <c r="N312" s="204" t="s">
        <v>42</v>
      </c>
      <c r="O312" s="82"/>
      <c r="P312" s="205">
        <f>O312*H312</f>
        <v>0</v>
      </c>
      <c r="Q312" s="205">
        <v>0</v>
      </c>
      <c r="R312" s="205">
        <f>Q312*H312</f>
        <v>0</v>
      </c>
      <c r="S312" s="205">
        <v>0</v>
      </c>
      <c r="T312" s="206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07" t="s">
        <v>121</v>
      </c>
      <c r="AT312" s="207" t="s">
        <v>116</v>
      </c>
      <c r="AU312" s="207" t="s">
        <v>79</v>
      </c>
      <c r="AY312" s="15" t="s">
        <v>115</v>
      </c>
      <c r="BE312" s="208">
        <f>IF(N312="základní",J312,0)</f>
        <v>0</v>
      </c>
      <c r="BF312" s="208">
        <f>IF(N312="snížená",J312,0)</f>
        <v>0</v>
      </c>
      <c r="BG312" s="208">
        <f>IF(N312="zákl. přenesená",J312,0)</f>
        <v>0</v>
      </c>
      <c r="BH312" s="208">
        <f>IF(N312="sníž. přenesená",J312,0)</f>
        <v>0</v>
      </c>
      <c r="BI312" s="208">
        <f>IF(N312="nulová",J312,0)</f>
        <v>0</v>
      </c>
      <c r="BJ312" s="15" t="s">
        <v>79</v>
      </c>
      <c r="BK312" s="208">
        <f>ROUND(I312*H312,2)</f>
        <v>0</v>
      </c>
      <c r="BL312" s="15" t="s">
        <v>121</v>
      </c>
      <c r="BM312" s="207" t="s">
        <v>462</v>
      </c>
    </row>
    <row r="313" spans="1:47" s="2" customFormat="1" ht="12">
      <c r="A313" s="36"/>
      <c r="B313" s="37"/>
      <c r="C313" s="38"/>
      <c r="D313" s="209" t="s">
        <v>122</v>
      </c>
      <c r="E313" s="38"/>
      <c r="F313" s="210" t="s">
        <v>461</v>
      </c>
      <c r="G313" s="38"/>
      <c r="H313" s="38"/>
      <c r="I313" s="211"/>
      <c r="J313" s="38"/>
      <c r="K313" s="38"/>
      <c r="L313" s="42"/>
      <c r="M313" s="212"/>
      <c r="N313" s="213"/>
      <c r="O313" s="82"/>
      <c r="P313" s="82"/>
      <c r="Q313" s="82"/>
      <c r="R313" s="82"/>
      <c r="S313" s="82"/>
      <c r="T313" s="83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5" t="s">
        <v>122</v>
      </c>
      <c r="AU313" s="15" t="s">
        <v>79</v>
      </c>
    </row>
    <row r="314" spans="1:65" s="2" customFormat="1" ht="16.5" customHeight="1">
      <c r="A314" s="36"/>
      <c r="B314" s="37"/>
      <c r="C314" s="196" t="s">
        <v>327</v>
      </c>
      <c r="D314" s="196" t="s">
        <v>116</v>
      </c>
      <c r="E314" s="197" t="s">
        <v>463</v>
      </c>
      <c r="F314" s="198" t="s">
        <v>464</v>
      </c>
      <c r="G314" s="199" t="s">
        <v>133</v>
      </c>
      <c r="H314" s="200">
        <v>6</v>
      </c>
      <c r="I314" s="201"/>
      <c r="J314" s="202">
        <f>ROUND(I314*H314,2)</f>
        <v>0</v>
      </c>
      <c r="K314" s="198" t="s">
        <v>120</v>
      </c>
      <c r="L314" s="42"/>
      <c r="M314" s="203" t="s">
        <v>19</v>
      </c>
      <c r="N314" s="204" t="s">
        <v>42</v>
      </c>
      <c r="O314" s="82"/>
      <c r="P314" s="205">
        <f>O314*H314</f>
        <v>0</v>
      </c>
      <c r="Q314" s="205">
        <v>0</v>
      </c>
      <c r="R314" s="205">
        <f>Q314*H314</f>
        <v>0</v>
      </c>
      <c r="S314" s="205">
        <v>0</v>
      </c>
      <c r="T314" s="206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07" t="s">
        <v>121</v>
      </c>
      <c r="AT314" s="207" t="s">
        <v>116</v>
      </c>
      <c r="AU314" s="207" t="s">
        <v>79</v>
      </c>
      <c r="AY314" s="15" t="s">
        <v>115</v>
      </c>
      <c r="BE314" s="208">
        <f>IF(N314="základní",J314,0)</f>
        <v>0</v>
      </c>
      <c r="BF314" s="208">
        <f>IF(N314="snížená",J314,0)</f>
        <v>0</v>
      </c>
      <c r="BG314" s="208">
        <f>IF(N314="zákl. přenesená",J314,0)</f>
        <v>0</v>
      </c>
      <c r="BH314" s="208">
        <f>IF(N314="sníž. přenesená",J314,0)</f>
        <v>0</v>
      </c>
      <c r="BI314" s="208">
        <f>IF(N314="nulová",J314,0)</f>
        <v>0</v>
      </c>
      <c r="BJ314" s="15" t="s">
        <v>79</v>
      </c>
      <c r="BK314" s="208">
        <f>ROUND(I314*H314,2)</f>
        <v>0</v>
      </c>
      <c r="BL314" s="15" t="s">
        <v>121</v>
      </c>
      <c r="BM314" s="207" t="s">
        <v>465</v>
      </c>
    </row>
    <row r="315" spans="1:47" s="2" customFormat="1" ht="12">
      <c r="A315" s="36"/>
      <c r="B315" s="37"/>
      <c r="C315" s="38"/>
      <c r="D315" s="209" t="s">
        <v>122</v>
      </c>
      <c r="E315" s="38"/>
      <c r="F315" s="210" t="s">
        <v>464</v>
      </c>
      <c r="G315" s="38"/>
      <c r="H315" s="38"/>
      <c r="I315" s="211"/>
      <c r="J315" s="38"/>
      <c r="K315" s="38"/>
      <c r="L315" s="42"/>
      <c r="M315" s="212"/>
      <c r="N315" s="213"/>
      <c r="O315" s="82"/>
      <c r="P315" s="82"/>
      <c r="Q315" s="82"/>
      <c r="R315" s="82"/>
      <c r="S315" s="82"/>
      <c r="T315" s="83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5" t="s">
        <v>122</v>
      </c>
      <c r="AU315" s="15" t="s">
        <v>79</v>
      </c>
    </row>
    <row r="316" spans="1:65" s="2" customFormat="1" ht="21.75" customHeight="1">
      <c r="A316" s="36"/>
      <c r="B316" s="37"/>
      <c r="C316" s="196" t="s">
        <v>466</v>
      </c>
      <c r="D316" s="196" t="s">
        <v>116</v>
      </c>
      <c r="E316" s="197" t="s">
        <v>467</v>
      </c>
      <c r="F316" s="198" t="s">
        <v>468</v>
      </c>
      <c r="G316" s="199" t="s">
        <v>155</v>
      </c>
      <c r="H316" s="200">
        <v>6</v>
      </c>
      <c r="I316" s="201"/>
      <c r="J316" s="202">
        <f>ROUND(I316*H316,2)</f>
        <v>0</v>
      </c>
      <c r="K316" s="198" t="s">
        <v>19</v>
      </c>
      <c r="L316" s="42"/>
      <c r="M316" s="203" t="s">
        <v>19</v>
      </c>
      <c r="N316" s="204" t="s">
        <v>42</v>
      </c>
      <c r="O316" s="82"/>
      <c r="P316" s="205">
        <f>O316*H316</f>
        <v>0</v>
      </c>
      <c r="Q316" s="205">
        <v>0</v>
      </c>
      <c r="R316" s="205">
        <f>Q316*H316</f>
        <v>0</v>
      </c>
      <c r="S316" s="205">
        <v>0</v>
      </c>
      <c r="T316" s="206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07" t="s">
        <v>121</v>
      </c>
      <c r="AT316" s="207" t="s">
        <v>116</v>
      </c>
      <c r="AU316" s="207" t="s">
        <v>79</v>
      </c>
      <c r="AY316" s="15" t="s">
        <v>115</v>
      </c>
      <c r="BE316" s="208">
        <f>IF(N316="základní",J316,0)</f>
        <v>0</v>
      </c>
      <c r="BF316" s="208">
        <f>IF(N316="snížená",J316,0)</f>
        <v>0</v>
      </c>
      <c r="BG316" s="208">
        <f>IF(N316="zákl. přenesená",J316,0)</f>
        <v>0</v>
      </c>
      <c r="BH316" s="208">
        <f>IF(N316="sníž. přenesená",J316,0)</f>
        <v>0</v>
      </c>
      <c r="BI316" s="208">
        <f>IF(N316="nulová",J316,0)</f>
        <v>0</v>
      </c>
      <c r="BJ316" s="15" t="s">
        <v>79</v>
      </c>
      <c r="BK316" s="208">
        <f>ROUND(I316*H316,2)</f>
        <v>0</v>
      </c>
      <c r="BL316" s="15" t="s">
        <v>121</v>
      </c>
      <c r="BM316" s="207" t="s">
        <v>469</v>
      </c>
    </row>
    <row r="317" spans="1:47" s="2" customFormat="1" ht="12">
      <c r="A317" s="36"/>
      <c r="B317" s="37"/>
      <c r="C317" s="38"/>
      <c r="D317" s="209" t="s">
        <v>122</v>
      </c>
      <c r="E317" s="38"/>
      <c r="F317" s="210" t="s">
        <v>468</v>
      </c>
      <c r="G317" s="38"/>
      <c r="H317" s="38"/>
      <c r="I317" s="211"/>
      <c r="J317" s="38"/>
      <c r="K317" s="38"/>
      <c r="L317" s="42"/>
      <c r="M317" s="212"/>
      <c r="N317" s="213"/>
      <c r="O317" s="82"/>
      <c r="P317" s="82"/>
      <c r="Q317" s="82"/>
      <c r="R317" s="82"/>
      <c r="S317" s="82"/>
      <c r="T317" s="83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5" t="s">
        <v>122</v>
      </c>
      <c r="AU317" s="15" t="s">
        <v>79</v>
      </c>
    </row>
    <row r="318" spans="1:65" s="2" customFormat="1" ht="16.5" customHeight="1">
      <c r="A318" s="36"/>
      <c r="B318" s="37"/>
      <c r="C318" s="196" t="s">
        <v>328</v>
      </c>
      <c r="D318" s="196" t="s">
        <v>116</v>
      </c>
      <c r="E318" s="197" t="s">
        <v>470</v>
      </c>
      <c r="F318" s="198" t="s">
        <v>471</v>
      </c>
      <c r="G318" s="199" t="s">
        <v>155</v>
      </c>
      <c r="H318" s="200">
        <v>18</v>
      </c>
      <c r="I318" s="201"/>
      <c r="J318" s="202">
        <f>ROUND(I318*H318,2)</f>
        <v>0</v>
      </c>
      <c r="K318" s="198" t="s">
        <v>19</v>
      </c>
      <c r="L318" s="42"/>
      <c r="M318" s="203" t="s">
        <v>19</v>
      </c>
      <c r="N318" s="204" t="s">
        <v>42</v>
      </c>
      <c r="O318" s="82"/>
      <c r="P318" s="205">
        <f>O318*H318</f>
        <v>0</v>
      </c>
      <c r="Q318" s="205">
        <v>0</v>
      </c>
      <c r="R318" s="205">
        <f>Q318*H318</f>
        <v>0</v>
      </c>
      <c r="S318" s="205">
        <v>0</v>
      </c>
      <c r="T318" s="206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07" t="s">
        <v>121</v>
      </c>
      <c r="AT318" s="207" t="s">
        <v>116</v>
      </c>
      <c r="AU318" s="207" t="s">
        <v>79</v>
      </c>
      <c r="AY318" s="15" t="s">
        <v>115</v>
      </c>
      <c r="BE318" s="208">
        <f>IF(N318="základní",J318,0)</f>
        <v>0</v>
      </c>
      <c r="BF318" s="208">
        <f>IF(N318="snížená",J318,0)</f>
        <v>0</v>
      </c>
      <c r="BG318" s="208">
        <f>IF(N318="zákl. přenesená",J318,0)</f>
        <v>0</v>
      </c>
      <c r="BH318" s="208">
        <f>IF(N318="sníž. přenesená",J318,0)</f>
        <v>0</v>
      </c>
      <c r="BI318" s="208">
        <f>IF(N318="nulová",J318,0)</f>
        <v>0</v>
      </c>
      <c r="BJ318" s="15" t="s">
        <v>79</v>
      </c>
      <c r="BK318" s="208">
        <f>ROUND(I318*H318,2)</f>
        <v>0</v>
      </c>
      <c r="BL318" s="15" t="s">
        <v>121</v>
      </c>
      <c r="BM318" s="207" t="s">
        <v>472</v>
      </c>
    </row>
    <row r="319" spans="1:47" s="2" customFormat="1" ht="12">
      <c r="A319" s="36"/>
      <c r="B319" s="37"/>
      <c r="C319" s="38"/>
      <c r="D319" s="209" t="s">
        <v>122</v>
      </c>
      <c r="E319" s="38"/>
      <c r="F319" s="210" t="s">
        <v>471</v>
      </c>
      <c r="G319" s="38"/>
      <c r="H319" s="38"/>
      <c r="I319" s="211"/>
      <c r="J319" s="38"/>
      <c r="K319" s="38"/>
      <c r="L319" s="42"/>
      <c r="M319" s="212"/>
      <c r="N319" s="213"/>
      <c r="O319" s="82"/>
      <c r="P319" s="82"/>
      <c r="Q319" s="82"/>
      <c r="R319" s="82"/>
      <c r="S319" s="82"/>
      <c r="T319" s="83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5" t="s">
        <v>122</v>
      </c>
      <c r="AU319" s="15" t="s">
        <v>79</v>
      </c>
    </row>
    <row r="320" spans="1:65" s="2" customFormat="1" ht="16.5" customHeight="1">
      <c r="A320" s="36"/>
      <c r="B320" s="37"/>
      <c r="C320" s="196" t="s">
        <v>473</v>
      </c>
      <c r="D320" s="196" t="s">
        <v>116</v>
      </c>
      <c r="E320" s="197" t="s">
        <v>474</v>
      </c>
      <c r="F320" s="198" t="s">
        <v>475</v>
      </c>
      <c r="G320" s="199" t="s">
        <v>155</v>
      </c>
      <c r="H320" s="200">
        <v>6</v>
      </c>
      <c r="I320" s="201"/>
      <c r="J320" s="202">
        <f>ROUND(I320*H320,2)</f>
        <v>0</v>
      </c>
      <c r="K320" s="198" t="s">
        <v>19</v>
      </c>
      <c r="L320" s="42"/>
      <c r="M320" s="203" t="s">
        <v>19</v>
      </c>
      <c r="N320" s="204" t="s">
        <v>42</v>
      </c>
      <c r="O320" s="82"/>
      <c r="P320" s="205">
        <f>O320*H320</f>
        <v>0</v>
      </c>
      <c r="Q320" s="205">
        <v>0</v>
      </c>
      <c r="R320" s="205">
        <f>Q320*H320</f>
        <v>0</v>
      </c>
      <c r="S320" s="205">
        <v>0</v>
      </c>
      <c r="T320" s="206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07" t="s">
        <v>121</v>
      </c>
      <c r="AT320" s="207" t="s">
        <v>116</v>
      </c>
      <c r="AU320" s="207" t="s">
        <v>79</v>
      </c>
      <c r="AY320" s="15" t="s">
        <v>115</v>
      </c>
      <c r="BE320" s="208">
        <f>IF(N320="základní",J320,0)</f>
        <v>0</v>
      </c>
      <c r="BF320" s="208">
        <f>IF(N320="snížená",J320,0)</f>
        <v>0</v>
      </c>
      <c r="BG320" s="208">
        <f>IF(N320="zákl. přenesená",J320,0)</f>
        <v>0</v>
      </c>
      <c r="BH320" s="208">
        <f>IF(N320="sníž. přenesená",J320,0)</f>
        <v>0</v>
      </c>
      <c r="BI320" s="208">
        <f>IF(N320="nulová",J320,0)</f>
        <v>0</v>
      </c>
      <c r="BJ320" s="15" t="s">
        <v>79</v>
      </c>
      <c r="BK320" s="208">
        <f>ROUND(I320*H320,2)</f>
        <v>0</v>
      </c>
      <c r="BL320" s="15" t="s">
        <v>121</v>
      </c>
      <c r="BM320" s="207" t="s">
        <v>476</v>
      </c>
    </row>
    <row r="321" spans="1:47" s="2" customFormat="1" ht="12">
      <c r="A321" s="36"/>
      <c r="B321" s="37"/>
      <c r="C321" s="38"/>
      <c r="D321" s="209" t="s">
        <v>122</v>
      </c>
      <c r="E321" s="38"/>
      <c r="F321" s="210" t="s">
        <v>475</v>
      </c>
      <c r="G321" s="38"/>
      <c r="H321" s="38"/>
      <c r="I321" s="211"/>
      <c r="J321" s="38"/>
      <c r="K321" s="38"/>
      <c r="L321" s="42"/>
      <c r="M321" s="212"/>
      <c r="N321" s="213"/>
      <c r="O321" s="82"/>
      <c r="P321" s="82"/>
      <c r="Q321" s="82"/>
      <c r="R321" s="82"/>
      <c r="S321" s="82"/>
      <c r="T321" s="83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5" t="s">
        <v>122</v>
      </c>
      <c r="AU321" s="15" t="s">
        <v>79</v>
      </c>
    </row>
    <row r="322" spans="1:47" s="2" customFormat="1" ht="12">
      <c r="A322" s="36"/>
      <c r="B322" s="37"/>
      <c r="C322" s="38"/>
      <c r="D322" s="209" t="s">
        <v>178</v>
      </c>
      <c r="E322" s="38"/>
      <c r="F322" s="218" t="s">
        <v>477</v>
      </c>
      <c r="G322" s="38"/>
      <c r="H322" s="38"/>
      <c r="I322" s="211"/>
      <c r="J322" s="38"/>
      <c r="K322" s="38"/>
      <c r="L322" s="42"/>
      <c r="M322" s="212"/>
      <c r="N322" s="213"/>
      <c r="O322" s="82"/>
      <c r="P322" s="82"/>
      <c r="Q322" s="82"/>
      <c r="R322" s="82"/>
      <c r="S322" s="82"/>
      <c r="T322" s="83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5" t="s">
        <v>178</v>
      </c>
      <c r="AU322" s="15" t="s">
        <v>79</v>
      </c>
    </row>
    <row r="323" spans="1:65" s="2" customFormat="1" ht="16.5" customHeight="1">
      <c r="A323" s="36"/>
      <c r="B323" s="37"/>
      <c r="C323" s="196" t="s">
        <v>478</v>
      </c>
      <c r="D323" s="196" t="s">
        <v>116</v>
      </c>
      <c r="E323" s="197" t="s">
        <v>479</v>
      </c>
      <c r="F323" s="198" t="s">
        <v>480</v>
      </c>
      <c r="G323" s="199" t="s">
        <v>155</v>
      </c>
      <c r="H323" s="200">
        <v>6</v>
      </c>
      <c r="I323" s="201"/>
      <c r="J323" s="202">
        <f>ROUND(I323*H323,2)</f>
        <v>0</v>
      </c>
      <c r="K323" s="198" t="s">
        <v>19</v>
      </c>
      <c r="L323" s="42"/>
      <c r="M323" s="203" t="s">
        <v>19</v>
      </c>
      <c r="N323" s="204" t="s">
        <v>42</v>
      </c>
      <c r="O323" s="82"/>
      <c r="P323" s="205">
        <f>O323*H323</f>
        <v>0</v>
      </c>
      <c r="Q323" s="205">
        <v>0</v>
      </c>
      <c r="R323" s="205">
        <f>Q323*H323</f>
        <v>0</v>
      </c>
      <c r="S323" s="205">
        <v>0</v>
      </c>
      <c r="T323" s="206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07" t="s">
        <v>121</v>
      </c>
      <c r="AT323" s="207" t="s">
        <v>116</v>
      </c>
      <c r="AU323" s="207" t="s">
        <v>79</v>
      </c>
      <c r="AY323" s="15" t="s">
        <v>115</v>
      </c>
      <c r="BE323" s="208">
        <f>IF(N323="základní",J323,0)</f>
        <v>0</v>
      </c>
      <c r="BF323" s="208">
        <f>IF(N323="snížená",J323,0)</f>
        <v>0</v>
      </c>
      <c r="BG323" s="208">
        <f>IF(N323="zákl. přenesená",J323,0)</f>
        <v>0</v>
      </c>
      <c r="BH323" s="208">
        <f>IF(N323="sníž. přenesená",J323,0)</f>
        <v>0</v>
      </c>
      <c r="BI323" s="208">
        <f>IF(N323="nulová",J323,0)</f>
        <v>0</v>
      </c>
      <c r="BJ323" s="15" t="s">
        <v>79</v>
      </c>
      <c r="BK323" s="208">
        <f>ROUND(I323*H323,2)</f>
        <v>0</v>
      </c>
      <c r="BL323" s="15" t="s">
        <v>121</v>
      </c>
      <c r="BM323" s="207" t="s">
        <v>481</v>
      </c>
    </row>
    <row r="324" spans="1:47" s="2" customFormat="1" ht="12">
      <c r="A324" s="36"/>
      <c r="B324" s="37"/>
      <c r="C324" s="38"/>
      <c r="D324" s="209" t="s">
        <v>122</v>
      </c>
      <c r="E324" s="38"/>
      <c r="F324" s="210" t="s">
        <v>480</v>
      </c>
      <c r="G324" s="38"/>
      <c r="H324" s="38"/>
      <c r="I324" s="211"/>
      <c r="J324" s="38"/>
      <c r="K324" s="38"/>
      <c r="L324" s="42"/>
      <c r="M324" s="212"/>
      <c r="N324" s="213"/>
      <c r="O324" s="82"/>
      <c r="P324" s="82"/>
      <c r="Q324" s="82"/>
      <c r="R324" s="82"/>
      <c r="S324" s="82"/>
      <c r="T324" s="83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5" t="s">
        <v>122</v>
      </c>
      <c r="AU324" s="15" t="s">
        <v>79</v>
      </c>
    </row>
    <row r="325" spans="1:65" s="2" customFormat="1" ht="21.75" customHeight="1">
      <c r="A325" s="36"/>
      <c r="B325" s="37"/>
      <c r="C325" s="196" t="s">
        <v>333</v>
      </c>
      <c r="D325" s="196" t="s">
        <v>116</v>
      </c>
      <c r="E325" s="197" t="s">
        <v>482</v>
      </c>
      <c r="F325" s="198" t="s">
        <v>483</v>
      </c>
      <c r="G325" s="199" t="s">
        <v>155</v>
      </c>
      <c r="H325" s="200">
        <v>6</v>
      </c>
      <c r="I325" s="201"/>
      <c r="J325" s="202">
        <f>ROUND(I325*H325,2)</f>
        <v>0</v>
      </c>
      <c r="K325" s="198" t="s">
        <v>19</v>
      </c>
      <c r="L325" s="42"/>
      <c r="M325" s="203" t="s">
        <v>19</v>
      </c>
      <c r="N325" s="204" t="s">
        <v>42</v>
      </c>
      <c r="O325" s="82"/>
      <c r="P325" s="205">
        <f>O325*H325</f>
        <v>0</v>
      </c>
      <c r="Q325" s="205">
        <v>0</v>
      </c>
      <c r="R325" s="205">
        <f>Q325*H325</f>
        <v>0</v>
      </c>
      <c r="S325" s="205">
        <v>0</v>
      </c>
      <c r="T325" s="206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07" t="s">
        <v>121</v>
      </c>
      <c r="AT325" s="207" t="s">
        <v>116</v>
      </c>
      <c r="AU325" s="207" t="s">
        <v>79</v>
      </c>
      <c r="AY325" s="15" t="s">
        <v>115</v>
      </c>
      <c r="BE325" s="208">
        <f>IF(N325="základní",J325,0)</f>
        <v>0</v>
      </c>
      <c r="BF325" s="208">
        <f>IF(N325="snížená",J325,0)</f>
        <v>0</v>
      </c>
      <c r="BG325" s="208">
        <f>IF(N325="zákl. přenesená",J325,0)</f>
        <v>0</v>
      </c>
      <c r="BH325" s="208">
        <f>IF(N325="sníž. přenesená",J325,0)</f>
        <v>0</v>
      </c>
      <c r="BI325" s="208">
        <f>IF(N325="nulová",J325,0)</f>
        <v>0</v>
      </c>
      <c r="BJ325" s="15" t="s">
        <v>79</v>
      </c>
      <c r="BK325" s="208">
        <f>ROUND(I325*H325,2)</f>
        <v>0</v>
      </c>
      <c r="BL325" s="15" t="s">
        <v>121</v>
      </c>
      <c r="BM325" s="207" t="s">
        <v>484</v>
      </c>
    </row>
    <row r="326" spans="1:47" s="2" customFormat="1" ht="12">
      <c r="A326" s="36"/>
      <c r="B326" s="37"/>
      <c r="C326" s="38"/>
      <c r="D326" s="209" t="s">
        <v>122</v>
      </c>
      <c r="E326" s="38"/>
      <c r="F326" s="210" t="s">
        <v>485</v>
      </c>
      <c r="G326" s="38"/>
      <c r="H326" s="38"/>
      <c r="I326" s="211"/>
      <c r="J326" s="38"/>
      <c r="K326" s="38"/>
      <c r="L326" s="42"/>
      <c r="M326" s="212"/>
      <c r="N326" s="213"/>
      <c r="O326" s="82"/>
      <c r="P326" s="82"/>
      <c r="Q326" s="82"/>
      <c r="R326" s="82"/>
      <c r="S326" s="82"/>
      <c r="T326" s="83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5" t="s">
        <v>122</v>
      </c>
      <c r="AU326" s="15" t="s">
        <v>79</v>
      </c>
    </row>
    <row r="327" spans="1:65" s="2" customFormat="1" ht="16.5" customHeight="1">
      <c r="A327" s="36"/>
      <c r="B327" s="37"/>
      <c r="C327" s="196" t="s">
        <v>486</v>
      </c>
      <c r="D327" s="196" t="s">
        <v>116</v>
      </c>
      <c r="E327" s="197" t="s">
        <v>487</v>
      </c>
      <c r="F327" s="198" t="s">
        <v>488</v>
      </c>
      <c r="G327" s="199" t="s">
        <v>344</v>
      </c>
      <c r="H327" s="200">
        <v>2</v>
      </c>
      <c r="I327" s="201"/>
      <c r="J327" s="202">
        <f>ROUND(I327*H327,2)</f>
        <v>0</v>
      </c>
      <c r="K327" s="198" t="s">
        <v>19</v>
      </c>
      <c r="L327" s="42"/>
      <c r="M327" s="203" t="s">
        <v>19</v>
      </c>
      <c r="N327" s="204" t="s">
        <v>42</v>
      </c>
      <c r="O327" s="82"/>
      <c r="P327" s="205">
        <f>O327*H327</f>
        <v>0</v>
      </c>
      <c r="Q327" s="205">
        <v>0</v>
      </c>
      <c r="R327" s="205">
        <f>Q327*H327</f>
        <v>0</v>
      </c>
      <c r="S327" s="205">
        <v>0</v>
      </c>
      <c r="T327" s="206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07" t="s">
        <v>121</v>
      </c>
      <c r="AT327" s="207" t="s">
        <v>116</v>
      </c>
      <c r="AU327" s="207" t="s">
        <v>79</v>
      </c>
      <c r="AY327" s="15" t="s">
        <v>115</v>
      </c>
      <c r="BE327" s="208">
        <f>IF(N327="základní",J327,0)</f>
        <v>0</v>
      </c>
      <c r="BF327" s="208">
        <f>IF(N327="snížená",J327,0)</f>
        <v>0</v>
      </c>
      <c r="BG327" s="208">
        <f>IF(N327="zákl. přenesená",J327,0)</f>
        <v>0</v>
      </c>
      <c r="BH327" s="208">
        <f>IF(N327="sníž. přenesená",J327,0)</f>
        <v>0</v>
      </c>
      <c r="BI327" s="208">
        <f>IF(N327="nulová",J327,0)</f>
        <v>0</v>
      </c>
      <c r="BJ327" s="15" t="s">
        <v>79</v>
      </c>
      <c r="BK327" s="208">
        <f>ROUND(I327*H327,2)</f>
        <v>0</v>
      </c>
      <c r="BL327" s="15" t="s">
        <v>121</v>
      </c>
      <c r="BM327" s="207" t="s">
        <v>489</v>
      </c>
    </row>
    <row r="328" spans="1:47" s="2" customFormat="1" ht="12">
      <c r="A328" s="36"/>
      <c r="B328" s="37"/>
      <c r="C328" s="38"/>
      <c r="D328" s="209" t="s">
        <v>122</v>
      </c>
      <c r="E328" s="38"/>
      <c r="F328" s="210" t="s">
        <v>488</v>
      </c>
      <c r="G328" s="38"/>
      <c r="H328" s="38"/>
      <c r="I328" s="211"/>
      <c r="J328" s="38"/>
      <c r="K328" s="38"/>
      <c r="L328" s="42"/>
      <c r="M328" s="212"/>
      <c r="N328" s="213"/>
      <c r="O328" s="82"/>
      <c r="P328" s="82"/>
      <c r="Q328" s="82"/>
      <c r="R328" s="82"/>
      <c r="S328" s="82"/>
      <c r="T328" s="83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5" t="s">
        <v>122</v>
      </c>
      <c r="AU328" s="15" t="s">
        <v>79</v>
      </c>
    </row>
    <row r="329" spans="1:65" s="2" customFormat="1" ht="16.5" customHeight="1">
      <c r="A329" s="36"/>
      <c r="B329" s="37"/>
      <c r="C329" s="196" t="s">
        <v>334</v>
      </c>
      <c r="D329" s="196" t="s">
        <v>116</v>
      </c>
      <c r="E329" s="197" t="s">
        <v>490</v>
      </c>
      <c r="F329" s="198" t="s">
        <v>491</v>
      </c>
      <c r="G329" s="199" t="s">
        <v>344</v>
      </c>
      <c r="H329" s="200">
        <v>0.8</v>
      </c>
      <c r="I329" s="201"/>
      <c r="J329" s="202">
        <f>ROUND(I329*H329,2)</f>
        <v>0</v>
      </c>
      <c r="K329" s="198" t="s">
        <v>19</v>
      </c>
      <c r="L329" s="42"/>
      <c r="M329" s="203" t="s">
        <v>19</v>
      </c>
      <c r="N329" s="204" t="s">
        <v>42</v>
      </c>
      <c r="O329" s="82"/>
      <c r="P329" s="205">
        <f>O329*H329</f>
        <v>0</v>
      </c>
      <c r="Q329" s="205">
        <v>0</v>
      </c>
      <c r="R329" s="205">
        <f>Q329*H329</f>
        <v>0</v>
      </c>
      <c r="S329" s="205">
        <v>0</v>
      </c>
      <c r="T329" s="206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07" t="s">
        <v>121</v>
      </c>
      <c r="AT329" s="207" t="s">
        <v>116</v>
      </c>
      <c r="AU329" s="207" t="s">
        <v>79</v>
      </c>
      <c r="AY329" s="15" t="s">
        <v>115</v>
      </c>
      <c r="BE329" s="208">
        <f>IF(N329="základní",J329,0)</f>
        <v>0</v>
      </c>
      <c r="BF329" s="208">
        <f>IF(N329="snížená",J329,0)</f>
        <v>0</v>
      </c>
      <c r="BG329" s="208">
        <f>IF(N329="zákl. přenesená",J329,0)</f>
        <v>0</v>
      </c>
      <c r="BH329" s="208">
        <f>IF(N329="sníž. přenesená",J329,0)</f>
        <v>0</v>
      </c>
      <c r="BI329" s="208">
        <f>IF(N329="nulová",J329,0)</f>
        <v>0</v>
      </c>
      <c r="BJ329" s="15" t="s">
        <v>79</v>
      </c>
      <c r="BK329" s="208">
        <f>ROUND(I329*H329,2)</f>
        <v>0</v>
      </c>
      <c r="BL329" s="15" t="s">
        <v>121</v>
      </c>
      <c r="BM329" s="207" t="s">
        <v>492</v>
      </c>
    </row>
    <row r="330" spans="1:47" s="2" customFormat="1" ht="12">
      <c r="A330" s="36"/>
      <c r="B330" s="37"/>
      <c r="C330" s="38"/>
      <c r="D330" s="209" t="s">
        <v>122</v>
      </c>
      <c r="E330" s="38"/>
      <c r="F330" s="210" t="s">
        <v>491</v>
      </c>
      <c r="G330" s="38"/>
      <c r="H330" s="38"/>
      <c r="I330" s="211"/>
      <c r="J330" s="38"/>
      <c r="K330" s="38"/>
      <c r="L330" s="42"/>
      <c r="M330" s="212"/>
      <c r="N330" s="213"/>
      <c r="O330" s="82"/>
      <c r="P330" s="82"/>
      <c r="Q330" s="82"/>
      <c r="R330" s="82"/>
      <c r="S330" s="82"/>
      <c r="T330" s="83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5" t="s">
        <v>122</v>
      </c>
      <c r="AU330" s="15" t="s">
        <v>79</v>
      </c>
    </row>
    <row r="331" spans="1:65" s="2" customFormat="1" ht="16.5" customHeight="1">
      <c r="A331" s="36"/>
      <c r="B331" s="37"/>
      <c r="C331" s="196" t="s">
        <v>493</v>
      </c>
      <c r="D331" s="196" t="s">
        <v>116</v>
      </c>
      <c r="E331" s="197" t="s">
        <v>494</v>
      </c>
      <c r="F331" s="198" t="s">
        <v>495</v>
      </c>
      <c r="G331" s="199" t="s">
        <v>119</v>
      </c>
      <c r="H331" s="200">
        <v>6</v>
      </c>
      <c r="I331" s="201"/>
      <c r="J331" s="202">
        <f>ROUND(I331*H331,2)</f>
        <v>0</v>
      </c>
      <c r="K331" s="198" t="s">
        <v>19</v>
      </c>
      <c r="L331" s="42"/>
      <c r="M331" s="203" t="s">
        <v>19</v>
      </c>
      <c r="N331" s="204" t="s">
        <v>42</v>
      </c>
      <c r="O331" s="82"/>
      <c r="P331" s="205">
        <f>O331*H331</f>
        <v>0</v>
      </c>
      <c r="Q331" s="205">
        <v>0</v>
      </c>
      <c r="R331" s="205">
        <f>Q331*H331</f>
        <v>0</v>
      </c>
      <c r="S331" s="205">
        <v>0</v>
      </c>
      <c r="T331" s="206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07" t="s">
        <v>121</v>
      </c>
      <c r="AT331" s="207" t="s">
        <v>116</v>
      </c>
      <c r="AU331" s="207" t="s">
        <v>79</v>
      </c>
      <c r="AY331" s="15" t="s">
        <v>115</v>
      </c>
      <c r="BE331" s="208">
        <f>IF(N331="základní",J331,0)</f>
        <v>0</v>
      </c>
      <c r="BF331" s="208">
        <f>IF(N331="snížená",J331,0)</f>
        <v>0</v>
      </c>
      <c r="BG331" s="208">
        <f>IF(N331="zákl. přenesená",J331,0)</f>
        <v>0</v>
      </c>
      <c r="BH331" s="208">
        <f>IF(N331="sníž. přenesená",J331,0)</f>
        <v>0</v>
      </c>
      <c r="BI331" s="208">
        <f>IF(N331="nulová",J331,0)</f>
        <v>0</v>
      </c>
      <c r="BJ331" s="15" t="s">
        <v>79</v>
      </c>
      <c r="BK331" s="208">
        <f>ROUND(I331*H331,2)</f>
        <v>0</v>
      </c>
      <c r="BL331" s="15" t="s">
        <v>121</v>
      </c>
      <c r="BM331" s="207" t="s">
        <v>496</v>
      </c>
    </row>
    <row r="332" spans="1:47" s="2" customFormat="1" ht="12">
      <c r="A332" s="36"/>
      <c r="B332" s="37"/>
      <c r="C332" s="38"/>
      <c r="D332" s="209" t="s">
        <v>122</v>
      </c>
      <c r="E332" s="38"/>
      <c r="F332" s="210" t="s">
        <v>495</v>
      </c>
      <c r="G332" s="38"/>
      <c r="H332" s="38"/>
      <c r="I332" s="211"/>
      <c r="J332" s="38"/>
      <c r="K332" s="38"/>
      <c r="L332" s="42"/>
      <c r="M332" s="212"/>
      <c r="N332" s="213"/>
      <c r="O332" s="82"/>
      <c r="P332" s="82"/>
      <c r="Q332" s="82"/>
      <c r="R332" s="82"/>
      <c r="S332" s="82"/>
      <c r="T332" s="83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5" t="s">
        <v>122</v>
      </c>
      <c r="AU332" s="15" t="s">
        <v>79</v>
      </c>
    </row>
    <row r="333" spans="1:65" s="2" customFormat="1" ht="16.5" customHeight="1">
      <c r="A333" s="36"/>
      <c r="B333" s="37"/>
      <c r="C333" s="196" t="s">
        <v>336</v>
      </c>
      <c r="D333" s="196" t="s">
        <v>116</v>
      </c>
      <c r="E333" s="197" t="s">
        <v>497</v>
      </c>
      <c r="F333" s="198" t="s">
        <v>498</v>
      </c>
      <c r="G333" s="199" t="s">
        <v>155</v>
      </c>
      <c r="H333" s="200">
        <v>6</v>
      </c>
      <c r="I333" s="201"/>
      <c r="J333" s="202">
        <f>ROUND(I333*H333,2)</f>
        <v>0</v>
      </c>
      <c r="K333" s="198" t="s">
        <v>19</v>
      </c>
      <c r="L333" s="42"/>
      <c r="M333" s="203" t="s">
        <v>19</v>
      </c>
      <c r="N333" s="204" t="s">
        <v>42</v>
      </c>
      <c r="O333" s="82"/>
      <c r="P333" s="205">
        <f>O333*H333</f>
        <v>0</v>
      </c>
      <c r="Q333" s="205">
        <v>0</v>
      </c>
      <c r="R333" s="205">
        <f>Q333*H333</f>
        <v>0</v>
      </c>
      <c r="S333" s="205">
        <v>0</v>
      </c>
      <c r="T333" s="206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07" t="s">
        <v>121</v>
      </c>
      <c r="AT333" s="207" t="s">
        <v>116</v>
      </c>
      <c r="AU333" s="207" t="s">
        <v>79</v>
      </c>
      <c r="AY333" s="15" t="s">
        <v>115</v>
      </c>
      <c r="BE333" s="208">
        <f>IF(N333="základní",J333,0)</f>
        <v>0</v>
      </c>
      <c r="BF333" s="208">
        <f>IF(N333="snížená",J333,0)</f>
        <v>0</v>
      </c>
      <c r="BG333" s="208">
        <f>IF(N333="zákl. přenesená",J333,0)</f>
        <v>0</v>
      </c>
      <c r="BH333" s="208">
        <f>IF(N333="sníž. přenesená",J333,0)</f>
        <v>0</v>
      </c>
      <c r="BI333" s="208">
        <f>IF(N333="nulová",J333,0)</f>
        <v>0</v>
      </c>
      <c r="BJ333" s="15" t="s">
        <v>79</v>
      </c>
      <c r="BK333" s="208">
        <f>ROUND(I333*H333,2)</f>
        <v>0</v>
      </c>
      <c r="BL333" s="15" t="s">
        <v>121</v>
      </c>
      <c r="BM333" s="207" t="s">
        <v>499</v>
      </c>
    </row>
    <row r="334" spans="1:47" s="2" customFormat="1" ht="12">
      <c r="A334" s="36"/>
      <c r="B334" s="37"/>
      <c r="C334" s="38"/>
      <c r="D334" s="209" t="s">
        <v>122</v>
      </c>
      <c r="E334" s="38"/>
      <c r="F334" s="210" t="s">
        <v>498</v>
      </c>
      <c r="G334" s="38"/>
      <c r="H334" s="38"/>
      <c r="I334" s="211"/>
      <c r="J334" s="38"/>
      <c r="K334" s="38"/>
      <c r="L334" s="42"/>
      <c r="M334" s="212"/>
      <c r="N334" s="213"/>
      <c r="O334" s="82"/>
      <c r="P334" s="82"/>
      <c r="Q334" s="82"/>
      <c r="R334" s="82"/>
      <c r="S334" s="82"/>
      <c r="T334" s="83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5" t="s">
        <v>122</v>
      </c>
      <c r="AU334" s="15" t="s">
        <v>79</v>
      </c>
    </row>
    <row r="335" spans="1:47" s="2" customFormat="1" ht="12">
      <c r="A335" s="36"/>
      <c r="B335" s="37"/>
      <c r="C335" s="38"/>
      <c r="D335" s="209" t="s">
        <v>178</v>
      </c>
      <c r="E335" s="38"/>
      <c r="F335" s="218" t="s">
        <v>500</v>
      </c>
      <c r="G335" s="38"/>
      <c r="H335" s="38"/>
      <c r="I335" s="211"/>
      <c r="J335" s="38"/>
      <c r="K335" s="38"/>
      <c r="L335" s="42"/>
      <c r="M335" s="212"/>
      <c r="N335" s="213"/>
      <c r="O335" s="82"/>
      <c r="P335" s="82"/>
      <c r="Q335" s="82"/>
      <c r="R335" s="82"/>
      <c r="S335" s="82"/>
      <c r="T335" s="83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5" t="s">
        <v>178</v>
      </c>
      <c r="AU335" s="15" t="s">
        <v>79</v>
      </c>
    </row>
    <row r="336" spans="1:65" s="2" customFormat="1" ht="16.5" customHeight="1">
      <c r="A336" s="36"/>
      <c r="B336" s="37"/>
      <c r="C336" s="196" t="s">
        <v>337</v>
      </c>
      <c r="D336" s="196" t="s">
        <v>116</v>
      </c>
      <c r="E336" s="197" t="s">
        <v>501</v>
      </c>
      <c r="F336" s="198" t="s">
        <v>502</v>
      </c>
      <c r="G336" s="199" t="s">
        <v>119</v>
      </c>
      <c r="H336" s="200">
        <v>2.88</v>
      </c>
      <c r="I336" s="201"/>
      <c r="J336" s="202">
        <f>ROUND(I336*H336,2)</f>
        <v>0</v>
      </c>
      <c r="K336" s="198" t="s">
        <v>19</v>
      </c>
      <c r="L336" s="42"/>
      <c r="M336" s="203" t="s">
        <v>19</v>
      </c>
      <c r="N336" s="204" t="s">
        <v>42</v>
      </c>
      <c r="O336" s="82"/>
      <c r="P336" s="205">
        <f>O336*H336</f>
        <v>0</v>
      </c>
      <c r="Q336" s="205">
        <v>0</v>
      </c>
      <c r="R336" s="205">
        <f>Q336*H336</f>
        <v>0</v>
      </c>
      <c r="S336" s="205">
        <v>0</v>
      </c>
      <c r="T336" s="206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07" t="s">
        <v>121</v>
      </c>
      <c r="AT336" s="207" t="s">
        <v>116</v>
      </c>
      <c r="AU336" s="207" t="s">
        <v>79</v>
      </c>
      <c r="AY336" s="15" t="s">
        <v>115</v>
      </c>
      <c r="BE336" s="208">
        <f>IF(N336="základní",J336,0)</f>
        <v>0</v>
      </c>
      <c r="BF336" s="208">
        <f>IF(N336="snížená",J336,0)</f>
        <v>0</v>
      </c>
      <c r="BG336" s="208">
        <f>IF(N336="zákl. přenesená",J336,0)</f>
        <v>0</v>
      </c>
      <c r="BH336" s="208">
        <f>IF(N336="sníž. přenesená",J336,0)</f>
        <v>0</v>
      </c>
      <c r="BI336" s="208">
        <f>IF(N336="nulová",J336,0)</f>
        <v>0</v>
      </c>
      <c r="BJ336" s="15" t="s">
        <v>79</v>
      </c>
      <c r="BK336" s="208">
        <f>ROUND(I336*H336,2)</f>
        <v>0</v>
      </c>
      <c r="BL336" s="15" t="s">
        <v>121</v>
      </c>
      <c r="BM336" s="207" t="s">
        <v>503</v>
      </c>
    </row>
    <row r="337" spans="1:47" s="2" customFormat="1" ht="12">
      <c r="A337" s="36"/>
      <c r="B337" s="37"/>
      <c r="C337" s="38"/>
      <c r="D337" s="209" t="s">
        <v>122</v>
      </c>
      <c r="E337" s="38"/>
      <c r="F337" s="210" t="s">
        <v>502</v>
      </c>
      <c r="G337" s="38"/>
      <c r="H337" s="38"/>
      <c r="I337" s="211"/>
      <c r="J337" s="38"/>
      <c r="K337" s="38"/>
      <c r="L337" s="42"/>
      <c r="M337" s="212"/>
      <c r="N337" s="213"/>
      <c r="O337" s="82"/>
      <c r="P337" s="82"/>
      <c r="Q337" s="82"/>
      <c r="R337" s="82"/>
      <c r="S337" s="82"/>
      <c r="T337" s="83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5" t="s">
        <v>122</v>
      </c>
      <c r="AU337" s="15" t="s">
        <v>79</v>
      </c>
    </row>
    <row r="338" spans="1:65" s="2" customFormat="1" ht="16.5" customHeight="1">
      <c r="A338" s="36"/>
      <c r="B338" s="37"/>
      <c r="C338" s="196" t="s">
        <v>504</v>
      </c>
      <c r="D338" s="196" t="s">
        <v>116</v>
      </c>
      <c r="E338" s="197" t="s">
        <v>505</v>
      </c>
      <c r="F338" s="198" t="s">
        <v>506</v>
      </c>
      <c r="G338" s="199" t="s">
        <v>119</v>
      </c>
      <c r="H338" s="200">
        <v>2.88</v>
      </c>
      <c r="I338" s="201"/>
      <c r="J338" s="202">
        <f>ROUND(I338*H338,2)</f>
        <v>0</v>
      </c>
      <c r="K338" s="198" t="s">
        <v>19</v>
      </c>
      <c r="L338" s="42"/>
      <c r="M338" s="203" t="s">
        <v>19</v>
      </c>
      <c r="N338" s="204" t="s">
        <v>42</v>
      </c>
      <c r="O338" s="82"/>
      <c r="P338" s="205">
        <f>O338*H338</f>
        <v>0</v>
      </c>
      <c r="Q338" s="205">
        <v>0</v>
      </c>
      <c r="R338" s="205">
        <f>Q338*H338</f>
        <v>0</v>
      </c>
      <c r="S338" s="205">
        <v>0</v>
      </c>
      <c r="T338" s="206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07" t="s">
        <v>121</v>
      </c>
      <c r="AT338" s="207" t="s">
        <v>116</v>
      </c>
      <c r="AU338" s="207" t="s">
        <v>79</v>
      </c>
      <c r="AY338" s="15" t="s">
        <v>115</v>
      </c>
      <c r="BE338" s="208">
        <f>IF(N338="základní",J338,0)</f>
        <v>0</v>
      </c>
      <c r="BF338" s="208">
        <f>IF(N338="snížená",J338,0)</f>
        <v>0</v>
      </c>
      <c r="BG338" s="208">
        <f>IF(N338="zákl. přenesená",J338,0)</f>
        <v>0</v>
      </c>
      <c r="BH338" s="208">
        <f>IF(N338="sníž. přenesená",J338,0)</f>
        <v>0</v>
      </c>
      <c r="BI338" s="208">
        <f>IF(N338="nulová",J338,0)</f>
        <v>0</v>
      </c>
      <c r="BJ338" s="15" t="s">
        <v>79</v>
      </c>
      <c r="BK338" s="208">
        <f>ROUND(I338*H338,2)</f>
        <v>0</v>
      </c>
      <c r="BL338" s="15" t="s">
        <v>121</v>
      </c>
      <c r="BM338" s="207" t="s">
        <v>507</v>
      </c>
    </row>
    <row r="339" spans="1:47" s="2" customFormat="1" ht="12">
      <c r="A339" s="36"/>
      <c r="B339" s="37"/>
      <c r="C339" s="38"/>
      <c r="D339" s="209" t="s">
        <v>122</v>
      </c>
      <c r="E339" s="38"/>
      <c r="F339" s="210" t="s">
        <v>506</v>
      </c>
      <c r="G339" s="38"/>
      <c r="H339" s="38"/>
      <c r="I339" s="211"/>
      <c r="J339" s="38"/>
      <c r="K339" s="38"/>
      <c r="L339" s="42"/>
      <c r="M339" s="212"/>
      <c r="N339" s="213"/>
      <c r="O339" s="82"/>
      <c r="P339" s="82"/>
      <c r="Q339" s="82"/>
      <c r="R339" s="82"/>
      <c r="S339" s="82"/>
      <c r="T339" s="83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5" t="s">
        <v>122</v>
      </c>
      <c r="AU339" s="15" t="s">
        <v>79</v>
      </c>
    </row>
    <row r="340" spans="1:65" s="2" customFormat="1" ht="16.5" customHeight="1">
      <c r="A340" s="36"/>
      <c r="B340" s="37"/>
      <c r="C340" s="196" t="s">
        <v>339</v>
      </c>
      <c r="D340" s="196" t="s">
        <v>116</v>
      </c>
      <c r="E340" s="197" t="s">
        <v>508</v>
      </c>
      <c r="F340" s="198" t="s">
        <v>509</v>
      </c>
      <c r="G340" s="199" t="s">
        <v>133</v>
      </c>
      <c r="H340" s="200">
        <v>6</v>
      </c>
      <c r="I340" s="201"/>
      <c r="J340" s="202">
        <f>ROUND(I340*H340,2)</f>
        <v>0</v>
      </c>
      <c r="K340" s="198" t="s">
        <v>19</v>
      </c>
      <c r="L340" s="42"/>
      <c r="M340" s="203" t="s">
        <v>19</v>
      </c>
      <c r="N340" s="204" t="s">
        <v>42</v>
      </c>
      <c r="O340" s="82"/>
      <c r="P340" s="205">
        <f>O340*H340</f>
        <v>0</v>
      </c>
      <c r="Q340" s="205">
        <v>0</v>
      </c>
      <c r="R340" s="205">
        <f>Q340*H340</f>
        <v>0</v>
      </c>
      <c r="S340" s="205">
        <v>0</v>
      </c>
      <c r="T340" s="206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07" t="s">
        <v>121</v>
      </c>
      <c r="AT340" s="207" t="s">
        <v>116</v>
      </c>
      <c r="AU340" s="207" t="s">
        <v>79</v>
      </c>
      <c r="AY340" s="15" t="s">
        <v>115</v>
      </c>
      <c r="BE340" s="208">
        <f>IF(N340="základní",J340,0)</f>
        <v>0</v>
      </c>
      <c r="BF340" s="208">
        <f>IF(N340="snížená",J340,0)</f>
        <v>0</v>
      </c>
      <c r="BG340" s="208">
        <f>IF(N340="zákl. přenesená",J340,0)</f>
        <v>0</v>
      </c>
      <c r="BH340" s="208">
        <f>IF(N340="sníž. přenesená",J340,0)</f>
        <v>0</v>
      </c>
      <c r="BI340" s="208">
        <f>IF(N340="nulová",J340,0)</f>
        <v>0</v>
      </c>
      <c r="BJ340" s="15" t="s">
        <v>79</v>
      </c>
      <c r="BK340" s="208">
        <f>ROUND(I340*H340,2)</f>
        <v>0</v>
      </c>
      <c r="BL340" s="15" t="s">
        <v>121</v>
      </c>
      <c r="BM340" s="207" t="s">
        <v>510</v>
      </c>
    </row>
    <row r="341" spans="1:47" s="2" customFormat="1" ht="12">
      <c r="A341" s="36"/>
      <c r="B341" s="37"/>
      <c r="C341" s="38"/>
      <c r="D341" s="209" t="s">
        <v>122</v>
      </c>
      <c r="E341" s="38"/>
      <c r="F341" s="210" t="s">
        <v>509</v>
      </c>
      <c r="G341" s="38"/>
      <c r="H341" s="38"/>
      <c r="I341" s="211"/>
      <c r="J341" s="38"/>
      <c r="K341" s="38"/>
      <c r="L341" s="42"/>
      <c r="M341" s="212"/>
      <c r="N341" s="213"/>
      <c r="O341" s="82"/>
      <c r="P341" s="82"/>
      <c r="Q341" s="82"/>
      <c r="R341" s="82"/>
      <c r="S341" s="82"/>
      <c r="T341" s="83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5" t="s">
        <v>122</v>
      </c>
      <c r="AU341" s="15" t="s">
        <v>79</v>
      </c>
    </row>
    <row r="342" spans="1:65" s="2" customFormat="1" ht="16.5" customHeight="1">
      <c r="A342" s="36"/>
      <c r="B342" s="37"/>
      <c r="C342" s="196" t="s">
        <v>511</v>
      </c>
      <c r="D342" s="196" t="s">
        <v>116</v>
      </c>
      <c r="E342" s="197" t="s">
        <v>512</v>
      </c>
      <c r="F342" s="198" t="s">
        <v>513</v>
      </c>
      <c r="G342" s="199" t="s">
        <v>133</v>
      </c>
      <c r="H342" s="200">
        <v>18</v>
      </c>
      <c r="I342" s="201"/>
      <c r="J342" s="202">
        <f>ROUND(I342*H342,2)</f>
        <v>0</v>
      </c>
      <c r="K342" s="198" t="s">
        <v>126</v>
      </c>
      <c r="L342" s="42"/>
      <c r="M342" s="203" t="s">
        <v>19</v>
      </c>
      <c r="N342" s="204" t="s">
        <v>42</v>
      </c>
      <c r="O342" s="82"/>
      <c r="P342" s="205">
        <f>O342*H342</f>
        <v>0</v>
      </c>
      <c r="Q342" s="205">
        <v>2E-05</v>
      </c>
      <c r="R342" s="205">
        <f>Q342*H342</f>
        <v>0.00036</v>
      </c>
      <c r="S342" s="205">
        <v>0</v>
      </c>
      <c r="T342" s="206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07" t="s">
        <v>121</v>
      </c>
      <c r="AT342" s="207" t="s">
        <v>116</v>
      </c>
      <c r="AU342" s="207" t="s">
        <v>79</v>
      </c>
      <c r="AY342" s="15" t="s">
        <v>115</v>
      </c>
      <c r="BE342" s="208">
        <f>IF(N342="základní",J342,0)</f>
        <v>0</v>
      </c>
      <c r="BF342" s="208">
        <f>IF(N342="snížená",J342,0)</f>
        <v>0</v>
      </c>
      <c r="BG342" s="208">
        <f>IF(N342="zákl. přenesená",J342,0)</f>
        <v>0</v>
      </c>
      <c r="BH342" s="208">
        <f>IF(N342="sníž. přenesená",J342,0)</f>
        <v>0</v>
      </c>
      <c r="BI342" s="208">
        <f>IF(N342="nulová",J342,0)</f>
        <v>0</v>
      </c>
      <c r="BJ342" s="15" t="s">
        <v>79</v>
      </c>
      <c r="BK342" s="208">
        <f>ROUND(I342*H342,2)</f>
        <v>0</v>
      </c>
      <c r="BL342" s="15" t="s">
        <v>121</v>
      </c>
      <c r="BM342" s="207" t="s">
        <v>514</v>
      </c>
    </row>
    <row r="343" spans="1:47" s="2" customFormat="1" ht="12">
      <c r="A343" s="36"/>
      <c r="B343" s="37"/>
      <c r="C343" s="38"/>
      <c r="D343" s="209" t="s">
        <v>122</v>
      </c>
      <c r="E343" s="38"/>
      <c r="F343" s="210" t="s">
        <v>515</v>
      </c>
      <c r="G343" s="38"/>
      <c r="H343" s="38"/>
      <c r="I343" s="211"/>
      <c r="J343" s="38"/>
      <c r="K343" s="38"/>
      <c r="L343" s="42"/>
      <c r="M343" s="212"/>
      <c r="N343" s="213"/>
      <c r="O343" s="82"/>
      <c r="P343" s="82"/>
      <c r="Q343" s="82"/>
      <c r="R343" s="82"/>
      <c r="S343" s="82"/>
      <c r="T343" s="83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5" t="s">
        <v>122</v>
      </c>
      <c r="AU343" s="15" t="s">
        <v>79</v>
      </c>
    </row>
    <row r="344" spans="1:47" s="2" customFormat="1" ht="12">
      <c r="A344" s="36"/>
      <c r="B344" s="37"/>
      <c r="C344" s="38"/>
      <c r="D344" s="214" t="s">
        <v>128</v>
      </c>
      <c r="E344" s="38"/>
      <c r="F344" s="215" t="s">
        <v>516</v>
      </c>
      <c r="G344" s="38"/>
      <c r="H344" s="38"/>
      <c r="I344" s="211"/>
      <c r="J344" s="38"/>
      <c r="K344" s="38"/>
      <c r="L344" s="42"/>
      <c r="M344" s="212"/>
      <c r="N344" s="213"/>
      <c r="O344" s="82"/>
      <c r="P344" s="82"/>
      <c r="Q344" s="82"/>
      <c r="R344" s="82"/>
      <c r="S344" s="82"/>
      <c r="T344" s="83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5" t="s">
        <v>128</v>
      </c>
      <c r="AU344" s="15" t="s">
        <v>79</v>
      </c>
    </row>
    <row r="345" spans="1:65" s="2" customFormat="1" ht="16.5" customHeight="1">
      <c r="A345" s="36"/>
      <c r="B345" s="37"/>
      <c r="C345" s="196" t="s">
        <v>340</v>
      </c>
      <c r="D345" s="196" t="s">
        <v>116</v>
      </c>
      <c r="E345" s="197" t="s">
        <v>517</v>
      </c>
      <c r="F345" s="198" t="s">
        <v>518</v>
      </c>
      <c r="G345" s="199" t="s">
        <v>125</v>
      </c>
      <c r="H345" s="200">
        <v>5</v>
      </c>
      <c r="I345" s="201"/>
      <c r="J345" s="202">
        <f>ROUND(I345*H345,2)</f>
        <v>0</v>
      </c>
      <c r="K345" s="198" t="s">
        <v>19</v>
      </c>
      <c r="L345" s="42"/>
      <c r="M345" s="203" t="s">
        <v>19</v>
      </c>
      <c r="N345" s="204" t="s">
        <v>42</v>
      </c>
      <c r="O345" s="82"/>
      <c r="P345" s="205">
        <f>O345*H345</f>
        <v>0</v>
      </c>
      <c r="Q345" s="205">
        <v>0</v>
      </c>
      <c r="R345" s="205">
        <f>Q345*H345</f>
        <v>0</v>
      </c>
      <c r="S345" s="205">
        <v>0</v>
      </c>
      <c r="T345" s="206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07" t="s">
        <v>121</v>
      </c>
      <c r="AT345" s="207" t="s">
        <v>116</v>
      </c>
      <c r="AU345" s="207" t="s">
        <v>79</v>
      </c>
      <c r="AY345" s="15" t="s">
        <v>115</v>
      </c>
      <c r="BE345" s="208">
        <f>IF(N345="základní",J345,0)</f>
        <v>0</v>
      </c>
      <c r="BF345" s="208">
        <f>IF(N345="snížená",J345,0)</f>
        <v>0</v>
      </c>
      <c r="BG345" s="208">
        <f>IF(N345="zákl. přenesená",J345,0)</f>
        <v>0</v>
      </c>
      <c r="BH345" s="208">
        <f>IF(N345="sníž. přenesená",J345,0)</f>
        <v>0</v>
      </c>
      <c r="BI345" s="208">
        <f>IF(N345="nulová",J345,0)</f>
        <v>0</v>
      </c>
      <c r="BJ345" s="15" t="s">
        <v>79</v>
      </c>
      <c r="BK345" s="208">
        <f>ROUND(I345*H345,2)</f>
        <v>0</v>
      </c>
      <c r="BL345" s="15" t="s">
        <v>121</v>
      </c>
      <c r="BM345" s="207" t="s">
        <v>519</v>
      </c>
    </row>
    <row r="346" spans="1:47" s="2" customFormat="1" ht="12">
      <c r="A346" s="36"/>
      <c r="B346" s="37"/>
      <c r="C346" s="38"/>
      <c r="D346" s="209" t="s">
        <v>122</v>
      </c>
      <c r="E346" s="38"/>
      <c r="F346" s="210" t="s">
        <v>518</v>
      </c>
      <c r="G346" s="38"/>
      <c r="H346" s="38"/>
      <c r="I346" s="211"/>
      <c r="J346" s="38"/>
      <c r="K346" s="38"/>
      <c r="L346" s="42"/>
      <c r="M346" s="212"/>
      <c r="N346" s="213"/>
      <c r="O346" s="82"/>
      <c r="P346" s="82"/>
      <c r="Q346" s="82"/>
      <c r="R346" s="82"/>
      <c r="S346" s="82"/>
      <c r="T346" s="83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5" t="s">
        <v>122</v>
      </c>
      <c r="AU346" s="15" t="s">
        <v>79</v>
      </c>
    </row>
    <row r="347" spans="1:65" s="2" customFormat="1" ht="16.5" customHeight="1">
      <c r="A347" s="36"/>
      <c r="B347" s="37"/>
      <c r="C347" s="196" t="s">
        <v>520</v>
      </c>
      <c r="D347" s="196" t="s">
        <v>116</v>
      </c>
      <c r="E347" s="197" t="s">
        <v>521</v>
      </c>
      <c r="F347" s="198" t="s">
        <v>522</v>
      </c>
      <c r="G347" s="199" t="s">
        <v>133</v>
      </c>
      <c r="H347" s="200">
        <v>6</v>
      </c>
      <c r="I347" s="201"/>
      <c r="J347" s="202">
        <f>ROUND(I347*H347,2)</f>
        <v>0</v>
      </c>
      <c r="K347" s="198" t="s">
        <v>19</v>
      </c>
      <c r="L347" s="42"/>
      <c r="M347" s="203" t="s">
        <v>19</v>
      </c>
      <c r="N347" s="204" t="s">
        <v>42</v>
      </c>
      <c r="O347" s="82"/>
      <c r="P347" s="205">
        <f>O347*H347</f>
        <v>0</v>
      </c>
      <c r="Q347" s="205">
        <v>0</v>
      </c>
      <c r="R347" s="205">
        <f>Q347*H347</f>
        <v>0</v>
      </c>
      <c r="S347" s="205">
        <v>0</v>
      </c>
      <c r="T347" s="206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07" t="s">
        <v>121</v>
      </c>
      <c r="AT347" s="207" t="s">
        <v>116</v>
      </c>
      <c r="AU347" s="207" t="s">
        <v>79</v>
      </c>
      <c r="AY347" s="15" t="s">
        <v>115</v>
      </c>
      <c r="BE347" s="208">
        <f>IF(N347="základní",J347,0)</f>
        <v>0</v>
      </c>
      <c r="BF347" s="208">
        <f>IF(N347="snížená",J347,0)</f>
        <v>0</v>
      </c>
      <c r="BG347" s="208">
        <f>IF(N347="zákl. přenesená",J347,0)</f>
        <v>0</v>
      </c>
      <c r="BH347" s="208">
        <f>IF(N347="sníž. přenesená",J347,0)</f>
        <v>0</v>
      </c>
      <c r="BI347" s="208">
        <f>IF(N347="nulová",J347,0)</f>
        <v>0</v>
      </c>
      <c r="BJ347" s="15" t="s">
        <v>79</v>
      </c>
      <c r="BK347" s="208">
        <f>ROUND(I347*H347,2)</f>
        <v>0</v>
      </c>
      <c r="BL347" s="15" t="s">
        <v>121</v>
      </c>
      <c r="BM347" s="207" t="s">
        <v>523</v>
      </c>
    </row>
    <row r="348" spans="1:47" s="2" customFormat="1" ht="12">
      <c r="A348" s="36"/>
      <c r="B348" s="37"/>
      <c r="C348" s="38"/>
      <c r="D348" s="209" t="s">
        <v>122</v>
      </c>
      <c r="E348" s="38"/>
      <c r="F348" s="210" t="s">
        <v>522</v>
      </c>
      <c r="G348" s="38"/>
      <c r="H348" s="38"/>
      <c r="I348" s="211"/>
      <c r="J348" s="38"/>
      <c r="K348" s="38"/>
      <c r="L348" s="42"/>
      <c r="M348" s="212"/>
      <c r="N348" s="213"/>
      <c r="O348" s="82"/>
      <c r="P348" s="82"/>
      <c r="Q348" s="82"/>
      <c r="R348" s="82"/>
      <c r="S348" s="82"/>
      <c r="T348" s="83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5" t="s">
        <v>122</v>
      </c>
      <c r="AU348" s="15" t="s">
        <v>79</v>
      </c>
    </row>
    <row r="349" spans="1:47" s="2" customFormat="1" ht="12">
      <c r="A349" s="36"/>
      <c r="B349" s="37"/>
      <c r="C349" s="38"/>
      <c r="D349" s="209" t="s">
        <v>178</v>
      </c>
      <c r="E349" s="38"/>
      <c r="F349" s="218" t="s">
        <v>524</v>
      </c>
      <c r="G349" s="38"/>
      <c r="H349" s="38"/>
      <c r="I349" s="211"/>
      <c r="J349" s="38"/>
      <c r="K349" s="38"/>
      <c r="L349" s="42"/>
      <c r="M349" s="212"/>
      <c r="N349" s="213"/>
      <c r="O349" s="82"/>
      <c r="P349" s="82"/>
      <c r="Q349" s="82"/>
      <c r="R349" s="82"/>
      <c r="S349" s="82"/>
      <c r="T349" s="83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5" t="s">
        <v>178</v>
      </c>
      <c r="AU349" s="15" t="s">
        <v>79</v>
      </c>
    </row>
    <row r="350" spans="1:65" s="2" customFormat="1" ht="16.5" customHeight="1">
      <c r="A350" s="36"/>
      <c r="B350" s="37"/>
      <c r="C350" s="196" t="s">
        <v>525</v>
      </c>
      <c r="D350" s="196" t="s">
        <v>116</v>
      </c>
      <c r="E350" s="197" t="s">
        <v>526</v>
      </c>
      <c r="F350" s="198" t="s">
        <v>527</v>
      </c>
      <c r="G350" s="199" t="s">
        <v>133</v>
      </c>
      <c r="H350" s="200">
        <v>6</v>
      </c>
      <c r="I350" s="201"/>
      <c r="J350" s="202">
        <f>ROUND(I350*H350,2)</f>
        <v>0</v>
      </c>
      <c r="K350" s="198" t="s">
        <v>19</v>
      </c>
      <c r="L350" s="42"/>
      <c r="M350" s="203" t="s">
        <v>19</v>
      </c>
      <c r="N350" s="204" t="s">
        <v>42</v>
      </c>
      <c r="O350" s="82"/>
      <c r="P350" s="205">
        <f>O350*H350</f>
        <v>0</v>
      </c>
      <c r="Q350" s="205">
        <v>0</v>
      </c>
      <c r="R350" s="205">
        <f>Q350*H350</f>
        <v>0</v>
      </c>
      <c r="S350" s="205">
        <v>0</v>
      </c>
      <c r="T350" s="206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207" t="s">
        <v>121</v>
      </c>
      <c r="AT350" s="207" t="s">
        <v>116</v>
      </c>
      <c r="AU350" s="207" t="s">
        <v>79</v>
      </c>
      <c r="AY350" s="15" t="s">
        <v>115</v>
      </c>
      <c r="BE350" s="208">
        <f>IF(N350="základní",J350,0)</f>
        <v>0</v>
      </c>
      <c r="BF350" s="208">
        <f>IF(N350="snížená",J350,0)</f>
        <v>0</v>
      </c>
      <c r="BG350" s="208">
        <f>IF(N350="zákl. přenesená",J350,0)</f>
        <v>0</v>
      </c>
      <c r="BH350" s="208">
        <f>IF(N350="sníž. přenesená",J350,0)</f>
        <v>0</v>
      </c>
      <c r="BI350" s="208">
        <f>IF(N350="nulová",J350,0)</f>
        <v>0</v>
      </c>
      <c r="BJ350" s="15" t="s">
        <v>79</v>
      </c>
      <c r="BK350" s="208">
        <f>ROUND(I350*H350,2)</f>
        <v>0</v>
      </c>
      <c r="BL350" s="15" t="s">
        <v>121</v>
      </c>
      <c r="BM350" s="207" t="s">
        <v>528</v>
      </c>
    </row>
    <row r="351" spans="1:47" s="2" customFormat="1" ht="12">
      <c r="A351" s="36"/>
      <c r="B351" s="37"/>
      <c r="C351" s="38"/>
      <c r="D351" s="209" t="s">
        <v>122</v>
      </c>
      <c r="E351" s="38"/>
      <c r="F351" s="210" t="s">
        <v>527</v>
      </c>
      <c r="G351" s="38"/>
      <c r="H351" s="38"/>
      <c r="I351" s="211"/>
      <c r="J351" s="38"/>
      <c r="K351" s="38"/>
      <c r="L351" s="42"/>
      <c r="M351" s="212"/>
      <c r="N351" s="213"/>
      <c r="O351" s="82"/>
      <c r="P351" s="82"/>
      <c r="Q351" s="82"/>
      <c r="R351" s="82"/>
      <c r="S351" s="82"/>
      <c r="T351" s="83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5" t="s">
        <v>122</v>
      </c>
      <c r="AU351" s="15" t="s">
        <v>79</v>
      </c>
    </row>
    <row r="352" spans="1:65" s="2" customFormat="1" ht="16.5" customHeight="1">
      <c r="A352" s="36"/>
      <c r="B352" s="37"/>
      <c r="C352" s="196" t="s">
        <v>349</v>
      </c>
      <c r="D352" s="196" t="s">
        <v>116</v>
      </c>
      <c r="E352" s="197" t="s">
        <v>529</v>
      </c>
      <c r="F352" s="198" t="s">
        <v>530</v>
      </c>
      <c r="G352" s="199" t="s">
        <v>119</v>
      </c>
      <c r="H352" s="200">
        <v>1.92</v>
      </c>
      <c r="I352" s="201"/>
      <c r="J352" s="202">
        <f>ROUND(I352*H352,2)</f>
        <v>0</v>
      </c>
      <c r="K352" s="198" t="s">
        <v>19</v>
      </c>
      <c r="L352" s="42"/>
      <c r="M352" s="203" t="s">
        <v>19</v>
      </c>
      <c r="N352" s="204" t="s">
        <v>42</v>
      </c>
      <c r="O352" s="82"/>
      <c r="P352" s="205">
        <f>O352*H352</f>
        <v>0</v>
      </c>
      <c r="Q352" s="205">
        <v>0</v>
      </c>
      <c r="R352" s="205">
        <f>Q352*H352</f>
        <v>0</v>
      </c>
      <c r="S352" s="205">
        <v>0</v>
      </c>
      <c r="T352" s="206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07" t="s">
        <v>121</v>
      </c>
      <c r="AT352" s="207" t="s">
        <v>116</v>
      </c>
      <c r="AU352" s="207" t="s">
        <v>79</v>
      </c>
      <c r="AY352" s="15" t="s">
        <v>115</v>
      </c>
      <c r="BE352" s="208">
        <f>IF(N352="základní",J352,0)</f>
        <v>0</v>
      </c>
      <c r="BF352" s="208">
        <f>IF(N352="snížená",J352,0)</f>
        <v>0</v>
      </c>
      <c r="BG352" s="208">
        <f>IF(N352="zákl. přenesená",J352,0)</f>
        <v>0</v>
      </c>
      <c r="BH352" s="208">
        <f>IF(N352="sníž. přenesená",J352,0)</f>
        <v>0</v>
      </c>
      <c r="BI352" s="208">
        <f>IF(N352="nulová",J352,0)</f>
        <v>0</v>
      </c>
      <c r="BJ352" s="15" t="s">
        <v>79</v>
      </c>
      <c r="BK352" s="208">
        <f>ROUND(I352*H352,2)</f>
        <v>0</v>
      </c>
      <c r="BL352" s="15" t="s">
        <v>121</v>
      </c>
      <c r="BM352" s="207" t="s">
        <v>531</v>
      </c>
    </row>
    <row r="353" spans="1:47" s="2" customFormat="1" ht="12">
      <c r="A353" s="36"/>
      <c r="B353" s="37"/>
      <c r="C353" s="38"/>
      <c r="D353" s="209" t="s">
        <v>122</v>
      </c>
      <c r="E353" s="38"/>
      <c r="F353" s="210" t="s">
        <v>530</v>
      </c>
      <c r="G353" s="38"/>
      <c r="H353" s="38"/>
      <c r="I353" s="211"/>
      <c r="J353" s="38"/>
      <c r="K353" s="38"/>
      <c r="L353" s="42"/>
      <c r="M353" s="212"/>
      <c r="N353" s="213"/>
      <c r="O353" s="82"/>
      <c r="P353" s="82"/>
      <c r="Q353" s="82"/>
      <c r="R353" s="82"/>
      <c r="S353" s="82"/>
      <c r="T353" s="83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5" t="s">
        <v>122</v>
      </c>
      <c r="AU353" s="15" t="s">
        <v>79</v>
      </c>
    </row>
    <row r="354" spans="1:65" s="2" customFormat="1" ht="16.5" customHeight="1">
      <c r="A354" s="36"/>
      <c r="B354" s="37"/>
      <c r="C354" s="196" t="s">
        <v>532</v>
      </c>
      <c r="D354" s="196" t="s">
        <v>116</v>
      </c>
      <c r="E354" s="197" t="s">
        <v>505</v>
      </c>
      <c r="F354" s="198" t="s">
        <v>506</v>
      </c>
      <c r="G354" s="199" t="s">
        <v>119</v>
      </c>
      <c r="H354" s="200">
        <v>1.92</v>
      </c>
      <c r="I354" s="201"/>
      <c r="J354" s="202">
        <f>ROUND(I354*H354,2)</f>
        <v>0</v>
      </c>
      <c r="K354" s="198" t="s">
        <v>19</v>
      </c>
      <c r="L354" s="42"/>
      <c r="M354" s="203" t="s">
        <v>19</v>
      </c>
      <c r="N354" s="204" t="s">
        <v>42</v>
      </c>
      <c r="O354" s="82"/>
      <c r="P354" s="205">
        <f>O354*H354</f>
        <v>0</v>
      </c>
      <c r="Q354" s="205">
        <v>0</v>
      </c>
      <c r="R354" s="205">
        <f>Q354*H354</f>
        <v>0</v>
      </c>
      <c r="S354" s="205">
        <v>0</v>
      </c>
      <c r="T354" s="206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07" t="s">
        <v>121</v>
      </c>
      <c r="AT354" s="207" t="s">
        <v>116</v>
      </c>
      <c r="AU354" s="207" t="s">
        <v>79</v>
      </c>
      <c r="AY354" s="15" t="s">
        <v>115</v>
      </c>
      <c r="BE354" s="208">
        <f>IF(N354="základní",J354,0)</f>
        <v>0</v>
      </c>
      <c r="BF354" s="208">
        <f>IF(N354="snížená",J354,0)</f>
        <v>0</v>
      </c>
      <c r="BG354" s="208">
        <f>IF(N354="zákl. přenesená",J354,0)</f>
        <v>0</v>
      </c>
      <c r="BH354" s="208">
        <f>IF(N354="sníž. přenesená",J354,0)</f>
        <v>0</v>
      </c>
      <c r="BI354" s="208">
        <f>IF(N354="nulová",J354,0)</f>
        <v>0</v>
      </c>
      <c r="BJ354" s="15" t="s">
        <v>79</v>
      </c>
      <c r="BK354" s="208">
        <f>ROUND(I354*H354,2)</f>
        <v>0</v>
      </c>
      <c r="BL354" s="15" t="s">
        <v>121</v>
      </c>
      <c r="BM354" s="207" t="s">
        <v>533</v>
      </c>
    </row>
    <row r="355" spans="1:47" s="2" customFormat="1" ht="12">
      <c r="A355" s="36"/>
      <c r="B355" s="37"/>
      <c r="C355" s="38"/>
      <c r="D355" s="209" t="s">
        <v>122</v>
      </c>
      <c r="E355" s="38"/>
      <c r="F355" s="210" t="s">
        <v>506</v>
      </c>
      <c r="G355" s="38"/>
      <c r="H355" s="38"/>
      <c r="I355" s="211"/>
      <c r="J355" s="38"/>
      <c r="K355" s="38"/>
      <c r="L355" s="42"/>
      <c r="M355" s="212"/>
      <c r="N355" s="213"/>
      <c r="O355" s="82"/>
      <c r="P355" s="82"/>
      <c r="Q355" s="82"/>
      <c r="R355" s="82"/>
      <c r="S355" s="82"/>
      <c r="T355" s="83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5" t="s">
        <v>122</v>
      </c>
      <c r="AU355" s="15" t="s">
        <v>79</v>
      </c>
    </row>
    <row r="356" spans="1:65" s="2" customFormat="1" ht="16.5" customHeight="1">
      <c r="A356" s="36"/>
      <c r="B356" s="37"/>
      <c r="C356" s="196" t="s">
        <v>353</v>
      </c>
      <c r="D356" s="196" t="s">
        <v>116</v>
      </c>
      <c r="E356" s="197" t="s">
        <v>508</v>
      </c>
      <c r="F356" s="198" t="s">
        <v>509</v>
      </c>
      <c r="G356" s="199" t="s">
        <v>133</v>
      </c>
      <c r="H356" s="200">
        <v>6</v>
      </c>
      <c r="I356" s="201"/>
      <c r="J356" s="202">
        <f>ROUND(I356*H356,2)</f>
        <v>0</v>
      </c>
      <c r="K356" s="198" t="s">
        <v>19</v>
      </c>
      <c r="L356" s="42"/>
      <c r="M356" s="203" t="s">
        <v>19</v>
      </c>
      <c r="N356" s="204" t="s">
        <v>42</v>
      </c>
      <c r="O356" s="82"/>
      <c r="P356" s="205">
        <f>O356*H356</f>
        <v>0</v>
      </c>
      <c r="Q356" s="205">
        <v>0</v>
      </c>
      <c r="R356" s="205">
        <f>Q356*H356</f>
        <v>0</v>
      </c>
      <c r="S356" s="205">
        <v>0</v>
      </c>
      <c r="T356" s="206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07" t="s">
        <v>121</v>
      </c>
      <c r="AT356" s="207" t="s">
        <v>116</v>
      </c>
      <c r="AU356" s="207" t="s">
        <v>79</v>
      </c>
      <c r="AY356" s="15" t="s">
        <v>115</v>
      </c>
      <c r="BE356" s="208">
        <f>IF(N356="základní",J356,0)</f>
        <v>0</v>
      </c>
      <c r="BF356" s="208">
        <f>IF(N356="snížená",J356,0)</f>
        <v>0</v>
      </c>
      <c r="BG356" s="208">
        <f>IF(N356="zákl. přenesená",J356,0)</f>
        <v>0</v>
      </c>
      <c r="BH356" s="208">
        <f>IF(N356="sníž. přenesená",J356,0)</f>
        <v>0</v>
      </c>
      <c r="BI356" s="208">
        <f>IF(N356="nulová",J356,0)</f>
        <v>0</v>
      </c>
      <c r="BJ356" s="15" t="s">
        <v>79</v>
      </c>
      <c r="BK356" s="208">
        <f>ROUND(I356*H356,2)</f>
        <v>0</v>
      </c>
      <c r="BL356" s="15" t="s">
        <v>121</v>
      </c>
      <c r="BM356" s="207" t="s">
        <v>534</v>
      </c>
    </row>
    <row r="357" spans="1:47" s="2" customFormat="1" ht="12">
      <c r="A357" s="36"/>
      <c r="B357" s="37"/>
      <c r="C357" s="38"/>
      <c r="D357" s="209" t="s">
        <v>122</v>
      </c>
      <c r="E357" s="38"/>
      <c r="F357" s="210" t="s">
        <v>509</v>
      </c>
      <c r="G357" s="38"/>
      <c r="H357" s="38"/>
      <c r="I357" s="211"/>
      <c r="J357" s="38"/>
      <c r="K357" s="38"/>
      <c r="L357" s="42"/>
      <c r="M357" s="212"/>
      <c r="N357" s="213"/>
      <c r="O357" s="82"/>
      <c r="P357" s="82"/>
      <c r="Q357" s="82"/>
      <c r="R357" s="82"/>
      <c r="S357" s="82"/>
      <c r="T357" s="83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5" t="s">
        <v>122</v>
      </c>
      <c r="AU357" s="15" t="s">
        <v>79</v>
      </c>
    </row>
    <row r="358" spans="1:65" s="2" customFormat="1" ht="16.5" customHeight="1">
      <c r="A358" s="36"/>
      <c r="B358" s="37"/>
      <c r="C358" s="196" t="s">
        <v>535</v>
      </c>
      <c r="D358" s="196" t="s">
        <v>116</v>
      </c>
      <c r="E358" s="197" t="s">
        <v>512</v>
      </c>
      <c r="F358" s="198" t="s">
        <v>513</v>
      </c>
      <c r="G358" s="199" t="s">
        <v>133</v>
      </c>
      <c r="H358" s="200">
        <v>18</v>
      </c>
      <c r="I358" s="201"/>
      <c r="J358" s="202">
        <f>ROUND(I358*H358,2)</f>
        <v>0</v>
      </c>
      <c r="K358" s="198" t="s">
        <v>126</v>
      </c>
      <c r="L358" s="42"/>
      <c r="M358" s="203" t="s">
        <v>19</v>
      </c>
      <c r="N358" s="204" t="s">
        <v>42</v>
      </c>
      <c r="O358" s="82"/>
      <c r="P358" s="205">
        <f>O358*H358</f>
        <v>0</v>
      </c>
      <c r="Q358" s="205">
        <v>2E-05</v>
      </c>
      <c r="R358" s="205">
        <f>Q358*H358</f>
        <v>0.00036</v>
      </c>
      <c r="S358" s="205">
        <v>0</v>
      </c>
      <c r="T358" s="206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07" t="s">
        <v>121</v>
      </c>
      <c r="AT358" s="207" t="s">
        <v>116</v>
      </c>
      <c r="AU358" s="207" t="s">
        <v>79</v>
      </c>
      <c r="AY358" s="15" t="s">
        <v>115</v>
      </c>
      <c r="BE358" s="208">
        <f>IF(N358="základní",J358,0)</f>
        <v>0</v>
      </c>
      <c r="BF358" s="208">
        <f>IF(N358="snížená",J358,0)</f>
        <v>0</v>
      </c>
      <c r="BG358" s="208">
        <f>IF(N358="zákl. přenesená",J358,0)</f>
        <v>0</v>
      </c>
      <c r="BH358" s="208">
        <f>IF(N358="sníž. přenesená",J358,0)</f>
        <v>0</v>
      </c>
      <c r="BI358" s="208">
        <f>IF(N358="nulová",J358,0)</f>
        <v>0</v>
      </c>
      <c r="BJ358" s="15" t="s">
        <v>79</v>
      </c>
      <c r="BK358" s="208">
        <f>ROUND(I358*H358,2)</f>
        <v>0</v>
      </c>
      <c r="BL358" s="15" t="s">
        <v>121</v>
      </c>
      <c r="BM358" s="207" t="s">
        <v>536</v>
      </c>
    </row>
    <row r="359" spans="1:47" s="2" customFormat="1" ht="12">
      <c r="A359" s="36"/>
      <c r="B359" s="37"/>
      <c r="C359" s="38"/>
      <c r="D359" s="209" t="s">
        <v>122</v>
      </c>
      <c r="E359" s="38"/>
      <c r="F359" s="210" t="s">
        <v>515</v>
      </c>
      <c r="G359" s="38"/>
      <c r="H359" s="38"/>
      <c r="I359" s="211"/>
      <c r="J359" s="38"/>
      <c r="K359" s="38"/>
      <c r="L359" s="42"/>
      <c r="M359" s="212"/>
      <c r="N359" s="213"/>
      <c r="O359" s="82"/>
      <c r="P359" s="82"/>
      <c r="Q359" s="82"/>
      <c r="R359" s="82"/>
      <c r="S359" s="82"/>
      <c r="T359" s="83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5" t="s">
        <v>122</v>
      </c>
      <c r="AU359" s="15" t="s">
        <v>79</v>
      </c>
    </row>
    <row r="360" spans="1:47" s="2" customFormat="1" ht="12">
      <c r="A360" s="36"/>
      <c r="B360" s="37"/>
      <c r="C360" s="38"/>
      <c r="D360" s="214" t="s">
        <v>128</v>
      </c>
      <c r="E360" s="38"/>
      <c r="F360" s="215" t="s">
        <v>516</v>
      </c>
      <c r="G360" s="38"/>
      <c r="H360" s="38"/>
      <c r="I360" s="211"/>
      <c r="J360" s="38"/>
      <c r="K360" s="38"/>
      <c r="L360" s="42"/>
      <c r="M360" s="212"/>
      <c r="N360" s="213"/>
      <c r="O360" s="82"/>
      <c r="P360" s="82"/>
      <c r="Q360" s="82"/>
      <c r="R360" s="82"/>
      <c r="S360" s="82"/>
      <c r="T360" s="83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5" t="s">
        <v>128</v>
      </c>
      <c r="AU360" s="15" t="s">
        <v>79</v>
      </c>
    </row>
    <row r="361" spans="1:65" s="2" customFormat="1" ht="16.5" customHeight="1">
      <c r="A361" s="36"/>
      <c r="B361" s="37"/>
      <c r="C361" s="196" t="s">
        <v>356</v>
      </c>
      <c r="D361" s="196" t="s">
        <v>116</v>
      </c>
      <c r="E361" s="197" t="s">
        <v>517</v>
      </c>
      <c r="F361" s="198" t="s">
        <v>518</v>
      </c>
      <c r="G361" s="199" t="s">
        <v>125</v>
      </c>
      <c r="H361" s="200">
        <v>5</v>
      </c>
      <c r="I361" s="201"/>
      <c r="J361" s="202">
        <f>ROUND(I361*H361,2)</f>
        <v>0</v>
      </c>
      <c r="K361" s="198" t="s">
        <v>19</v>
      </c>
      <c r="L361" s="42"/>
      <c r="M361" s="203" t="s">
        <v>19</v>
      </c>
      <c r="N361" s="204" t="s">
        <v>42</v>
      </c>
      <c r="O361" s="82"/>
      <c r="P361" s="205">
        <f>O361*H361</f>
        <v>0</v>
      </c>
      <c r="Q361" s="205">
        <v>0</v>
      </c>
      <c r="R361" s="205">
        <f>Q361*H361</f>
        <v>0</v>
      </c>
      <c r="S361" s="205">
        <v>0</v>
      </c>
      <c r="T361" s="206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207" t="s">
        <v>121</v>
      </c>
      <c r="AT361" s="207" t="s">
        <v>116</v>
      </c>
      <c r="AU361" s="207" t="s">
        <v>79</v>
      </c>
      <c r="AY361" s="15" t="s">
        <v>115</v>
      </c>
      <c r="BE361" s="208">
        <f>IF(N361="základní",J361,0)</f>
        <v>0</v>
      </c>
      <c r="BF361" s="208">
        <f>IF(N361="snížená",J361,0)</f>
        <v>0</v>
      </c>
      <c r="BG361" s="208">
        <f>IF(N361="zákl. přenesená",J361,0)</f>
        <v>0</v>
      </c>
      <c r="BH361" s="208">
        <f>IF(N361="sníž. přenesená",J361,0)</f>
        <v>0</v>
      </c>
      <c r="BI361" s="208">
        <f>IF(N361="nulová",J361,0)</f>
        <v>0</v>
      </c>
      <c r="BJ361" s="15" t="s">
        <v>79</v>
      </c>
      <c r="BK361" s="208">
        <f>ROUND(I361*H361,2)</f>
        <v>0</v>
      </c>
      <c r="BL361" s="15" t="s">
        <v>121</v>
      </c>
      <c r="BM361" s="207" t="s">
        <v>537</v>
      </c>
    </row>
    <row r="362" spans="1:47" s="2" customFormat="1" ht="12">
      <c r="A362" s="36"/>
      <c r="B362" s="37"/>
      <c r="C362" s="38"/>
      <c r="D362" s="209" t="s">
        <v>122</v>
      </c>
      <c r="E362" s="38"/>
      <c r="F362" s="210" t="s">
        <v>518</v>
      </c>
      <c r="G362" s="38"/>
      <c r="H362" s="38"/>
      <c r="I362" s="211"/>
      <c r="J362" s="38"/>
      <c r="K362" s="38"/>
      <c r="L362" s="42"/>
      <c r="M362" s="212"/>
      <c r="N362" s="213"/>
      <c r="O362" s="82"/>
      <c r="P362" s="82"/>
      <c r="Q362" s="82"/>
      <c r="R362" s="82"/>
      <c r="S362" s="82"/>
      <c r="T362" s="83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5" t="s">
        <v>122</v>
      </c>
      <c r="AU362" s="15" t="s">
        <v>79</v>
      </c>
    </row>
    <row r="363" spans="1:65" s="2" customFormat="1" ht="16.5" customHeight="1">
      <c r="A363" s="36"/>
      <c r="B363" s="37"/>
      <c r="C363" s="196" t="s">
        <v>538</v>
      </c>
      <c r="D363" s="196" t="s">
        <v>116</v>
      </c>
      <c r="E363" s="197" t="s">
        <v>521</v>
      </c>
      <c r="F363" s="198" t="s">
        <v>522</v>
      </c>
      <c r="G363" s="199" t="s">
        <v>133</v>
      </c>
      <c r="H363" s="200">
        <v>6</v>
      </c>
      <c r="I363" s="201"/>
      <c r="J363" s="202">
        <f>ROUND(I363*H363,2)</f>
        <v>0</v>
      </c>
      <c r="K363" s="198" t="s">
        <v>19</v>
      </c>
      <c r="L363" s="42"/>
      <c r="M363" s="203" t="s">
        <v>19</v>
      </c>
      <c r="N363" s="204" t="s">
        <v>42</v>
      </c>
      <c r="O363" s="82"/>
      <c r="P363" s="205">
        <f>O363*H363</f>
        <v>0</v>
      </c>
      <c r="Q363" s="205">
        <v>0</v>
      </c>
      <c r="R363" s="205">
        <f>Q363*H363</f>
        <v>0</v>
      </c>
      <c r="S363" s="205">
        <v>0</v>
      </c>
      <c r="T363" s="206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07" t="s">
        <v>121</v>
      </c>
      <c r="AT363" s="207" t="s">
        <v>116</v>
      </c>
      <c r="AU363" s="207" t="s">
        <v>79</v>
      </c>
      <c r="AY363" s="15" t="s">
        <v>115</v>
      </c>
      <c r="BE363" s="208">
        <f>IF(N363="základní",J363,0)</f>
        <v>0</v>
      </c>
      <c r="BF363" s="208">
        <f>IF(N363="snížená",J363,0)</f>
        <v>0</v>
      </c>
      <c r="BG363" s="208">
        <f>IF(N363="zákl. přenesená",J363,0)</f>
        <v>0</v>
      </c>
      <c r="BH363" s="208">
        <f>IF(N363="sníž. přenesená",J363,0)</f>
        <v>0</v>
      </c>
      <c r="BI363" s="208">
        <f>IF(N363="nulová",J363,0)</f>
        <v>0</v>
      </c>
      <c r="BJ363" s="15" t="s">
        <v>79</v>
      </c>
      <c r="BK363" s="208">
        <f>ROUND(I363*H363,2)</f>
        <v>0</v>
      </c>
      <c r="BL363" s="15" t="s">
        <v>121</v>
      </c>
      <c r="BM363" s="207" t="s">
        <v>539</v>
      </c>
    </row>
    <row r="364" spans="1:47" s="2" customFormat="1" ht="12">
      <c r="A364" s="36"/>
      <c r="B364" s="37"/>
      <c r="C364" s="38"/>
      <c r="D364" s="209" t="s">
        <v>122</v>
      </c>
      <c r="E364" s="38"/>
      <c r="F364" s="210" t="s">
        <v>522</v>
      </c>
      <c r="G364" s="38"/>
      <c r="H364" s="38"/>
      <c r="I364" s="211"/>
      <c r="J364" s="38"/>
      <c r="K364" s="38"/>
      <c r="L364" s="42"/>
      <c r="M364" s="212"/>
      <c r="N364" s="213"/>
      <c r="O364" s="82"/>
      <c r="P364" s="82"/>
      <c r="Q364" s="82"/>
      <c r="R364" s="82"/>
      <c r="S364" s="82"/>
      <c r="T364" s="83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5" t="s">
        <v>122</v>
      </c>
      <c r="AU364" s="15" t="s">
        <v>79</v>
      </c>
    </row>
    <row r="365" spans="1:47" s="2" customFormat="1" ht="12">
      <c r="A365" s="36"/>
      <c r="B365" s="37"/>
      <c r="C365" s="38"/>
      <c r="D365" s="209" t="s">
        <v>178</v>
      </c>
      <c r="E365" s="38"/>
      <c r="F365" s="218" t="s">
        <v>540</v>
      </c>
      <c r="G365" s="38"/>
      <c r="H365" s="38"/>
      <c r="I365" s="211"/>
      <c r="J365" s="38"/>
      <c r="K365" s="38"/>
      <c r="L365" s="42"/>
      <c r="M365" s="212"/>
      <c r="N365" s="213"/>
      <c r="O365" s="82"/>
      <c r="P365" s="82"/>
      <c r="Q365" s="82"/>
      <c r="R365" s="82"/>
      <c r="S365" s="82"/>
      <c r="T365" s="83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5" t="s">
        <v>178</v>
      </c>
      <c r="AU365" s="15" t="s">
        <v>79</v>
      </c>
    </row>
    <row r="366" spans="1:65" s="2" customFormat="1" ht="16.5" customHeight="1">
      <c r="A366" s="36"/>
      <c r="B366" s="37"/>
      <c r="C366" s="196" t="s">
        <v>541</v>
      </c>
      <c r="D366" s="196" t="s">
        <v>116</v>
      </c>
      <c r="E366" s="197" t="s">
        <v>526</v>
      </c>
      <c r="F366" s="198" t="s">
        <v>527</v>
      </c>
      <c r="G366" s="199" t="s">
        <v>133</v>
      </c>
      <c r="H366" s="200">
        <v>6</v>
      </c>
      <c r="I366" s="201"/>
      <c r="J366" s="202">
        <f>ROUND(I366*H366,2)</f>
        <v>0</v>
      </c>
      <c r="K366" s="198" t="s">
        <v>19</v>
      </c>
      <c r="L366" s="42"/>
      <c r="M366" s="203" t="s">
        <v>19</v>
      </c>
      <c r="N366" s="204" t="s">
        <v>42</v>
      </c>
      <c r="O366" s="82"/>
      <c r="P366" s="205">
        <f>O366*H366</f>
        <v>0</v>
      </c>
      <c r="Q366" s="205">
        <v>0</v>
      </c>
      <c r="R366" s="205">
        <f>Q366*H366</f>
        <v>0</v>
      </c>
      <c r="S366" s="205">
        <v>0</v>
      </c>
      <c r="T366" s="206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07" t="s">
        <v>121</v>
      </c>
      <c r="AT366" s="207" t="s">
        <v>116</v>
      </c>
      <c r="AU366" s="207" t="s">
        <v>79</v>
      </c>
      <c r="AY366" s="15" t="s">
        <v>115</v>
      </c>
      <c r="BE366" s="208">
        <f>IF(N366="základní",J366,0)</f>
        <v>0</v>
      </c>
      <c r="BF366" s="208">
        <f>IF(N366="snížená",J366,0)</f>
        <v>0</v>
      </c>
      <c r="BG366" s="208">
        <f>IF(N366="zákl. přenesená",J366,0)</f>
        <v>0</v>
      </c>
      <c r="BH366" s="208">
        <f>IF(N366="sníž. přenesená",J366,0)</f>
        <v>0</v>
      </c>
      <c r="BI366" s="208">
        <f>IF(N366="nulová",J366,0)</f>
        <v>0</v>
      </c>
      <c r="BJ366" s="15" t="s">
        <v>79</v>
      </c>
      <c r="BK366" s="208">
        <f>ROUND(I366*H366,2)</f>
        <v>0</v>
      </c>
      <c r="BL366" s="15" t="s">
        <v>121</v>
      </c>
      <c r="BM366" s="207" t="s">
        <v>542</v>
      </c>
    </row>
    <row r="367" spans="1:47" s="2" customFormat="1" ht="12">
      <c r="A367" s="36"/>
      <c r="B367" s="37"/>
      <c r="C367" s="38"/>
      <c r="D367" s="209" t="s">
        <v>122</v>
      </c>
      <c r="E367" s="38"/>
      <c r="F367" s="210" t="s">
        <v>527</v>
      </c>
      <c r="G367" s="38"/>
      <c r="H367" s="38"/>
      <c r="I367" s="211"/>
      <c r="J367" s="38"/>
      <c r="K367" s="38"/>
      <c r="L367" s="42"/>
      <c r="M367" s="212"/>
      <c r="N367" s="213"/>
      <c r="O367" s="82"/>
      <c r="P367" s="82"/>
      <c r="Q367" s="82"/>
      <c r="R367" s="82"/>
      <c r="S367" s="82"/>
      <c r="T367" s="83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5" t="s">
        <v>122</v>
      </c>
      <c r="AU367" s="15" t="s">
        <v>79</v>
      </c>
    </row>
    <row r="368" spans="1:65" s="2" customFormat="1" ht="16.5" customHeight="1">
      <c r="A368" s="36"/>
      <c r="B368" s="37"/>
      <c r="C368" s="196" t="s">
        <v>365</v>
      </c>
      <c r="D368" s="196" t="s">
        <v>116</v>
      </c>
      <c r="E368" s="197" t="s">
        <v>543</v>
      </c>
      <c r="F368" s="198" t="s">
        <v>544</v>
      </c>
      <c r="G368" s="199" t="s">
        <v>119</v>
      </c>
      <c r="H368" s="200">
        <v>1.44</v>
      </c>
      <c r="I368" s="201"/>
      <c r="J368" s="202">
        <f>ROUND(I368*H368,2)</f>
        <v>0</v>
      </c>
      <c r="K368" s="198" t="s">
        <v>19</v>
      </c>
      <c r="L368" s="42"/>
      <c r="M368" s="203" t="s">
        <v>19</v>
      </c>
      <c r="N368" s="204" t="s">
        <v>42</v>
      </c>
      <c r="O368" s="82"/>
      <c r="P368" s="205">
        <f>O368*H368</f>
        <v>0</v>
      </c>
      <c r="Q368" s="205">
        <v>0</v>
      </c>
      <c r="R368" s="205">
        <f>Q368*H368</f>
        <v>0</v>
      </c>
      <c r="S368" s="205">
        <v>0</v>
      </c>
      <c r="T368" s="206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07" t="s">
        <v>121</v>
      </c>
      <c r="AT368" s="207" t="s">
        <v>116</v>
      </c>
      <c r="AU368" s="207" t="s">
        <v>79</v>
      </c>
      <c r="AY368" s="15" t="s">
        <v>115</v>
      </c>
      <c r="BE368" s="208">
        <f>IF(N368="základní",J368,0)</f>
        <v>0</v>
      </c>
      <c r="BF368" s="208">
        <f>IF(N368="snížená",J368,0)</f>
        <v>0</v>
      </c>
      <c r="BG368" s="208">
        <f>IF(N368="zákl. přenesená",J368,0)</f>
        <v>0</v>
      </c>
      <c r="BH368" s="208">
        <f>IF(N368="sníž. přenesená",J368,0)</f>
        <v>0</v>
      </c>
      <c r="BI368" s="208">
        <f>IF(N368="nulová",J368,0)</f>
        <v>0</v>
      </c>
      <c r="BJ368" s="15" t="s">
        <v>79</v>
      </c>
      <c r="BK368" s="208">
        <f>ROUND(I368*H368,2)</f>
        <v>0</v>
      </c>
      <c r="BL368" s="15" t="s">
        <v>121</v>
      </c>
      <c r="BM368" s="207" t="s">
        <v>545</v>
      </c>
    </row>
    <row r="369" spans="1:47" s="2" customFormat="1" ht="12">
      <c r="A369" s="36"/>
      <c r="B369" s="37"/>
      <c r="C369" s="38"/>
      <c r="D369" s="209" t="s">
        <v>122</v>
      </c>
      <c r="E369" s="38"/>
      <c r="F369" s="210" t="s">
        <v>544</v>
      </c>
      <c r="G369" s="38"/>
      <c r="H369" s="38"/>
      <c r="I369" s="211"/>
      <c r="J369" s="38"/>
      <c r="K369" s="38"/>
      <c r="L369" s="42"/>
      <c r="M369" s="212"/>
      <c r="N369" s="213"/>
      <c r="O369" s="82"/>
      <c r="P369" s="82"/>
      <c r="Q369" s="82"/>
      <c r="R369" s="82"/>
      <c r="S369" s="82"/>
      <c r="T369" s="83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5" t="s">
        <v>122</v>
      </c>
      <c r="AU369" s="15" t="s">
        <v>79</v>
      </c>
    </row>
    <row r="370" spans="1:65" s="2" customFormat="1" ht="16.5" customHeight="1">
      <c r="A370" s="36"/>
      <c r="B370" s="37"/>
      <c r="C370" s="196" t="s">
        <v>546</v>
      </c>
      <c r="D370" s="196" t="s">
        <v>116</v>
      </c>
      <c r="E370" s="197" t="s">
        <v>505</v>
      </c>
      <c r="F370" s="198" t="s">
        <v>506</v>
      </c>
      <c r="G370" s="199" t="s">
        <v>119</v>
      </c>
      <c r="H370" s="200">
        <v>1.44</v>
      </c>
      <c r="I370" s="201"/>
      <c r="J370" s="202">
        <f>ROUND(I370*H370,2)</f>
        <v>0</v>
      </c>
      <c r="K370" s="198" t="s">
        <v>19</v>
      </c>
      <c r="L370" s="42"/>
      <c r="M370" s="203" t="s">
        <v>19</v>
      </c>
      <c r="N370" s="204" t="s">
        <v>42</v>
      </c>
      <c r="O370" s="82"/>
      <c r="P370" s="205">
        <f>O370*H370</f>
        <v>0</v>
      </c>
      <c r="Q370" s="205">
        <v>0</v>
      </c>
      <c r="R370" s="205">
        <f>Q370*H370</f>
        <v>0</v>
      </c>
      <c r="S370" s="205">
        <v>0</v>
      </c>
      <c r="T370" s="206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207" t="s">
        <v>121</v>
      </c>
      <c r="AT370" s="207" t="s">
        <v>116</v>
      </c>
      <c r="AU370" s="207" t="s">
        <v>79</v>
      </c>
      <c r="AY370" s="15" t="s">
        <v>115</v>
      </c>
      <c r="BE370" s="208">
        <f>IF(N370="základní",J370,0)</f>
        <v>0</v>
      </c>
      <c r="BF370" s="208">
        <f>IF(N370="snížená",J370,0)</f>
        <v>0</v>
      </c>
      <c r="BG370" s="208">
        <f>IF(N370="zákl. přenesená",J370,0)</f>
        <v>0</v>
      </c>
      <c r="BH370" s="208">
        <f>IF(N370="sníž. přenesená",J370,0)</f>
        <v>0</v>
      </c>
      <c r="BI370" s="208">
        <f>IF(N370="nulová",J370,0)</f>
        <v>0</v>
      </c>
      <c r="BJ370" s="15" t="s">
        <v>79</v>
      </c>
      <c r="BK370" s="208">
        <f>ROUND(I370*H370,2)</f>
        <v>0</v>
      </c>
      <c r="BL370" s="15" t="s">
        <v>121</v>
      </c>
      <c r="BM370" s="207" t="s">
        <v>547</v>
      </c>
    </row>
    <row r="371" spans="1:47" s="2" customFormat="1" ht="12">
      <c r="A371" s="36"/>
      <c r="B371" s="37"/>
      <c r="C371" s="38"/>
      <c r="D371" s="209" t="s">
        <v>122</v>
      </c>
      <c r="E371" s="38"/>
      <c r="F371" s="210" t="s">
        <v>506</v>
      </c>
      <c r="G371" s="38"/>
      <c r="H371" s="38"/>
      <c r="I371" s="211"/>
      <c r="J371" s="38"/>
      <c r="K371" s="38"/>
      <c r="L371" s="42"/>
      <c r="M371" s="212"/>
      <c r="N371" s="213"/>
      <c r="O371" s="82"/>
      <c r="P371" s="82"/>
      <c r="Q371" s="82"/>
      <c r="R371" s="82"/>
      <c r="S371" s="82"/>
      <c r="T371" s="83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5" t="s">
        <v>122</v>
      </c>
      <c r="AU371" s="15" t="s">
        <v>79</v>
      </c>
    </row>
    <row r="372" spans="1:65" s="2" customFormat="1" ht="16.5" customHeight="1">
      <c r="A372" s="36"/>
      <c r="B372" s="37"/>
      <c r="C372" s="196" t="s">
        <v>369</v>
      </c>
      <c r="D372" s="196" t="s">
        <v>116</v>
      </c>
      <c r="E372" s="197" t="s">
        <v>508</v>
      </c>
      <c r="F372" s="198" t="s">
        <v>509</v>
      </c>
      <c r="G372" s="199" t="s">
        <v>133</v>
      </c>
      <c r="H372" s="200">
        <v>6</v>
      </c>
      <c r="I372" s="201"/>
      <c r="J372" s="202">
        <f>ROUND(I372*H372,2)</f>
        <v>0</v>
      </c>
      <c r="K372" s="198" t="s">
        <v>19</v>
      </c>
      <c r="L372" s="42"/>
      <c r="M372" s="203" t="s">
        <v>19</v>
      </c>
      <c r="N372" s="204" t="s">
        <v>42</v>
      </c>
      <c r="O372" s="82"/>
      <c r="P372" s="205">
        <f>O372*H372</f>
        <v>0</v>
      </c>
      <c r="Q372" s="205">
        <v>0</v>
      </c>
      <c r="R372" s="205">
        <f>Q372*H372</f>
        <v>0</v>
      </c>
      <c r="S372" s="205">
        <v>0</v>
      </c>
      <c r="T372" s="206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207" t="s">
        <v>121</v>
      </c>
      <c r="AT372" s="207" t="s">
        <v>116</v>
      </c>
      <c r="AU372" s="207" t="s">
        <v>79</v>
      </c>
      <c r="AY372" s="15" t="s">
        <v>115</v>
      </c>
      <c r="BE372" s="208">
        <f>IF(N372="základní",J372,0)</f>
        <v>0</v>
      </c>
      <c r="BF372" s="208">
        <f>IF(N372="snížená",J372,0)</f>
        <v>0</v>
      </c>
      <c r="BG372" s="208">
        <f>IF(N372="zákl. přenesená",J372,0)</f>
        <v>0</v>
      </c>
      <c r="BH372" s="208">
        <f>IF(N372="sníž. přenesená",J372,0)</f>
        <v>0</v>
      </c>
      <c r="BI372" s="208">
        <f>IF(N372="nulová",J372,0)</f>
        <v>0</v>
      </c>
      <c r="BJ372" s="15" t="s">
        <v>79</v>
      </c>
      <c r="BK372" s="208">
        <f>ROUND(I372*H372,2)</f>
        <v>0</v>
      </c>
      <c r="BL372" s="15" t="s">
        <v>121</v>
      </c>
      <c r="BM372" s="207" t="s">
        <v>548</v>
      </c>
    </row>
    <row r="373" spans="1:47" s="2" customFormat="1" ht="12">
      <c r="A373" s="36"/>
      <c r="B373" s="37"/>
      <c r="C373" s="38"/>
      <c r="D373" s="209" t="s">
        <v>122</v>
      </c>
      <c r="E373" s="38"/>
      <c r="F373" s="210" t="s">
        <v>509</v>
      </c>
      <c r="G373" s="38"/>
      <c r="H373" s="38"/>
      <c r="I373" s="211"/>
      <c r="J373" s="38"/>
      <c r="K373" s="38"/>
      <c r="L373" s="42"/>
      <c r="M373" s="212"/>
      <c r="N373" s="213"/>
      <c r="O373" s="82"/>
      <c r="P373" s="82"/>
      <c r="Q373" s="82"/>
      <c r="R373" s="82"/>
      <c r="S373" s="82"/>
      <c r="T373" s="83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5" t="s">
        <v>122</v>
      </c>
      <c r="AU373" s="15" t="s">
        <v>79</v>
      </c>
    </row>
    <row r="374" spans="1:65" s="2" customFormat="1" ht="16.5" customHeight="1">
      <c r="A374" s="36"/>
      <c r="B374" s="37"/>
      <c r="C374" s="196" t="s">
        <v>549</v>
      </c>
      <c r="D374" s="196" t="s">
        <v>116</v>
      </c>
      <c r="E374" s="197" t="s">
        <v>550</v>
      </c>
      <c r="F374" s="198" t="s">
        <v>551</v>
      </c>
      <c r="G374" s="199" t="s">
        <v>133</v>
      </c>
      <c r="H374" s="200">
        <v>18</v>
      </c>
      <c r="I374" s="201"/>
      <c r="J374" s="202">
        <f>ROUND(I374*H374,2)</f>
        <v>0</v>
      </c>
      <c r="K374" s="198" t="s">
        <v>19</v>
      </c>
      <c r="L374" s="42"/>
      <c r="M374" s="203" t="s">
        <v>19</v>
      </c>
      <c r="N374" s="204" t="s">
        <v>42</v>
      </c>
      <c r="O374" s="82"/>
      <c r="P374" s="205">
        <f>O374*H374</f>
        <v>0</v>
      </c>
      <c r="Q374" s="205">
        <v>0</v>
      </c>
      <c r="R374" s="205">
        <f>Q374*H374</f>
        <v>0</v>
      </c>
      <c r="S374" s="205">
        <v>0</v>
      </c>
      <c r="T374" s="206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07" t="s">
        <v>121</v>
      </c>
      <c r="AT374" s="207" t="s">
        <v>116</v>
      </c>
      <c r="AU374" s="207" t="s">
        <v>79</v>
      </c>
      <c r="AY374" s="15" t="s">
        <v>115</v>
      </c>
      <c r="BE374" s="208">
        <f>IF(N374="základní",J374,0)</f>
        <v>0</v>
      </c>
      <c r="BF374" s="208">
        <f>IF(N374="snížená",J374,0)</f>
        <v>0</v>
      </c>
      <c r="BG374" s="208">
        <f>IF(N374="zákl. přenesená",J374,0)</f>
        <v>0</v>
      </c>
      <c r="BH374" s="208">
        <f>IF(N374="sníž. přenesená",J374,0)</f>
        <v>0</v>
      </c>
      <c r="BI374" s="208">
        <f>IF(N374="nulová",J374,0)</f>
        <v>0</v>
      </c>
      <c r="BJ374" s="15" t="s">
        <v>79</v>
      </c>
      <c r="BK374" s="208">
        <f>ROUND(I374*H374,2)</f>
        <v>0</v>
      </c>
      <c r="BL374" s="15" t="s">
        <v>121</v>
      </c>
      <c r="BM374" s="207" t="s">
        <v>552</v>
      </c>
    </row>
    <row r="375" spans="1:47" s="2" customFormat="1" ht="12">
      <c r="A375" s="36"/>
      <c r="B375" s="37"/>
      <c r="C375" s="38"/>
      <c r="D375" s="209" t="s">
        <v>122</v>
      </c>
      <c r="E375" s="38"/>
      <c r="F375" s="210" t="s">
        <v>551</v>
      </c>
      <c r="G375" s="38"/>
      <c r="H375" s="38"/>
      <c r="I375" s="211"/>
      <c r="J375" s="38"/>
      <c r="K375" s="38"/>
      <c r="L375" s="42"/>
      <c r="M375" s="212"/>
      <c r="N375" s="213"/>
      <c r="O375" s="82"/>
      <c r="P375" s="82"/>
      <c r="Q375" s="82"/>
      <c r="R375" s="82"/>
      <c r="S375" s="82"/>
      <c r="T375" s="83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5" t="s">
        <v>122</v>
      </c>
      <c r="AU375" s="15" t="s">
        <v>79</v>
      </c>
    </row>
    <row r="376" spans="1:65" s="2" customFormat="1" ht="16.5" customHeight="1">
      <c r="A376" s="36"/>
      <c r="B376" s="37"/>
      <c r="C376" s="196" t="s">
        <v>372</v>
      </c>
      <c r="D376" s="196" t="s">
        <v>116</v>
      </c>
      <c r="E376" s="197" t="s">
        <v>517</v>
      </c>
      <c r="F376" s="198" t="s">
        <v>518</v>
      </c>
      <c r="G376" s="199" t="s">
        <v>125</v>
      </c>
      <c r="H376" s="200">
        <v>4</v>
      </c>
      <c r="I376" s="201"/>
      <c r="J376" s="202">
        <f>ROUND(I376*H376,2)</f>
        <v>0</v>
      </c>
      <c r="K376" s="198" t="s">
        <v>19</v>
      </c>
      <c r="L376" s="42"/>
      <c r="M376" s="203" t="s">
        <v>19</v>
      </c>
      <c r="N376" s="204" t="s">
        <v>42</v>
      </c>
      <c r="O376" s="82"/>
      <c r="P376" s="205">
        <f>O376*H376</f>
        <v>0</v>
      </c>
      <c r="Q376" s="205">
        <v>0</v>
      </c>
      <c r="R376" s="205">
        <f>Q376*H376</f>
        <v>0</v>
      </c>
      <c r="S376" s="205">
        <v>0</v>
      </c>
      <c r="T376" s="206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207" t="s">
        <v>121</v>
      </c>
      <c r="AT376" s="207" t="s">
        <v>116</v>
      </c>
      <c r="AU376" s="207" t="s">
        <v>79</v>
      </c>
      <c r="AY376" s="15" t="s">
        <v>115</v>
      </c>
      <c r="BE376" s="208">
        <f>IF(N376="základní",J376,0)</f>
        <v>0</v>
      </c>
      <c r="BF376" s="208">
        <f>IF(N376="snížená",J376,0)</f>
        <v>0</v>
      </c>
      <c r="BG376" s="208">
        <f>IF(N376="zákl. přenesená",J376,0)</f>
        <v>0</v>
      </c>
      <c r="BH376" s="208">
        <f>IF(N376="sníž. přenesená",J376,0)</f>
        <v>0</v>
      </c>
      <c r="BI376" s="208">
        <f>IF(N376="nulová",J376,0)</f>
        <v>0</v>
      </c>
      <c r="BJ376" s="15" t="s">
        <v>79</v>
      </c>
      <c r="BK376" s="208">
        <f>ROUND(I376*H376,2)</f>
        <v>0</v>
      </c>
      <c r="BL376" s="15" t="s">
        <v>121</v>
      </c>
      <c r="BM376" s="207" t="s">
        <v>553</v>
      </c>
    </row>
    <row r="377" spans="1:47" s="2" customFormat="1" ht="12">
      <c r="A377" s="36"/>
      <c r="B377" s="37"/>
      <c r="C377" s="38"/>
      <c r="D377" s="209" t="s">
        <v>122</v>
      </c>
      <c r="E377" s="38"/>
      <c r="F377" s="210" t="s">
        <v>518</v>
      </c>
      <c r="G377" s="38"/>
      <c r="H377" s="38"/>
      <c r="I377" s="211"/>
      <c r="J377" s="38"/>
      <c r="K377" s="38"/>
      <c r="L377" s="42"/>
      <c r="M377" s="212"/>
      <c r="N377" s="213"/>
      <c r="O377" s="82"/>
      <c r="P377" s="82"/>
      <c r="Q377" s="82"/>
      <c r="R377" s="82"/>
      <c r="S377" s="82"/>
      <c r="T377" s="83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5" t="s">
        <v>122</v>
      </c>
      <c r="AU377" s="15" t="s">
        <v>79</v>
      </c>
    </row>
    <row r="378" spans="1:65" s="2" customFormat="1" ht="16.5" customHeight="1">
      <c r="A378" s="36"/>
      <c r="B378" s="37"/>
      <c r="C378" s="196" t="s">
        <v>554</v>
      </c>
      <c r="D378" s="196" t="s">
        <v>116</v>
      </c>
      <c r="E378" s="197" t="s">
        <v>555</v>
      </c>
      <c r="F378" s="198" t="s">
        <v>556</v>
      </c>
      <c r="G378" s="199" t="s">
        <v>133</v>
      </c>
      <c r="H378" s="200">
        <v>6</v>
      </c>
      <c r="I378" s="201"/>
      <c r="J378" s="202">
        <f>ROUND(I378*H378,2)</f>
        <v>0</v>
      </c>
      <c r="K378" s="198" t="s">
        <v>19</v>
      </c>
      <c r="L378" s="42"/>
      <c r="M378" s="203" t="s">
        <v>19</v>
      </c>
      <c r="N378" s="204" t="s">
        <v>42</v>
      </c>
      <c r="O378" s="82"/>
      <c r="P378" s="205">
        <f>O378*H378</f>
        <v>0</v>
      </c>
      <c r="Q378" s="205">
        <v>0</v>
      </c>
      <c r="R378" s="205">
        <f>Q378*H378</f>
        <v>0</v>
      </c>
      <c r="S378" s="205">
        <v>0</v>
      </c>
      <c r="T378" s="206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207" t="s">
        <v>121</v>
      </c>
      <c r="AT378" s="207" t="s">
        <v>116</v>
      </c>
      <c r="AU378" s="207" t="s">
        <v>79</v>
      </c>
      <c r="AY378" s="15" t="s">
        <v>115</v>
      </c>
      <c r="BE378" s="208">
        <f>IF(N378="základní",J378,0)</f>
        <v>0</v>
      </c>
      <c r="BF378" s="208">
        <f>IF(N378="snížená",J378,0)</f>
        <v>0</v>
      </c>
      <c r="BG378" s="208">
        <f>IF(N378="zákl. přenesená",J378,0)</f>
        <v>0</v>
      </c>
      <c r="BH378" s="208">
        <f>IF(N378="sníž. přenesená",J378,0)</f>
        <v>0</v>
      </c>
      <c r="BI378" s="208">
        <f>IF(N378="nulová",J378,0)</f>
        <v>0</v>
      </c>
      <c r="BJ378" s="15" t="s">
        <v>79</v>
      </c>
      <c r="BK378" s="208">
        <f>ROUND(I378*H378,2)</f>
        <v>0</v>
      </c>
      <c r="BL378" s="15" t="s">
        <v>121</v>
      </c>
      <c r="BM378" s="207" t="s">
        <v>557</v>
      </c>
    </row>
    <row r="379" spans="1:47" s="2" customFormat="1" ht="12">
      <c r="A379" s="36"/>
      <c r="B379" s="37"/>
      <c r="C379" s="38"/>
      <c r="D379" s="209" t="s">
        <v>122</v>
      </c>
      <c r="E379" s="38"/>
      <c r="F379" s="210" t="s">
        <v>556</v>
      </c>
      <c r="G379" s="38"/>
      <c r="H379" s="38"/>
      <c r="I379" s="211"/>
      <c r="J379" s="38"/>
      <c r="K379" s="38"/>
      <c r="L379" s="42"/>
      <c r="M379" s="212"/>
      <c r="N379" s="213"/>
      <c r="O379" s="82"/>
      <c r="P379" s="82"/>
      <c r="Q379" s="82"/>
      <c r="R379" s="82"/>
      <c r="S379" s="82"/>
      <c r="T379" s="83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5" t="s">
        <v>122</v>
      </c>
      <c r="AU379" s="15" t="s">
        <v>79</v>
      </c>
    </row>
    <row r="380" spans="1:65" s="2" customFormat="1" ht="16.5" customHeight="1">
      <c r="A380" s="36"/>
      <c r="B380" s="37"/>
      <c r="C380" s="196" t="s">
        <v>376</v>
      </c>
      <c r="D380" s="196" t="s">
        <v>116</v>
      </c>
      <c r="E380" s="197" t="s">
        <v>558</v>
      </c>
      <c r="F380" s="198" t="s">
        <v>559</v>
      </c>
      <c r="G380" s="199" t="s">
        <v>119</v>
      </c>
      <c r="H380" s="200">
        <v>0.5</v>
      </c>
      <c r="I380" s="201"/>
      <c r="J380" s="202">
        <f>ROUND(I380*H380,2)</f>
        <v>0</v>
      </c>
      <c r="K380" s="198" t="s">
        <v>19</v>
      </c>
      <c r="L380" s="42"/>
      <c r="M380" s="203" t="s">
        <v>19</v>
      </c>
      <c r="N380" s="204" t="s">
        <v>42</v>
      </c>
      <c r="O380" s="82"/>
      <c r="P380" s="205">
        <f>O380*H380</f>
        <v>0</v>
      </c>
      <c r="Q380" s="205">
        <v>0</v>
      </c>
      <c r="R380" s="205">
        <f>Q380*H380</f>
        <v>0</v>
      </c>
      <c r="S380" s="205">
        <v>0</v>
      </c>
      <c r="T380" s="206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07" t="s">
        <v>121</v>
      </c>
      <c r="AT380" s="207" t="s">
        <v>116</v>
      </c>
      <c r="AU380" s="207" t="s">
        <v>79</v>
      </c>
      <c r="AY380" s="15" t="s">
        <v>115</v>
      </c>
      <c r="BE380" s="208">
        <f>IF(N380="základní",J380,0)</f>
        <v>0</v>
      </c>
      <c r="BF380" s="208">
        <f>IF(N380="snížená",J380,0)</f>
        <v>0</v>
      </c>
      <c r="BG380" s="208">
        <f>IF(N380="zákl. přenesená",J380,0)</f>
        <v>0</v>
      </c>
      <c r="BH380" s="208">
        <f>IF(N380="sníž. přenesená",J380,0)</f>
        <v>0</v>
      </c>
      <c r="BI380" s="208">
        <f>IF(N380="nulová",J380,0)</f>
        <v>0</v>
      </c>
      <c r="BJ380" s="15" t="s">
        <v>79</v>
      </c>
      <c r="BK380" s="208">
        <f>ROUND(I380*H380,2)</f>
        <v>0</v>
      </c>
      <c r="BL380" s="15" t="s">
        <v>121</v>
      </c>
      <c r="BM380" s="207" t="s">
        <v>560</v>
      </c>
    </row>
    <row r="381" spans="1:47" s="2" customFormat="1" ht="12">
      <c r="A381" s="36"/>
      <c r="B381" s="37"/>
      <c r="C381" s="38"/>
      <c r="D381" s="209" t="s">
        <v>122</v>
      </c>
      <c r="E381" s="38"/>
      <c r="F381" s="210" t="s">
        <v>559</v>
      </c>
      <c r="G381" s="38"/>
      <c r="H381" s="38"/>
      <c r="I381" s="211"/>
      <c r="J381" s="38"/>
      <c r="K381" s="38"/>
      <c r="L381" s="42"/>
      <c r="M381" s="212"/>
      <c r="N381" s="213"/>
      <c r="O381" s="82"/>
      <c r="P381" s="82"/>
      <c r="Q381" s="82"/>
      <c r="R381" s="82"/>
      <c r="S381" s="82"/>
      <c r="T381" s="83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5" t="s">
        <v>122</v>
      </c>
      <c r="AU381" s="15" t="s">
        <v>79</v>
      </c>
    </row>
    <row r="382" spans="1:65" s="2" customFormat="1" ht="16.5" customHeight="1">
      <c r="A382" s="36"/>
      <c r="B382" s="37"/>
      <c r="C382" s="196" t="s">
        <v>561</v>
      </c>
      <c r="D382" s="196" t="s">
        <v>116</v>
      </c>
      <c r="E382" s="197" t="s">
        <v>521</v>
      </c>
      <c r="F382" s="198" t="s">
        <v>522</v>
      </c>
      <c r="G382" s="199" t="s">
        <v>133</v>
      </c>
      <c r="H382" s="200">
        <v>6</v>
      </c>
      <c r="I382" s="201"/>
      <c r="J382" s="202">
        <f>ROUND(I382*H382,2)</f>
        <v>0</v>
      </c>
      <c r="K382" s="198" t="s">
        <v>19</v>
      </c>
      <c r="L382" s="42"/>
      <c r="M382" s="203" t="s">
        <v>19</v>
      </c>
      <c r="N382" s="204" t="s">
        <v>42</v>
      </c>
      <c r="O382" s="82"/>
      <c r="P382" s="205">
        <f>O382*H382</f>
        <v>0</v>
      </c>
      <c r="Q382" s="205">
        <v>0</v>
      </c>
      <c r="R382" s="205">
        <f>Q382*H382</f>
        <v>0</v>
      </c>
      <c r="S382" s="205">
        <v>0</v>
      </c>
      <c r="T382" s="206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07" t="s">
        <v>121</v>
      </c>
      <c r="AT382" s="207" t="s">
        <v>116</v>
      </c>
      <c r="AU382" s="207" t="s">
        <v>79</v>
      </c>
      <c r="AY382" s="15" t="s">
        <v>115</v>
      </c>
      <c r="BE382" s="208">
        <f>IF(N382="základní",J382,0)</f>
        <v>0</v>
      </c>
      <c r="BF382" s="208">
        <f>IF(N382="snížená",J382,0)</f>
        <v>0</v>
      </c>
      <c r="BG382" s="208">
        <f>IF(N382="zákl. přenesená",J382,0)</f>
        <v>0</v>
      </c>
      <c r="BH382" s="208">
        <f>IF(N382="sníž. přenesená",J382,0)</f>
        <v>0</v>
      </c>
      <c r="BI382" s="208">
        <f>IF(N382="nulová",J382,0)</f>
        <v>0</v>
      </c>
      <c r="BJ382" s="15" t="s">
        <v>79</v>
      </c>
      <c r="BK382" s="208">
        <f>ROUND(I382*H382,2)</f>
        <v>0</v>
      </c>
      <c r="BL382" s="15" t="s">
        <v>121</v>
      </c>
      <c r="BM382" s="207" t="s">
        <v>562</v>
      </c>
    </row>
    <row r="383" spans="1:47" s="2" customFormat="1" ht="12">
      <c r="A383" s="36"/>
      <c r="B383" s="37"/>
      <c r="C383" s="38"/>
      <c r="D383" s="209" t="s">
        <v>122</v>
      </c>
      <c r="E383" s="38"/>
      <c r="F383" s="210" t="s">
        <v>522</v>
      </c>
      <c r="G383" s="38"/>
      <c r="H383" s="38"/>
      <c r="I383" s="211"/>
      <c r="J383" s="38"/>
      <c r="K383" s="38"/>
      <c r="L383" s="42"/>
      <c r="M383" s="212"/>
      <c r="N383" s="213"/>
      <c r="O383" s="82"/>
      <c r="P383" s="82"/>
      <c r="Q383" s="82"/>
      <c r="R383" s="82"/>
      <c r="S383" s="82"/>
      <c r="T383" s="83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5" t="s">
        <v>122</v>
      </c>
      <c r="AU383" s="15" t="s">
        <v>79</v>
      </c>
    </row>
    <row r="384" spans="1:47" s="2" customFormat="1" ht="12">
      <c r="A384" s="36"/>
      <c r="B384" s="37"/>
      <c r="C384" s="38"/>
      <c r="D384" s="209" t="s">
        <v>178</v>
      </c>
      <c r="E384" s="38"/>
      <c r="F384" s="218" t="s">
        <v>563</v>
      </c>
      <c r="G384" s="38"/>
      <c r="H384" s="38"/>
      <c r="I384" s="211"/>
      <c r="J384" s="38"/>
      <c r="K384" s="38"/>
      <c r="L384" s="42"/>
      <c r="M384" s="212"/>
      <c r="N384" s="213"/>
      <c r="O384" s="82"/>
      <c r="P384" s="82"/>
      <c r="Q384" s="82"/>
      <c r="R384" s="82"/>
      <c r="S384" s="82"/>
      <c r="T384" s="83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5" t="s">
        <v>178</v>
      </c>
      <c r="AU384" s="15" t="s">
        <v>79</v>
      </c>
    </row>
    <row r="385" spans="1:65" s="2" customFormat="1" ht="16.5" customHeight="1">
      <c r="A385" s="36"/>
      <c r="B385" s="37"/>
      <c r="C385" s="196" t="s">
        <v>564</v>
      </c>
      <c r="D385" s="196" t="s">
        <v>116</v>
      </c>
      <c r="E385" s="197" t="s">
        <v>565</v>
      </c>
      <c r="F385" s="198" t="s">
        <v>566</v>
      </c>
      <c r="G385" s="199" t="s">
        <v>125</v>
      </c>
      <c r="H385" s="200">
        <v>650</v>
      </c>
      <c r="I385" s="201"/>
      <c r="J385" s="202">
        <f>ROUND(I385*H385,2)</f>
        <v>0</v>
      </c>
      <c r="K385" s="198" t="s">
        <v>19</v>
      </c>
      <c r="L385" s="42"/>
      <c r="M385" s="203" t="s">
        <v>19</v>
      </c>
      <c r="N385" s="204" t="s">
        <v>42</v>
      </c>
      <c r="O385" s="82"/>
      <c r="P385" s="205">
        <f>O385*H385</f>
        <v>0</v>
      </c>
      <c r="Q385" s="205">
        <v>0</v>
      </c>
      <c r="R385" s="205">
        <f>Q385*H385</f>
        <v>0</v>
      </c>
      <c r="S385" s="205">
        <v>0</v>
      </c>
      <c r="T385" s="206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207" t="s">
        <v>121</v>
      </c>
      <c r="AT385" s="207" t="s">
        <v>116</v>
      </c>
      <c r="AU385" s="207" t="s">
        <v>79</v>
      </c>
      <c r="AY385" s="15" t="s">
        <v>115</v>
      </c>
      <c r="BE385" s="208">
        <f>IF(N385="základní",J385,0)</f>
        <v>0</v>
      </c>
      <c r="BF385" s="208">
        <f>IF(N385="snížená",J385,0)</f>
        <v>0</v>
      </c>
      <c r="BG385" s="208">
        <f>IF(N385="zákl. přenesená",J385,0)</f>
        <v>0</v>
      </c>
      <c r="BH385" s="208">
        <f>IF(N385="sníž. přenesená",J385,0)</f>
        <v>0</v>
      </c>
      <c r="BI385" s="208">
        <f>IF(N385="nulová",J385,0)</f>
        <v>0</v>
      </c>
      <c r="BJ385" s="15" t="s">
        <v>79</v>
      </c>
      <c r="BK385" s="208">
        <f>ROUND(I385*H385,2)</f>
        <v>0</v>
      </c>
      <c r="BL385" s="15" t="s">
        <v>121</v>
      </c>
      <c r="BM385" s="207" t="s">
        <v>567</v>
      </c>
    </row>
    <row r="386" spans="1:47" s="2" customFormat="1" ht="12">
      <c r="A386" s="36"/>
      <c r="B386" s="37"/>
      <c r="C386" s="38"/>
      <c r="D386" s="209" t="s">
        <v>122</v>
      </c>
      <c r="E386" s="38"/>
      <c r="F386" s="210" t="s">
        <v>566</v>
      </c>
      <c r="G386" s="38"/>
      <c r="H386" s="38"/>
      <c r="I386" s="211"/>
      <c r="J386" s="38"/>
      <c r="K386" s="38"/>
      <c r="L386" s="42"/>
      <c r="M386" s="212"/>
      <c r="N386" s="213"/>
      <c r="O386" s="82"/>
      <c r="P386" s="82"/>
      <c r="Q386" s="82"/>
      <c r="R386" s="82"/>
      <c r="S386" s="82"/>
      <c r="T386" s="83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5" t="s">
        <v>122</v>
      </c>
      <c r="AU386" s="15" t="s">
        <v>79</v>
      </c>
    </row>
    <row r="387" spans="1:65" s="2" customFormat="1" ht="16.5" customHeight="1">
      <c r="A387" s="36"/>
      <c r="B387" s="37"/>
      <c r="C387" s="196" t="s">
        <v>383</v>
      </c>
      <c r="D387" s="196" t="s">
        <v>116</v>
      </c>
      <c r="E387" s="197" t="s">
        <v>568</v>
      </c>
      <c r="F387" s="198" t="s">
        <v>569</v>
      </c>
      <c r="G387" s="199" t="s">
        <v>125</v>
      </c>
      <c r="H387" s="200">
        <v>140</v>
      </c>
      <c r="I387" s="201"/>
      <c r="J387" s="202">
        <f>ROUND(I387*H387,2)</f>
        <v>0</v>
      </c>
      <c r="K387" s="198" t="s">
        <v>19</v>
      </c>
      <c r="L387" s="42"/>
      <c r="M387" s="203" t="s">
        <v>19</v>
      </c>
      <c r="N387" s="204" t="s">
        <v>42</v>
      </c>
      <c r="O387" s="82"/>
      <c r="P387" s="205">
        <f>O387*H387</f>
        <v>0</v>
      </c>
      <c r="Q387" s="205">
        <v>0</v>
      </c>
      <c r="R387" s="205">
        <f>Q387*H387</f>
        <v>0</v>
      </c>
      <c r="S387" s="205">
        <v>0</v>
      </c>
      <c r="T387" s="206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207" t="s">
        <v>121</v>
      </c>
      <c r="AT387" s="207" t="s">
        <v>116</v>
      </c>
      <c r="AU387" s="207" t="s">
        <v>79</v>
      </c>
      <c r="AY387" s="15" t="s">
        <v>115</v>
      </c>
      <c r="BE387" s="208">
        <f>IF(N387="základní",J387,0)</f>
        <v>0</v>
      </c>
      <c r="BF387" s="208">
        <f>IF(N387="snížená",J387,0)</f>
        <v>0</v>
      </c>
      <c r="BG387" s="208">
        <f>IF(N387="zákl. přenesená",J387,0)</f>
        <v>0</v>
      </c>
      <c r="BH387" s="208">
        <f>IF(N387="sníž. přenesená",J387,0)</f>
        <v>0</v>
      </c>
      <c r="BI387" s="208">
        <f>IF(N387="nulová",J387,0)</f>
        <v>0</v>
      </c>
      <c r="BJ387" s="15" t="s">
        <v>79</v>
      </c>
      <c r="BK387" s="208">
        <f>ROUND(I387*H387,2)</f>
        <v>0</v>
      </c>
      <c r="BL387" s="15" t="s">
        <v>121</v>
      </c>
      <c r="BM387" s="207" t="s">
        <v>570</v>
      </c>
    </row>
    <row r="388" spans="1:47" s="2" customFormat="1" ht="12">
      <c r="A388" s="36"/>
      <c r="B388" s="37"/>
      <c r="C388" s="38"/>
      <c r="D388" s="209" t="s">
        <v>122</v>
      </c>
      <c r="E388" s="38"/>
      <c r="F388" s="210" t="s">
        <v>569</v>
      </c>
      <c r="G388" s="38"/>
      <c r="H388" s="38"/>
      <c r="I388" s="211"/>
      <c r="J388" s="38"/>
      <c r="K388" s="38"/>
      <c r="L388" s="42"/>
      <c r="M388" s="212"/>
      <c r="N388" s="213"/>
      <c r="O388" s="82"/>
      <c r="P388" s="82"/>
      <c r="Q388" s="82"/>
      <c r="R388" s="82"/>
      <c r="S388" s="82"/>
      <c r="T388" s="83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5" t="s">
        <v>122</v>
      </c>
      <c r="AU388" s="15" t="s">
        <v>79</v>
      </c>
    </row>
    <row r="389" spans="1:63" s="12" customFormat="1" ht="25.9" customHeight="1">
      <c r="A389" s="12"/>
      <c r="B389" s="182"/>
      <c r="C389" s="183"/>
      <c r="D389" s="184" t="s">
        <v>70</v>
      </c>
      <c r="E389" s="185" t="s">
        <v>152</v>
      </c>
      <c r="F389" s="185" t="s">
        <v>571</v>
      </c>
      <c r="G389" s="183"/>
      <c r="H389" s="183"/>
      <c r="I389" s="186"/>
      <c r="J389" s="187">
        <f>BK389</f>
        <v>0</v>
      </c>
      <c r="K389" s="183"/>
      <c r="L389" s="188"/>
      <c r="M389" s="189"/>
      <c r="N389" s="190"/>
      <c r="O389" s="190"/>
      <c r="P389" s="191">
        <f>SUM(P390:P410)</f>
        <v>0</v>
      </c>
      <c r="Q389" s="190"/>
      <c r="R389" s="191">
        <f>SUM(R390:R410)</f>
        <v>0</v>
      </c>
      <c r="S389" s="190"/>
      <c r="T389" s="192">
        <f>SUM(T390:T410)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193" t="s">
        <v>79</v>
      </c>
      <c r="AT389" s="194" t="s">
        <v>70</v>
      </c>
      <c r="AU389" s="194" t="s">
        <v>71</v>
      </c>
      <c r="AY389" s="193" t="s">
        <v>115</v>
      </c>
      <c r="BK389" s="195">
        <f>SUM(BK390:BK410)</f>
        <v>0</v>
      </c>
    </row>
    <row r="390" spans="1:65" s="2" customFormat="1" ht="16.5" customHeight="1">
      <c r="A390" s="36"/>
      <c r="B390" s="37"/>
      <c r="C390" s="196" t="s">
        <v>572</v>
      </c>
      <c r="D390" s="196" t="s">
        <v>116</v>
      </c>
      <c r="E390" s="197" t="s">
        <v>573</v>
      </c>
      <c r="F390" s="198" t="s">
        <v>574</v>
      </c>
      <c r="G390" s="199" t="s">
        <v>163</v>
      </c>
      <c r="H390" s="200">
        <v>400</v>
      </c>
      <c r="I390" s="201"/>
      <c r="J390" s="202">
        <f>ROUND(I390*H390,2)</f>
        <v>0</v>
      </c>
      <c r="K390" s="198" t="s">
        <v>126</v>
      </c>
      <c r="L390" s="42"/>
      <c r="M390" s="203" t="s">
        <v>19</v>
      </c>
      <c r="N390" s="204" t="s">
        <v>42</v>
      </c>
      <c r="O390" s="82"/>
      <c r="P390" s="205">
        <f>O390*H390</f>
        <v>0</v>
      </c>
      <c r="Q390" s="205">
        <v>0</v>
      </c>
      <c r="R390" s="205">
        <f>Q390*H390</f>
        <v>0</v>
      </c>
      <c r="S390" s="205">
        <v>0</v>
      </c>
      <c r="T390" s="206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207" t="s">
        <v>121</v>
      </c>
      <c r="AT390" s="207" t="s">
        <v>116</v>
      </c>
      <c r="AU390" s="207" t="s">
        <v>79</v>
      </c>
      <c r="AY390" s="15" t="s">
        <v>115</v>
      </c>
      <c r="BE390" s="208">
        <f>IF(N390="základní",J390,0)</f>
        <v>0</v>
      </c>
      <c r="BF390" s="208">
        <f>IF(N390="snížená",J390,0)</f>
        <v>0</v>
      </c>
      <c r="BG390" s="208">
        <f>IF(N390="zákl. přenesená",J390,0)</f>
        <v>0</v>
      </c>
      <c r="BH390" s="208">
        <f>IF(N390="sníž. přenesená",J390,0)</f>
        <v>0</v>
      </c>
      <c r="BI390" s="208">
        <f>IF(N390="nulová",J390,0)</f>
        <v>0</v>
      </c>
      <c r="BJ390" s="15" t="s">
        <v>79</v>
      </c>
      <c r="BK390" s="208">
        <f>ROUND(I390*H390,2)</f>
        <v>0</v>
      </c>
      <c r="BL390" s="15" t="s">
        <v>121</v>
      </c>
      <c r="BM390" s="207" t="s">
        <v>575</v>
      </c>
    </row>
    <row r="391" spans="1:47" s="2" customFormat="1" ht="12">
      <c r="A391" s="36"/>
      <c r="B391" s="37"/>
      <c r="C391" s="38"/>
      <c r="D391" s="209" t="s">
        <v>122</v>
      </c>
      <c r="E391" s="38"/>
      <c r="F391" s="210" t="s">
        <v>576</v>
      </c>
      <c r="G391" s="38"/>
      <c r="H391" s="38"/>
      <c r="I391" s="211"/>
      <c r="J391" s="38"/>
      <c r="K391" s="38"/>
      <c r="L391" s="42"/>
      <c r="M391" s="212"/>
      <c r="N391" s="213"/>
      <c r="O391" s="82"/>
      <c r="P391" s="82"/>
      <c r="Q391" s="82"/>
      <c r="R391" s="82"/>
      <c r="S391" s="82"/>
      <c r="T391" s="83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5" t="s">
        <v>122</v>
      </c>
      <c r="AU391" s="15" t="s">
        <v>79</v>
      </c>
    </row>
    <row r="392" spans="1:47" s="2" customFormat="1" ht="12">
      <c r="A392" s="36"/>
      <c r="B392" s="37"/>
      <c r="C392" s="38"/>
      <c r="D392" s="214" t="s">
        <v>128</v>
      </c>
      <c r="E392" s="38"/>
      <c r="F392" s="215" t="s">
        <v>577</v>
      </c>
      <c r="G392" s="38"/>
      <c r="H392" s="38"/>
      <c r="I392" s="211"/>
      <c r="J392" s="38"/>
      <c r="K392" s="38"/>
      <c r="L392" s="42"/>
      <c r="M392" s="212"/>
      <c r="N392" s="213"/>
      <c r="O392" s="82"/>
      <c r="P392" s="82"/>
      <c r="Q392" s="82"/>
      <c r="R392" s="82"/>
      <c r="S392" s="82"/>
      <c r="T392" s="83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5" t="s">
        <v>128</v>
      </c>
      <c r="AU392" s="15" t="s">
        <v>79</v>
      </c>
    </row>
    <row r="393" spans="1:65" s="2" customFormat="1" ht="16.5" customHeight="1">
      <c r="A393" s="36"/>
      <c r="B393" s="37"/>
      <c r="C393" s="196" t="s">
        <v>386</v>
      </c>
      <c r="D393" s="196" t="s">
        <v>116</v>
      </c>
      <c r="E393" s="197" t="s">
        <v>578</v>
      </c>
      <c r="F393" s="198" t="s">
        <v>579</v>
      </c>
      <c r="G393" s="199" t="s">
        <v>119</v>
      </c>
      <c r="H393" s="200">
        <v>40</v>
      </c>
      <c r="I393" s="201"/>
      <c r="J393" s="202">
        <f>ROUND(I393*H393,2)</f>
        <v>0</v>
      </c>
      <c r="K393" s="198" t="s">
        <v>120</v>
      </c>
      <c r="L393" s="42"/>
      <c r="M393" s="203" t="s">
        <v>19</v>
      </c>
      <c r="N393" s="204" t="s">
        <v>42</v>
      </c>
      <c r="O393" s="82"/>
      <c r="P393" s="205">
        <f>O393*H393</f>
        <v>0</v>
      </c>
      <c r="Q393" s="205">
        <v>0</v>
      </c>
      <c r="R393" s="205">
        <f>Q393*H393</f>
        <v>0</v>
      </c>
      <c r="S393" s="205">
        <v>0</v>
      </c>
      <c r="T393" s="206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207" t="s">
        <v>121</v>
      </c>
      <c r="AT393" s="207" t="s">
        <v>116</v>
      </c>
      <c r="AU393" s="207" t="s">
        <v>79</v>
      </c>
      <c r="AY393" s="15" t="s">
        <v>115</v>
      </c>
      <c r="BE393" s="208">
        <f>IF(N393="základní",J393,0)</f>
        <v>0</v>
      </c>
      <c r="BF393" s="208">
        <f>IF(N393="snížená",J393,0)</f>
        <v>0</v>
      </c>
      <c r="BG393" s="208">
        <f>IF(N393="zákl. přenesená",J393,0)</f>
        <v>0</v>
      </c>
      <c r="BH393" s="208">
        <f>IF(N393="sníž. přenesená",J393,0)</f>
        <v>0</v>
      </c>
      <c r="BI393" s="208">
        <f>IF(N393="nulová",J393,0)</f>
        <v>0</v>
      </c>
      <c r="BJ393" s="15" t="s">
        <v>79</v>
      </c>
      <c r="BK393" s="208">
        <f>ROUND(I393*H393,2)</f>
        <v>0</v>
      </c>
      <c r="BL393" s="15" t="s">
        <v>121</v>
      </c>
      <c r="BM393" s="207" t="s">
        <v>580</v>
      </c>
    </row>
    <row r="394" spans="1:47" s="2" customFormat="1" ht="12">
      <c r="A394" s="36"/>
      <c r="B394" s="37"/>
      <c r="C394" s="38"/>
      <c r="D394" s="209" t="s">
        <v>122</v>
      </c>
      <c r="E394" s="38"/>
      <c r="F394" s="210" t="s">
        <v>579</v>
      </c>
      <c r="G394" s="38"/>
      <c r="H394" s="38"/>
      <c r="I394" s="211"/>
      <c r="J394" s="38"/>
      <c r="K394" s="38"/>
      <c r="L394" s="42"/>
      <c r="M394" s="212"/>
      <c r="N394" s="213"/>
      <c r="O394" s="82"/>
      <c r="P394" s="82"/>
      <c r="Q394" s="82"/>
      <c r="R394" s="82"/>
      <c r="S394" s="82"/>
      <c r="T394" s="83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5" t="s">
        <v>122</v>
      </c>
      <c r="AU394" s="15" t="s">
        <v>79</v>
      </c>
    </row>
    <row r="395" spans="1:65" s="2" customFormat="1" ht="16.5" customHeight="1">
      <c r="A395" s="36"/>
      <c r="B395" s="37"/>
      <c r="C395" s="196" t="s">
        <v>581</v>
      </c>
      <c r="D395" s="196" t="s">
        <v>116</v>
      </c>
      <c r="E395" s="197" t="s">
        <v>582</v>
      </c>
      <c r="F395" s="198" t="s">
        <v>583</v>
      </c>
      <c r="G395" s="199" t="s">
        <v>163</v>
      </c>
      <c r="H395" s="200">
        <v>650</v>
      </c>
      <c r="I395" s="201"/>
      <c r="J395" s="202">
        <f>ROUND(I395*H395,2)</f>
        <v>0</v>
      </c>
      <c r="K395" s="198" t="s">
        <v>19</v>
      </c>
      <c r="L395" s="42"/>
      <c r="M395" s="203" t="s">
        <v>19</v>
      </c>
      <c r="N395" s="204" t="s">
        <v>42</v>
      </c>
      <c r="O395" s="82"/>
      <c r="P395" s="205">
        <f>O395*H395</f>
        <v>0</v>
      </c>
      <c r="Q395" s="205">
        <v>0</v>
      </c>
      <c r="R395" s="205">
        <f>Q395*H395</f>
        <v>0</v>
      </c>
      <c r="S395" s="205">
        <v>0</v>
      </c>
      <c r="T395" s="206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207" t="s">
        <v>121</v>
      </c>
      <c r="AT395" s="207" t="s">
        <v>116</v>
      </c>
      <c r="AU395" s="207" t="s">
        <v>79</v>
      </c>
      <c r="AY395" s="15" t="s">
        <v>115</v>
      </c>
      <c r="BE395" s="208">
        <f>IF(N395="základní",J395,0)</f>
        <v>0</v>
      </c>
      <c r="BF395" s="208">
        <f>IF(N395="snížená",J395,0)</f>
        <v>0</v>
      </c>
      <c r="BG395" s="208">
        <f>IF(N395="zákl. přenesená",J395,0)</f>
        <v>0</v>
      </c>
      <c r="BH395" s="208">
        <f>IF(N395="sníž. přenesená",J395,0)</f>
        <v>0</v>
      </c>
      <c r="BI395" s="208">
        <f>IF(N395="nulová",J395,0)</f>
        <v>0</v>
      </c>
      <c r="BJ395" s="15" t="s">
        <v>79</v>
      </c>
      <c r="BK395" s="208">
        <f>ROUND(I395*H395,2)</f>
        <v>0</v>
      </c>
      <c r="BL395" s="15" t="s">
        <v>121</v>
      </c>
      <c r="BM395" s="207" t="s">
        <v>584</v>
      </c>
    </row>
    <row r="396" spans="1:47" s="2" customFormat="1" ht="12">
      <c r="A396" s="36"/>
      <c r="B396" s="37"/>
      <c r="C396" s="38"/>
      <c r="D396" s="209" t="s">
        <v>122</v>
      </c>
      <c r="E396" s="38"/>
      <c r="F396" s="210" t="s">
        <v>583</v>
      </c>
      <c r="G396" s="38"/>
      <c r="H396" s="38"/>
      <c r="I396" s="211"/>
      <c r="J396" s="38"/>
      <c r="K396" s="38"/>
      <c r="L396" s="42"/>
      <c r="M396" s="212"/>
      <c r="N396" s="213"/>
      <c r="O396" s="82"/>
      <c r="P396" s="82"/>
      <c r="Q396" s="82"/>
      <c r="R396" s="82"/>
      <c r="S396" s="82"/>
      <c r="T396" s="83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5" t="s">
        <v>122</v>
      </c>
      <c r="AU396" s="15" t="s">
        <v>79</v>
      </c>
    </row>
    <row r="397" spans="1:65" s="2" customFormat="1" ht="16.5" customHeight="1">
      <c r="A397" s="36"/>
      <c r="B397" s="37"/>
      <c r="C397" s="196" t="s">
        <v>390</v>
      </c>
      <c r="D397" s="196" t="s">
        <v>116</v>
      </c>
      <c r="E397" s="197" t="s">
        <v>295</v>
      </c>
      <c r="F397" s="198" t="s">
        <v>296</v>
      </c>
      <c r="G397" s="199" t="s">
        <v>125</v>
      </c>
      <c r="H397" s="200">
        <v>800</v>
      </c>
      <c r="I397" s="201"/>
      <c r="J397" s="202">
        <f>ROUND(I397*H397,2)</f>
        <v>0</v>
      </c>
      <c r="K397" s="198" t="s">
        <v>120</v>
      </c>
      <c r="L397" s="42"/>
      <c r="M397" s="203" t="s">
        <v>19</v>
      </c>
      <c r="N397" s="204" t="s">
        <v>42</v>
      </c>
      <c r="O397" s="82"/>
      <c r="P397" s="205">
        <f>O397*H397</f>
        <v>0</v>
      </c>
      <c r="Q397" s="205">
        <v>0</v>
      </c>
      <c r="R397" s="205">
        <f>Q397*H397</f>
        <v>0</v>
      </c>
      <c r="S397" s="205">
        <v>0</v>
      </c>
      <c r="T397" s="206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207" t="s">
        <v>121</v>
      </c>
      <c r="AT397" s="207" t="s">
        <v>116</v>
      </c>
      <c r="AU397" s="207" t="s">
        <v>79</v>
      </c>
      <c r="AY397" s="15" t="s">
        <v>115</v>
      </c>
      <c r="BE397" s="208">
        <f>IF(N397="základní",J397,0)</f>
        <v>0</v>
      </c>
      <c r="BF397" s="208">
        <f>IF(N397="snížená",J397,0)</f>
        <v>0</v>
      </c>
      <c r="BG397" s="208">
        <f>IF(N397="zákl. přenesená",J397,0)</f>
        <v>0</v>
      </c>
      <c r="BH397" s="208">
        <f>IF(N397="sníž. přenesená",J397,0)</f>
        <v>0</v>
      </c>
      <c r="BI397" s="208">
        <f>IF(N397="nulová",J397,0)</f>
        <v>0</v>
      </c>
      <c r="BJ397" s="15" t="s">
        <v>79</v>
      </c>
      <c r="BK397" s="208">
        <f>ROUND(I397*H397,2)</f>
        <v>0</v>
      </c>
      <c r="BL397" s="15" t="s">
        <v>121</v>
      </c>
      <c r="BM397" s="207" t="s">
        <v>585</v>
      </c>
    </row>
    <row r="398" spans="1:47" s="2" customFormat="1" ht="12">
      <c r="A398" s="36"/>
      <c r="B398" s="37"/>
      <c r="C398" s="38"/>
      <c r="D398" s="209" t="s">
        <v>122</v>
      </c>
      <c r="E398" s="38"/>
      <c r="F398" s="210" t="s">
        <v>296</v>
      </c>
      <c r="G398" s="38"/>
      <c r="H398" s="38"/>
      <c r="I398" s="211"/>
      <c r="J398" s="38"/>
      <c r="K398" s="38"/>
      <c r="L398" s="42"/>
      <c r="M398" s="212"/>
      <c r="N398" s="213"/>
      <c r="O398" s="82"/>
      <c r="P398" s="82"/>
      <c r="Q398" s="82"/>
      <c r="R398" s="82"/>
      <c r="S398" s="82"/>
      <c r="T398" s="83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5" t="s">
        <v>122</v>
      </c>
      <c r="AU398" s="15" t="s">
        <v>79</v>
      </c>
    </row>
    <row r="399" spans="1:65" s="2" customFormat="1" ht="16.5" customHeight="1">
      <c r="A399" s="36"/>
      <c r="B399" s="37"/>
      <c r="C399" s="196" t="s">
        <v>586</v>
      </c>
      <c r="D399" s="196" t="s">
        <v>116</v>
      </c>
      <c r="E399" s="197" t="s">
        <v>587</v>
      </c>
      <c r="F399" s="198" t="s">
        <v>588</v>
      </c>
      <c r="G399" s="199" t="s">
        <v>226</v>
      </c>
      <c r="H399" s="200">
        <v>120</v>
      </c>
      <c r="I399" s="201"/>
      <c r="J399" s="202">
        <f>ROUND(I399*H399,2)</f>
        <v>0</v>
      </c>
      <c r="K399" s="198" t="s">
        <v>19</v>
      </c>
      <c r="L399" s="42"/>
      <c r="M399" s="203" t="s">
        <v>19</v>
      </c>
      <c r="N399" s="204" t="s">
        <v>42</v>
      </c>
      <c r="O399" s="82"/>
      <c r="P399" s="205">
        <f>O399*H399</f>
        <v>0</v>
      </c>
      <c r="Q399" s="205">
        <v>0</v>
      </c>
      <c r="R399" s="205">
        <f>Q399*H399</f>
        <v>0</v>
      </c>
      <c r="S399" s="205">
        <v>0</v>
      </c>
      <c r="T399" s="206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207" t="s">
        <v>121</v>
      </c>
      <c r="AT399" s="207" t="s">
        <v>116</v>
      </c>
      <c r="AU399" s="207" t="s">
        <v>79</v>
      </c>
      <c r="AY399" s="15" t="s">
        <v>115</v>
      </c>
      <c r="BE399" s="208">
        <f>IF(N399="základní",J399,0)</f>
        <v>0</v>
      </c>
      <c r="BF399" s="208">
        <f>IF(N399="snížená",J399,0)</f>
        <v>0</v>
      </c>
      <c r="BG399" s="208">
        <f>IF(N399="zákl. přenesená",J399,0)</f>
        <v>0</v>
      </c>
      <c r="BH399" s="208">
        <f>IF(N399="sníž. přenesená",J399,0)</f>
        <v>0</v>
      </c>
      <c r="BI399" s="208">
        <f>IF(N399="nulová",J399,0)</f>
        <v>0</v>
      </c>
      <c r="BJ399" s="15" t="s">
        <v>79</v>
      </c>
      <c r="BK399" s="208">
        <f>ROUND(I399*H399,2)</f>
        <v>0</v>
      </c>
      <c r="BL399" s="15" t="s">
        <v>121</v>
      </c>
      <c r="BM399" s="207" t="s">
        <v>589</v>
      </c>
    </row>
    <row r="400" spans="1:47" s="2" customFormat="1" ht="12">
      <c r="A400" s="36"/>
      <c r="B400" s="37"/>
      <c r="C400" s="38"/>
      <c r="D400" s="209" t="s">
        <v>122</v>
      </c>
      <c r="E400" s="38"/>
      <c r="F400" s="210" t="s">
        <v>588</v>
      </c>
      <c r="G400" s="38"/>
      <c r="H400" s="38"/>
      <c r="I400" s="211"/>
      <c r="J400" s="38"/>
      <c r="K400" s="38"/>
      <c r="L400" s="42"/>
      <c r="M400" s="212"/>
      <c r="N400" s="213"/>
      <c r="O400" s="82"/>
      <c r="P400" s="82"/>
      <c r="Q400" s="82"/>
      <c r="R400" s="82"/>
      <c r="S400" s="82"/>
      <c r="T400" s="83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5" t="s">
        <v>122</v>
      </c>
      <c r="AU400" s="15" t="s">
        <v>79</v>
      </c>
    </row>
    <row r="401" spans="1:65" s="2" customFormat="1" ht="16.5" customHeight="1">
      <c r="A401" s="36"/>
      <c r="B401" s="37"/>
      <c r="C401" s="196" t="s">
        <v>395</v>
      </c>
      <c r="D401" s="196" t="s">
        <v>116</v>
      </c>
      <c r="E401" s="197" t="s">
        <v>590</v>
      </c>
      <c r="F401" s="198" t="s">
        <v>591</v>
      </c>
      <c r="G401" s="199" t="s">
        <v>344</v>
      </c>
      <c r="H401" s="200">
        <v>1</v>
      </c>
      <c r="I401" s="201"/>
      <c r="J401" s="202">
        <f>ROUND(I401*H401,2)</f>
        <v>0</v>
      </c>
      <c r="K401" s="198" t="s">
        <v>19</v>
      </c>
      <c r="L401" s="42"/>
      <c r="M401" s="203" t="s">
        <v>19</v>
      </c>
      <c r="N401" s="204" t="s">
        <v>42</v>
      </c>
      <c r="O401" s="82"/>
      <c r="P401" s="205">
        <f>O401*H401</f>
        <v>0</v>
      </c>
      <c r="Q401" s="205">
        <v>0</v>
      </c>
      <c r="R401" s="205">
        <f>Q401*H401</f>
        <v>0</v>
      </c>
      <c r="S401" s="205">
        <v>0</v>
      </c>
      <c r="T401" s="206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207" t="s">
        <v>121</v>
      </c>
      <c r="AT401" s="207" t="s">
        <v>116</v>
      </c>
      <c r="AU401" s="207" t="s">
        <v>79</v>
      </c>
      <c r="AY401" s="15" t="s">
        <v>115</v>
      </c>
      <c r="BE401" s="208">
        <f>IF(N401="základní",J401,0)</f>
        <v>0</v>
      </c>
      <c r="BF401" s="208">
        <f>IF(N401="snížená",J401,0)</f>
        <v>0</v>
      </c>
      <c r="BG401" s="208">
        <f>IF(N401="zákl. přenesená",J401,0)</f>
        <v>0</v>
      </c>
      <c r="BH401" s="208">
        <f>IF(N401="sníž. přenesená",J401,0)</f>
        <v>0</v>
      </c>
      <c r="BI401" s="208">
        <f>IF(N401="nulová",J401,0)</f>
        <v>0</v>
      </c>
      <c r="BJ401" s="15" t="s">
        <v>79</v>
      </c>
      <c r="BK401" s="208">
        <f>ROUND(I401*H401,2)</f>
        <v>0</v>
      </c>
      <c r="BL401" s="15" t="s">
        <v>121</v>
      </c>
      <c r="BM401" s="207" t="s">
        <v>592</v>
      </c>
    </row>
    <row r="402" spans="1:47" s="2" customFormat="1" ht="12">
      <c r="A402" s="36"/>
      <c r="B402" s="37"/>
      <c r="C402" s="38"/>
      <c r="D402" s="209" t="s">
        <v>122</v>
      </c>
      <c r="E402" s="38"/>
      <c r="F402" s="210" t="s">
        <v>591</v>
      </c>
      <c r="G402" s="38"/>
      <c r="H402" s="38"/>
      <c r="I402" s="211"/>
      <c r="J402" s="38"/>
      <c r="K402" s="38"/>
      <c r="L402" s="42"/>
      <c r="M402" s="212"/>
      <c r="N402" s="213"/>
      <c r="O402" s="82"/>
      <c r="P402" s="82"/>
      <c r="Q402" s="82"/>
      <c r="R402" s="82"/>
      <c r="S402" s="82"/>
      <c r="T402" s="83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5" t="s">
        <v>122</v>
      </c>
      <c r="AU402" s="15" t="s">
        <v>79</v>
      </c>
    </row>
    <row r="403" spans="1:65" s="2" customFormat="1" ht="16.5" customHeight="1">
      <c r="A403" s="36"/>
      <c r="B403" s="37"/>
      <c r="C403" s="196" t="s">
        <v>593</v>
      </c>
      <c r="D403" s="196" t="s">
        <v>116</v>
      </c>
      <c r="E403" s="197" t="s">
        <v>594</v>
      </c>
      <c r="F403" s="198" t="s">
        <v>595</v>
      </c>
      <c r="G403" s="199" t="s">
        <v>155</v>
      </c>
      <c r="H403" s="200">
        <v>1</v>
      </c>
      <c r="I403" s="201"/>
      <c r="J403" s="202">
        <f>ROUND(I403*H403,2)</f>
        <v>0</v>
      </c>
      <c r="K403" s="198" t="s">
        <v>19</v>
      </c>
      <c r="L403" s="42"/>
      <c r="M403" s="203" t="s">
        <v>19</v>
      </c>
      <c r="N403" s="204" t="s">
        <v>42</v>
      </c>
      <c r="O403" s="82"/>
      <c r="P403" s="205">
        <f>O403*H403</f>
        <v>0</v>
      </c>
      <c r="Q403" s="205">
        <v>0</v>
      </c>
      <c r="R403" s="205">
        <f>Q403*H403</f>
        <v>0</v>
      </c>
      <c r="S403" s="205">
        <v>0</v>
      </c>
      <c r="T403" s="206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207" t="s">
        <v>121</v>
      </c>
      <c r="AT403" s="207" t="s">
        <v>116</v>
      </c>
      <c r="AU403" s="207" t="s">
        <v>79</v>
      </c>
      <c r="AY403" s="15" t="s">
        <v>115</v>
      </c>
      <c r="BE403" s="208">
        <f>IF(N403="základní",J403,0)</f>
        <v>0</v>
      </c>
      <c r="BF403" s="208">
        <f>IF(N403="snížená",J403,0)</f>
        <v>0</v>
      </c>
      <c r="BG403" s="208">
        <f>IF(N403="zákl. přenesená",J403,0)</f>
        <v>0</v>
      </c>
      <c r="BH403" s="208">
        <f>IF(N403="sníž. přenesená",J403,0)</f>
        <v>0</v>
      </c>
      <c r="BI403" s="208">
        <f>IF(N403="nulová",J403,0)</f>
        <v>0</v>
      </c>
      <c r="BJ403" s="15" t="s">
        <v>79</v>
      </c>
      <c r="BK403" s="208">
        <f>ROUND(I403*H403,2)</f>
        <v>0</v>
      </c>
      <c r="BL403" s="15" t="s">
        <v>121</v>
      </c>
      <c r="BM403" s="207" t="s">
        <v>596</v>
      </c>
    </row>
    <row r="404" spans="1:47" s="2" customFormat="1" ht="12">
      <c r="A404" s="36"/>
      <c r="B404" s="37"/>
      <c r="C404" s="38"/>
      <c r="D404" s="209" t="s">
        <v>122</v>
      </c>
      <c r="E404" s="38"/>
      <c r="F404" s="210" t="s">
        <v>595</v>
      </c>
      <c r="G404" s="38"/>
      <c r="H404" s="38"/>
      <c r="I404" s="211"/>
      <c r="J404" s="38"/>
      <c r="K404" s="38"/>
      <c r="L404" s="42"/>
      <c r="M404" s="212"/>
      <c r="N404" s="213"/>
      <c r="O404" s="82"/>
      <c r="P404" s="82"/>
      <c r="Q404" s="82"/>
      <c r="R404" s="82"/>
      <c r="S404" s="82"/>
      <c r="T404" s="83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5" t="s">
        <v>122</v>
      </c>
      <c r="AU404" s="15" t="s">
        <v>79</v>
      </c>
    </row>
    <row r="405" spans="1:65" s="2" customFormat="1" ht="16.5" customHeight="1">
      <c r="A405" s="36"/>
      <c r="B405" s="37"/>
      <c r="C405" s="196" t="s">
        <v>400</v>
      </c>
      <c r="D405" s="196" t="s">
        <v>116</v>
      </c>
      <c r="E405" s="197" t="s">
        <v>597</v>
      </c>
      <c r="F405" s="198" t="s">
        <v>598</v>
      </c>
      <c r="G405" s="199" t="s">
        <v>163</v>
      </c>
      <c r="H405" s="200">
        <v>50</v>
      </c>
      <c r="I405" s="201"/>
      <c r="J405" s="202">
        <f>ROUND(I405*H405,2)</f>
        <v>0</v>
      </c>
      <c r="K405" s="198" t="s">
        <v>120</v>
      </c>
      <c r="L405" s="42"/>
      <c r="M405" s="203" t="s">
        <v>19</v>
      </c>
      <c r="N405" s="204" t="s">
        <v>42</v>
      </c>
      <c r="O405" s="82"/>
      <c r="P405" s="205">
        <f>O405*H405</f>
        <v>0</v>
      </c>
      <c r="Q405" s="205">
        <v>0</v>
      </c>
      <c r="R405" s="205">
        <f>Q405*H405</f>
        <v>0</v>
      </c>
      <c r="S405" s="205">
        <v>0</v>
      </c>
      <c r="T405" s="206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207" t="s">
        <v>121</v>
      </c>
      <c r="AT405" s="207" t="s">
        <v>116</v>
      </c>
      <c r="AU405" s="207" t="s">
        <v>79</v>
      </c>
      <c r="AY405" s="15" t="s">
        <v>115</v>
      </c>
      <c r="BE405" s="208">
        <f>IF(N405="základní",J405,0)</f>
        <v>0</v>
      </c>
      <c r="BF405" s="208">
        <f>IF(N405="snížená",J405,0)</f>
        <v>0</v>
      </c>
      <c r="BG405" s="208">
        <f>IF(N405="zákl. přenesená",J405,0)</f>
        <v>0</v>
      </c>
      <c r="BH405" s="208">
        <f>IF(N405="sníž. přenesená",J405,0)</f>
        <v>0</v>
      </c>
      <c r="BI405" s="208">
        <f>IF(N405="nulová",J405,0)</f>
        <v>0</v>
      </c>
      <c r="BJ405" s="15" t="s">
        <v>79</v>
      </c>
      <c r="BK405" s="208">
        <f>ROUND(I405*H405,2)</f>
        <v>0</v>
      </c>
      <c r="BL405" s="15" t="s">
        <v>121</v>
      </c>
      <c r="BM405" s="207" t="s">
        <v>599</v>
      </c>
    </row>
    <row r="406" spans="1:47" s="2" customFormat="1" ht="12">
      <c r="A406" s="36"/>
      <c r="B406" s="37"/>
      <c r="C406" s="38"/>
      <c r="D406" s="209" t="s">
        <v>122</v>
      </c>
      <c r="E406" s="38"/>
      <c r="F406" s="210" t="s">
        <v>598</v>
      </c>
      <c r="G406" s="38"/>
      <c r="H406" s="38"/>
      <c r="I406" s="211"/>
      <c r="J406" s="38"/>
      <c r="K406" s="38"/>
      <c r="L406" s="42"/>
      <c r="M406" s="212"/>
      <c r="N406" s="213"/>
      <c r="O406" s="82"/>
      <c r="P406" s="82"/>
      <c r="Q406" s="82"/>
      <c r="R406" s="82"/>
      <c r="S406" s="82"/>
      <c r="T406" s="83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T406" s="15" t="s">
        <v>122</v>
      </c>
      <c r="AU406" s="15" t="s">
        <v>79</v>
      </c>
    </row>
    <row r="407" spans="1:65" s="2" customFormat="1" ht="16.5" customHeight="1">
      <c r="A407" s="36"/>
      <c r="B407" s="37"/>
      <c r="C407" s="196" t="s">
        <v>600</v>
      </c>
      <c r="D407" s="196" t="s">
        <v>116</v>
      </c>
      <c r="E407" s="197" t="s">
        <v>601</v>
      </c>
      <c r="F407" s="198" t="s">
        <v>602</v>
      </c>
      <c r="G407" s="199" t="s">
        <v>133</v>
      </c>
      <c r="H407" s="200">
        <v>50</v>
      </c>
      <c r="I407" s="201"/>
      <c r="J407" s="202">
        <f>ROUND(I407*H407,2)</f>
        <v>0</v>
      </c>
      <c r="K407" s="198" t="s">
        <v>19</v>
      </c>
      <c r="L407" s="42"/>
      <c r="M407" s="203" t="s">
        <v>19</v>
      </c>
      <c r="N407" s="204" t="s">
        <v>42</v>
      </c>
      <c r="O407" s="82"/>
      <c r="P407" s="205">
        <f>O407*H407</f>
        <v>0</v>
      </c>
      <c r="Q407" s="205">
        <v>0</v>
      </c>
      <c r="R407" s="205">
        <f>Q407*H407</f>
        <v>0</v>
      </c>
      <c r="S407" s="205">
        <v>0</v>
      </c>
      <c r="T407" s="206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207" t="s">
        <v>121</v>
      </c>
      <c r="AT407" s="207" t="s">
        <v>116</v>
      </c>
      <c r="AU407" s="207" t="s">
        <v>79</v>
      </c>
      <c r="AY407" s="15" t="s">
        <v>115</v>
      </c>
      <c r="BE407" s="208">
        <f>IF(N407="základní",J407,0)</f>
        <v>0</v>
      </c>
      <c r="BF407" s="208">
        <f>IF(N407="snížená",J407,0)</f>
        <v>0</v>
      </c>
      <c r="BG407" s="208">
        <f>IF(N407="zákl. přenesená",J407,0)</f>
        <v>0</v>
      </c>
      <c r="BH407" s="208">
        <f>IF(N407="sníž. přenesená",J407,0)</f>
        <v>0</v>
      </c>
      <c r="BI407" s="208">
        <f>IF(N407="nulová",J407,0)</f>
        <v>0</v>
      </c>
      <c r="BJ407" s="15" t="s">
        <v>79</v>
      </c>
      <c r="BK407" s="208">
        <f>ROUND(I407*H407,2)</f>
        <v>0</v>
      </c>
      <c r="BL407" s="15" t="s">
        <v>121</v>
      </c>
      <c r="BM407" s="207" t="s">
        <v>603</v>
      </c>
    </row>
    <row r="408" spans="1:47" s="2" customFormat="1" ht="12">
      <c r="A408" s="36"/>
      <c r="B408" s="37"/>
      <c r="C408" s="38"/>
      <c r="D408" s="209" t="s">
        <v>122</v>
      </c>
      <c r="E408" s="38"/>
      <c r="F408" s="210" t="s">
        <v>604</v>
      </c>
      <c r="G408" s="38"/>
      <c r="H408" s="38"/>
      <c r="I408" s="211"/>
      <c r="J408" s="38"/>
      <c r="K408" s="38"/>
      <c r="L408" s="42"/>
      <c r="M408" s="212"/>
      <c r="N408" s="213"/>
      <c r="O408" s="82"/>
      <c r="P408" s="82"/>
      <c r="Q408" s="82"/>
      <c r="R408" s="82"/>
      <c r="S408" s="82"/>
      <c r="T408" s="83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T408" s="15" t="s">
        <v>122</v>
      </c>
      <c r="AU408" s="15" t="s">
        <v>79</v>
      </c>
    </row>
    <row r="409" spans="1:65" s="2" customFormat="1" ht="16.5" customHeight="1">
      <c r="A409" s="36"/>
      <c r="B409" s="37"/>
      <c r="C409" s="196" t="s">
        <v>403</v>
      </c>
      <c r="D409" s="196" t="s">
        <v>116</v>
      </c>
      <c r="E409" s="197" t="s">
        <v>578</v>
      </c>
      <c r="F409" s="198" t="s">
        <v>579</v>
      </c>
      <c r="G409" s="199" t="s">
        <v>119</v>
      </c>
      <c r="H409" s="200">
        <v>15</v>
      </c>
      <c r="I409" s="201"/>
      <c r="J409" s="202">
        <f>ROUND(I409*H409,2)</f>
        <v>0</v>
      </c>
      <c r="K409" s="198" t="s">
        <v>120</v>
      </c>
      <c r="L409" s="42"/>
      <c r="M409" s="203" t="s">
        <v>19</v>
      </c>
      <c r="N409" s="204" t="s">
        <v>42</v>
      </c>
      <c r="O409" s="82"/>
      <c r="P409" s="205">
        <f>O409*H409</f>
        <v>0</v>
      </c>
      <c r="Q409" s="205">
        <v>0</v>
      </c>
      <c r="R409" s="205">
        <f>Q409*H409</f>
        <v>0</v>
      </c>
      <c r="S409" s="205">
        <v>0</v>
      </c>
      <c r="T409" s="206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207" t="s">
        <v>121</v>
      </c>
      <c r="AT409" s="207" t="s">
        <v>116</v>
      </c>
      <c r="AU409" s="207" t="s">
        <v>79</v>
      </c>
      <c r="AY409" s="15" t="s">
        <v>115</v>
      </c>
      <c r="BE409" s="208">
        <f>IF(N409="základní",J409,0)</f>
        <v>0</v>
      </c>
      <c r="BF409" s="208">
        <f>IF(N409="snížená",J409,0)</f>
        <v>0</v>
      </c>
      <c r="BG409" s="208">
        <f>IF(N409="zákl. přenesená",J409,0)</f>
        <v>0</v>
      </c>
      <c r="BH409" s="208">
        <f>IF(N409="sníž. přenesená",J409,0)</f>
        <v>0</v>
      </c>
      <c r="BI409" s="208">
        <f>IF(N409="nulová",J409,0)</f>
        <v>0</v>
      </c>
      <c r="BJ409" s="15" t="s">
        <v>79</v>
      </c>
      <c r="BK409" s="208">
        <f>ROUND(I409*H409,2)</f>
        <v>0</v>
      </c>
      <c r="BL409" s="15" t="s">
        <v>121</v>
      </c>
      <c r="BM409" s="207" t="s">
        <v>605</v>
      </c>
    </row>
    <row r="410" spans="1:47" s="2" customFormat="1" ht="12">
      <c r="A410" s="36"/>
      <c r="B410" s="37"/>
      <c r="C410" s="38"/>
      <c r="D410" s="209" t="s">
        <v>122</v>
      </c>
      <c r="E410" s="38"/>
      <c r="F410" s="210" t="s">
        <v>579</v>
      </c>
      <c r="G410" s="38"/>
      <c r="H410" s="38"/>
      <c r="I410" s="211"/>
      <c r="J410" s="38"/>
      <c r="K410" s="38"/>
      <c r="L410" s="42"/>
      <c r="M410" s="212"/>
      <c r="N410" s="213"/>
      <c r="O410" s="82"/>
      <c r="P410" s="82"/>
      <c r="Q410" s="82"/>
      <c r="R410" s="82"/>
      <c r="S410" s="82"/>
      <c r="T410" s="83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5" t="s">
        <v>122</v>
      </c>
      <c r="AU410" s="15" t="s">
        <v>79</v>
      </c>
    </row>
    <row r="411" spans="1:63" s="12" customFormat="1" ht="25.9" customHeight="1">
      <c r="A411" s="12"/>
      <c r="B411" s="182"/>
      <c r="C411" s="183"/>
      <c r="D411" s="184" t="s">
        <v>70</v>
      </c>
      <c r="E411" s="185" t="s">
        <v>606</v>
      </c>
      <c r="F411" s="185" t="s">
        <v>607</v>
      </c>
      <c r="G411" s="183"/>
      <c r="H411" s="183"/>
      <c r="I411" s="186"/>
      <c r="J411" s="187">
        <f>BK411</f>
        <v>0</v>
      </c>
      <c r="K411" s="183"/>
      <c r="L411" s="188"/>
      <c r="M411" s="189"/>
      <c r="N411" s="190"/>
      <c r="O411" s="190"/>
      <c r="P411" s="191">
        <f>SUM(P412:P413)</f>
        <v>0</v>
      </c>
      <c r="Q411" s="190"/>
      <c r="R411" s="191">
        <f>SUM(R412:R413)</f>
        <v>0</v>
      </c>
      <c r="S411" s="190"/>
      <c r="T411" s="192">
        <f>SUM(T412:T413)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193" t="s">
        <v>79</v>
      </c>
      <c r="AT411" s="194" t="s">
        <v>70</v>
      </c>
      <c r="AU411" s="194" t="s">
        <v>71</v>
      </c>
      <c r="AY411" s="193" t="s">
        <v>115</v>
      </c>
      <c r="BK411" s="195">
        <f>SUM(BK412:BK413)</f>
        <v>0</v>
      </c>
    </row>
    <row r="412" spans="1:65" s="2" customFormat="1" ht="24.15" customHeight="1">
      <c r="A412" s="36"/>
      <c r="B412" s="37"/>
      <c r="C412" s="196" t="s">
        <v>608</v>
      </c>
      <c r="D412" s="196" t="s">
        <v>116</v>
      </c>
      <c r="E412" s="197" t="s">
        <v>609</v>
      </c>
      <c r="F412" s="198" t="s">
        <v>610</v>
      </c>
      <c r="G412" s="199" t="s">
        <v>611</v>
      </c>
      <c r="H412" s="200">
        <v>1</v>
      </c>
      <c r="I412" s="201"/>
      <c r="J412" s="202">
        <f>ROUND(I412*H412,2)</f>
        <v>0</v>
      </c>
      <c r="K412" s="198" t="s">
        <v>19</v>
      </c>
      <c r="L412" s="42"/>
      <c r="M412" s="203" t="s">
        <v>19</v>
      </c>
      <c r="N412" s="204" t="s">
        <v>42</v>
      </c>
      <c r="O412" s="82"/>
      <c r="P412" s="205">
        <f>O412*H412</f>
        <v>0</v>
      </c>
      <c r="Q412" s="205">
        <v>0</v>
      </c>
      <c r="R412" s="205">
        <f>Q412*H412</f>
        <v>0</v>
      </c>
      <c r="S412" s="205">
        <v>0</v>
      </c>
      <c r="T412" s="206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207" t="s">
        <v>121</v>
      </c>
      <c r="AT412" s="207" t="s">
        <v>116</v>
      </c>
      <c r="AU412" s="207" t="s">
        <v>79</v>
      </c>
      <c r="AY412" s="15" t="s">
        <v>115</v>
      </c>
      <c r="BE412" s="208">
        <f>IF(N412="základní",J412,0)</f>
        <v>0</v>
      </c>
      <c r="BF412" s="208">
        <f>IF(N412="snížená",J412,0)</f>
        <v>0</v>
      </c>
      <c r="BG412" s="208">
        <f>IF(N412="zákl. přenesená",J412,0)</f>
        <v>0</v>
      </c>
      <c r="BH412" s="208">
        <f>IF(N412="sníž. přenesená",J412,0)</f>
        <v>0</v>
      </c>
      <c r="BI412" s="208">
        <f>IF(N412="nulová",J412,0)</f>
        <v>0</v>
      </c>
      <c r="BJ412" s="15" t="s">
        <v>79</v>
      </c>
      <c r="BK412" s="208">
        <f>ROUND(I412*H412,2)</f>
        <v>0</v>
      </c>
      <c r="BL412" s="15" t="s">
        <v>121</v>
      </c>
      <c r="BM412" s="207" t="s">
        <v>612</v>
      </c>
    </row>
    <row r="413" spans="1:47" s="2" customFormat="1" ht="12">
      <c r="A413" s="36"/>
      <c r="B413" s="37"/>
      <c r="C413" s="38"/>
      <c r="D413" s="209" t="s">
        <v>122</v>
      </c>
      <c r="E413" s="38"/>
      <c r="F413" s="210" t="s">
        <v>610</v>
      </c>
      <c r="G413" s="38"/>
      <c r="H413" s="38"/>
      <c r="I413" s="211"/>
      <c r="J413" s="38"/>
      <c r="K413" s="38"/>
      <c r="L413" s="42"/>
      <c r="M413" s="219"/>
      <c r="N413" s="220"/>
      <c r="O413" s="221"/>
      <c r="P413" s="221"/>
      <c r="Q413" s="221"/>
      <c r="R413" s="221"/>
      <c r="S413" s="221"/>
      <c r="T413" s="222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5" t="s">
        <v>122</v>
      </c>
      <c r="AU413" s="15" t="s">
        <v>79</v>
      </c>
    </row>
    <row r="414" spans="1:31" s="2" customFormat="1" ht="6.95" customHeight="1">
      <c r="A414" s="36"/>
      <c r="B414" s="57"/>
      <c r="C414" s="58"/>
      <c r="D414" s="58"/>
      <c r="E414" s="58"/>
      <c r="F414" s="58"/>
      <c r="G414" s="58"/>
      <c r="H414" s="58"/>
      <c r="I414" s="58"/>
      <c r="J414" s="58"/>
      <c r="K414" s="58"/>
      <c r="L414" s="42"/>
      <c r="M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</row>
  </sheetData>
  <sheetProtection password="CC35" sheet="1" objects="1" scenarios="1" formatColumns="0" formatRows="0" autoFilter="0"/>
  <autoFilter ref="C89:K41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6" r:id="rId1" display="https://podminky.urs.cz/item/CS_URS_2021_02/162301501"/>
    <hyperlink ref="F136" r:id="rId2" display="https://podminky.urs.cz/item/CS_URS_2021_02/564281111"/>
    <hyperlink ref="F139" r:id="rId3" display="https://podminky.urs.cz/item/CS_URS_2021_02/452311141"/>
    <hyperlink ref="F144" r:id="rId4" display="https://podminky.urs.cz/item/CS_URS_2021_02/275313711"/>
    <hyperlink ref="F151" r:id="rId5" display="https://podminky.urs.cz/item/CS_URS_2021_02/275361821"/>
    <hyperlink ref="F196" r:id="rId6" display="https://podminky.urs.cz/item/CS_URS_2021_02/564281111"/>
    <hyperlink ref="F204" r:id="rId7" display="https://podminky.urs.cz/item/CS_URS_2021_02/275313711"/>
    <hyperlink ref="F213" r:id="rId8" display="https://podminky.urs.cz/item/CS_URS_2021_02/275361821"/>
    <hyperlink ref="F217" r:id="rId9" display="https://podminky.urs.cz/item/CS_URS_2021_02/275313711"/>
    <hyperlink ref="F224" r:id="rId10" display="https://podminky.urs.cz/item/CS_URS_2021_02/275361821"/>
    <hyperlink ref="F228" r:id="rId11" display="https://podminky.urs.cz/item/CS_URS_2021_02/275313711"/>
    <hyperlink ref="F237" r:id="rId12" display="https://podminky.urs.cz/item/CS_URS_2021_02/275361821"/>
    <hyperlink ref="F240" r:id="rId13" display="https://podminky.urs.cz/item/CS_URS_2021_02/452311141"/>
    <hyperlink ref="F253" r:id="rId14" display="https://podminky.urs.cz/item/CS_URS_2021_02/998767101"/>
    <hyperlink ref="F271" r:id="rId15" display="https://podminky.urs.cz/item/CS_URS_2021_02/215901101"/>
    <hyperlink ref="F307" r:id="rId16" display="https://podminky.urs.cz/item/CS_URS_2021_02/184102117"/>
    <hyperlink ref="F344" r:id="rId17" display="https://podminky.urs.cz/item/CS_URS_2021_02/184911111"/>
    <hyperlink ref="F360" r:id="rId18" display="https://podminky.urs.cz/item/CS_URS_2021_02/184911111"/>
    <hyperlink ref="F392" r:id="rId19" display="https://podminky.urs.cz/item/CS_URS_2021_02/871238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3" customWidth="1"/>
    <col min="2" max="2" width="1.7109375" style="223" customWidth="1"/>
    <col min="3" max="4" width="5.00390625" style="223" customWidth="1"/>
    <col min="5" max="5" width="11.7109375" style="223" customWidth="1"/>
    <col min="6" max="6" width="9.140625" style="223" customWidth="1"/>
    <col min="7" max="7" width="5.00390625" style="223" customWidth="1"/>
    <col min="8" max="8" width="77.8515625" style="223" customWidth="1"/>
    <col min="9" max="10" width="20.00390625" style="223" customWidth="1"/>
    <col min="11" max="11" width="1.7109375" style="223" customWidth="1"/>
  </cols>
  <sheetData>
    <row r="1" s="1" customFormat="1" ht="37.5" customHeight="1"/>
    <row r="2" spans="2:11" s="1" customFormat="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3" customFormat="1" ht="45" customHeight="1">
      <c r="B3" s="227"/>
      <c r="C3" s="228" t="s">
        <v>613</v>
      </c>
      <c r="D3" s="228"/>
      <c r="E3" s="228"/>
      <c r="F3" s="228"/>
      <c r="G3" s="228"/>
      <c r="H3" s="228"/>
      <c r="I3" s="228"/>
      <c r="J3" s="228"/>
      <c r="K3" s="229"/>
    </row>
    <row r="4" spans="2:11" s="1" customFormat="1" ht="25.5" customHeight="1">
      <c r="B4" s="230"/>
      <c r="C4" s="231" t="s">
        <v>614</v>
      </c>
      <c r="D4" s="231"/>
      <c r="E4" s="231"/>
      <c r="F4" s="231"/>
      <c r="G4" s="231"/>
      <c r="H4" s="231"/>
      <c r="I4" s="231"/>
      <c r="J4" s="231"/>
      <c r="K4" s="232"/>
    </row>
    <row r="5" spans="2:11" s="1" customFormat="1" ht="5.25" customHeight="1">
      <c r="B5" s="230"/>
      <c r="C5" s="233"/>
      <c r="D5" s="233"/>
      <c r="E5" s="233"/>
      <c r="F5" s="233"/>
      <c r="G5" s="233"/>
      <c r="H5" s="233"/>
      <c r="I5" s="233"/>
      <c r="J5" s="233"/>
      <c r="K5" s="232"/>
    </row>
    <row r="6" spans="2:11" s="1" customFormat="1" ht="15" customHeight="1">
      <c r="B6" s="230"/>
      <c r="C6" s="234" t="s">
        <v>615</v>
      </c>
      <c r="D6" s="234"/>
      <c r="E6" s="234"/>
      <c r="F6" s="234"/>
      <c r="G6" s="234"/>
      <c r="H6" s="234"/>
      <c r="I6" s="234"/>
      <c r="J6" s="234"/>
      <c r="K6" s="232"/>
    </row>
    <row r="7" spans="2:11" s="1" customFormat="1" ht="15" customHeight="1">
      <c r="B7" s="235"/>
      <c r="C7" s="234" t="s">
        <v>616</v>
      </c>
      <c r="D7" s="234"/>
      <c r="E7" s="234"/>
      <c r="F7" s="234"/>
      <c r="G7" s="234"/>
      <c r="H7" s="234"/>
      <c r="I7" s="234"/>
      <c r="J7" s="234"/>
      <c r="K7" s="232"/>
    </row>
    <row r="8" spans="2:11" s="1" customFormat="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s="1" customFormat="1" ht="15" customHeight="1">
      <c r="B9" s="235"/>
      <c r="C9" s="234" t="s">
        <v>617</v>
      </c>
      <c r="D9" s="234"/>
      <c r="E9" s="234"/>
      <c r="F9" s="234"/>
      <c r="G9" s="234"/>
      <c r="H9" s="234"/>
      <c r="I9" s="234"/>
      <c r="J9" s="234"/>
      <c r="K9" s="232"/>
    </row>
    <row r="10" spans="2:11" s="1" customFormat="1" ht="15" customHeight="1">
      <c r="B10" s="235"/>
      <c r="C10" s="234"/>
      <c r="D10" s="234" t="s">
        <v>618</v>
      </c>
      <c r="E10" s="234"/>
      <c r="F10" s="234"/>
      <c r="G10" s="234"/>
      <c r="H10" s="234"/>
      <c r="I10" s="234"/>
      <c r="J10" s="234"/>
      <c r="K10" s="232"/>
    </row>
    <row r="11" spans="2:11" s="1" customFormat="1" ht="15" customHeight="1">
      <c r="B11" s="235"/>
      <c r="C11" s="236"/>
      <c r="D11" s="234" t="s">
        <v>619</v>
      </c>
      <c r="E11" s="234"/>
      <c r="F11" s="234"/>
      <c r="G11" s="234"/>
      <c r="H11" s="234"/>
      <c r="I11" s="234"/>
      <c r="J11" s="234"/>
      <c r="K11" s="232"/>
    </row>
    <row r="12" spans="2:11" s="1" customFormat="1" ht="15" customHeight="1">
      <c r="B12" s="235"/>
      <c r="C12" s="236"/>
      <c r="D12" s="234"/>
      <c r="E12" s="234"/>
      <c r="F12" s="234"/>
      <c r="G12" s="234"/>
      <c r="H12" s="234"/>
      <c r="I12" s="234"/>
      <c r="J12" s="234"/>
      <c r="K12" s="232"/>
    </row>
    <row r="13" spans="2:11" s="1" customFormat="1" ht="15" customHeight="1">
      <c r="B13" s="235"/>
      <c r="C13" s="236"/>
      <c r="D13" s="237" t="s">
        <v>620</v>
      </c>
      <c r="E13" s="234"/>
      <c r="F13" s="234"/>
      <c r="G13" s="234"/>
      <c r="H13" s="234"/>
      <c r="I13" s="234"/>
      <c r="J13" s="234"/>
      <c r="K13" s="232"/>
    </row>
    <row r="14" spans="2:11" s="1" customFormat="1" ht="12.75" customHeight="1">
      <c r="B14" s="235"/>
      <c r="C14" s="236"/>
      <c r="D14" s="236"/>
      <c r="E14" s="236"/>
      <c r="F14" s="236"/>
      <c r="G14" s="236"/>
      <c r="H14" s="236"/>
      <c r="I14" s="236"/>
      <c r="J14" s="236"/>
      <c r="K14" s="232"/>
    </row>
    <row r="15" spans="2:11" s="1" customFormat="1" ht="15" customHeight="1">
      <c r="B15" s="235"/>
      <c r="C15" s="236"/>
      <c r="D15" s="234" t="s">
        <v>621</v>
      </c>
      <c r="E15" s="234"/>
      <c r="F15" s="234"/>
      <c r="G15" s="234"/>
      <c r="H15" s="234"/>
      <c r="I15" s="234"/>
      <c r="J15" s="234"/>
      <c r="K15" s="232"/>
    </row>
    <row r="16" spans="2:11" s="1" customFormat="1" ht="15" customHeight="1">
      <c r="B16" s="235"/>
      <c r="C16" s="236"/>
      <c r="D16" s="234" t="s">
        <v>622</v>
      </c>
      <c r="E16" s="234"/>
      <c r="F16" s="234"/>
      <c r="G16" s="234"/>
      <c r="H16" s="234"/>
      <c r="I16" s="234"/>
      <c r="J16" s="234"/>
      <c r="K16" s="232"/>
    </row>
    <row r="17" spans="2:11" s="1" customFormat="1" ht="15" customHeight="1">
      <c r="B17" s="235"/>
      <c r="C17" s="236"/>
      <c r="D17" s="234" t="s">
        <v>623</v>
      </c>
      <c r="E17" s="234"/>
      <c r="F17" s="234"/>
      <c r="G17" s="234"/>
      <c r="H17" s="234"/>
      <c r="I17" s="234"/>
      <c r="J17" s="234"/>
      <c r="K17" s="232"/>
    </row>
    <row r="18" spans="2:11" s="1" customFormat="1" ht="15" customHeight="1">
      <c r="B18" s="235"/>
      <c r="C18" s="236"/>
      <c r="D18" s="236"/>
      <c r="E18" s="238" t="s">
        <v>78</v>
      </c>
      <c r="F18" s="234" t="s">
        <v>624</v>
      </c>
      <c r="G18" s="234"/>
      <c r="H18" s="234"/>
      <c r="I18" s="234"/>
      <c r="J18" s="234"/>
      <c r="K18" s="232"/>
    </row>
    <row r="19" spans="2:11" s="1" customFormat="1" ht="15" customHeight="1">
      <c r="B19" s="235"/>
      <c r="C19" s="236"/>
      <c r="D19" s="236"/>
      <c r="E19" s="238" t="s">
        <v>625</v>
      </c>
      <c r="F19" s="234" t="s">
        <v>626</v>
      </c>
      <c r="G19" s="234"/>
      <c r="H19" s="234"/>
      <c r="I19" s="234"/>
      <c r="J19" s="234"/>
      <c r="K19" s="232"/>
    </row>
    <row r="20" spans="2:11" s="1" customFormat="1" ht="15" customHeight="1">
      <c r="B20" s="235"/>
      <c r="C20" s="236"/>
      <c r="D20" s="236"/>
      <c r="E20" s="238" t="s">
        <v>627</v>
      </c>
      <c r="F20" s="234" t="s">
        <v>628</v>
      </c>
      <c r="G20" s="234"/>
      <c r="H20" s="234"/>
      <c r="I20" s="234"/>
      <c r="J20" s="234"/>
      <c r="K20" s="232"/>
    </row>
    <row r="21" spans="2:11" s="1" customFormat="1" ht="15" customHeight="1">
      <c r="B21" s="235"/>
      <c r="C21" s="236"/>
      <c r="D21" s="236"/>
      <c r="E21" s="238" t="s">
        <v>629</v>
      </c>
      <c r="F21" s="234" t="s">
        <v>630</v>
      </c>
      <c r="G21" s="234"/>
      <c r="H21" s="234"/>
      <c r="I21" s="234"/>
      <c r="J21" s="234"/>
      <c r="K21" s="232"/>
    </row>
    <row r="22" spans="2:11" s="1" customFormat="1" ht="15" customHeight="1">
      <c r="B22" s="235"/>
      <c r="C22" s="236"/>
      <c r="D22" s="236"/>
      <c r="E22" s="238" t="s">
        <v>631</v>
      </c>
      <c r="F22" s="234" t="s">
        <v>632</v>
      </c>
      <c r="G22" s="234"/>
      <c r="H22" s="234"/>
      <c r="I22" s="234"/>
      <c r="J22" s="234"/>
      <c r="K22" s="232"/>
    </row>
    <row r="23" spans="2:11" s="1" customFormat="1" ht="15" customHeight="1">
      <c r="B23" s="235"/>
      <c r="C23" s="236"/>
      <c r="D23" s="236"/>
      <c r="E23" s="238" t="s">
        <v>633</v>
      </c>
      <c r="F23" s="234" t="s">
        <v>634</v>
      </c>
      <c r="G23" s="234"/>
      <c r="H23" s="234"/>
      <c r="I23" s="234"/>
      <c r="J23" s="234"/>
      <c r="K23" s="232"/>
    </row>
    <row r="24" spans="2:11" s="1" customFormat="1" ht="12.75" customHeight="1">
      <c r="B24" s="235"/>
      <c r="C24" s="236"/>
      <c r="D24" s="236"/>
      <c r="E24" s="236"/>
      <c r="F24" s="236"/>
      <c r="G24" s="236"/>
      <c r="H24" s="236"/>
      <c r="I24" s="236"/>
      <c r="J24" s="236"/>
      <c r="K24" s="232"/>
    </row>
    <row r="25" spans="2:11" s="1" customFormat="1" ht="15" customHeight="1">
      <c r="B25" s="235"/>
      <c r="C25" s="234" t="s">
        <v>635</v>
      </c>
      <c r="D25" s="234"/>
      <c r="E25" s="234"/>
      <c r="F25" s="234"/>
      <c r="G25" s="234"/>
      <c r="H25" s="234"/>
      <c r="I25" s="234"/>
      <c r="J25" s="234"/>
      <c r="K25" s="232"/>
    </row>
    <row r="26" spans="2:11" s="1" customFormat="1" ht="15" customHeight="1">
      <c r="B26" s="235"/>
      <c r="C26" s="234" t="s">
        <v>636</v>
      </c>
      <c r="D26" s="234"/>
      <c r="E26" s="234"/>
      <c r="F26" s="234"/>
      <c r="G26" s="234"/>
      <c r="H26" s="234"/>
      <c r="I26" s="234"/>
      <c r="J26" s="234"/>
      <c r="K26" s="232"/>
    </row>
    <row r="27" spans="2:11" s="1" customFormat="1" ht="15" customHeight="1">
      <c r="B27" s="235"/>
      <c r="C27" s="234"/>
      <c r="D27" s="234" t="s">
        <v>637</v>
      </c>
      <c r="E27" s="234"/>
      <c r="F27" s="234"/>
      <c r="G27" s="234"/>
      <c r="H27" s="234"/>
      <c r="I27" s="234"/>
      <c r="J27" s="234"/>
      <c r="K27" s="232"/>
    </row>
    <row r="28" spans="2:11" s="1" customFormat="1" ht="15" customHeight="1">
      <c r="B28" s="235"/>
      <c r="C28" s="236"/>
      <c r="D28" s="234" t="s">
        <v>638</v>
      </c>
      <c r="E28" s="234"/>
      <c r="F28" s="234"/>
      <c r="G28" s="234"/>
      <c r="H28" s="234"/>
      <c r="I28" s="234"/>
      <c r="J28" s="234"/>
      <c r="K28" s="232"/>
    </row>
    <row r="29" spans="2:11" s="1" customFormat="1" ht="12.75" customHeight="1">
      <c r="B29" s="235"/>
      <c r="C29" s="236"/>
      <c r="D29" s="236"/>
      <c r="E29" s="236"/>
      <c r="F29" s="236"/>
      <c r="G29" s="236"/>
      <c r="H29" s="236"/>
      <c r="I29" s="236"/>
      <c r="J29" s="236"/>
      <c r="K29" s="232"/>
    </row>
    <row r="30" spans="2:11" s="1" customFormat="1" ht="15" customHeight="1">
      <c r="B30" s="235"/>
      <c r="C30" s="236"/>
      <c r="D30" s="234" t="s">
        <v>639</v>
      </c>
      <c r="E30" s="234"/>
      <c r="F30" s="234"/>
      <c r="G30" s="234"/>
      <c r="H30" s="234"/>
      <c r="I30" s="234"/>
      <c r="J30" s="234"/>
      <c r="K30" s="232"/>
    </row>
    <row r="31" spans="2:11" s="1" customFormat="1" ht="15" customHeight="1">
      <c r="B31" s="235"/>
      <c r="C31" s="236"/>
      <c r="D31" s="234" t="s">
        <v>640</v>
      </c>
      <c r="E31" s="234"/>
      <c r="F31" s="234"/>
      <c r="G31" s="234"/>
      <c r="H31" s="234"/>
      <c r="I31" s="234"/>
      <c r="J31" s="234"/>
      <c r="K31" s="232"/>
    </row>
    <row r="32" spans="2:11" s="1" customFormat="1" ht="12.75" customHeight="1">
      <c r="B32" s="235"/>
      <c r="C32" s="236"/>
      <c r="D32" s="236"/>
      <c r="E32" s="236"/>
      <c r="F32" s="236"/>
      <c r="G32" s="236"/>
      <c r="H32" s="236"/>
      <c r="I32" s="236"/>
      <c r="J32" s="236"/>
      <c r="K32" s="232"/>
    </row>
    <row r="33" spans="2:11" s="1" customFormat="1" ht="15" customHeight="1">
      <c r="B33" s="235"/>
      <c r="C33" s="236"/>
      <c r="D33" s="234" t="s">
        <v>641</v>
      </c>
      <c r="E33" s="234"/>
      <c r="F33" s="234"/>
      <c r="G33" s="234"/>
      <c r="H33" s="234"/>
      <c r="I33" s="234"/>
      <c r="J33" s="234"/>
      <c r="K33" s="232"/>
    </row>
    <row r="34" spans="2:11" s="1" customFormat="1" ht="15" customHeight="1">
      <c r="B34" s="235"/>
      <c r="C34" s="236"/>
      <c r="D34" s="234" t="s">
        <v>642</v>
      </c>
      <c r="E34" s="234"/>
      <c r="F34" s="234"/>
      <c r="G34" s="234"/>
      <c r="H34" s="234"/>
      <c r="I34" s="234"/>
      <c r="J34" s="234"/>
      <c r="K34" s="232"/>
    </row>
    <row r="35" spans="2:11" s="1" customFormat="1" ht="15" customHeight="1">
      <c r="B35" s="235"/>
      <c r="C35" s="236"/>
      <c r="D35" s="234" t="s">
        <v>643</v>
      </c>
      <c r="E35" s="234"/>
      <c r="F35" s="234"/>
      <c r="G35" s="234"/>
      <c r="H35" s="234"/>
      <c r="I35" s="234"/>
      <c r="J35" s="234"/>
      <c r="K35" s="232"/>
    </row>
    <row r="36" spans="2:11" s="1" customFormat="1" ht="15" customHeight="1">
      <c r="B36" s="235"/>
      <c r="C36" s="236"/>
      <c r="D36" s="234"/>
      <c r="E36" s="237" t="s">
        <v>102</v>
      </c>
      <c r="F36" s="234"/>
      <c r="G36" s="234" t="s">
        <v>644</v>
      </c>
      <c r="H36" s="234"/>
      <c r="I36" s="234"/>
      <c r="J36" s="234"/>
      <c r="K36" s="232"/>
    </row>
    <row r="37" spans="2:11" s="1" customFormat="1" ht="30.75" customHeight="1">
      <c r="B37" s="235"/>
      <c r="C37" s="236"/>
      <c r="D37" s="234"/>
      <c r="E37" s="237" t="s">
        <v>645</v>
      </c>
      <c r="F37" s="234"/>
      <c r="G37" s="234" t="s">
        <v>646</v>
      </c>
      <c r="H37" s="234"/>
      <c r="I37" s="234"/>
      <c r="J37" s="234"/>
      <c r="K37" s="232"/>
    </row>
    <row r="38" spans="2:11" s="1" customFormat="1" ht="15" customHeight="1">
      <c r="B38" s="235"/>
      <c r="C38" s="236"/>
      <c r="D38" s="234"/>
      <c r="E38" s="237" t="s">
        <v>52</v>
      </c>
      <c r="F38" s="234"/>
      <c r="G38" s="234" t="s">
        <v>647</v>
      </c>
      <c r="H38" s="234"/>
      <c r="I38" s="234"/>
      <c r="J38" s="234"/>
      <c r="K38" s="232"/>
    </row>
    <row r="39" spans="2:11" s="1" customFormat="1" ht="15" customHeight="1">
      <c r="B39" s="235"/>
      <c r="C39" s="236"/>
      <c r="D39" s="234"/>
      <c r="E39" s="237" t="s">
        <v>53</v>
      </c>
      <c r="F39" s="234"/>
      <c r="G39" s="234" t="s">
        <v>648</v>
      </c>
      <c r="H39" s="234"/>
      <c r="I39" s="234"/>
      <c r="J39" s="234"/>
      <c r="K39" s="232"/>
    </row>
    <row r="40" spans="2:11" s="1" customFormat="1" ht="15" customHeight="1">
      <c r="B40" s="235"/>
      <c r="C40" s="236"/>
      <c r="D40" s="234"/>
      <c r="E40" s="237" t="s">
        <v>103</v>
      </c>
      <c r="F40" s="234"/>
      <c r="G40" s="234" t="s">
        <v>649</v>
      </c>
      <c r="H40" s="234"/>
      <c r="I40" s="234"/>
      <c r="J40" s="234"/>
      <c r="K40" s="232"/>
    </row>
    <row r="41" spans="2:11" s="1" customFormat="1" ht="15" customHeight="1">
      <c r="B41" s="235"/>
      <c r="C41" s="236"/>
      <c r="D41" s="234"/>
      <c r="E41" s="237" t="s">
        <v>104</v>
      </c>
      <c r="F41" s="234"/>
      <c r="G41" s="234" t="s">
        <v>650</v>
      </c>
      <c r="H41" s="234"/>
      <c r="I41" s="234"/>
      <c r="J41" s="234"/>
      <c r="K41" s="232"/>
    </row>
    <row r="42" spans="2:11" s="1" customFormat="1" ht="15" customHeight="1">
      <c r="B42" s="235"/>
      <c r="C42" s="236"/>
      <c r="D42" s="234"/>
      <c r="E42" s="237" t="s">
        <v>651</v>
      </c>
      <c r="F42" s="234"/>
      <c r="G42" s="234" t="s">
        <v>652</v>
      </c>
      <c r="H42" s="234"/>
      <c r="I42" s="234"/>
      <c r="J42" s="234"/>
      <c r="K42" s="232"/>
    </row>
    <row r="43" spans="2:11" s="1" customFormat="1" ht="15" customHeight="1">
      <c r="B43" s="235"/>
      <c r="C43" s="236"/>
      <c r="D43" s="234"/>
      <c r="E43" s="237"/>
      <c r="F43" s="234"/>
      <c r="G43" s="234" t="s">
        <v>653</v>
      </c>
      <c r="H43" s="234"/>
      <c r="I43" s="234"/>
      <c r="J43" s="234"/>
      <c r="K43" s="232"/>
    </row>
    <row r="44" spans="2:11" s="1" customFormat="1" ht="15" customHeight="1">
      <c r="B44" s="235"/>
      <c r="C44" s="236"/>
      <c r="D44" s="234"/>
      <c r="E44" s="237" t="s">
        <v>654</v>
      </c>
      <c r="F44" s="234"/>
      <c r="G44" s="234" t="s">
        <v>655</v>
      </c>
      <c r="H44" s="234"/>
      <c r="I44" s="234"/>
      <c r="J44" s="234"/>
      <c r="K44" s="232"/>
    </row>
    <row r="45" spans="2:11" s="1" customFormat="1" ht="15" customHeight="1">
      <c r="B45" s="235"/>
      <c r="C45" s="236"/>
      <c r="D45" s="234"/>
      <c r="E45" s="237" t="s">
        <v>106</v>
      </c>
      <c r="F45" s="234"/>
      <c r="G45" s="234" t="s">
        <v>656</v>
      </c>
      <c r="H45" s="234"/>
      <c r="I45" s="234"/>
      <c r="J45" s="234"/>
      <c r="K45" s="232"/>
    </row>
    <row r="46" spans="2:11" s="1" customFormat="1" ht="12.75" customHeight="1">
      <c r="B46" s="235"/>
      <c r="C46" s="236"/>
      <c r="D46" s="234"/>
      <c r="E46" s="234"/>
      <c r="F46" s="234"/>
      <c r="G46" s="234"/>
      <c r="H46" s="234"/>
      <c r="I46" s="234"/>
      <c r="J46" s="234"/>
      <c r="K46" s="232"/>
    </row>
    <row r="47" spans="2:11" s="1" customFormat="1" ht="15" customHeight="1">
      <c r="B47" s="235"/>
      <c r="C47" s="236"/>
      <c r="D47" s="234" t="s">
        <v>657</v>
      </c>
      <c r="E47" s="234"/>
      <c r="F47" s="234"/>
      <c r="G47" s="234"/>
      <c r="H47" s="234"/>
      <c r="I47" s="234"/>
      <c r="J47" s="234"/>
      <c r="K47" s="232"/>
    </row>
    <row r="48" spans="2:11" s="1" customFormat="1" ht="15" customHeight="1">
      <c r="B48" s="235"/>
      <c r="C48" s="236"/>
      <c r="D48" s="236"/>
      <c r="E48" s="234" t="s">
        <v>658</v>
      </c>
      <c r="F48" s="234"/>
      <c r="G48" s="234"/>
      <c r="H48" s="234"/>
      <c r="I48" s="234"/>
      <c r="J48" s="234"/>
      <c r="K48" s="232"/>
    </row>
    <row r="49" spans="2:11" s="1" customFormat="1" ht="15" customHeight="1">
      <c r="B49" s="235"/>
      <c r="C49" s="236"/>
      <c r="D49" s="236"/>
      <c r="E49" s="234" t="s">
        <v>659</v>
      </c>
      <c r="F49" s="234"/>
      <c r="G49" s="234"/>
      <c r="H49" s="234"/>
      <c r="I49" s="234"/>
      <c r="J49" s="234"/>
      <c r="K49" s="232"/>
    </row>
    <row r="50" spans="2:11" s="1" customFormat="1" ht="15" customHeight="1">
      <c r="B50" s="235"/>
      <c r="C50" s="236"/>
      <c r="D50" s="236"/>
      <c r="E50" s="234" t="s">
        <v>660</v>
      </c>
      <c r="F50" s="234"/>
      <c r="G50" s="234"/>
      <c r="H50" s="234"/>
      <c r="I50" s="234"/>
      <c r="J50" s="234"/>
      <c r="K50" s="232"/>
    </row>
    <row r="51" spans="2:11" s="1" customFormat="1" ht="15" customHeight="1">
      <c r="B51" s="235"/>
      <c r="C51" s="236"/>
      <c r="D51" s="234" t="s">
        <v>661</v>
      </c>
      <c r="E51" s="234"/>
      <c r="F51" s="234"/>
      <c r="G51" s="234"/>
      <c r="H51" s="234"/>
      <c r="I51" s="234"/>
      <c r="J51" s="234"/>
      <c r="K51" s="232"/>
    </row>
    <row r="52" spans="2:11" s="1" customFormat="1" ht="25.5" customHeight="1">
      <c r="B52" s="230"/>
      <c r="C52" s="231" t="s">
        <v>662</v>
      </c>
      <c r="D52" s="231"/>
      <c r="E52" s="231"/>
      <c r="F52" s="231"/>
      <c r="G52" s="231"/>
      <c r="H52" s="231"/>
      <c r="I52" s="231"/>
      <c r="J52" s="231"/>
      <c r="K52" s="232"/>
    </row>
    <row r="53" spans="2:11" s="1" customFormat="1" ht="5.25" customHeight="1">
      <c r="B53" s="230"/>
      <c r="C53" s="233"/>
      <c r="D53" s="233"/>
      <c r="E53" s="233"/>
      <c r="F53" s="233"/>
      <c r="G53" s="233"/>
      <c r="H53" s="233"/>
      <c r="I53" s="233"/>
      <c r="J53" s="233"/>
      <c r="K53" s="232"/>
    </row>
    <row r="54" spans="2:11" s="1" customFormat="1" ht="15" customHeight="1">
      <c r="B54" s="230"/>
      <c r="C54" s="234" t="s">
        <v>663</v>
      </c>
      <c r="D54" s="234"/>
      <c r="E54" s="234"/>
      <c r="F54" s="234"/>
      <c r="G54" s="234"/>
      <c r="H54" s="234"/>
      <c r="I54" s="234"/>
      <c r="J54" s="234"/>
      <c r="K54" s="232"/>
    </row>
    <row r="55" spans="2:11" s="1" customFormat="1" ht="15" customHeight="1">
      <c r="B55" s="230"/>
      <c r="C55" s="234" t="s">
        <v>664</v>
      </c>
      <c r="D55" s="234"/>
      <c r="E55" s="234"/>
      <c r="F55" s="234"/>
      <c r="G55" s="234"/>
      <c r="H55" s="234"/>
      <c r="I55" s="234"/>
      <c r="J55" s="234"/>
      <c r="K55" s="232"/>
    </row>
    <row r="56" spans="2:11" s="1" customFormat="1" ht="12.75" customHeight="1">
      <c r="B56" s="230"/>
      <c r="C56" s="234"/>
      <c r="D56" s="234"/>
      <c r="E56" s="234"/>
      <c r="F56" s="234"/>
      <c r="G56" s="234"/>
      <c r="H56" s="234"/>
      <c r="I56" s="234"/>
      <c r="J56" s="234"/>
      <c r="K56" s="232"/>
    </row>
    <row r="57" spans="2:11" s="1" customFormat="1" ht="15" customHeight="1">
      <c r="B57" s="230"/>
      <c r="C57" s="234" t="s">
        <v>665</v>
      </c>
      <c r="D57" s="234"/>
      <c r="E57" s="234"/>
      <c r="F57" s="234"/>
      <c r="G57" s="234"/>
      <c r="H57" s="234"/>
      <c r="I57" s="234"/>
      <c r="J57" s="234"/>
      <c r="K57" s="232"/>
    </row>
    <row r="58" spans="2:11" s="1" customFormat="1" ht="15" customHeight="1">
      <c r="B58" s="230"/>
      <c r="C58" s="236"/>
      <c r="D58" s="234" t="s">
        <v>666</v>
      </c>
      <c r="E58" s="234"/>
      <c r="F58" s="234"/>
      <c r="G58" s="234"/>
      <c r="H58" s="234"/>
      <c r="I58" s="234"/>
      <c r="J58" s="234"/>
      <c r="K58" s="232"/>
    </row>
    <row r="59" spans="2:11" s="1" customFormat="1" ht="15" customHeight="1">
      <c r="B59" s="230"/>
      <c r="C59" s="236"/>
      <c r="D59" s="234" t="s">
        <v>667</v>
      </c>
      <c r="E59" s="234"/>
      <c r="F59" s="234"/>
      <c r="G59" s="234"/>
      <c r="H59" s="234"/>
      <c r="I59" s="234"/>
      <c r="J59" s="234"/>
      <c r="K59" s="232"/>
    </row>
    <row r="60" spans="2:11" s="1" customFormat="1" ht="15" customHeight="1">
      <c r="B60" s="230"/>
      <c r="C60" s="236"/>
      <c r="D60" s="234" t="s">
        <v>668</v>
      </c>
      <c r="E60" s="234"/>
      <c r="F60" s="234"/>
      <c r="G60" s="234"/>
      <c r="H60" s="234"/>
      <c r="I60" s="234"/>
      <c r="J60" s="234"/>
      <c r="K60" s="232"/>
    </row>
    <row r="61" spans="2:11" s="1" customFormat="1" ht="15" customHeight="1">
      <c r="B61" s="230"/>
      <c r="C61" s="236"/>
      <c r="D61" s="234" t="s">
        <v>669</v>
      </c>
      <c r="E61" s="234"/>
      <c r="F61" s="234"/>
      <c r="G61" s="234"/>
      <c r="H61" s="234"/>
      <c r="I61" s="234"/>
      <c r="J61" s="234"/>
      <c r="K61" s="232"/>
    </row>
    <row r="62" spans="2:11" s="1" customFormat="1" ht="15" customHeight="1">
      <c r="B62" s="230"/>
      <c r="C62" s="236"/>
      <c r="D62" s="239" t="s">
        <v>670</v>
      </c>
      <c r="E62" s="239"/>
      <c r="F62" s="239"/>
      <c r="G62" s="239"/>
      <c r="H62" s="239"/>
      <c r="I62" s="239"/>
      <c r="J62" s="239"/>
      <c r="K62" s="232"/>
    </row>
    <row r="63" spans="2:11" s="1" customFormat="1" ht="15" customHeight="1">
      <c r="B63" s="230"/>
      <c r="C63" s="236"/>
      <c r="D63" s="234" t="s">
        <v>671</v>
      </c>
      <c r="E63" s="234"/>
      <c r="F63" s="234"/>
      <c r="G63" s="234"/>
      <c r="H63" s="234"/>
      <c r="I63" s="234"/>
      <c r="J63" s="234"/>
      <c r="K63" s="232"/>
    </row>
    <row r="64" spans="2:11" s="1" customFormat="1" ht="12.75" customHeight="1">
      <c r="B64" s="230"/>
      <c r="C64" s="236"/>
      <c r="D64" s="236"/>
      <c r="E64" s="240"/>
      <c r="F64" s="236"/>
      <c r="G64" s="236"/>
      <c r="H64" s="236"/>
      <c r="I64" s="236"/>
      <c r="J64" s="236"/>
      <c r="K64" s="232"/>
    </row>
    <row r="65" spans="2:11" s="1" customFormat="1" ht="15" customHeight="1">
      <c r="B65" s="230"/>
      <c r="C65" s="236"/>
      <c r="D65" s="234" t="s">
        <v>672</v>
      </c>
      <c r="E65" s="234"/>
      <c r="F65" s="234"/>
      <c r="G65" s="234"/>
      <c r="H65" s="234"/>
      <c r="I65" s="234"/>
      <c r="J65" s="234"/>
      <c r="K65" s="232"/>
    </row>
    <row r="66" spans="2:11" s="1" customFormat="1" ht="15" customHeight="1">
      <c r="B66" s="230"/>
      <c r="C66" s="236"/>
      <c r="D66" s="239" t="s">
        <v>673</v>
      </c>
      <c r="E66" s="239"/>
      <c r="F66" s="239"/>
      <c r="G66" s="239"/>
      <c r="H66" s="239"/>
      <c r="I66" s="239"/>
      <c r="J66" s="239"/>
      <c r="K66" s="232"/>
    </row>
    <row r="67" spans="2:11" s="1" customFormat="1" ht="15" customHeight="1">
      <c r="B67" s="230"/>
      <c r="C67" s="236"/>
      <c r="D67" s="234" t="s">
        <v>674</v>
      </c>
      <c r="E67" s="234"/>
      <c r="F67" s="234"/>
      <c r="G67" s="234"/>
      <c r="H67" s="234"/>
      <c r="I67" s="234"/>
      <c r="J67" s="234"/>
      <c r="K67" s="232"/>
    </row>
    <row r="68" spans="2:11" s="1" customFormat="1" ht="15" customHeight="1">
      <c r="B68" s="230"/>
      <c r="C68" s="236"/>
      <c r="D68" s="234" t="s">
        <v>675</v>
      </c>
      <c r="E68" s="234"/>
      <c r="F68" s="234"/>
      <c r="G68" s="234"/>
      <c r="H68" s="234"/>
      <c r="I68" s="234"/>
      <c r="J68" s="234"/>
      <c r="K68" s="232"/>
    </row>
    <row r="69" spans="2:11" s="1" customFormat="1" ht="15" customHeight="1">
      <c r="B69" s="230"/>
      <c r="C69" s="236"/>
      <c r="D69" s="234" t="s">
        <v>676</v>
      </c>
      <c r="E69" s="234"/>
      <c r="F69" s="234"/>
      <c r="G69" s="234"/>
      <c r="H69" s="234"/>
      <c r="I69" s="234"/>
      <c r="J69" s="234"/>
      <c r="K69" s="232"/>
    </row>
    <row r="70" spans="2:11" s="1" customFormat="1" ht="15" customHeight="1">
      <c r="B70" s="230"/>
      <c r="C70" s="236"/>
      <c r="D70" s="234" t="s">
        <v>677</v>
      </c>
      <c r="E70" s="234"/>
      <c r="F70" s="234"/>
      <c r="G70" s="234"/>
      <c r="H70" s="234"/>
      <c r="I70" s="234"/>
      <c r="J70" s="234"/>
      <c r="K70" s="232"/>
    </row>
    <row r="71" spans="2:11" s="1" customFormat="1" ht="12.75" customHeight="1">
      <c r="B71" s="241"/>
      <c r="C71" s="242"/>
      <c r="D71" s="242"/>
      <c r="E71" s="242"/>
      <c r="F71" s="242"/>
      <c r="G71" s="242"/>
      <c r="H71" s="242"/>
      <c r="I71" s="242"/>
      <c r="J71" s="242"/>
      <c r="K71" s="243"/>
    </row>
    <row r="72" spans="2:11" s="1" customFormat="1" ht="18.75" customHeight="1">
      <c r="B72" s="244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s="1" customFormat="1" ht="18.75" customHeight="1">
      <c r="B73" s="245"/>
      <c r="C73" s="245"/>
      <c r="D73" s="245"/>
      <c r="E73" s="245"/>
      <c r="F73" s="245"/>
      <c r="G73" s="245"/>
      <c r="H73" s="245"/>
      <c r="I73" s="245"/>
      <c r="J73" s="245"/>
      <c r="K73" s="245"/>
    </row>
    <row r="74" spans="2:11" s="1" customFormat="1" ht="7.5" customHeight="1">
      <c r="B74" s="246"/>
      <c r="C74" s="247"/>
      <c r="D74" s="247"/>
      <c r="E74" s="247"/>
      <c r="F74" s="247"/>
      <c r="G74" s="247"/>
      <c r="H74" s="247"/>
      <c r="I74" s="247"/>
      <c r="J74" s="247"/>
      <c r="K74" s="248"/>
    </row>
    <row r="75" spans="2:11" s="1" customFormat="1" ht="45" customHeight="1">
      <c r="B75" s="249"/>
      <c r="C75" s="250" t="s">
        <v>678</v>
      </c>
      <c r="D75" s="250"/>
      <c r="E75" s="250"/>
      <c r="F75" s="250"/>
      <c r="G75" s="250"/>
      <c r="H75" s="250"/>
      <c r="I75" s="250"/>
      <c r="J75" s="250"/>
      <c r="K75" s="251"/>
    </row>
    <row r="76" spans="2:11" s="1" customFormat="1" ht="17.25" customHeight="1">
      <c r="B76" s="249"/>
      <c r="C76" s="252" t="s">
        <v>679</v>
      </c>
      <c r="D76" s="252"/>
      <c r="E76" s="252"/>
      <c r="F76" s="252" t="s">
        <v>680</v>
      </c>
      <c r="G76" s="253"/>
      <c r="H76" s="252" t="s">
        <v>53</v>
      </c>
      <c r="I76" s="252" t="s">
        <v>56</v>
      </c>
      <c r="J76" s="252" t="s">
        <v>681</v>
      </c>
      <c r="K76" s="251"/>
    </row>
    <row r="77" spans="2:11" s="1" customFormat="1" ht="17.25" customHeight="1">
      <c r="B77" s="249"/>
      <c r="C77" s="254" t="s">
        <v>682</v>
      </c>
      <c r="D77" s="254"/>
      <c r="E77" s="254"/>
      <c r="F77" s="255" t="s">
        <v>683</v>
      </c>
      <c r="G77" s="256"/>
      <c r="H77" s="254"/>
      <c r="I77" s="254"/>
      <c r="J77" s="254" t="s">
        <v>684</v>
      </c>
      <c r="K77" s="251"/>
    </row>
    <row r="78" spans="2:11" s="1" customFormat="1" ht="5.25" customHeight="1">
      <c r="B78" s="249"/>
      <c r="C78" s="257"/>
      <c r="D78" s="257"/>
      <c r="E78" s="257"/>
      <c r="F78" s="257"/>
      <c r="G78" s="258"/>
      <c r="H78" s="257"/>
      <c r="I78" s="257"/>
      <c r="J78" s="257"/>
      <c r="K78" s="251"/>
    </row>
    <row r="79" spans="2:11" s="1" customFormat="1" ht="15" customHeight="1">
      <c r="B79" s="249"/>
      <c r="C79" s="237" t="s">
        <v>52</v>
      </c>
      <c r="D79" s="259"/>
      <c r="E79" s="259"/>
      <c r="F79" s="260" t="s">
        <v>685</v>
      </c>
      <c r="G79" s="261"/>
      <c r="H79" s="237" t="s">
        <v>686</v>
      </c>
      <c r="I79" s="237" t="s">
        <v>687</v>
      </c>
      <c r="J79" s="237">
        <v>20</v>
      </c>
      <c r="K79" s="251"/>
    </row>
    <row r="80" spans="2:11" s="1" customFormat="1" ht="15" customHeight="1">
      <c r="B80" s="249"/>
      <c r="C80" s="237" t="s">
        <v>688</v>
      </c>
      <c r="D80" s="237"/>
      <c r="E80" s="237"/>
      <c r="F80" s="260" t="s">
        <v>685</v>
      </c>
      <c r="G80" s="261"/>
      <c r="H80" s="237" t="s">
        <v>689</v>
      </c>
      <c r="I80" s="237" t="s">
        <v>687</v>
      </c>
      <c r="J80" s="237">
        <v>120</v>
      </c>
      <c r="K80" s="251"/>
    </row>
    <row r="81" spans="2:11" s="1" customFormat="1" ht="15" customHeight="1">
      <c r="B81" s="262"/>
      <c r="C81" s="237" t="s">
        <v>690</v>
      </c>
      <c r="D81" s="237"/>
      <c r="E81" s="237"/>
      <c r="F81" s="260" t="s">
        <v>691</v>
      </c>
      <c r="G81" s="261"/>
      <c r="H81" s="237" t="s">
        <v>692</v>
      </c>
      <c r="I81" s="237" t="s">
        <v>687</v>
      </c>
      <c r="J81" s="237">
        <v>50</v>
      </c>
      <c r="K81" s="251"/>
    </row>
    <row r="82" spans="2:11" s="1" customFormat="1" ht="15" customHeight="1">
      <c r="B82" s="262"/>
      <c r="C82" s="237" t="s">
        <v>693</v>
      </c>
      <c r="D82" s="237"/>
      <c r="E82" s="237"/>
      <c r="F82" s="260" t="s">
        <v>685</v>
      </c>
      <c r="G82" s="261"/>
      <c r="H82" s="237" t="s">
        <v>694</v>
      </c>
      <c r="I82" s="237" t="s">
        <v>695</v>
      </c>
      <c r="J82" s="237"/>
      <c r="K82" s="251"/>
    </row>
    <row r="83" spans="2:11" s="1" customFormat="1" ht="15" customHeight="1">
      <c r="B83" s="262"/>
      <c r="C83" s="263" t="s">
        <v>696</v>
      </c>
      <c r="D83" s="263"/>
      <c r="E83" s="263"/>
      <c r="F83" s="264" t="s">
        <v>691</v>
      </c>
      <c r="G83" s="263"/>
      <c r="H83" s="263" t="s">
        <v>697</v>
      </c>
      <c r="I83" s="263" t="s">
        <v>687</v>
      </c>
      <c r="J83" s="263">
        <v>15</v>
      </c>
      <c r="K83" s="251"/>
    </row>
    <row r="84" spans="2:11" s="1" customFormat="1" ht="15" customHeight="1">
      <c r="B84" s="262"/>
      <c r="C84" s="263" t="s">
        <v>698</v>
      </c>
      <c r="D84" s="263"/>
      <c r="E84" s="263"/>
      <c r="F84" s="264" t="s">
        <v>691</v>
      </c>
      <c r="G84" s="263"/>
      <c r="H84" s="263" t="s">
        <v>699</v>
      </c>
      <c r="I84" s="263" t="s">
        <v>687</v>
      </c>
      <c r="J84" s="263">
        <v>15</v>
      </c>
      <c r="K84" s="251"/>
    </row>
    <row r="85" spans="2:11" s="1" customFormat="1" ht="15" customHeight="1">
      <c r="B85" s="262"/>
      <c r="C85" s="263" t="s">
        <v>700</v>
      </c>
      <c r="D85" s="263"/>
      <c r="E85" s="263"/>
      <c r="F85" s="264" t="s">
        <v>691</v>
      </c>
      <c r="G85" s="263"/>
      <c r="H85" s="263" t="s">
        <v>701</v>
      </c>
      <c r="I85" s="263" t="s">
        <v>687</v>
      </c>
      <c r="J85" s="263">
        <v>20</v>
      </c>
      <c r="K85" s="251"/>
    </row>
    <row r="86" spans="2:11" s="1" customFormat="1" ht="15" customHeight="1">
      <c r="B86" s="262"/>
      <c r="C86" s="263" t="s">
        <v>702</v>
      </c>
      <c r="D86" s="263"/>
      <c r="E86" s="263"/>
      <c r="F86" s="264" t="s">
        <v>691</v>
      </c>
      <c r="G86" s="263"/>
      <c r="H86" s="263" t="s">
        <v>703</v>
      </c>
      <c r="I86" s="263" t="s">
        <v>687</v>
      </c>
      <c r="J86" s="263">
        <v>20</v>
      </c>
      <c r="K86" s="251"/>
    </row>
    <row r="87" spans="2:11" s="1" customFormat="1" ht="15" customHeight="1">
      <c r="B87" s="262"/>
      <c r="C87" s="237" t="s">
        <v>704</v>
      </c>
      <c r="D87" s="237"/>
      <c r="E87" s="237"/>
      <c r="F87" s="260" t="s">
        <v>691</v>
      </c>
      <c r="G87" s="261"/>
      <c r="H87" s="237" t="s">
        <v>705</v>
      </c>
      <c r="I87" s="237" t="s">
        <v>687</v>
      </c>
      <c r="J87" s="237">
        <v>50</v>
      </c>
      <c r="K87" s="251"/>
    </row>
    <row r="88" spans="2:11" s="1" customFormat="1" ht="15" customHeight="1">
      <c r="B88" s="262"/>
      <c r="C88" s="237" t="s">
        <v>706</v>
      </c>
      <c r="D88" s="237"/>
      <c r="E88" s="237"/>
      <c r="F88" s="260" t="s">
        <v>691</v>
      </c>
      <c r="G88" s="261"/>
      <c r="H88" s="237" t="s">
        <v>707</v>
      </c>
      <c r="I88" s="237" t="s">
        <v>687</v>
      </c>
      <c r="J88" s="237">
        <v>20</v>
      </c>
      <c r="K88" s="251"/>
    </row>
    <row r="89" spans="2:11" s="1" customFormat="1" ht="15" customHeight="1">
      <c r="B89" s="262"/>
      <c r="C89" s="237" t="s">
        <v>708</v>
      </c>
      <c r="D89" s="237"/>
      <c r="E89" s="237"/>
      <c r="F89" s="260" t="s">
        <v>691</v>
      </c>
      <c r="G89" s="261"/>
      <c r="H89" s="237" t="s">
        <v>709</v>
      </c>
      <c r="I89" s="237" t="s">
        <v>687</v>
      </c>
      <c r="J89" s="237">
        <v>20</v>
      </c>
      <c r="K89" s="251"/>
    </row>
    <row r="90" spans="2:11" s="1" customFormat="1" ht="15" customHeight="1">
      <c r="B90" s="262"/>
      <c r="C90" s="237" t="s">
        <v>710</v>
      </c>
      <c r="D90" s="237"/>
      <c r="E90" s="237"/>
      <c r="F90" s="260" t="s">
        <v>691</v>
      </c>
      <c r="G90" s="261"/>
      <c r="H90" s="237" t="s">
        <v>711</v>
      </c>
      <c r="I90" s="237" t="s">
        <v>687</v>
      </c>
      <c r="J90" s="237">
        <v>50</v>
      </c>
      <c r="K90" s="251"/>
    </row>
    <row r="91" spans="2:11" s="1" customFormat="1" ht="15" customHeight="1">
      <c r="B91" s="262"/>
      <c r="C91" s="237" t="s">
        <v>712</v>
      </c>
      <c r="D91" s="237"/>
      <c r="E91" s="237"/>
      <c r="F91" s="260" t="s">
        <v>691</v>
      </c>
      <c r="G91" s="261"/>
      <c r="H91" s="237" t="s">
        <v>712</v>
      </c>
      <c r="I91" s="237" t="s">
        <v>687</v>
      </c>
      <c r="J91" s="237">
        <v>50</v>
      </c>
      <c r="K91" s="251"/>
    </row>
    <row r="92" spans="2:11" s="1" customFormat="1" ht="15" customHeight="1">
      <c r="B92" s="262"/>
      <c r="C92" s="237" t="s">
        <v>713</v>
      </c>
      <c r="D92" s="237"/>
      <c r="E92" s="237"/>
      <c r="F92" s="260" t="s">
        <v>691</v>
      </c>
      <c r="G92" s="261"/>
      <c r="H92" s="237" t="s">
        <v>714</v>
      </c>
      <c r="I92" s="237" t="s">
        <v>687</v>
      </c>
      <c r="J92" s="237">
        <v>255</v>
      </c>
      <c r="K92" s="251"/>
    </row>
    <row r="93" spans="2:11" s="1" customFormat="1" ht="15" customHeight="1">
      <c r="B93" s="262"/>
      <c r="C93" s="237" t="s">
        <v>715</v>
      </c>
      <c r="D93" s="237"/>
      <c r="E93" s="237"/>
      <c r="F93" s="260" t="s">
        <v>685</v>
      </c>
      <c r="G93" s="261"/>
      <c r="H93" s="237" t="s">
        <v>716</v>
      </c>
      <c r="I93" s="237" t="s">
        <v>717</v>
      </c>
      <c r="J93" s="237"/>
      <c r="K93" s="251"/>
    </row>
    <row r="94" spans="2:11" s="1" customFormat="1" ht="15" customHeight="1">
      <c r="B94" s="262"/>
      <c r="C94" s="237" t="s">
        <v>718</v>
      </c>
      <c r="D94" s="237"/>
      <c r="E94" s="237"/>
      <c r="F94" s="260" t="s">
        <v>685</v>
      </c>
      <c r="G94" s="261"/>
      <c r="H94" s="237" t="s">
        <v>719</v>
      </c>
      <c r="I94" s="237" t="s">
        <v>720</v>
      </c>
      <c r="J94" s="237"/>
      <c r="K94" s="251"/>
    </row>
    <row r="95" spans="2:11" s="1" customFormat="1" ht="15" customHeight="1">
      <c r="B95" s="262"/>
      <c r="C95" s="237" t="s">
        <v>721</v>
      </c>
      <c r="D95" s="237"/>
      <c r="E95" s="237"/>
      <c r="F95" s="260" t="s">
        <v>685</v>
      </c>
      <c r="G95" s="261"/>
      <c r="H95" s="237" t="s">
        <v>721</v>
      </c>
      <c r="I95" s="237" t="s">
        <v>720</v>
      </c>
      <c r="J95" s="237"/>
      <c r="K95" s="251"/>
    </row>
    <row r="96" spans="2:11" s="1" customFormat="1" ht="15" customHeight="1">
      <c r="B96" s="262"/>
      <c r="C96" s="237" t="s">
        <v>37</v>
      </c>
      <c r="D96" s="237"/>
      <c r="E96" s="237"/>
      <c r="F96" s="260" t="s">
        <v>685</v>
      </c>
      <c r="G96" s="261"/>
      <c r="H96" s="237" t="s">
        <v>722</v>
      </c>
      <c r="I96" s="237" t="s">
        <v>720</v>
      </c>
      <c r="J96" s="237"/>
      <c r="K96" s="251"/>
    </row>
    <row r="97" spans="2:11" s="1" customFormat="1" ht="15" customHeight="1">
      <c r="B97" s="262"/>
      <c r="C97" s="237" t="s">
        <v>47</v>
      </c>
      <c r="D97" s="237"/>
      <c r="E97" s="237"/>
      <c r="F97" s="260" t="s">
        <v>685</v>
      </c>
      <c r="G97" s="261"/>
      <c r="H97" s="237" t="s">
        <v>723</v>
      </c>
      <c r="I97" s="237" t="s">
        <v>720</v>
      </c>
      <c r="J97" s="237"/>
      <c r="K97" s="251"/>
    </row>
    <row r="98" spans="2:11" s="1" customFormat="1" ht="15" customHeight="1">
      <c r="B98" s="265"/>
      <c r="C98" s="266"/>
      <c r="D98" s="266"/>
      <c r="E98" s="266"/>
      <c r="F98" s="266"/>
      <c r="G98" s="266"/>
      <c r="H98" s="266"/>
      <c r="I98" s="266"/>
      <c r="J98" s="266"/>
      <c r="K98" s="267"/>
    </row>
    <row r="99" spans="2:11" s="1" customFormat="1" ht="18.7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68"/>
    </row>
    <row r="100" spans="2:11" s="1" customFormat="1" ht="18.75" customHeight="1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</row>
    <row r="101" spans="2:11" s="1" customFormat="1" ht="7.5" customHeight="1">
      <c r="B101" s="246"/>
      <c r="C101" s="247"/>
      <c r="D101" s="247"/>
      <c r="E101" s="247"/>
      <c r="F101" s="247"/>
      <c r="G101" s="247"/>
      <c r="H101" s="247"/>
      <c r="I101" s="247"/>
      <c r="J101" s="247"/>
      <c r="K101" s="248"/>
    </row>
    <row r="102" spans="2:11" s="1" customFormat="1" ht="45" customHeight="1">
      <c r="B102" s="249"/>
      <c r="C102" s="250" t="s">
        <v>724</v>
      </c>
      <c r="D102" s="250"/>
      <c r="E102" s="250"/>
      <c r="F102" s="250"/>
      <c r="G102" s="250"/>
      <c r="H102" s="250"/>
      <c r="I102" s="250"/>
      <c r="J102" s="250"/>
      <c r="K102" s="251"/>
    </row>
    <row r="103" spans="2:11" s="1" customFormat="1" ht="17.25" customHeight="1">
      <c r="B103" s="249"/>
      <c r="C103" s="252" t="s">
        <v>679</v>
      </c>
      <c r="D103" s="252"/>
      <c r="E103" s="252"/>
      <c r="F103" s="252" t="s">
        <v>680</v>
      </c>
      <c r="G103" s="253"/>
      <c r="H103" s="252" t="s">
        <v>53</v>
      </c>
      <c r="I103" s="252" t="s">
        <v>56</v>
      </c>
      <c r="J103" s="252" t="s">
        <v>681</v>
      </c>
      <c r="K103" s="251"/>
    </row>
    <row r="104" spans="2:11" s="1" customFormat="1" ht="17.25" customHeight="1">
      <c r="B104" s="249"/>
      <c r="C104" s="254" t="s">
        <v>682</v>
      </c>
      <c r="D104" s="254"/>
      <c r="E104" s="254"/>
      <c r="F104" s="255" t="s">
        <v>683</v>
      </c>
      <c r="G104" s="256"/>
      <c r="H104" s="254"/>
      <c r="I104" s="254"/>
      <c r="J104" s="254" t="s">
        <v>684</v>
      </c>
      <c r="K104" s="251"/>
    </row>
    <row r="105" spans="2:11" s="1" customFormat="1" ht="5.25" customHeight="1">
      <c r="B105" s="249"/>
      <c r="C105" s="252"/>
      <c r="D105" s="252"/>
      <c r="E105" s="252"/>
      <c r="F105" s="252"/>
      <c r="G105" s="270"/>
      <c r="H105" s="252"/>
      <c r="I105" s="252"/>
      <c r="J105" s="252"/>
      <c r="K105" s="251"/>
    </row>
    <row r="106" spans="2:11" s="1" customFormat="1" ht="15" customHeight="1">
      <c r="B106" s="249"/>
      <c r="C106" s="237" t="s">
        <v>52</v>
      </c>
      <c r="D106" s="259"/>
      <c r="E106" s="259"/>
      <c r="F106" s="260" t="s">
        <v>685</v>
      </c>
      <c r="G106" s="237"/>
      <c r="H106" s="237" t="s">
        <v>725</v>
      </c>
      <c r="I106" s="237" t="s">
        <v>687</v>
      </c>
      <c r="J106" s="237">
        <v>20</v>
      </c>
      <c r="K106" s="251"/>
    </row>
    <row r="107" spans="2:11" s="1" customFormat="1" ht="15" customHeight="1">
      <c r="B107" s="249"/>
      <c r="C107" s="237" t="s">
        <v>688</v>
      </c>
      <c r="D107" s="237"/>
      <c r="E107" s="237"/>
      <c r="F107" s="260" t="s">
        <v>685</v>
      </c>
      <c r="G107" s="237"/>
      <c r="H107" s="237" t="s">
        <v>725</v>
      </c>
      <c r="I107" s="237" t="s">
        <v>687</v>
      </c>
      <c r="J107" s="237">
        <v>120</v>
      </c>
      <c r="K107" s="251"/>
    </row>
    <row r="108" spans="2:11" s="1" customFormat="1" ht="15" customHeight="1">
      <c r="B108" s="262"/>
      <c r="C108" s="237" t="s">
        <v>690</v>
      </c>
      <c r="D108" s="237"/>
      <c r="E108" s="237"/>
      <c r="F108" s="260" t="s">
        <v>691</v>
      </c>
      <c r="G108" s="237"/>
      <c r="H108" s="237" t="s">
        <v>725</v>
      </c>
      <c r="I108" s="237" t="s">
        <v>687</v>
      </c>
      <c r="J108" s="237">
        <v>50</v>
      </c>
      <c r="K108" s="251"/>
    </row>
    <row r="109" spans="2:11" s="1" customFormat="1" ht="15" customHeight="1">
      <c r="B109" s="262"/>
      <c r="C109" s="237" t="s">
        <v>693</v>
      </c>
      <c r="D109" s="237"/>
      <c r="E109" s="237"/>
      <c r="F109" s="260" t="s">
        <v>685</v>
      </c>
      <c r="G109" s="237"/>
      <c r="H109" s="237" t="s">
        <v>725</v>
      </c>
      <c r="I109" s="237" t="s">
        <v>695</v>
      </c>
      <c r="J109" s="237"/>
      <c r="K109" s="251"/>
    </row>
    <row r="110" spans="2:11" s="1" customFormat="1" ht="15" customHeight="1">
      <c r="B110" s="262"/>
      <c r="C110" s="237" t="s">
        <v>704</v>
      </c>
      <c r="D110" s="237"/>
      <c r="E110" s="237"/>
      <c r="F110" s="260" t="s">
        <v>691</v>
      </c>
      <c r="G110" s="237"/>
      <c r="H110" s="237" t="s">
        <v>725</v>
      </c>
      <c r="I110" s="237" t="s">
        <v>687</v>
      </c>
      <c r="J110" s="237">
        <v>50</v>
      </c>
      <c r="K110" s="251"/>
    </row>
    <row r="111" spans="2:11" s="1" customFormat="1" ht="15" customHeight="1">
      <c r="B111" s="262"/>
      <c r="C111" s="237" t="s">
        <v>712</v>
      </c>
      <c r="D111" s="237"/>
      <c r="E111" s="237"/>
      <c r="F111" s="260" t="s">
        <v>691</v>
      </c>
      <c r="G111" s="237"/>
      <c r="H111" s="237" t="s">
        <v>725</v>
      </c>
      <c r="I111" s="237" t="s">
        <v>687</v>
      </c>
      <c r="J111" s="237">
        <v>50</v>
      </c>
      <c r="K111" s="251"/>
    </row>
    <row r="112" spans="2:11" s="1" customFormat="1" ht="15" customHeight="1">
      <c r="B112" s="262"/>
      <c r="C112" s="237" t="s">
        <v>710</v>
      </c>
      <c r="D112" s="237"/>
      <c r="E112" s="237"/>
      <c r="F112" s="260" t="s">
        <v>691</v>
      </c>
      <c r="G112" s="237"/>
      <c r="H112" s="237" t="s">
        <v>725</v>
      </c>
      <c r="I112" s="237" t="s">
        <v>687</v>
      </c>
      <c r="J112" s="237">
        <v>50</v>
      </c>
      <c r="K112" s="251"/>
    </row>
    <row r="113" spans="2:11" s="1" customFormat="1" ht="15" customHeight="1">
      <c r="B113" s="262"/>
      <c r="C113" s="237" t="s">
        <v>52</v>
      </c>
      <c r="D113" s="237"/>
      <c r="E113" s="237"/>
      <c r="F113" s="260" t="s">
        <v>685</v>
      </c>
      <c r="G113" s="237"/>
      <c r="H113" s="237" t="s">
        <v>726</v>
      </c>
      <c r="I113" s="237" t="s">
        <v>687</v>
      </c>
      <c r="J113" s="237">
        <v>20</v>
      </c>
      <c r="K113" s="251"/>
    </row>
    <row r="114" spans="2:11" s="1" customFormat="1" ht="15" customHeight="1">
      <c r="B114" s="262"/>
      <c r="C114" s="237" t="s">
        <v>727</v>
      </c>
      <c r="D114" s="237"/>
      <c r="E114" s="237"/>
      <c r="F114" s="260" t="s">
        <v>685</v>
      </c>
      <c r="G114" s="237"/>
      <c r="H114" s="237" t="s">
        <v>728</v>
      </c>
      <c r="I114" s="237" t="s">
        <v>687</v>
      </c>
      <c r="J114" s="237">
        <v>120</v>
      </c>
      <c r="K114" s="251"/>
    </row>
    <row r="115" spans="2:11" s="1" customFormat="1" ht="15" customHeight="1">
      <c r="B115" s="262"/>
      <c r="C115" s="237" t="s">
        <v>37</v>
      </c>
      <c r="D115" s="237"/>
      <c r="E115" s="237"/>
      <c r="F115" s="260" t="s">
        <v>685</v>
      </c>
      <c r="G115" s="237"/>
      <c r="H115" s="237" t="s">
        <v>729</v>
      </c>
      <c r="I115" s="237" t="s">
        <v>720</v>
      </c>
      <c r="J115" s="237"/>
      <c r="K115" s="251"/>
    </row>
    <row r="116" spans="2:11" s="1" customFormat="1" ht="15" customHeight="1">
      <c r="B116" s="262"/>
      <c r="C116" s="237" t="s">
        <v>47</v>
      </c>
      <c r="D116" s="237"/>
      <c r="E116" s="237"/>
      <c r="F116" s="260" t="s">
        <v>685</v>
      </c>
      <c r="G116" s="237"/>
      <c r="H116" s="237" t="s">
        <v>730</v>
      </c>
      <c r="I116" s="237" t="s">
        <v>720</v>
      </c>
      <c r="J116" s="237"/>
      <c r="K116" s="251"/>
    </row>
    <row r="117" spans="2:11" s="1" customFormat="1" ht="15" customHeight="1">
      <c r="B117" s="262"/>
      <c r="C117" s="237" t="s">
        <v>56</v>
      </c>
      <c r="D117" s="237"/>
      <c r="E117" s="237"/>
      <c r="F117" s="260" t="s">
        <v>685</v>
      </c>
      <c r="G117" s="237"/>
      <c r="H117" s="237" t="s">
        <v>731</v>
      </c>
      <c r="I117" s="237" t="s">
        <v>732</v>
      </c>
      <c r="J117" s="237"/>
      <c r="K117" s="251"/>
    </row>
    <row r="118" spans="2:11" s="1" customFormat="1" ht="15" customHeight="1">
      <c r="B118" s="265"/>
      <c r="C118" s="271"/>
      <c r="D118" s="271"/>
      <c r="E118" s="271"/>
      <c r="F118" s="271"/>
      <c r="G118" s="271"/>
      <c r="H118" s="271"/>
      <c r="I118" s="271"/>
      <c r="J118" s="271"/>
      <c r="K118" s="267"/>
    </row>
    <row r="119" spans="2:11" s="1" customFormat="1" ht="18.75" customHeight="1">
      <c r="B119" s="272"/>
      <c r="C119" s="273"/>
      <c r="D119" s="273"/>
      <c r="E119" s="273"/>
      <c r="F119" s="274"/>
      <c r="G119" s="273"/>
      <c r="H119" s="273"/>
      <c r="I119" s="273"/>
      <c r="J119" s="273"/>
      <c r="K119" s="272"/>
    </row>
    <row r="120" spans="2:11" s="1" customFormat="1" ht="18.75" customHeight="1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2:11" s="1" customFormat="1" ht="7.5" customHeight="1">
      <c r="B121" s="275"/>
      <c r="C121" s="276"/>
      <c r="D121" s="276"/>
      <c r="E121" s="276"/>
      <c r="F121" s="276"/>
      <c r="G121" s="276"/>
      <c r="H121" s="276"/>
      <c r="I121" s="276"/>
      <c r="J121" s="276"/>
      <c r="K121" s="277"/>
    </row>
    <row r="122" spans="2:11" s="1" customFormat="1" ht="45" customHeight="1">
      <c r="B122" s="278"/>
      <c r="C122" s="228" t="s">
        <v>733</v>
      </c>
      <c r="D122" s="228"/>
      <c r="E122" s="228"/>
      <c r="F122" s="228"/>
      <c r="G122" s="228"/>
      <c r="H122" s="228"/>
      <c r="I122" s="228"/>
      <c r="J122" s="228"/>
      <c r="K122" s="279"/>
    </row>
    <row r="123" spans="2:11" s="1" customFormat="1" ht="17.25" customHeight="1">
      <c r="B123" s="280"/>
      <c r="C123" s="252" t="s">
        <v>679</v>
      </c>
      <c r="D123" s="252"/>
      <c r="E123" s="252"/>
      <c r="F123" s="252" t="s">
        <v>680</v>
      </c>
      <c r="G123" s="253"/>
      <c r="H123" s="252" t="s">
        <v>53</v>
      </c>
      <c r="I123" s="252" t="s">
        <v>56</v>
      </c>
      <c r="J123" s="252" t="s">
        <v>681</v>
      </c>
      <c r="K123" s="281"/>
    </row>
    <row r="124" spans="2:11" s="1" customFormat="1" ht="17.25" customHeight="1">
      <c r="B124" s="280"/>
      <c r="C124" s="254" t="s">
        <v>682</v>
      </c>
      <c r="D124" s="254"/>
      <c r="E124" s="254"/>
      <c r="F124" s="255" t="s">
        <v>683</v>
      </c>
      <c r="G124" s="256"/>
      <c r="H124" s="254"/>
      <c r="I124" s="254"/>
      <c r="J124" s="254" t="s">
        <v>684</v>
      </c>
      <c r="K124" s="281"/>
    </row>
    <row r="125" spans="2:11" s="1" customFormat="1" ht="5.25" customHeight="1">
      <c r="B125" s="282"/>
      <c r="C125" s="257"/>
      <c r="D125" s="257"/>
      <c r="E125" s="257"/>
      <c r="F125" s="257"/>
      <c r="G125" s="283"/>
      <c r="H125" s="257"/>
      <c r="I125" s="257"/>
      <c r="J125" s="257"/>
      <c r="K125" s="284"/>
    </row>
    <row r="126" spans="2:11" s="1" customFormat="1" ht="15" customHeight="1">
      <c r="B126" s="282"/>
      <c r="C126" s="237" t="s">
        <v>688</v>
      </c>
      <c r="D126" s="259"/>
      <c r="E126" s="259"/>
      <c r="F126" s="260" t="s">
        <v>685</v>
      </c>
      <c r="G126" s="237"/>
      <c r="H126" s="237" t="s">
        <v>725</v>
      </c>
      <c r="I126" s="237" t="s">
        <v>687</v>
      </c>
      <c r="J126" s="237">
        <v>120</v>
      </c>
      <c r="K126" s="285"/>
    </row>
    <row r="127" spans="2:11" s="1" customFormat="1" ht="15" customHeight="1">
      <c r="B127" s="282"/>
      <c r="C127" s="237" t="s">
        <v>734</v>
      </c>
      <c r="D127" s="237"/>
      <c r="E127" s="237"/>
      <c r="F127" s="260" t="s">
        <v>685</v>
      </c>
      <c r="G127" s="237"/>
      <c r="H127" s="237" t="s">
        <v>735</v>
      </c>
      <c r="I127" s="237" t="s">
        <v>687</v>
      </c>
      <c r="J127" s="237" t="s">
        <v>736</v>
      </c>
      <c r="K127" s="285"/>
    </row>
    <row r="128" spans="2:11" s="1" customFormat="1" ht="15" customHeight="1">
      <c r="B128" s="282"/>
      <c r="C128" s="237" t="s">
        <v>633</v>
      </c>
      <c r="D128" s="237"/>
      <c r="E128" s="237"/>
      <c r="F128" s="260" t="s">
        <v>685</v>
      </c>
      <c r="G128" s="237"/>
      <c r="H128" s="237" t="s">
        <v>737</v>
      </c>
      <c r="I128" s="237" t="s">
        <v>687</v>
      </c>
      <c r="J128" s="237" t="s">
        <v>736</v>
      </c>
      <c r="K128" s="285"/>
    </row>
    <row r="129" spans="2:11" s="1" customFormat="1" ht="15" customHeight="1">
      <c r="B129" s="282"/>
      <c r="C129" s="237" t="s">
        <v>696</v>
      </c>
      <c r="D129" s="237"/>
      <c r="E129" s="237"/>
      <c r="F129" s="260" t="s">
        <v>691</v>
      </c>
      <c r="G129" s="237"/>
      <c r="H129" s="237" t="s">
        <v>697</v>
      </c>
      <c r="I129" s="237" t="s">
        <v>687</v>
      </c>
      <c r="J129" s="237">
        <v>15</v>
      </c>
      <c r="K129" s="285"/>
    </row>
    <row r="130" spans="2:11" s="1" customFormat="1" ht="15" customHeight="1">
      <c r="B130" s="282"/>
      <c r="C130" s="263" t="s">
        <v>698</v>
      </c>
      <c r="D130" s="263"/>
      <c r="E130" s="263"/>
      <c r="F130" s="264" t="s">
        <v>691</v>
      </c>
      <c r="G130" s="263"/>
      <c r="H130" s="263" t="s">
        <v>699</v>
      </c>
      <c r="I130" s="263" t="s">
        <v>687</v>
      </c>
      <c r="J130" s="263">
        <v>15</v>
      </c>
      <c r="K130" s="285"/>
    </row>
    <row r="131" spans="2:11" s="1" customFormat="1" ht="15" customHeight="1">
      <c r="B131" s="282"/>
      <c r="C131" s="263" t="s">
        <v>700</v>
      </c>
      <c r="D131" s="263"/>
      <c r="E131" s="263"/>
      <c r="F131" s="264" t="s">
        <v>691</v>
      </c>
      <c r="G131" s="263"/>
      <c r="H131" s="263" t="s">
        <v>701</v>
      </c>
      <c r="I131" s="263" t="s">
        <v>687</v>
      </c>
      <c r="J131" s="263">
        <v>20</v>
      </c>
      <c r="K131" s="285"/>
    </row>
    <row r="132" spans="2:11" s="1" customFormat="1" ht="15" customHeight="1">
      <c r="B132" s="282"/>
      <c r="C132" s="263" t="s">
        <v>702</v>
      </c>
      <c r="D132" s="263"/>
      <c r="E132" s="263"/>
      <c r="F132" s="264" t="s">
        <v>691</v>
      </c>
      <c r="G132" s="263"/>
      <c r="H132" s="263" t="s">
        <v>703</v>
      </c>
      <c r="I132" s="263" t="s">
        <v>687</v>
      </c>
      <c r="J132" s="263">
        <v>20</v>
      </c>
      <c r="K132" s="285"/>
    </row>
    <row r="133" spans="2:11" s="1" customFormat="1" ht="15" customHeight="1">
      <c r="B133" s="282"/>
      <c r="C133" s="237" t="s">
        <v>690</v>
      </c>
      <c r="D133" s="237"/>
      <c r="E133" s="237"/>
      <c r="F133" s="260" t="s">
        <v>691</v>
      </c>
      <c r="G133" s="237"/>
      <c r="H133" s="237" t="s">
        <v>725</v>
      </c>
      <c r="I133" s="237" t="s">
        <v>687</v>
      </c>
      <c r="J133" s="237">
        <v>50</v>
      </c>
      <c r="K133" s="285"/>
    </row>
    <row r="134" spans="2:11" s="1" customFormat="1" ht="15" customHeight="1">
      <c r="B134" s="282"/>
      <c r="C134" s="237" t="s">
        <v>704</v>
      </c>
      <c r="D134" s="237"/>
      <c r="E134" s="237"/>
      <c r="F134" s="260" t="s">
        <v>691</v>
      </c>
      <c r="G134" s="237"/>
      <c r="H134" s="237" t="s">
        <v>725</v>
      </c>
      <c r="I134" s="237" t="s">
        <v>687</v>
      </c>
      <c r="J134" s="237">
        <v>50</v>
      </c>
      <c r="K134" s="285"/>
    </row>
    <row r="135" spans="2:11" s="1" customFormat="1" ht="15" customHeight="1">
      <c r="B135" s="282"/>
      <c r="C135" s="237" t="s">
        <v>710</v>
      </c>
      <c r="D135" s="237"/>
      <c r="E135" s="237"/>
      <c r="F135" s="260" t="s">
        <v>691</v>
      </c>
      <c r="G135" s="237"/>
      <c r="H135" s="237" t="s">
        <v>725</v>
      </c>
      <c r="I135" s="237" t="s">
        <v>687</v>
      </c>
      <c r="J135" s="237">
        <v>50</v>
      </c>
      <c r="K135" s="285"/>
    </row>
    <row r="136" spans="2:11" s="1" customFormat="1" ht="15" customHeight="1">
      <c r="B136" s="282"/>
      <c r="C136" s="237" t="s">
        <v>712</v>
      </c>
      <c r="D136" s="237"/>
      <c r="E136" s="237"/>
      <c r="F136" s="260" t="s">
        <v>691</v>
      </c>
      <c r="G136" s="237"/>
      <c r="H136" s="237" t="s">
        <v>725</v>
      </c>
      <c r="I136" s="237" t="s">
        <v>687</v>
      </c>
      <c r="J136" s="237">
        <v>50</v>
      </c>
      <c r="K136" s="285"/>
    </row>
    <row r="137" spans="2:11" s="1" customFormat="1" ht="15" customHeight="1">
      <c r="B137" s="282"/>
      <c r="C137" s="237" t="s">
        <v>713</v>
      </c>
      <c r="D137" s="237"/>
      <c r="E137" s="237"/>
      <c r="F137" s="260" t="s">
        <v>691</v>
      </c>
      <c r="G137" s="237"/>
      <c r="H137" s="237" t="s">
        <v>738</v>
      </c>
      <c r="I137" s="237" t="s">
        <v>687</v>
      </c>
      <c r="J137" s="237">
        <v>255</v>
      </c>
      <c r="K137" s="285"/>
    </row>
    <row r="138" spans="2:11" s="1" customFormat="1" ht="15" customHeight="1">
      <c r="B138" s="282"/>
      <c r="C138" s="237" t="s">
        <v>715</v>
      </c>
      <c r="D138" s="237"/>
      <c r="E138" s="237"/>
      <c r="F138" s="260" t="s">
        <v>685</v>
      </c>
      <c r="G138" s="237"/>
      <c r="H138" s="237" t="s">
        <v>739</v>
      </c>
      <c r="I138" s="237" t="s">
        <v>717</v>
      </c>
      <c r="J138" s="237"/>
      <c r="K138" s="285"/>
    </row>
    <row r="139" spans="2:11" s="1" customFormat="1" ht="15" customHeight="1">
      <c r="B139" s="282"/>
      <c r="C139" s="237" t="s">
        <v>718</v>
      </c>
      <c r="D139" s="237"/>
      <c r="E139" s="237"/>
      <c r="F139" s="260" t="s">
        <v>685</v>
      </c>
      <c r="G139" s="237"/>
      <c r="H139" s="237" t="s">
        <v>740</v>
      </c>
      <c r="I139" s="237" t="s">
        <v>720</v>
      </c>
      <c r="J139" s="237"/>
      <c r="K139" s="285"/>
    </row>
    <row r="140" spans="2:11" s="1" customFormat="1" ht="15" customHeight="1">
      <c r="B140" s="282"/>
      <c r="C140" s="237" t="s">
        <v>721</v>
      </c>
      <c r="D140" s="237"/>
      <c r="E140" s="237"/>
      <c r="F140" s="260" t="s">
        <v>685</v>
      </c>
      <c r="G140" s="237"/>
      <c r="H140" s="237" t="s">
        <v>721</v>
      </c>
      <c r="I140" s="237" t="s">
        <v>720</v>
      </c>
      <c r="J140" s="237"/>
      <c r="K140" s="285"/>
    </row>
    <row r="141" spans="2:11" s="1" customFormat="1" ht="15" customHeight="1">
      <c r="B141" s="282"/>
      <c r="C141" s="237" t="s">
        <v>37</v>
      </c>
      <c r="D141" s="237"/>
      <c r="E141" s="237"/>
      <c r="F141" s="260" t="s">
        <v>685</v>
      </c>
      <c r="G141" s="237"/>
      <c r="H141" s="237" t="s">
        <v>741</v>
      </c>
      <c r="I141" s="237" t="s">
        <v>720</v>
      </c>
      <c r="J141" s="237"/>
      <c r="K141" s="285"/>
    </row>
    <row r="142" spans="2:11" s="1" customFormat="1" ht="15" customHeight="1">
      <c r="B142" s="282"/>
      <c r="C142" s="237" t="s">
        <v>742</v>
      </c>
      <c r="D142" s="237"/>
      <c r="E142" s="237"/>
      <c r="F142" s="260" t="s">
        <v>685</v>
      </c>
      <c r="G142" s="237"/>
      <c r="H142" s="237" t="s">
        <v>743</v>
      </c>
      <c r="I142" s="237" t="s">
        <v>720</v>
      </c>
      <c r="J142" s="237"/>
      <c r="K142" s="285"/>
    </row>
    <row r="143" spans="2:11" s="1" customFormat="1" ht="15" customHeight="1">
      <c r="B143" s="286"/>
      <c r="C143" s="287"/>
      <c r="D143" s="287"/>
      <c r="E143" s="287"/>
      <c r="F143" s="287"/>
      <c r="G143" s="287"/>
      <c r="H143" s="287"/>
      <c r="I143" s="287"/>
      <c r="J143" s="287"/>
      <c r="K143" s="288"/>
    </row>
    <row r="144" spans="2:11" s="1" customFormat="1" ht="18.75" customHeight="1">
      <c r="B144" s="273"/>
      <c r="C144" s="273"/>
      <c r="D144" s="273"/>
      <c r="E144" s="273"/>
      <c r="F144" s="274"/>
      <c r="G144" s="273"/>
      <c r="H144" s="273"/>
      <c r="I144" s="273"/>
      <c r="J144" s="273"/>
      <c r="K144" s="273"/>
    </row>
    <row r="145" spans="2:11" s="1" customFormat="1" ht="18.75" customHeight="1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</row>
    <row r="146" spans="2:11" s="1" customFormat="1" ht="7.5" customHeight="1">
      <c r="B146" s="246"/>
      <c r="C146" s="247"/>
      <c r="D146" s="247"/>
      <c r="E146" s="247"/>
      <c r="F146" s="247"/>
      <c r="G146" s="247"/>
      <c r="H146" s="247"/>
      <c r="I146" s="247"/>
      <c r="J146" s="247"/>
      <c r="K146" s="248"/>
    </row>
    <row r="147" spans="2:11" s="1" customFormat="1" ht="45" customHeight="1">
      <c r="B147" s="249"/>
      <c r="C147" s="250" t="s">
        <v>744</v>
      </c>
      <c r="D147" s="250"/>
      <c r="E147" s="250"/>
      <c r="F147" s="250"/>
      <c r="G147" s="250"/>
      <c r="H147" s="250"/>
      <c r="I147" s="250"/>
      <c r="J147" s="250"/>
      <c r="K147" s="251"/>
    </row>
    <row r="148" spans="2:11" s="1" customFormat="1" ht="17.25" customHeight="1">
      <c r="B148" s="249"/>
      <c r="C148" s="252" t="s">
        <v>679</v>
      </c>
      <c r="D148" s="252"/>
      <c r="E148" s="252"/>
      <c r="F148" s="252" t="s">
        <v>680</v>
      </c>
      <c r="G148" s="253"/>
      <c r="H148" s="252" t="s">
        <v>53</v>
      </c>
      <c r="I148" s="252" t="s">
        <v>56</v>
      </c>
      <c r="J148" s="252" t="s">
        <v>681</v>
      </c>
      <c r="K148" s="251"/>
    </row>
    <row r="149" spans="2:11" s="1" customFormat="1" ht="17.25" customHeight="1">
      <c r="B149" s="249"/>
      <c r="C149" s="254" t="s">
        <v>682</v>
      </c>
      <c r="D149" s="254"/>
      <c r="E149" s="254"/>
      <c r="F149" s="255" t="s">
        <v>683</v>
      </c>
      <c r="G149" s="256"/>
      <c r="H149" s="254"/>
      <c r="I149" s="254"/>
      <c r="J149" s="254" t="s">
        <v>684</v>
      </c>
      <c r="K149" s="251"/>
    </row>
    <row r="150" spans="2:11" s="1" customFormat="1" ht="5.25" customHeight="1">
      <c r="B150" s="262"/>
      <c r="C150" s="257"/>
      <c r="D150" s="257"/>
      <c r="E150" s="257"/>
      <c r="F150" s="257"/>
      <c r="G150" s="258"/>
      <c r="H150" s="257"/>
      <c r="I150" s="257"/>
      <c r="J150" s="257"/>
      <c r="K150" s="285"/>
    </row>
    <row r="151" spans="2:11" s="1" customFormat="1" ht="15" customHeight="1">
      <c r="B151" s="262"/>
      <c r="C151" s="289" t="s">
        <v>688</v>
      </c>
      <c r="D151" s="237"/>
      <c r="E151" s="237"/>
      <c r="F151" s="290" t="s">
        <v>685</v>
      </c>
      <c r="G151" s="237"/>
      <c r="H151" s="289" t="s">
        <v>725</v>
      </c>
      <c r="I151" s="289" t="s">
        <v>687</v>
      </c>
      <c r="J151" s="289">
        <v>120</v>
      </c>
      <c r="K151" s="285"/>
    </row>
    <row r="152" spans="2:11" s="1" customFormat="1" ht="15" customHeight="1">
      <c r="B152" s="262"/>
      <c r="C152" s="289" t="s">
        <v>734</v>
      </c>
      <c r="D152" s="237"/>
      <c r="E152" s="237"/>
      <c r="F152" s="290" t="s">
        <v>685</v>
      </c>
      <c r="G152" s="237"/>
      <c r="H152" s="289" t="s">
        <v>745</v>
      </c>
      <c r="I152" s="289" t="s">
        <v>687</v>
      </c>
      <c r="J152" s="289" t="s">
        <v>736</v>
      </c>
      <c r="K152" s="285"/>
    </row>
    <row r="153" spans="2:11" s="1" customFormat="1" ht="15" customHeight="1">
      <c r="B153" s="262"/>
      <c r="C153" s="289" t="s">
        <v>633</v>
      </c>
      <c r="D153" s="237"/>
      <c r="E153" s="237"/>
      <c r="F153" s="290" t="s">
        <v>685</v>
      </c>
      <c r="G153" s="237"/>
      <c r="H153" s="289" t="s">
        <v>746</v>
      </c>
      <c r="I153" s="289" t="s">
        <v>687</v>
      </c>
      <c r="J153" s="289" t="s">
        <v>736</v>
      </c>
      <c r="K153" s="285"/>
    </row>
    <row r="154" spans="2:11" s="1" customFormat="1" ht="15" customHeight="1">
      <c r="B154" s="262"/>
      <c r="C154" s="289" t="s">
        <v>690</v>
      </c>
      <c r="D154" s="237"/>
      <c r="E154" s="237"/>
      <c r="F154" s="290" t="s">
        <v>691</v>
      </c>
      <c r="G154" s="237"/>
      <c r="H154" s="289" t="s">
        <v>725</v>
      </c>
      <c r="I154" s="289" t="s">
        <v>687</v>
      </c>
      <c r="J154" s="289">
        <v>50</v>
      </c>
      <c r="K154" s="285"/>
    </row>
    <row r="155" spans="2:11" s="1" customFormat="1" ht="15" customHeight="1">
      <c r="B155" s="262"/>
      <c r="C155" s="289" t="s">
        <v>693</v>
      </c>
      <c r="D155" s="237"/>
      <c r="E155" s="237"/>
      <c r="F155" s="290" t="s">
        <v>685</v>
      </c>
      <c r="G155" s="237"/>
      <c r="H155" s="289" t="s">
        <v>725</v>
      </c>
      <c r="I155" s="289" t="s">
        <v>695</v>
      </c>
      <c r="J155" s="289"/>
      <c r="K155" s="285"/>
    </row>
    <row r="156" spans="2:11" s="1" customFormat="1" ht="15" customHeight="1">
      <c r="B156" s="262"/>
      <c r="C156" s="289" t="s">
        <v>704</v>
      </c>
      <c r="D156" s="237"/>
      <c r="E156" s="237"/>
      <c r="F156" s="290" t="s">
        <v>691</v>
      </c>
      <c r="G156" s="237"/>
      <c r="H156" s="289" t="s">
        <v>725</v>
      </c>
      <c r="I156" s="289" t="s">
        <v>687</v>
      </c>
      <c r="J156" s="289">
        <v>50</v>
      </c>
      <c r="K156" s="285"/>
    </row>
    <row r="157" spans="2:11" s="1" customFormat="1" ht="15" customHeight="1">
      <c r="B157" s="262"/>
      <c r="C157" s="289" t="s">
        <v>712</v>
      </c>
      <c r="D157" s="237"/>
      <c r="E157" s="237"/>
      <c r="F157" s="290" t="s">
        <v>691</v>
      </c>
      <c r="G157" s="237"/>
      <c r="H157" s="289" t="s">
        <v>725</v>
      </c>
      <c r="I157" s="289" t="s">
        <v>687</v>
      </c>
      <c r="J157" s="289">
        <v>50</v>
      </c>
      <c r="K157" s="285"/>
    </row>
    <row r="158" spans="2:11" s="1" customFormat="1" ht="15" customHeight="1">
      <c r="B158" s="262"/>
      <c r="C158" s="289" t="s">
        <v>710</v>
      </c>
      <c r="D158" s="237"/>
      <c r="E158" s="237"/>
      <c r="F158" s="290" t="s">
        <v>691</v>
      </c>
      <c r="G158" s="237"/>
      <c r="H158" s="289" t="s">
        <v>725</v>
      </c>
      <c r="I158" s="289" t="s">
        <v>687</v>
      </c>
      <c r="J158" s="289">
        <v>50</v>
      </c>
      <c r="K158" s="285"/>
    </row>
    <row r="159" spans="2:11" s="1" customFormat="1" ht="15" customHeight="1">
      <c r="B159" s="262"/>
      <c r="C159" s="289" t="s">
        <v>87</v>
      </c>
      <c r="D159" s="237"/>
      <c r="E159" s="237"/>
      <c r="F159" s="290" t="s">
        <v>685</v>
      </c>
      <c r="G159" s="237"/>
      <c r="H159" s="289" t="s">
        <v>747</v>
      </c>
      <c r="I159" s="289" t="s">
        <v>687</v>
      </c>
      <c r="J159" s="289" t="s">
        <v>748</v>
      </c>
      <c r="K159" s="285"/>
    </row>
    <row r="160" spans="2:11" s="1" customFormat="1" ht="15" customHeight="1">
      <c r="B160" s="262"/>
      <c r="C160" s="289" t="s">
        <v>749</v>
      </c>
      <c r="D160" s="237"/>
      <c r="E160" s="237"/>
      <c r="F160" s="290" t="s">
        <v>685</v>
      </c>
      <c r="G160" s="237"/>
      <c r="H160" s="289" t="s">
        <v>750</v>
      </c>
      <c r="I160" s="289" t="s">
        <v>720</v>
      </c>
      <c r="J160" s="289"/>
      <c r="K160" s="285"/>
    </row>
    <row r="161" spans="2:11" s="1" customFormat="1" ht="15" customHeight="1">
      <c r="B161" s="291"/>
      <c r="C161" s="271"/>
      <c r="D161" s="271"/>
      <c r="E161" s="271"/>
      <c r="F161" s="271"/>
      <c r="G161" s="271"/>
      <c r="H161" s="271"/>
      <c r="I161" s="271"/>
      <c r="J161" s="271"/>
      <c r="K161" s="292"/>
    </row>
    <row r="162" spans="2:11" s="1" customFormat="1" ht="18.75" customHeight="1">
      <c r="B162" s="273"/>
      <c r="C162" s="283"/>
      <c r="D162" s="283"/>
      <c r="E162" s="283"/>
      <c r="F162" s="293"/>
      <c r="G162" s="283"/>
      <c r="H162" s="283"/>
      <c r="I162" s="283"/>
      <c r="J162" s="283"/>
      <c r="K162" s="273"/>
    </row>
    <row r="163" spans="2:11" s="1" customFormat="1" ht="18.75" customHeight="1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</row>
    <row r="164" spans="2:11" s="1" customFormat="1" ht="7.5" customHeight="1">
      <c r="B164" s="224"/>
      <c r="C164" s="225"/>
      <c r="D164" s="225"/>
      <c r="E164" s="225"/>
      <c r="F164" s="225"/>
      <c r="G164" s="225"/>
      <c r="H164" s="225"/>
      <c r="I164" s="225"/>
      <c r="J164" s="225"/>
      <c r="K164" s="226"/>
    </row>
    <row r="165" spans="2:11" s="1" customFormat="1" ht="45" customHeight="1">
      <c r="B165" s="227"/>
      <c r="C165" s="228" t="s">
        <v>751</v>
      </c>
      <c r="D165" s="228"/>
      <c r="E165" s="228"/>
      <c r="F165" s="228"/>
      <c r="G165" s="228"/>
      <c r="H165" s="228"/>
      <c r="I165" s="228"/>
      <c r="J165" s="228"/>
      <c r="K165" s="229"/>
    </row>
    <row r="166" spans="2:11" s="1" customFormat="1" ht="17.25" customHeight="1">
      <c r="B166" s="227"/>
      <c r="C166" s="252" t="s">
        <v>679</v>
      </c>
      <c r="D166" s="252"/>
      <c r="E166" s="252"/>
      <c r="F166" s="252" t="s">
        <v>680</v>
      </c>
      <c r="G166" s="294"/>
      <c r="H166" s="295" t="s">
        <v>53</v>
      </c>
      <c r="I166" s="295" t="s">
        <v>56</v>
      </c>
      <c r="J166" s="252" t="s">
        <v>681</v>
      </c>
      <c r="K166" s="229"/>
    </row>
    <row r="167" spans="2:11" s="1" customFormat="1" ht="17.25" customHeight="1">
      <c r="B167" s="230"/>
      <c r="C167" s="254" t="s">
        <v>682</v>
      </c>
      <c r="D167" s="254"/>
      <c r="E167" s="254"/>
      <c r="F167" s="255" t="s">
        <v>683</v>
      </c>
      <c r="G167" s="296"/>
      <c r="H167" s="297"/>
      <c r="I167" s="297"/>
      <c r="J167" s="254" t="s">
        <v>684</v>
      </c>
      <c r="K167" s="232"/>
    </row>
    <row r="168" spans="2:11" s="1" customFormat="1" ht="5.25" customHeight="1">
      <c r="B168" s="262"/>
      <c r="C168" s="257"/>
      <c r="D168" s="257"/>
      <c r="E168" s="257"/>
      <c r="F168" s="257"/>
      <c r="G168" s="258"/>
      <c r="H168" s="257"/>
      <c r="I168" s="257"/>
      <c r="J168" s="257"/>
      <c r="K168" s="285"/>
    </row>
    <row r="169" spans="2:11" s="1" customFormat="1" ht="15" customHeight="1">
      <c r="B169" s="262"/>
      <c r="C169" s="237" t="s">
        <v>688</v>
      </c>
      <c r="D169" s="237"/>
      <c r="E169" s="237"/>
      <c r="F169" s="260" t="s">
        <v>685</v>
      </c>
      <c r="G169" s="237"/>
      <c r="H169" s="237" t="s">
        <v>725</v>
      </c>
      <c r="I169" s="237" t="s">
        <v>687</v>
      </c>
      <c r="J169" s="237">
        <v>120</v>
      </c>
      <c r="K169" s="285"/>
    </row>
    <row r="170" spans="2:11" s="1" customFormat="1" ht="15" customHeight="1">
      <c r="B170" s="262"/>
      <c r="C170" s="237" t="s">
        <v>734</v>
      </c>
      <c r="D170" s="237"/>
      <c r="E170" s="237"/>
      <c r="F170" s="260" t="s">
        <v>685</v>
      </c>
      <c r="G170" s="237"/>
      <c r="H170" s="237" t="s">
        <v>735</v>
      </c>
      <c r="I170" s="237" t="s">
        <v>687</v>
      </c>
      <c r="J170" s="237" t="s">
        <v>736</v>
      </c>
      <c r="K170" s="285"/>
    </row>
    <row r="171" spans="2:11" s="1" customFormat="1" ht="15" customHeight="1">
      <c r="B171" s="262"/>
      <c r="C171" s="237" t="s">
        <v>633</v>
      </c>
      <c r="D171" s="237"/>
      <c r="E171" s="237"/>
      <c r="F171" s="260" t="s">
        <v>685</v>
      </c>
      <c r="G171" s="237"/>
      <c r="H171" s="237" t="s">
        <v>752</v>
      </c>
      <c r="I171" s="237" t="s">
        <v>687</v>
      </c>
      <c r="J171" s="237" t="s">
        <v>736</v>
      </c>
      <c r="K171" s="285"/>
    </row>
    <row r="172" spans="2:11" s="1" customFormat="1" ht="15" customHeight="1">
      <c r="B172" s="262"/>
      <c r="C172" s="237" t="s">
        <v>690</v>
      </c>
      <c r="D172" s="237"/>
      <c r="E172" s="237"/>
      <c r="F172" s="260" t="s">
        <v>691</v>
      </c>
      <c r="G172" s="237"/>
      <c r="H172" s="237" t="s">
        <v>752</v>
      </c>
      <c r="I172" s="237" t="s">
        <v>687</v>
      </c>
      <c r="J172" s="237">
        <v>50</v>
      </c>
      <c r="K172" s="285"/>
    </row>
    <row r="173" spans="2:11" s="1" customFormat="1" ht="15" customHeight="1">
      <c r="B173" s="262"/>
      <c r="C173" s="237" t="s">
        <v>693</v>
      </c>
      <c r="D173" s="237"/>
      <c r="E173" s="237"/>
      <c r="F173" s="260" t="s">
        <v>685</v>
      </c>
      <c r="G173" s="237"/>
      <c r="H173" s="237" t="s">
        <v>752</v>
      </c>
      <c r="I173" s="237" t="s">
        <v>695</v>
      </c>
      <c r="J173" s="237"/>
      <c r="K173" s="285"/>
    </row>
    <row r="174" spans="2:11" s="1" customFormat="1" ht="15" customHeight="1">
      <c r="B174" s="262"/>
      <c r="C174" s="237" t="s">
        <v>704</v>
      </c>
      <c r="D174" s="237"/>
      <c r="E174" s="237"/>
      <c r="F174" s="260" t="s">
        <v>691</v>
      </c>
      <c r="G174" s="237"/>
      <c r="H174" s="237" t="s">
        <v>752</v>
      </c>
      <c r="I174" s="237" t="s">
        <v>687</v>
      </c>
      <c r="J174" s="237">
        <v>50</v>
      </c>
      <c r="K174" s="285"/>
    </row>
    <row r="175" spans="2:11" s="1" customFormat="1" ht="15" customHeight="1">
      <c r="B175" s="262"/>
      <c r="C175" s="237" t="s">
        <v>712</v>
      </c>
      <c r="D175" s="237"/>
      <c r="E175" s="237"/>
      <c r="F175" s="260" t="s">
        <v>691</v>
      </c>
      <c r="G175" s="237"/>
      <c r="H175" s="237" t="s">
        <v>752</v>
      </c>
      <c r="I175" s="237" t="s">
        <v>687</v>
      </c>
      <c r="J175" s="237">
        <v>50</v>
      </c>
      <c r="K175" s="285"/>
    </row>
    <row r="176" spans="2:11" s="1" customFormat="1" ht="15" customHeight="1">
      <c r="B176" s="262"/>
      <c r="C176" s="237" t="s">
        <v>710</v>
      </c>
      <c r="D176" s="237"/>
      <c r="E176" s="237"/>
      <c r="F176" s="260" t="s">
        <v>691</v>
      </c>
      <c r="G176" s="237"/>
      <c r="H176" s="237" t="s">
        <v>752</v>
      </c>
      <c r="I176" s="237" t="s">
        <v>687</v>
      </c>
      <c r="J176" s="237">
        <v>50</v>
      </c>
      <c r="K176" s="285"/>
    </row>
    <row r="177" spans="2:11" s="1" customFormat="1" ht="15" customHeight="1">
      <c r="B177" s="262"/>
      <c r="C177" s="237" t="s">
        <v>102</v>
      </c>
      <c r="D177" s="237"/>
      <c r="E177" s="237"/>
      <c r="F177" s="260" t="s">
        <v>685</v>
      </c>
      <c r="G177" s="237"/>
      <c r="H177" s="237" t="s">
        <v>753</v>
      </c>
      <c r="I177" s="237" t="s">
        <v>754</v>
      </c>
      <c r="J177" s="237"/>
      <c r="K177" s="285"/>
    </row>
    <row r="178" spans="2:11" s="1" customFormat="1" ht="15" customHeight="1">
      <c r="B178" s="262"/>
      <c r="C178" s="237" t="s">
        <v>56</v>
      </c>
      <c r="D178" s="237"/>
      <c r="E178" s="237"/>
      <c r="F178" s="260" t="s">
        <v>685</v>
      </c>
      <c r="G178" s="237"/>
      <c r="H178" s="237" t="s">
        <v>755</v>
      </c>
      <c r="I178" s="237" t="s">
        <v>756</v>
      </c>
      <c r="J178" s="237">
        <v>1</v>
      </c>
      <c r="K178" s="285"/>
    </row>
    <row r="179" spans="2:11" s="1" customFormat="1" ht="15" customHeight="1">
      <c r="B179" s="262"/>
      <c r="C179" s="237" t="s">
        <v>52</v>
      </c>
      <c r="D179" s="237"/>
      <c r="E179" s="237"/>
      <c r="F179" s="260" t="s">
        <v>685</v>
      </c>
      <c r="G179" s="237"/>
      <c r="H179" s="237" t="s">
        <v>757</v>
      </c>
      <c r="I179" s="237" t="s">
        <v>687</v>
      </c>
      <c r="J179" s="237">
        <v>20</v>
      </c>
      <c r="K179" s="285"/>
    </row>
    <row r="180" spans="2:11" s="1" customFormat="1" ht="15" customHeight="1">
      <c r="B180" s="262"/>
      <c r="C180" s="237" t="s">
        <v>53</v>
      </c>
      <c r="D180" s="237"/>
      <c r="E180" s="237"/>
      <c r="F180" s="260" t="s">
        <v>685</v>
      </c>
      <c r="G180" s="237"/>
      <c r="H180" s="237" t="s">
        <v>758</v>
      </c>
      <c r="I180" s="237" t="s">
        <v>687</v>
      </c>
      <c r="J180" s="237">
        <v>255</v>
      </c>
      <c r="K180" s="285"/>
    </row>
    <row r="181" spans="2:11" s="1" customFormat="1" ht="15" customHeight="1">
      <c r="B181" s="262"/>
      <c r="C181" s="237" t="s">
        <v>103</v>
      </c>
      <c r="D181" s="237"/>
      <c r="E181" s="237"/>
      <c r="F181" s="260" t="s">
        <v>685</v>
      </c>
      <c r="G181" s="237"/>
      <c r="H181" s="237" t="s">
        <v>649</v>
      </c>
      <c r="I181" s="237" t="s">
        <v>687</v>
      </c>
      <c r="J181" s="237">
        <v>10</v>
      </c>
      <c r="K181" s="285"/>
    </row>
    <row r="182" spans="2:11" s="1" customFormat="1" ht="15" customHeight="1">
      <c r="B182" s="262"/>
      <c r="C182" s="237" t="s">
        <v>104</v>
      </c>
      <c r="D182" s="237"/>
      <c r="E182" s="237"/>
      <c r="F182" s="260" t="s">
        <v>685</v>
      </c>
      <c r="G182" s="237"/>
      <c r="H182" s="237" t="s">
        <v>759</v>
      </c>
      <c r="I182" s="237" t="s">
        <v>720</v>
      </c>
      <c r="J182" s="237"/>
      <c r="K182" s="285"/>
    </row>
    <row r="183" spans="2:11" s="1" customFormat="1" ht="15" customHeight="1">
      <c r="B183" s="262"/>
      <c r="C183" s="237" t="s">
        <v>760</v>
      </c>
      <c r="D183" s="237"/>
      <c r="E183" s="237"/>
      <c r="F183" s="260" t="s">
        <v>685</v>
      </c>
      <c r="G183" s="237"/>
      <c r="H183" s="237" t="s">
        <v>761</v>
      </c>
      <c r="I183" s="237" t="s">
        <v>720</v>
      </c>
      <c r="J183" s="237"/>
      <c r="K183" s="285"/>
    </row>
    <row r="184" spans="2:11" s="1" customFormat="1" ht="15" customHeight="1">
      <c r="B184" s="262"/>
      <c r="C184" s="237" t="s">
        <v>749</v>
      </c>
      <c r="D184" s="237"/>
      <c r="E184" s="237"/>
      <c r="F184" s="260" t="s">
        <v>685</v>
      </c>
      <c r="G184" s="237"/>
      <c r="H184" s="237" t="s">
        <v>762</v>
      </c>
      <c r="I184" s="237" t="s">
        <v>720</v>
      </c>
      <c r="J184" s="237"/>
      <c r="K184" s="285"/>
    </row>
    <row r="185" spans="2:11" s="1" customFormat="1" ht="15" customHeight="1">
      <c r="B185" s="262"/>
      <c r="C185" s="237" t="s">
        <v>106</v>
      </c>
      <c r="D185" s="237"/>
      <c r="E185" s="237"/>
      <c r="F185" s="260" t="s">
        <v>691</v>
      </c>
      <c r="G185" s="237"/>
      <c r="H185" s="237" t="s">
        <v>763</v>
      </c>
      <c r="I185" s="237" t="s">
        <v>687</v>
      </c>
      <c r="J185" s="237">
        <v>50</v>
      </c>
      <c r="K185" s="285"/>
    </row>
    <row r="186" spans="2:11" s="1" customFormat="1" ht="15" customHeight="1">
      <c r="B186" s="262"/>
      <c r="C186" s="237" t="s">
        <v>764</v>
      </c>
      <c r="D186" s="237"/>
      <c r="E186" s="237"/>
      <c r="F186" s="260" t="s">
        <v>691</v>
      </c>
      <c r="G186" s="237"/>
      <c r="H186" s="237" t="s">
        <v>765</v>
      </c>
      <c r="I186" s="237" t="s">
        <v>766</v>
      </c>
      <c r="J186" s="237"/>
      <c r="K186" s="285"/>
    </row>
    <row r="187" spans="2:11" s="1" customFormat="1" ht="15" customHeight="1">
      <c r="B187" s="262"/>
      <c r="C187" s="237" t="s">
        <v>767</v>
      </c>
      <c r="D187" s="237"/>
      <c r="E187" s="237"/>
      <c r="F187" s="260" t="s">
        <v>691</v>
      </c>
      <c r="G187" s="237"/>
      <c r="H187" s="237" t="s">
        <v>768</v>
      </c>
      <c r="I187" s="237" t="s">
        <v>766</v>
      </c>
      <c r="J187" s="237"/>
      <c r="K187" s="285"/>
    </row>
    <row r="188" spans="2:11" s="1" customFormat="1" ht="15" customHeight="1">
      <c r="B188" s="262"/>
      <c r="C188" s="237" t="s">
        <v>769</v>
      </c>
      <c r="D188" s="237"/>
      <c r="E188" s="237"/>
      <c r="F188" s="260" t="s">
        <v>691</v>
      </c>
      <c r="G188" s="237"/>
      <c r="H188" s="237" t="s">
        <v>770</v>
      </c>
      <c r="I188" s="237" t="s">
        <v>766</v>
      </c>
      <c r="J188" s="237"/>
      <c r="K188" s="285"/>
    </row>
    <row r="189" spans="2:11" s="1" customFormat="1" ht="15" customHeight="1">
      <c r="B189" s="262"/>
      <c r="C189" s="298" t="s">
        <v>771</v>
      </c>
      <c r="D189" s="237"/>
      <c r="E189" s="237"/>
      <c r="F189" s="260" t="s">
        <v>691</v>
      </c>
      <c r="G189" s="237"/>
      <c r="H189" s="237" t="s">
        <v>772</v>
      </c>
      <c r="I189" s="237" t="s">
        <v>773</v>
      </c>
      <c r="J189" s="299" t="s">
        <v>774</v>
      </c>
      <c r="K189" s="285"/>
    </row>
    <row r="190" spans="2:11" s="1" customFormat="1" ht="15" customHeight="1">
      <c r="B190" s="262"/>
      <c r="C190" s="298" t="s">
        <v>41</v>
      </c>
      <c r="D190" s="237"/>
      <c r="E190" s="237"/>
      <c r="F190" s="260" t="s">
        <v>685</v>
      </c>
      <c r="G190" s="237"/>
      <c r="H190" s="234" t="s">
        <v>775</v>
      </c>
      <c r="I190" s="237" t="s">
        <v>776</v>
      </c>
      <c r="J190" s="237"/>
      <c r="K190" s="285"/>
    </row>
    <row r="191" spans="2:11" s="1" customFormat="1" ht="15" customHeight="1">
      <c r="B191" s="262"/>
      <c r="C191" s="298" t="s">
        <v>777</v>
      </c>
      <c r="D191" s="237"/>
      <c r="E191" s="237"/>
      <c r="F191" s="260" t="s">
        <v>685</v>
      </c>
      <c r="G191" s="237"/>
      <c r="H191" s="237" t="s">
        <v>778</v>
      </c>
      <c r="I191" s="237" t="s">
        <v>720</v>
      </c>
      <c r="J191" s="237"/>
      <c r="K191" s="285"/>
    </row>
    <row r="192" spans="2:11" s="1" customFormat="1" ht="15" customHeight="1">
      <c r="B192" s="262"/>
      <c r="C192" s="298" t="s">
        <v>779</v>
      </c>
      <c r="D192" s="237"/>
      <c r="E192" s="237"/>
      <c r="F192" s="260" t="s">
        <v>685</v>
      </c>
      <c r="G192" s="237"/>
      <c r="H192" s="237" t="s">
        <v>780</v>
      </c>
      <c r="I192" s="237" t="s">
        <v>720</v>
      </c>
      <c r="J192" s="237"/>
      <c r="K192" s="285"/>
    </row>
    <row r="193" spans="2:11" s="1" customFormat="1" ht="15" customHeight="1">
      <c r="B193" s="262"/>
      <c r="C193" s="298" t="s">
        <v>781</v>
      </c>
      <c r="D193" s="237"/>
      <c r="E193" s="237"/>
      <c r="F193" s="260" t="s">
        <v>691</v>
      </c>
      <c r="G193" s="237"/>
      <c r="H193" s="237" t="s">
        <v>782</v>
      </c>
      <c r="I193" s="237" t="s">
        <v>720</v>
      </c>
      <c r="J193" s="237"/>
      <c r="K193" s="285"/>
    </row>
    <row r="194" spans="2:11" s="1" customFormat="1" ht="15" customHeight="1">
      <c r="B194" s="291"/>
      <c r="C194" s="300"/>
      <c r="D194" s="271"/>
      <c r="E194" s="271"/>
      <c r="F194" s="271"/>
      <c r="G194" s="271"/>
      <c r="H194" s="271"/>
      <c r="I194" s="271"/>
      <c r="J194" s="271"/>
      <c r="K194" s="292"/>
    </row>
    <row r="195" spans="2:11" s="1" customFormat="1" ht="18.75" customHeight="1">
      <c r="B195" s="273"/>
      <c r="C195" s="283"/>
      <c r="D195" s="283"/>
      <c r="E195" s="283"/>
      <c r="F195" s="293"/>
      <c r="G195" s="283"/>
      <c r="H195" s="283"/>
      <c r="I195" s="283"/>
      <c r="J195" s="283"/>
      <c r="K195" s="273"/>
    </row>
    <row r="196" spans="2:11" s="1" customFormat="1" ht="18.75" customHeight="1">
      <c r="B196" s="273"/>
      <c r="C196" s="283"/>
      <c r="D196" s="283"/>
      <c r="E196" s="283"/>
      <c r="F196" s="293"/>
      <c r="G196" s="283"/>
      <c r="H196" s="283"/>
      <c r="I196" s="283"/>
      <c r="J196" s="283"/>
      <c r="K196" s="273"/>
    </row>
    <row r="197" spans="2:11" s="1" customFormat="1" ht="18.75" customHeight="1"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</row>
    <row r="198" spans="2:11" s="1" customFormat="1" ht="13.5">
      <c r="B198" s="224"/>
      <c r="C198" s="225"/>
      <c r="D198" s="225"/>
      <c r="E198" s="225"/>
      <c r="F198" s="225"/>
      <c r="G198" s="225"/>
      <c r="H198" s="225"/>
      <c r="I198" s="225"/>
      <c r="J198" s="225"/>
      <c r="K198" s="226"/>
    </row>
    <row r="199" spans="2:11" s="1" customFormat="1" ht="21">
      <c r="B199" s="227"/>
      <c r="C199" s="228" t="s">
        <v>783</v>
      </c>
      <c r="D199" s="228"/>
      <c r="E199" s="228"/>
      <c r="F199" s="228"/>
      <c r="G199" s="228"/>
      <c r="H199" s="228"/>
      <c r="I199" s="228"/>
      <c r="J199" s="228"/>
      <c r="K199" s="229"/>
    </row>
    <row r="200" spans="2:11" s="1" customFormat="1" ht="25.5" customHeight="1">
      <c r="B200" s="227"/>
      <c r="C200" s="301" t="s">
        <v>784</v>
      </c>
      <c r="D200" s="301"/>
      <c r="E200" s="301"/>
      <c r="F200" s="301" t="s">
        <v>785</v>
      </c>
      <c r="G200" s="302"/>
      <c r="H200" s="301" t="s">
        <v>786</v>
      </c>
      <c r="I200" s="301"/>
      <c r="J200" s="301"/>
      <c r="K200" s="229"/>
    </row>
    <row r="201" spans="2:11" s="1" customFormat="1" ht="5.25" customHeight="1">
      <c r="B201" s="262"/>
      <c r="C201" s="257"/>
      <c r="D201" s="257"/>
      <c r="E201" s="257"/>
      <c r="F201" s="257"/>
      <c r="G201" s="283"/>
      <c r="H201" s="257"/>
      <c r="I201" s="257"/>
      <c r="J201" s="257"/>
      <c r="K201" s="285"/>
    </row>
    <row r="202" spans="2:11" s="1" customFormat="1" ht="15" customHeight="1">
      <c r="B202" s="262"/>
      <c r="C202" s="237" t="s">
        <v>776</v>
      </c>
      <c r="D202" s="237"/>
      <c r="E202" s="237"/>
      <c r="F202" s="260" t="s">
        <v>42</v>
      </c>
      <c r="G202" s="237"/>
      <c r="H202" s="237" t="s">
        <v>787</v>
      </c>
      <c r="I202" s="237"/>
      <c r="J202" s="237"/>
      <c r="K202" s="285"/>
    </row>
    <row r="203" spans="2:11" s="1" customFormat="1" ht="15" customHeight="1">
      <c r="B203" s="262"/>
      <c r="C203" s="237"/>
      <c r="D203" s="237"/>
      <c r="E203" s="237"/>
      <c r="F203" s="260" t="s">
        <v>43</v>
      </c>
      <c r="G203" s="237"/>
      <c r="H203" s="237" t="s">
        <v>788</v>
      </c>
      <c r="I203" s="237"/>
      <c r="J203" s="237"/>
      <c r="K203" s="285"/>
    </row>
    <row r="204" spans="2:11" s="1" customFormat="1" ht="15" customHeight="1">
      <c r="B204" s="262"/>
      <c r="C204" s="237"/>
      <c r="D204" s="237"/>
      <c r="E204" s="237"/>
      <c r="F204" s="260" t="s">
        <v>46</v>
      </c>
      <c r="G204" s="237"/>
      <c r="H204" s="237" t="s">
        <v>789</v>
      </c>
      <c r="I204" s="237"/>
      <c r="J204" s="237"/>
      <c r="K204" s="285"/>
    </row>
    <row r="205" spans="2:11" s="1" customFormat="1" ht="15" customHeight="1">
      <c r="B205" s="262"/>
      <c r="C205" s="237"/>
      <c r="D205" s="237"/>
      <c r="E205" s="237"/>
      <c r="F205" s="260" t="s">
        <v>44</v>
      </c>
      <c r="G205" s="237"/>
      <c r="H205" s="237" t="s">
        <v>790</v>
      </c>
      <c r="I205" s="237"/>
      <c r="J205" s="237"/>
      <c r="K205" s="285"/>
    </row>
    <row r="206" spans="2:11" s="1" customFormat="1" ht="15" customHeight="1">
      <c r="B206" s="262"/>
      <c r="C206" s="237"/>
      <c r="D206" s="237"/>
      <c r="E206" s="237"/>
      <c r="F206" s="260" t="s">
        <v>45</v>
      </c>
      <c r="G206" s="237"/>
      <c r="H206" s="237" t="s">
        <v>791</v>
      </c>
      <c r="I206" s="237"/>
      <c r="J206" s="237"/>
      <c r="K206" s="285"/>
    </row>
    <row r="207" spans="2:11" s="1" customFormat="1" ht="15" customHeight="1">
      <c r="B207" s="262"/>
      <c r="C207" s="237"/>
      <c r="D207" s="237"/>
      <c r="E207" s="237"/>
      <c r="F207" s="260"/>
      <c r="G207" s="237"/>
      <c r="H207" s="237"/>
      <c r="I207" s="237"/>
      <c r="J207" s="237"/>
      <c r="K207" s="285"/>
    </row>
    <row r="208" spans="2:11" s="1" customFormat="1" ht="15" customHeight="1">
      <c r="B208" s="262"/>
      <c r="C208" s="237" t="s">
        <v>732</v>
      </c>
      <c r="D208" s="237"/>
      <c r="E208" s="237"/>
      <c r="F208" s="260" t="s">
        <v>78</v>
      </c>
      <c r="G208" s="237"/>
      <c r="H208" s="237" t="s">
        <v>792</v>
      </c>
      <c r="I208" s="237"/>
      <c r="J208" s="237"/>
      <c r="K208" s="285"/>
    </row>
    <row r="209" spans="2:11" s="1" customFormat="1" ht="15" customHeight="1">
      <c r="B209" s="262"/>
      <c r="C209" s="237"/>
      <c r="D209" s="237"/>
      <c r="E209" s="237"/>
      <c r="F209" s="260" t="s">
        <v>627</v>
      </c>
      <c r="G209" s="237"/>
      <c r="H209" s="237" t="s">
        <v>628</v>
      </c>
      <c r="I209" s="237"/>
      <c r="J209" s="237"/>
      <c r="K209" s="285"/>
    </row>
    <row r="210" spans="2:11" s="1" customFormat="1" ht="15" customHeight="1">
      <c r="B210" s="262"/>
      <c r="C210" s="237"/>
      <c r="D210" s="237"/>
      <c r="E210" s="237"/>
      <c r="F210" s="260" t="s">
        <v>625</v>
      </c>
      <c r="G210" s="237"/>
      <c r="H210" s="237" t="s">
        <v>793</v>
      </c>
      <c r="I210" s="237"/>
      <c r="J210" s="237"/>
      <c r="K210" s="285"/>
    </row>
    <row r="211" spans="2:11" s="1" customFormat="1" ht="15" customHeight="1">
      <c r="B211" s="303"/>
      <c r="C211" s="237"/>
      <c r="D211" s="237"/>
      <c r="E211" s="237"/>
      <c r="F211" s="260" t="s">
        <v>629</v>
      </c>
      <c r="G211" s="298"/>
      <c r="H211" s="289" t="s">
        <v>630</v>
      </c>
      <c r="I211" s="289"/>
      <c r="J211" s="289"/>
      <c r="K211" s="304"/>
    </row>
    <row r="212" spans="2:11" s="1" customFormat="1" ht="15" customHeight="1">
      <c r="B212" s="303"/>
      <c r="C212" s="237"/>
      <c r="D212" s="237"/>
      <c r="E212" s="237"/>
      <c r="F212" s="260" t="s">
        <v>631</v>
      </c>
      <c r="G212" s="298"/>
      <c r="H212" s="289" t="s">
        <v>794</v>
      </c>
      <c r="I212" s="289"/>
      <c r="J212" s="289"/>
      <c r="K212" s="304"/>
    </row>
    <row r="213" spans="2:11" s="1" customFormat="1" ht="15" customHeight="1">
      <c r="B213" s="303"/>
      <c r="C213" s="237"/>
      <c r="D213" s="237"/>
      <c r="E213" s="237"/>
      <c r="F213" s="260"/>
      <c r="G213" s="298"/>
      <c r="H213" s="289"/>
      <c r="I213" s="289"/>
      <c r="J213" s="289"/>
      <c r="K213" s="304"/>
    </row>
    <row r="214" spans="2:11" s="1" customFormat="1" ht="15" customHeight="1">
      <c r="B214" s="303"/>
      <c r="C214" s="237" t="s">
        <v>756</v>
      </c>
      <c r="D214" s="237"/>
      <c r="E214" s="237"/>
      <c r="F214" s="260">
        <v>1</v>
      </c>
      <c r="G214" s="298"/>
      <c r="H214" s="289" t="s">
        <v>795</v>
      </c>
      <c r="I214" s="289"/>
      <c r="J214" s="289"/>
      <c r="K214" s="304"/>
    </row>
    <row r="215" spans="2:11" s="1" customFormat="1" ht="15" customHeight="1">
      <c r="B215" s="303"/>
      <c r="C215" s="237"/>
      <c r="D215" s="237"/>
      <c r="E215" s="237"/>
      <c r="F215" s="260">
        <v>2</v>
      </c>
      <c r="G215" s="298"/>
      <c r="H215" s="289" t="s">
        <v>796</v>
      </c>
      <c r="I215" s="289"/>
      <c r="J215" s="289"/>
      <c r="K215" s="304"/>
    </row>
    <row r="216" spans="2:11" s="1" customFormat="1" ht="15" customHeight="1">
      <c r="B216" s="303"/>
      <c r="C216" s="237"/>
      <c r="D216" s="237"/>
      <c r="E216" s="237"/>
      <c r="F216" s="260">
        <v>3</v>
      </c>
      <c r="G216" s="298"/>
      <c r="H216" s="289" t="s">
        <v>797</v>
      </c>
      <c r="I216" s="289"/>
      <c r="J216" s="289"/>
      <c r="K216" s="304"/>
    </row>
    <row r="217" spans="2:11" s="1" customFormat="1" ht="15" customHeight="1">
      <c r="B217" s="303"/>
      <c r="C217" s="237"/>
      <c r="D217" s="237"/>
      <c r="E217" s="237"/>
      <c r="F217" s="260">
        <v>4</v>
      </c>
      <c r="G217" s="298"/>
      <c r="H217" s="289" t="s">
        <v>798</v>
      </c>
      <c r="I217" s="289"/>
      <c r="J217" s="289"/>
      <c r="K217" s="304"/>
    </row>
    <row r="218" spans="2:11" s="1" customFormat="1" ht="12.75" customHeight="1">
      <c r="B218" s="305"/>
      <c r="C218" s="306"/>
      <c r="D218" s="306"/>
      <c r="E218" s="306"/>
      <c r="F218" s="306"/>
      <c r="G218" s="306"/>
      <c r="H218" s="306"/>
      <c r="I218" s="306"/>
      <c r="J218" s="306"/>
      <c r="K218" s="30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Kukla Petr, Ing.</dc:creator>
  <cp:keywords/>
  <dc:description/>
  <cp:lastModifiedBy>Kukla Petr, Ing.</cp:lastModifiedBy>
  <dcterms:created xsi:type="dcterms:W3CDTF">2021-10-05T10:27:55Z</dcterms:created>
  <dcterms:modified xsi:type="dcterms:W3CDTF">2021-10-05T10:27:59Z</dcterms:modified>
  <cp:category/>
  <cp:version/>
  <cp:contentType/>
  <cp:contentStatus/>
</cp:coreProperties>
</file>