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0" windowHeight="0"/>
  </bookViews>
  <sheets>
    <sheet name="Rekapitulace stavby" sheetId="1" r:id="rId1"/>
    <sheet name="SO 001a - Bourací práce a..." sheetId="2" r:id="rId2"/>
    <sheet name="SO 101 - Úprava vjezdu a ..." sheetId="3" r:id="rId3"/>
    <sheet name="SO 301 - Dešťová kanaliza..." sheetId="4" r:id="rId4"/>
    <sheet name="SO 431 - Přeložka veřejné..." sheetId="5" r:id="rId5"/>
    <sheet name="SO 801 - Sadové úpravy - ..." sheetId="6" r:id="rId6"/>
    <sheet name="VRN-Město - Vedlejší rozp..." sheetId="7" r:id="rId7"/>
    <sheet name="SO 001b - Bourací práce a..." sheetId="8" r:id="rId8"/>
    <sheet name="SO 102 - Nové parkoviště ..." sheetId="9" r:id="rId9"/>
    <sheet name="SO 302 - Dešťová kanaliza..." sheetId="10" r:id="rId10"/>
    <sheet name="SO 432 - Nové veřejné ově..." sheetId="11" r:id="rId11"/>
    <sheet name="SO 701 - Stavebně konstru..." sheetId="12" r:id="rId12"/>
    <sheet name="VRN-Terea - Vedlejší rozp..." sheetId="13" r:id="rId13"/>
    <sheet name="Pokyny pro vyplnění" sheetId="14" r:id="rId14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'SO 001a - Bourací práce a...'!$C$88:$K$214</definedName>
    <definedName name="_xlnm.Print_Area" localSheetId="1">'SO 001a - Bourací práce a...'!$C$4:$J$41,'SO 001a - Bourací práce a...'!$C$47:$J$68,'SO 001a - Bourací práce a...'!$C$74:$K$214</definedName>
    <definedName name="_xlnm.Print_Titles" localSheetId="1">'SO 001a - Bourací práce a...'!$88:$88</definedName>
    <definedName name="_xlnm._FilterDatabase" localSheetId="2" hidden="1">'SO 101 - Úprava vjezdu a ...'!$C$89:$K$194</definedName>
    <definedName name="_xlnm.Print_Area" localSheetId="2">'SO 101 - Úprava vjezdu a ...'!$C$4:$J$41,'SO 101 - Úprava vjezdu a ...'!$C$47:$J$69,'SO 101 - Úprava vjezdu a ...'!$C$75:$K$194</definedName>
    <definedName name="_xlnm.Print_Titles" localSheetId="2">'SO 101 - Úprava vjezdu a ...'!$89:$89</definedName>
    <definedName name="_xlnm._FilterDatabase" localSheetId="3" hidden="1">'SO 301 - Dešťová kanaliza...'!$C$89:$K$210</definedName>
    <definedName name="_xlnm.Print_Area" localSheetId="3">'SO 301 - Dešťová kanaliza...'!$C$4:$J$41,'SO 301 - Dešťová kanaliza...'!$C$47:$J$69,'SO 301 - Dešťová kanaliza...'!$C$75:$K$210</definedName>
    <definedName name="_xlnm.Print_Titles" localSheetId="3">'SO 301 - Dešťová kanaliza...'!$89:$89</definedName>
    <definedName name="_xlnm._FilterDatabase" localSheetId="4" hidden="1">'SO 431 - Přeložka veřejné...'!$C$86:$K$120</definedName>
    <definedName name="_xlnm.Print_Area" localSheetId="4">'SO 431 - Přeložka veřejné...'!$C$4:$J$41,'SO 431 - Přeložka veřejné...'!$C$47:$J$66,'SO 431 - Přeložka veřejné...'!$C$72:$K$120</definedName>
    <definedName name="_xlnm.Print_Titles" localSheetId="4">'SO 431 - Přeložka veřejné...'!$86:$86</definedName>
    <definedName name="_xlnm._FilterDatabase" localSheetId="5" hidden="1">'SO 801 - Sadové úpravy - ...'!$C$87:$K$137</definedName>
    <definedName name="_xlnm.Print_Area" localSheetId="5">'SO 801 - Sadové úpravy - ...'!$C$4:$J$41,'SO 801 - Sadové úpravy - ...'!$C$47:$J$67,'SO 801 - Sadové úpravy - ...'!$C$73:$K$137</definedName>
    <definedName name="_xlnm.Print_Titles" localSheetId="5">'SO 801 - Sadové úpravy - ...'!$87:$87</definedName>
    <definedName name="_xlnm._FilterDatabase" localSheetId="6" hidden="1">'VRN-Město - Vedlejší rozp...'!$C$89:$K$126</definedName>
    <definedName name="_xlnm.Print_Area" localSheetId="6">'VRN-Město - Vedlejší rozp...'!$C$4:$J$41,'VRN-Město - Vedlejší rozp...'!$C$47:$J$69,'VRN-Město - Vedlejší rozp...'!$C$75:$K$126</definedName>
    <definedName name="_xlnm.Print_Titles" localSheetId="6">'VRN-Město - Vedlejší rozp...'!$89:$89</definedName>
    <definedName name="_xlnm._FilterDatabase" localSheetId="7" hidden="1">'SO 001b - Bourací práce a...'!$C$88:$K$234</definedName>
    <definedName name="_xlnm.Print_Area" localSheetId="7">'SO 001b - Bourací práce a...'!$C$4:$J$41,'SO 001b - Bourací práce a...'!$C$47:$J$68,'SO 001b - Bourací práce a...'!$C$74:$K$234</definedName>
    <definedName name="_xlnm.Print_Titles" localSheetId="7">'SO 001b - Bourací práce a...'!$88:$88</definedName>
    <definedName name="_xlnm._FilterDatabase" localSheetId="8" hidden="1">'SO 102 - Nové parkoviště ...'!$C$91:$K$315</definedName>
    <definedName name="_xlnm.Print_Area" localSheetId="8">'SO 102 - Nové parkoviště ...'!$C$4:$J$41,'SO 102 - Nové parkoviště ...'!$C$47:$J$71,'SO 102 - Nové parkoviště ...'!$C$77:$K$315</definedName>
    <definedName name="_xlnm.Print_Titles" localSheetId="8">'SO 102 - Nové parkoviště ...'!$91:$91</definedName>
    <definedName name="_xlnm._FilterDatabase" localSheetId="9" hidden="1">'SO 302 - Dešťová kanaliza...'!$C$92:$K$251</definedName>
    <definedName name="_xlnm.Print_Area" localSheetId="9">'SO 302 - Dešťová kanaliza...'!$C$4:$J$41,'SO 302 - Dešťová kanaliza...'!$C$47:$J$72,'SO 302 - Dešťová kanaliza...'!$C$78:$K$251</definedName>
    <definedName name="_xlnm.Print_Titles" localSheetId="9">'SO 302 - Dešťová kanaliza...'!$92:$92</definedName>
    <definedName name="_xlnm._FilterDatabase" localSheetId="10" hidden="1">'SO 432 - Nové veřejné ově...'!$C$87:$K$169</definedName>
    <definedName name="_xlnm.Print_Area" localSheetId="10">'SO 432 - Nové veřejné ově...'!$C$4:$J$41,'SO 432 - Nové veřejné ově...'!$C$47:$J$67,'SO 432 - Nové veřejné ově...'!$C$73:$K$169</definedName>
    <definedName name="_xlnm.Print_Titles" localSheetId="10">'SO 432 - Nové veřejné ově...'!$87:$87</definedName>
    <definedName name="_xlnm._FilterDatabase" localSheetId="11" hidden="1">'SO 701 - Stavebně konstru...'!$C$97:$K$281</definedName>
    <definedName name="_xlnm.Print_Area" localSheetId="11">'SO 701 - Stavebně konstru...'!$C$4:$J$41,'SO 701 - Stavebně konstru...'!$C$47:$J$77,'SO 701 - Stavebně konstru...'!$C$83:$K$281</definedName>
    <definedName name="_xlnm.Print_Titles" localSheetId="11">'SO 701 - Stavebně konstru...'!$97:$97</definedName>
    <definedName name="_xlnm._FilterDatabase" localSheetId="12" hidden="1">'VRN-Terea - Vedlejší rozp...'!$C$89:$K$123</definedName>
    <definedName name="_xlnm.Print_Area" localSheetId="12">'VRN-Terea - Vedlejší rozp...'!$C$4:$J$41,'VRN-Terea - Vedlejší rozp...'!$C$47:$J$69,'VRN-Terea - Vedlejší rozp...'!$C$75:$K$123</definedName>
    <definedName name="_xlnm.Print_Titles" localSheetId="12">'VRN-Terea - Vedlejší rozp...'!$89:$89</definedName>
    <definedName name="_xlnm.Print_Area" localSheetId="1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3" l="1" r="J39"/>
  <c r="J38"/>
  <c i="1" r="AY68"/>
  <c i="13" r="J37"/>
  <c i="1" r="AX68"/>
  <c i="13"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59"/>
  <c r="J19"/>
  <c r="J14"/>
  <c r="J84"/>
  <c r="E7"/>
  <c r="E50"/>
  <c i="12" r="J39"/>
  <c r="J38"/>
  <c i="1" r="AY67"/>
  <c i="12" r="J37"/>
  <c i="1" r="AX67"/>
  <c i="12" r="BI279"/>
  <c r="BH279"/>
  <c r="BG279"/>
  <c r="BF279"/>
  <c r="T279"/>
  <c r="T278"/>
  <c r="R279"/>
  <c r="R278"/>
  <c r="P279"/>
  <c r="P278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28"/>
  <c r="BH228"/>
  <c r="BG228"/>
  <c r="BF228"/>
  <c r="T228"/>
  <c r="R228"/>
  <c r="P228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7"/>
  <c r="BH177"/>
  <c r="BG177"/>
  <c r="BF177"/>
  <c r="T177"/>
  <c r="R177"/>
  <c r="P177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T139"/>
  <c r="R140"/>
  <c r="R139"/>
  <c r="P140"/>
  <c r="P139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J95"/>
  <c r="J94"/>
  <c r="F92"/>
  <c r="E90"/>
  <c r="J59"/>
  <c r="J58"/>
  <c r="F56"/>
  <c r="E54"/>
  <c r="J20"/>
  <c r="E20"/>
  <c r="F95"/>
  <c r="J19"/>
  <c r="J17"/>
  <c r="E17"/>
  <c r="F58"/>
  <c r="J16"/>
  <c r="J14"/>
  <c r="J56"/>
  <c r="E7"/>
  <c r="E86"/>
  <c i="11" r="J39"/>
  <c r="J38"/>
  <c i="1" r="AY66"/>
  <c i="11" r="J37"/>
  <c i="1" r="AX66"/>
  <c i="11"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J84"/>
  <c r="F82"/>
  <c r="E80"/>
  <c r="J59"/>
  <c r="J58"/>
  <c r="F56"/>
  <c r="E54"/>
  <c r="J20"/>
  <c r="E20"/>
  <c r="F59"/>
  <c r="J19"/>
  <c r="J17"/>
  <c r="E17"/>
  <c r="F58"/>
  <c r="J16"/>
  <c r="J14"/>
  <c r="J82"/>
  <c r="E7"/>
  <c r="E50"/>
  <c i="10" r="J39"/>
  <c r="J38"/>
  <c i="1" r="AY65"/>
  <c i="10" r="J37"/>
  <c i="1" r="AX65"/>
  <c i="10"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0"/>
  <c r="BH110"/>
  <c r="BG110"/>
  <c r="BF110"/>
  <c r="T110"/>
  <c r="R110"/>
  <c r="P110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87"/>
  <c r="E7"/>
  <c r="E50"/>
  <c i="9" r="J39"/>
  <c r="J38"/>
  <c i="1" r="AY64"/>
  <c i="9" r="J37"/>
  <c i="1" r="AX64"/>
  <c i="9" r="BI314"/>
  <c r="BH314"/>
  <c r="BG314"/>
  <c r="BF314"/>
  <c r="T314"/>
  <c r="T313"/>
  <c r="R314"/>
  <c r="R313"/>
  <c r="P314"/>
  <c r="P313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5"/>
  <c r="BH275"/>
  <c r="BG275"/>
  <c r="BF275"/>
  <c r="T275"/>
  <c r="R275"/>
  <c r="P275"/>
  <c r="BI270"/>
  <c r="BH270"/>
  <c r="BG270"/>
  <c r="BF270"/>
  <c r="T270"/>
  <c r="R270"/>
  <c r="P270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86"/>
  <c r="E7"/>
  <c r="E80"/>
  <c i="8" r="J39"/>
  <c r="J38"/>
  <c i="1" r="AY63"/>
  <c i="8" r="J37"/>
  <c i="1" r="AX63"/>
  <c i="8"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5"/>
  <c r="BH215"/>
  <c r="BG215"/>
  <c r="BF215"/>
  <c r="T215"/>
  <c r="R215"/>
  <c r="P215"/>
  <c r="BI208"/>
  <c r="BH208"/>
  <c r="BG208"/>
  <c r="BF208"/>
  <c r="T208"/>
  <c r="R208"/>
  <c r="P208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0"/>
  <c r="BH130"/>
  <c r="BG130"/>
  <c r="BF130"/>
  <c r="T130"/>
  <c r="R130"/>
  <c r="P130"/>
  <c r="BI124"/>
  <c r="BH124"/>
  <c r="BG124"/>
  <c r="BF124"/>
  <c r="T124"/>
  <c r="R124"/>
  <c r="P124"/>
  <c r="BI118"/>
  <c r="BH118"/>
  <c r="BG118"/>
  <c r="BF118"/>
  <c r="T118"/>
  <c r="R118"/>
  <c r="P118"/>
  <c r="BI115"/>
  <c r="BH115"/>
  <c r="BG115"/>
  <c r="BF115"/>
  <c r="T115"/>
  <c r="R115"/>
  <c r="P115"/>
  <c r="BI104"/>
  <c r="BH104"/>
  <c r="BG104"/>
  <c r="BF104"/>
  <c r="T104"/>
  <c r="R104"/>
  <c r="P104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56"/>
  <c r="E7"/>
  <c r="E77"/>
  <c i="7" r="J39"/>
  <c r="J38"/>
  <c i="1" r="AY61"/>
  <c i="7" r="J37"/>
  <c i="1" r="AX61"/>
  <c i="7"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6" r="J39"/>
  <c r="J38"/>
  <c i="1" r="AY60"/>
  <c i="6" r="J37"/>
  <c i="1" r="AX60"/>
  <c i="6" r="BI136"/>
  <c r="BH136"/>
  <c r="BG136"/>
  <c r="BF136"/>
  <c r="T136"/>
  <c r="T135"/>
  <c r="R136"/>
  <c r="R135"/>
  <c r="P136"/>
  <c r="P135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59"/>
  <c r="J19"/>
  <c r="J14"/>
  <c r="J82"/>
  <c r="E7"/>
  <c r="E76"/>
  <c i="5" r="J39"/>
  <c r="J38"/>
  <c i="1" r="AY59"/>
  <c i="5" r="J37"/>
  <c i="1" r="AX59"/>
  <c i="5"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4" r="J39"/>
  <c r="J38"/>
  <c i="1" r="AY58"/>
  <c i="4" r="J37"/>
  <c i="1" r="AX58"/>
  <c i="4"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3" r="J39"/>
  <c r="J38"/>
  <c i="1" r="AY57"/>
  <c i="3" r="J37"/>
  <c i="1" r="AX57"/>
  <c i="3"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47"/>
  <c r="BH147"/>
  <c r="BG147"/>
  <c r="BF147"/>
  <c r="T147"/>
  <c r="R147"/>
  <c r="P147"/>
  <c r="BI141"/>
  <c r="BH141"/>
  <c r="BG141"/>
  <c r="BF141"/>
  <c r="T141"/>
  <c r="R141"/>
  <c r="P141"/>
  <c r="BI136"/>
  <c r="BH136"/>
  <c r="BG136"/>
  <c r="BF136"/>
  <c r="T136"/>
  <c r="R136"/>
  <c r="P136"/>
  <c r="BI130"/>
  <c r="BH130"/>
  <c r="BG130"/>
  <c r="BF130"/>
  <c r="T130"/>
  <c r="R130"/>
  <c r="P130"/>
  <c r="BI125"/>
  <c r="BH125"/>
  <c r="BG125"/>
  <c r="BF125"/>
  <c r="T125"/>
  <c r="R125"/>
  <c r="P125"/>
  <c r="BI117"/>
  <c r="BH117"/>
  <c r="BG117"/>
  <c r="BF117"/>
  <c r="T117"/>
  <c r="R117"/>
  <c r="P117"/>
  <c r="BI113"/>
  <c r="BH113"/>
  <c r="BG113"/>
  <c r="BF113"/>
  <c r="T113"/>
  <c r="R113"/>
  <c r="P113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2" r="J39"/>
  <c r="J38"/>
  <c i="1" r="AY56"/>
  <c i="2" r="J37"/>
  <c i="1" r="AX56"/>
  <c i="2"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56"/>
  <c r="E7"/>
  <c r="E50"/>
  <c i="1" r="L50"/>
  <c r="AM50"/>
  <c r="AM49"/>
  <c r="L49"/>
  <c r="AM47"/>
  <c r="L47"/>
  <c r="L45"/>
  <c r="L44"/>
  <c i="13" r="BK115"/>
  <c r="BK106"/>
  <c i="12" r="J277"/>
  <c r="J259"/>
  <c r="BK238"/>
  <c r="J227"/>
  <c r="BK201"/>
  <c r="BK169"/>
  <c r="BK153"/>
  <c r="BK114"/>
  <c i="11" r="J159"/>
  <c r="J149"/>
  <c r="J144"/>
  <c r="BK134"/>
  <c r="J129"/>
  <c r="J110"/>
  <c r="J98"/>
  <c i="10" r="BK250"/>
  <c r="J229"/>
  <c r="BK214"/>
  <c r="J199"/>
  <c r="BK164"/>
  <c r="BK127"/>
  <c i="9" r="J298"/>
  <c r="BK266"/>
  <c r="BK261"/>
  <c r="J243"/>
  <c r="BK228"/>
  <c r="BK215"/>
  <c r="BK205"/>
  <c r="BK169"/>
  <c i="8" r="J228"/>
  <c r="BK192"/>
  <c r="BK186"/>
  <c r="BK151"/>
  <c i="7" r="BK118"/>
  <c r="BK103"/>
  <c i="6" r="BK136"/>
  <c r="J97"/>
  <c i="5" r="BK117"/>
  <c r="BK103"/>
  <c r="BK100"/>
  <c r="BK94"/>
  <c i="4" r="J185"/>
  <c r="BK168"/>
  <c r="J154"/>
  <c r="J142"/>
  <c r="J116"/>
  <c i="3" r="BK190"/>
  <c r="J168"/>
  <c r="J93"/>
  <c i="2" r="BK173"/>
  <c r="J156"/>
  <c r="BK121"/>
  <c r="BK97"/>
  <c i="13" r="J122"/>
  <c r="J108"/>
  <c r="BK97"/>
  <c i="12" r="BK261"/>
  <c r="BK235"/>
  <c r="BK209"/>
  <c r="J178"/>
  <c r="BK150"/>
  <c r="BK133"/>
  <c r="BK124"/>
  <c i="11" r="J169"/>
  <c r="J165"/>
  <c r="BK161"/>
  <c r="BK155"/>
  <c r="BK149"/>
  <c r="J142"/>
  <c r="J134"/>
  <c r="J124"/>
  <c r="BK121"/>
  <c r="J116"/>
  <c r="BK109"/>
  <c r="J103"/>
  <c r="J95"/>
  <c i="10" r="BK243"/>
  <c r="BK229"/>
  <c r="J216"/>
  <c r="J207"/>
  <c r="BK197"/>
  <c r="BK187"/>
  <c r="J168"/>
  <c r="J158"/>
  <c r="J135"/>
  <c r="BK110"/>
  <c i="9" r="BK300"/>
  <c r="J292"/>
  <c r="J264"/>
  <c r="J251"/>
  <c r="J237"/>
  <c r="J227"/>
  <c r="BK217"/>
  <c r="J194"/>
  <c r="J162"/>
  <c r="BK134"/>
  <c r="BK125"/>
  <c r="J100"/>
  <c i="8" r="J215"/>
  <c r="J190"/>
  <c r="BK183"/>
  <c r="BK172"/>
  <c r="BK163"/>
  <c r="J95"/>
  <c i="7" r="J103"/>
  <c i="6" r="BK129"/>
  <c r="BK118"/>
  <c r="BK91"/>
  <c i="5" r="BK110"/>
  <c r="BK105"/>
  <c r="J91"/>
  <c i="4" r="J207"/>
  <c r="BK191"/>
  <c r="BK165"/>
  <c r="J152"/>
  <c r="BK138"/>
  <c r="BK122"/>
  <c r="BK102"/>
  <c i="3" r="BK193"/>
  <c r="BK173"/>
  <c r="BK158"/>
  <c r="BK102"/>
  <c i="2" r="BK205"/>
  <c r="BK193"/>
  <c r="J182"/>
  <c r="BK156"/>
  <c r="BK116"/>
  <c r="BK101"/>
  <c i="13" r="J110"/>
  <c r="BK99"/>
  <c i="12" r="BK279"/>
  <c r="BK272"/>
  <c r="BK256"/>
  <c r="BK237"/>
  <c r="J205"/>
  <c r="BK177"/>
  <c r="BK148"/>
  <c r="J125"/>
  <c i="11" r="J167"/>
  <c r="BK164"/>
  <c r="BK156"/>
  <c r="BK140"/>
  <c r="J130"/>
  <c r="BK122"/>
  <c r="BK117"/>
  <c r="J108"/>
  <c r="BK103"/>
  <c r="BK99"/>
  <c r="J92"/>
  <c i="10" r="BK231"/>
  <c r="J214"/>
  <c r="BK193"/>
  <c r="BK185"/>
  <c r="J175"/>
  <c r="J143"/>
  <c r="BK118"/>
  <c r="J99"/>
  <c i="9" r="J300"/>
  <c r="BK264"/>
  <c r="J238"/>
  <c r="J224"/>
  <c r="J198"/>
  <c r="BK173"/>
  <c r="BK137"/>
  <c r="J120"/>
  <c r="J95"/>
  <c i="8" r="J193"/>
  <c r="BK157"/>
  <c r="BK130"/>
  <c i="7" r="J118"/>
  <c r="BK108"/>
  <c r="J93"/>
  <c i="6" r="BK126"/>
  <c r="BK111"/>
  <c i="5" r="J113"/>
  <c r="J105"/>
  <c r="BK98"/>
  <c r="BK92"/>
  <c i="4" r="BK205"/>
  <c r="BK193"/>
  <c r="BK176"/>
  <c r="J156"/>
  <c r="J140"/>
  <c r="J122"/>
  <c r="J97"/>
  <c i="3" r="J190"/>
  <c r="J184"/>
  <c r="BK165"/>
  <c r="BK147"/>
  <c r="BK130"/>
  <c r="BK98"/>
  <c i="2" r="J195"/>
  <c r="J180"/>
  <c r="J151"/>
  <c r="J106"/>
  <c i="12" r="BK274"/>
  <c r="J237"/>
  <c r="J220"/>
  <c r="J206"/>
  <c r="BK149"/>
  <c r="BK113"/>
  <c i="11" r="BK166"/>
  <c r="BK154"/>
  <c r="BK143"/>
  <c r="J133"/>
  <c r="BK129"/>
  <c r="BK125"/>
  <c r="BK113"/>
  <c r="J109"/>
  <c r="BK102"/>
  <c r="BK93"/>
  <c i="10" r="BK219"/>
  <c r="BK203"/>
  <c r="J183"/>
  <c r="BK168"/>
  <c r="BK138"/>
  <c r="J104"/>
  <c i="9" r="BK310"/>
  <c r="J303"/>
  <c r="BK289"/>
  <c r="J255"/>
  <c r="BK237"/>
  <c r="J222"/>
  <c r="J215"/>
  <c r="J204"/>
  <c r="BK200"/>
  <c r="BK183"/>
  <c r="J169"/>
  <c r="BK152"/>
  <c r="J125"/>
  <c r="J103"/>
  <c i="8" r="J222"/>
  <c r="BK180"/>
  <c r="J163"/>
  <c r="J118"/>
  <c i="7" r="BK125"/>
  <c r="BK114"/>
  <c i="6" r="J123"/>
  <c r="J109"/>
  <c i="5" r="J118"/>
  <c r="J109"/>
  <c r="J100"/>
  <c r="J93"/>
  <c i="4" r="BK198"/>
  <c r="BK189"/>
  <c r="BK180"/>
  <c r="BK170"/>
  <c r="J164"/>
  <c r="BK137"/>
  <c r="BK129"/>
  <c r="J115"/>
  <c r="BK104"/>
  <c i="3" r="BK179"/>
  <c r="BK164"/>
  <c r="J125"/>
  <c r="J95"/>
  <c i="2" r="J189"/>
  <c r="J145"/>
  <c r="BK131"/>
  <c r="J118"/>
  <c r="J97"/>
  <c i="13" r="BK108"/>
  <c r="BK101"/>
  <c i="12" r="BK268"/>
  <c r="J246"/>
  <c r="J236"/>
  <c r="BK220"/>
  <c r="BK190"/>
  <c r="BK166"/>
  <c r="BK129"/>
  <c r="BK107"/>
  <c i="11" r="J155"/>
  <c r="J148"/>
  <c r="J140"/>
  <c r="BK133"/>
  <c r="BK126"/>
  <c r="BK104"/>
  <c r="BK92"/>
  <c i="10" r="BK248"/>
  <c r="BK221"/>
  <c r="J203"/>
  <c r="J197"/>
  <c r="J149"/>
  <c i="9" r="J306"/>
  <c r="BK279"/>
  <c r="BK262"/>
  <c r="BK247"/>
  <c r="BK229"/>
  <c r="J219"/>
  <c r="J209"/>
  <c r="J183"/>
  <c r="BK117"/>
  <c i="8" r="BK193"/>
  <c r="BK188"/>
  <c r="BK136"/>
  <c i="7" r="J110"/>
  <c r="J101"/>
  <c i="6" r="BK120"/>
  <c i="5" r="J119"/>
  <c r="BK106"/>
  <c r="J99"/>
  <c r="BK93"/>
  <c i="4" r="J183"/>
  <c r="BK164"/>
  <c r="BK156"/>
  <c r="J146"/>
  <c r="J119"/>
  <c r="J93"/>
  <c i="3" r="J176"/>
  <c i="2" r="J209"/>
  <c r="J175"/>
  <c r="J158"/>
  <c r="BK124"/>
  <c r="BK111"/>
  <c r="J92"/>
  <c i="13" r="J117"/>
  <c r="BK110"/>
  <c r="J99"/>
  <c i="12" r="J272"/>
  <c r="J256"/>
  <c r="BK227"/>
  <c r="BK205"/>
  <c r="J177"/>
  <c r="J149"/>
  <c r="J129"/>
  <c r="J119"/>
  <c r="BK101"/>
  <c i="11" r="BK167"/>
  <c r="J160"/>
  <c r="J154"/>
  <c r="BK148"/>
  <c r="BK141"/>
  <c r="BK131"/>
  <c r="BK123"/>
  <c r="J119"/>
  <c r="BK110"/>
  <c r="J99"/>
  <c r="J94"/>
  <c i="10" r="BK239"/>
  <c r="J225"/>
  <c r="J209"/>
  <c r="BK199"/>
  <c r="J181"/>
  <c r="J166"/>
  <c r="BK149"/>
  <c r="J121"/>
  <c i="9" r="BK304"/>
  <c r="J294"/>
  <c r="BK275"/>
  <c r="J258"/>
  <c r="BK243"/>
  <c r="J228"/>
  <c r="J221"/>
  <c r="BK212"/>
  <c r="J185"/>
  <c r="J137"/>
  <c r="BK115"/>
  <c i="8" r="BK225"/>
  <c r="BK196"/>
  <c r="J175"/>
  <c r="BK115"/>
  <c i="7" r="J123"/>
  <c r="J99"/>
  <c i="6" r="J126"/>
  <c r="J113"/>
  <c i="5" r="BK109"/>
  <c r="BK104"/>
  <c i="4" r="BK209"/>
  <c r="J198"/>
  <c r="J167"/>
  <c r="BK158"/>
  <c r="J129"/>
  <c r="BK116"/>
  <c r="J99"/>
  <c i="3" r="BK184"/>
  <c r="J141"/>
  <c r="BK125"/>
  <c i="2" r="J212"/>
  <c r="BK195"/>
  <c r="BK187"/>
  <c r="J171"/>
  <c r="J139"/>
  <c r="BK118"/>
  <c i="13" r="BK122"/>
  <c r="J106"/>
  <c r="BK95"/>
  <c i="12" r="J274"/>
  <c r="J261"/>
  <c r="J238"/>
  <c r="BK206"/>
  <c r="J187"/>
  <c r="J150"/>
  <c r="J134"/>
  <c r="BK104"/>
  <c i="11" r="J163"/>
  <c r="BK144"/>
  <c r="J138"/>
  <c r="BK127"/>
  <c r="J121"/>
  <c r="BK118"/>
  <c r="BK107"/>
  <c r="J102"/>
  <c r="J96"/>
  <c i="10" r="J243"/>
  <c r="J227"/>
  <c r="BK212"/>
  <c r="J191"/>
  <c r="BK181"/>
  <c r="BK176"/>
  <c r="BK161"/>
  <c r="BK121"/>
  <c r="J110"/>
  <c r="J96"/>
  <c i="9" r="J289"/>
  <c r="J262"/>
  <c r="J229"/>
  <c r="J216"/>
  <c r="BK178"/>
  <c r="BK162"/>
  <c r="BK146"/>
  <c r="J128"/>
  <c r="BK103"/>
  <c i="8" r="BK222"/>
  <c r="J192"/>
  <c r="J151"/>
  <c r="BK124"/>
  <c i="7" r="BK112"/>
  <c r="J95"/>
  <c i="6" r="J129"/>
  <c r="J100"/>
  <c i="5" r="J110"/>
  <c r="J103"/>
  <c r="BK97"/>
  <c r="BK91"/>
  <c i="4" r="J201"/>
  <c r="BK181"/>
  <c r="J170"/>
  <c r="J150"/>
  <c r="J138"/>
  <c r="BK115"/>
  <c r="J98"/>
  <c i="3" r="J193"/>
  <c r="BK183"/>
  <c r="J164"/>
  <c r="BK141"/>
  <c r="J105"/>
  <c i="2" r="J193"/>
  <c r="BK135"/>
  <c r="BK99"/>
  <c i="12" r="BK253"/>
  <c r="BK236"/>
  <c r="J209"/>
  <c r="J201"/>
  <c r="J148"/>
  <c r="J133"/>
  <c r="J101"/>
  <c i="11" r="J156"/>
  <c r="J146"/>
  <c r="BK135"/>
  <c r="J117"/>
  <c r="J114"/>
  <c r="BK108"/>
  <c r="J105"/>
  <c i="10" r="J248"/>
  <c r="BK225"/>
  <c r="J212"/>
  <c r="J185"/>
  <c r="BK173"/>
  <c r="BK155"/>
  <c r="BK109"/>
  <c i="9" r="J310"/>
  <c r="BK302"/>
  <c r="J279"/>
  <c r="BK258"/>
  <c r="BK251"/>
  <c r="J226"/>
  <c r="BK219"/>
  <c r="BK216"/>
  <c r="BK201"/>
  <c r="J200"/>
  <c r="J192"/>
  <c r="J173"/>
  <c r="BK155"/>
  <c r="J146"/>
  <c r="J117"/>
  <c i="8" r="BK215"/>
  <c r="BK195"/>
  <c r="BK175"/>
  <c r="BK141"/>
  <c r="BK104"/>
  <c i="7" r="J121"/>
  <c r="J97"/>
  <c i="6" r="BK113"/>
  <c r="BK97"/>
  <c i="5" r="BK119"/>
  <c r="BK113"/>
  <c r="J101"/>
  <c i="4" r="J205"/>
  <c r="BK196"/>
  <c r="BK185"/>
  <c r="BK178"/>
  <c r="J168"/>
  <c r="BK154"/>
  <c r="BK136"/>
  <c r="BK127"/>
  <c r="BK108"/>
  <c r="BK97"/>
  <c i="3" r="BK176"/>
  <c r="J161"/>
  <c r="J117"/>
  <c i="2" r="BK209"/>
  <c r="BK182"/>
  <c r="J142"/>
  <c r="J129"/>
  <c r="J113"/>
  <c r="J101"/>
  <c i="13" r="BK113"/>
  <c r="BK93"/>
  <c i="12" r="BK265"/>
  <c r="J253"/>
  <c r="J235"/>
  <c r="BK217"/>
  <c r="BK178"/>
  <c r="BK160"/>
  <c r="BK119"/>
  <c r="J104"/>
  <c i="11" r="J153"/>
  <c r="BK147"/>
  <c r="J139"/>
  <c r="J131"/>
  <c r="J111"/>
  <c r="BK97"/>
  <c i="10" r="J250"/>
  <c r="J236"/>
  <c r="BK216"/>
  <c r="BK205"/>
  <c r="J178"/>
  <c r="J146"/>
  <c r="BK96"/>
  <c i="9" r="J284"/>
  <c r="J256"/>
  <c r="J239"/>
  <c r="J225"/>
  <c r="BK196"/>
  <c r="BK148"/>
  <c i="8" r="J195"/>
  <c r="J157"/>
  <c r="BK118"/>
  <c i="7" r="BK117"/>
  <c r="J108"/>
  <c r="BK93"/>
  <c i="6" r="J121"/>
  <c r="J94"/>
  <c i="5" r="J114"/>
  <c r="BK101"/>
  <c r="BK95"/>
  <c i="4" r="J189"/>
  <c r="J176"/>
  <c r="J158"/>
  <c r="BK148"/>
  <c r="J136"/>
  <c r="BK110"/>
  <c r="BK100"/>
  <c i="3" r="J182"/>
  <c r="BK117"/>
  <c i="2" r="BK180"/>
  <c r="BK161"/>
  <c r="BK145"/>
  <c r="J116"/>
  <c r="J99"/>
  <c i="1" r="AS55"/>
  <c i="13" r="J93"/>
  <c i="12" r="BK259"/>
  <c r="J228"/>
  <c r="J217"/>
  <c r="BK187"/>
  <c r="J160"/>
  <c r="J140"/>
  <c r="BK128"/>
  <c r="J114"/>
  <c i="11" r="BK169"/>
  <c r="J164"/>
  <c r="BK159"/>
  <c r="BK153"/>
  <c r="BK146"/>
  <c r="J137"/>
  <c r="BK128"/>
  <c r="BK120"/>
  <c r="BK114"/>
  <c r="BK105"/>
  <c r="BK98"/>
  <c r="BK91"/>
  <c i="10" r="J231"/>
  <c r="J217"/>
  <c r="J205"/>
  <c r="J195"/>
  <c r="BK183"/>
  <c r="J173"/>
  <c r="J164"/>
  <c r="BK146"/>
  <c r="BK116"/>
  <c r="BK99"/>
  <c i="9" r="BK296"/>
  <c r="J270"/>
  <c r="BK252"/>
  <c r="BK238"/>
  <c r="J223"/>
  <c r="J220"/>
  <c r="J189"/>
  <c r="BK158"/>
  <c r="BK131"/>
  <c r="J110"/>
  <c i="8" r="BK232"/>
  <c r="J208"/>
  <c r="J186"/>
  <c r="J180"/>
  <c r="J136"/>
  <c i="7" r="J125"/>
  <c r="BK101"/>
  <c r="BK95"/>
  <c i="6" r="J120"/>
  <c r="BK109"/>
  <c i="5" r="BK112"/>
  <c r="BK107"/>
  <c r="J95"/>
  <c i="4" r="J209"/>
  <c r="J193"/>
  <c r="BK172"/>
  <c r="BK160"/>
  <c r="BK140"/>
  <c r="J127"/>
  <c r="J107"/>
  <c r="J95"/>
  <c i="3" r="J179"/>
  <c r="BK166"/>
  <c r="J130"/>
  <c r="BK93"/>
  <c i="2" r="BK203"/>
  <c r="BK191"/>
  <c r="BK185"/>
  <c r="BK158"/>
  <c r="J131"/>
  <c r="J111"/>
  <c i="13" r="J115"/>
  <c r="BK103"/>
  <c i="12" r="J279"/>
  <c r="J265"/>
  <c r="J244"/>
  <c r="J215"/>
  <c r="BK202"/>
  <c r="J169"/>
  <c r="BK140"/>
  <c r="J128"/>
  <c r="J107"/>
  <c i="11" r="BK165"/>
  <c r="BK142"/>
  <c r="J135"/>
  <c r="BK124"/>
  <c r="BK119"/>
  <c r="J113"/>
  <c r="J104"/>
  <c r="BK101"/>
  <c r="BK95"/>
  <c i="10" r="J234"/>
  <c r="J219"/>
  <c r="BK195"/>
  <c r="J187"/>
  <c r="BK178"/>
  <c r="BK166"/>
  <c r="BK135"/>
  <c r="J109"/>
  <c i="9" r="J302"/>
  <c r="J265"/>
  <c r="BK239"/>
  <c r="BK221"/>
  <c r="BK194"/>
  <c r="BK167"/>
  <c r="J155"/>
  <c r="J131"/>
  <c r="J112"/>
  <c i="8" r="J225"/>
  <c r="J201"/>
  <c r="J183"/>
  <c r="BK146"/>
  <c r="J115"/>
  <c i="7" r="J114"/>
  <c r="BK105"/>
  <c i="6" r="J130"/>
  <c r="BK106"/>
  <c i="5" r="J112"/>
  <c r="J102"/>
  <c r="J96"/>
  <c i="4" r="BK207"/>
  <c r="J196"/>
  <c r="J178"/>
  <c r="J160"/>
  <c r="BK146"/>
  <c r="J137"/>
  <c r="BK99"/>
  <c r="BK93"/>
  <c i="3" r="J186"/>
  <c r="J166"/>
  <c r="J154"/>
  <c r="J136"/>
  <c r="J102"/>
  <c i="2" r="J205"/>
  <c r="J185"/>
  <c r="J124"/>
  <c r="J103"/>
  <c i="12" r="J269"/>
  <c r="BK246"/>
  <c r="J223"/>
  <c r="J212"/>
  <c r="BK182"/>
  <c r="J124"/>
  <c i="11" r="BK168"/>
  <c r="J147"/>
  <c r="BK139"/>
  <c r="BK132"/>
  <c r="J128"/>
  <c r="BK116"/>
  <c r="BK111"/>
  <c r="BK106"/>
  <c r="BK94"/>
  <c i="10" r="BK234"/>
  <c r="BK217"/>
  <c r="BK191"/>
  <c r="BK175"/>
  <c r="BK158"/>
  <c r="BK124"/>
  <c i="9" r="BK314"/>
  <c r="BK306"/>
  <c r="BK294"/>
  <c r="J275"/>
  <c r="BK256"/>
  <c r="BK227"/>
  <c r="BK223"/>
  <c r="J217"/>
  <c r="BK204"/>
  <c r="BK198"/>
  <c r="BK185"/>
  <c r="BK160"/>
  <c r="J143"/>
  <c r="BK110"/>
  <c r="BK95"/>
  <c i="8" r="J196"/>
  <c r="J178"/>
  <c r="J130"/>
  <c r="BK95"/>
  <c i="7" r="J117"/>
  <c i="6" r="BK130"/>
  <c r="J111"/>
  <c r="BK94"/>
  <c i="5" r="J117"/>
  <c r="J107"/>
  <c r="J98"/>
  <c i="4" r="J204"/>
  <c r="BK183"/>
  <c r="BK174"/>
  <c r="BK167"/>
  <c r="BK152"/>
  <c r="J133"/>
  <c r="J124"/>
  <c r="BK107"/>
  <c r="BK98"/>
  <c i="3" r="BK182"/>
  <c r="J158"/>
  <c r="BK105"/>
  <c i="2" r="BK198"/>
  <c r="J161"/>
  <c r="J135"/>
  <c r="BK103"/>
  <c r="BK95"/>
  <c i="13" r="BK120"/>
  <c r="J103"/>
  <c i="12" r="BK269"/>
  <c r="BK264"/>
  <c r="BK241"/>
  <c r="BK228"/>
  <c r="BK215"/>
  <c r="J182"/>
  <c r="BK163"/>
  <c r="BK145"/>
  <c i="11" r="J161"/>
  <c r="BK150"/>
  <c r="J145"/>
  <c r="BK137"/>
  <c r="J132"/>
  <c r="J123"/>
  <c r="J100"/>
  <c r="J91"/>
  <c i="10" r="J239"/>
  <c r="BK223"/>
  <c r="BK207"/>
  <c r="BK201"/>
  <c r="J176"/>
  <c r="BK143"/>
  <c r="J118"/>
  <c i="9" r="J296"/>
  <c r="BK265"/>
  <c r="J249"/>
  <c r="J231"/>
  <c r="BK222"/>
  <c r="J212"/>
  <c r="BK189"/>
  <c r="BK143"/>
  <c i="8" r="J198"/>
  <c r="BK190"/>
  <c r="BK184"/>
  <c r="J146"/>
  <c r="J92"/>
  <c i="7" r="J105"/>
  <c i="6" r="BK123"/>
  <c r="J106"/>
  <c i="5" r="BK118"/>
  <c r="BK108"/>
  <c r="BK102"/>
  <c r="J97"/>
  <c r="J92"/>
  <c i="4" r="J180"/>
  <c r="BK162"/>
  <c r="BK150"/>
  <c r="BK144"/>
  <c r="BK133"/>
  <c r="J104"/>
  <c i="3" r="BK186"/>
  <c r="J147"/>
  <c i="2" r="J203"/>
  <c r="BK171"/>
  <c r="BK129"/>
  <c r="BK127"/>
  <c r="BK113"/>
  <c r="J95"/>
  <c i="13" r="J120"/>
  <c r="J113"/>
  <c r="J101"/>
  <c r="J95"/>
  <c i="12" r="J268"/>
  <c r="BK244"/>
  <c r="BK223"/>
  <c r="J202"/>
  <c r="J166"/>
  <c r="J145"/>
  <c r="BK132"/>
  <c r="BK125"/>
  <c r="J113"/>
  <c i="11" r="J168"/>
  <c r="BK163"/>
  <c r="J157"/>
  <c r="J150"/>
  <c r="J143"/>
  <c r="BK138"/>
  <c r="J127"/>
  <c r="J122"/>
  <c r="J118"/>
  <c r="BK112"/>
  <c r="J101"/>
  <c r="J97"/>
  <c i="10" r="BK245"/>
  <c r="BK227"/>
  <c r="BK210"/>
  <c r="J201"/>
  <c r="J193"/>
  <c r="BK179"/>
  <c r="J155"/>
  <c r="J124"/>
  <c r="BK104"/>
  <c i="9" r="BK298"/>
  <c r="BK284"/>
  <c r="BK255"/>
  <c r="J247"/>
  <c r="BK231"/>
  <c r="BK224"/>
  <c r="J218"/>
  <c r="BK209"/>
  <c r="J167"/>
  <c r="J152"/>
  <c r="BK128"/>
  <c r="BK112"/>
  <c i="8" r="J232"/>
  <c r="BK201"/>
  <c r="J184"/>
  <c r="BK178"/>
  <c r="BK169"/>
  <c r="J104"/>
  <c i="7" r="BK121"/>
  <c r="BK97"/>
  <c i="6" r="BK121"/>
  <c r="J116"/>
  <c i="5" r="J116"/>
  <c r="J108"/>
  <c r="BK96"/>
  <c r="J90"/>
  <c i="4" r="BK201"/>
  <c r="J187"/>
  <c r="J162"/>
  <c r="J148"/>
  <c r="BK131"/>
  <c r="BK119"/>
  <c r="J100"/>
  <c i="3" r="BK188"/>
  <c r="BK168"/>
  <c r="BK136"/>
  <c r="BK113"/>
  <c i="2" r="BK212"/>
  <c r="J198"/>
  <c r="BK189"/>
  <c r="J173"/>
  <c r="BK142"/>
  <c r="J121"/>
  <c r="BK108"/>
  <c i="13" r="BK117"/>
  <c r="J97"/>
  <c i="12" r="BK277"/>
  <c r="J264"/>
  <c r="J241"/>
  <c r="BK212"/>
  <c r="J190"/>
  <c r="J163"/>
  <c r="J132"/>
  <c r="J110"/>
  <c i="11" r="J166"/>
  <c r="BK160"/>
  <c r="J141"/>
  <c r="J136"/>
  <c r="J125"/>
  <c r="J120"/>
  <c r="J115"/>
  <c r="J106"/>
  <c r="BK100"/>
  <c r="J93"/>
  <c i="10" r="BK236"/>
  <c r="J221"/>
  <c r="BK209"/>
  <c r="BK189"/>
  <c r="J179"/>
  <c r="J174"/>
  <c r="J138"/>
  <c r="J116"/>
  <c i="9" r="BK303"/>
  <c r="BK270"/>
  <c r="J261"/>
  <c r="BK226"/>
  <c r="BK220"/>
  <c r="BK192"/>
  <c r="J160"/>
  <c r="J134"/>
  <c r="J115"/>
  <c i="8" r="BK228"/>
  <c r="BK198"/>
  <c r="J172"/>
  <c r="J141"/>
  <c r="BK92"/>
  <c i="7" r="BK110"/>
  <c r="BK99"/>
  <c i="6" r="J136"/>
  <c r="J118"/>
  <c i="5" r="BK116"/>
  <c r="J106"/>
  <c r="BK99"/>
  <c r="BK90"/>
  <c i="4" r="BK204"/>
  <c r="BK187"/>
  <c r="J174"/>
  <c r="J144"/>
  <c r="BK124"/>
  <c r="J108"/>
  <c r="BK95"/>
  <c i="3" r="J188"/>
  <c r="J173"/>
  <c r="BK161"/>
  <c r="J113"/>
  <c r="BK95"/>
  <c i="2" r="J187"/>
  <c r="BK175"/>
  <c r="J108"/>
  <c i="1" r="AS62"/>
  <c i="12" r="J153"/>
  <c r="BK134"/>
  <c r="BK110"/>
  <c i="11" r="BK157"/>
  <c r="BK145"/>
  <c r="BK136"/>
  <c r="BK130"/>
  <c r="J126"/>
  <c r="BK115"/>
  <c r="J112"/>
  <c r="J107"/>
  <c r="BK96"/>
  <c i="10" r="J245"/>
  <c r="J223"/>
  <c r="J210"/>
  <c r="J189"/>
  <c r="BK174"/>
  <c r="J161"/>
  <c r="J127"/>
  <c i="9" r="J314"/>
  <c r="J304"/>
  <c r="BK292"/>
  <c r="J266"/>
  <c r="J252"/>
  <c r="BK249"/>
  <c r="BK225"/>
  <c r="BK218"/>
  <c r="J205"/>
  <c r="J201"/>
  <c r="J196"/>
  <c r="J178"/>
  <c r="J158"/>
  <c r="J148"/>
  <c r="BK120"/>
  <c r="BK100"/>
  <c i="8" r="BK208"/>
  <c r="J188"/>
  <c r="J169"/>
  <c r="J124"/>
  <c i="7" r="BK123"/>
  <c r="J112"/>
  <c i="6" r="BK116"/>
  <c r="BK100"/>
  <c r="J91"/>
  <c i="5" r="BK114"/>
  <c r="J104"/>
  <c r="J94"/>
  <c i="4" r="J191"/>
  <c r="J181"/>
  <c r="J172"/>
  <c r="J165"/>
  <c r="BK142"/>
  <c r="J131"/>
  <c r="J110"/>
  <c r="J102"/>
  <c i="3" r="J183"/>
  <c r="J165"/>
  <c r="BK154"/>
  <c r="J98"/>
  <c i="2" r="J191"/>
  <c r="BK151"/>
  <c r="BK139"/>
  <c r="J127"/>
  <c r="BK106"/>
  <c r="BK92"/>
  <c l="1" r="BK91"/>
  <c r="BK179"/>
  <c r="J179"/>
  <c r="J66"/>
  <c r="BK197"/>
  <c r="J197"/>
  <c r="J67"/>
  <c i="3" r="R92"/>
  <c r="R101"/>
  <c r="T157"/>
  <c i="4" r="T92"/>
  <c r="P126"/>
  <c r="T195"/>
  <c r="P200"/>
  <c i="5" r="T89"/>
  <c r="T88"/>
  <c r="T87"/>
  <c i="6" r="BK90"/>
  <c r="J90"/>
  <c r="J65"/>
  <c i="7" r="BK92"/>
  <c r="R107"/>
  <c r="R116"/>
  <c r="T120"/>
  <c i="8" r="P91"/>
  <c r="R150"/>
  <c r="T197"/>
  <c i="9" r="T94"/>
  <c r="T124"/>
  <c r="T151"/>
  <c r="T211"/>
  <c r="BK230"/>
  <c r="J230"/>
  <c r="J69"/>
  <c i="10" r="T95"/>
  <c r="P163"/>
  <c r="R172"/>
  <c r="T233"/>
  <c r="T238"/>
  <c i="11" r="T90"/>
  <c r="R158"/>
  <c i="12" r="P100"/>
  <c r="P118"/>
  <c r="BK144"/>
  <c r="J144"/>
  <c r="J68"/>
  <c r="BK200"/>
  <c r="J200"/>
  <c r="J69"/>
  <c r="BK245"/>
  <c r="J245"/>
  <c r="J73"/>
  <c i="2" r="R91"/>
  <c r="T179"/>
  <c r="P197"/>
  <c i="3" r="T92"/>
  <c r="P101"/>
  <c r="BK157"/>
  <c r="J157"/>
  <c r="J67"/>
  <c i="4" r="P92"/>
  <c r="T126"/>
  <c r="P195"/>
  <c r="T200"/>
  <c i="5" r="R89"/>
  <c r="R88"/>
  <c r="R87"/>
  <c i="6" r="T90"/>
  <c r="T89"/>
  <c r="T88"/>
  <c i="7" r="P92"/>
  <c r="BK107"/>
  <c r="J107"/>
  <c r="J66"/>
  <c r="BK116"/>
  <c r="J116"/>
  <c r="J67"/>
  <c r="BK120"/>
  <c r="J120"/>
  <c r="J68"/>
  <c i="8" r="T91"/>
  <c r="P150"/>
  <c r="P197"/>
  <c i="9" r="BK94"/>
  <c r="J94"/>
  <c r="J65"/>
  <c r="P124"/>
  <c r="P151"/>
  <c r="R211"/>
  <c r="R230"/>
  <c i="10" r="R95"/>
  <c r="P157"/>
  <c r="BK163"/>
  <c r="J163"/>
  <c r="J67"/>
  <c r="T163"/>
  <c r="P172"/>
  <c r="P233"/>
  <c r="P238"/>
  <c i="11" r="P90"/>
  <c r="P89"/>
  <c r="P88"/>
  <c i="1" r="AU66"/>
  <c i="11" r="P158"/>
  <c i="12" r="T100"/>
  <c r="R118"/>
  <c r="R144"/>
  <c r="R200"/>
  <c r="P219"/>
  <c r="P245"/>
  <c r="BK260"/>
  <c r="J260"/>
  <c r="J74"/>
  <c r="T260"/>
  <c r="R273"/>
  <c i="13" r="BK92"/>
  <c r="J92"/>
  <c r="J65"/>
  <c r="P92"/>
  <c r="R92"/>
  <c r="T92"/>
  <c r="BK105"/>
  <c r="J105"/>
  <c r="J66"/>
  <c r="P105"/>
  <c r="R105"/>
  <c r="T105"/>
  <c r="BK112"/>
  <c r="J112"/>
  <c r="J67"/>
  <c r="P112"/>
  <c r="R112"/>
  <c r="T112"/>
  <c r="BK119"/>
  <c r="J119"/>
  <c r="J68"/>
  <c r="P119"/>
  <c i="2" r="P91"/>
  <c r="R179"/>
  <c r="R197"/>
  <c i="3" r="BK92"/>
  <c r="J92"/>
  <c r="J65"/>
  <c r="T101"/>
  <c r="P157"/>
  <c i="4" r="R92"/>
  <c r="R126"/>
  <c r="R195"/>
  <c r="R200"/>
  <c i="5" r="P89"/>
  <c r="P88"/>
  <c r="P87"/>
  <c i="1" r="AU59"/>
  <c i="6" r="R90"/>
  <c r="R89"/>
  <c r="R88"/>
  <c i="7" r="R92"/>
  <c r="P107"/>
  <c r="P116"/>
  <c r="R120"/>
  <c i="8" r="R91"/>
  <c r="T150"/>
  <c r="BK197"/>
  <c r="J197"/>
  <c r="J67"/>
  <c i="9" r="R94"/>
  <c r="R124"/>
  <c r="R151"/>
  <c r="P211"/>
  <c r="T230"/>
  <c i="10" r="P95"/>
  <c r="P94"/>
  <c r="P93"/>
  <c i="1" r="AU65"/>
  <c i="10" r="BK157"/>
  <c r="J157"/>
  <c r="J66"/>
  <c r="R157"/>
  <c r="T157"/>
  <c r="BK172"/>
  <c r="J172"/>
  <c r="J69"/>
  <c r="BK233"/>
  <c r="J233"/>
  <c r="J70"/>
  <c r="BK238"/>
  <c r="J238"/>
  <c r="J71"/>
  <c i="11" r="BK90"/>
  <c r="BK89"/>
  <c r="J89"/>
  <c r="J64"/>
  <c r="BK158"/>
  <c r="J158"/>
  <c r="J66"/>
  <c i="12" r="R100"/>
  <c r="R99"/>
  <c r="T118"/>
  <c r="T144"/>
  <c r="P200"/>
  <c r="BK219"/>
  <c r="J219"/>
  <c r="J72"/>
  <c r="T219"/>
  <c r="R245"/>
  <c r="P260"/>
  <c r="P273"/>
  <c r="T273"/>
  <c i="13" r="R119"/>
  <c i="2" r="T91"/>
  <c r="T90"/>
  <c r="T89"/>
  <c r="P179"/>
  <c r="T197"/>
  <c i="3" r="P92"/>
  <c r="P91"/>
  <c r="P90"/>
  <c i="1" r="AU57"/>
  <c i="3" r="BK101"/>
  <c r="J101"/>
  <c r="J66"/>
  <c r="R157"/>
  <c i="4" r="BK92"/>
  <c r="J92"/>
  <c r="J65"/>
  <c r="BK126"/>
  <c r="J126"/>
  <c r="J66"/>
  <c r="BK195"/>
  <c r="J195"/>
  <c r="J67"/>
  <c r="BK200"/>
  <c r="J200"/>
  <c r="J68"/>
  <c i="5" r="BK89"/>
  <c r="J89"/>
  <c r="J65"/>
  <c i="6" r="P90"/>
  <c r="P89"/>
  <c r="P88"/>
  <c i="1" r="AU60"/>
  <c i="7" r="T92"/>
  <c r="T107"/>
  <c r="T116"/>
  <c r="P120"/>
  <c i="8" r="BK91"/>
  <c r="J91"/>
  <c r="J65"/>
  <c r="BK150"/>
  <c r="J150"/>
  <c r="J66"/>
  <c r="R197"/>
  <c i="9" r="P94"/>
  <c r="BK124"/>
  <c r="J124"/>
  <c r="J66"/>
  <c r="BK151"/>
  <c r="J151"/>
  <c r="J67"/>
  <c r="BK211"/>
  <c r="J211"/>
  <c r="J68"/>
  <c r="P230"/>
  <c i="10" r="BK95"/>
  <c r="J95"/>
  <c r="J65"/>
  <c r="R163"/>
  <c r="T172"/>
  <c r="R233"/>
  <c r="R238"/>
  <c i="11" r="R90"/>
  <c r="R89"/>
  <c r="R88"/>
  <c r="T158"/>
  <c i="12" r="BK100"/>
  <c r="J100"/>
  <c r="J65"/>
  <c r="BK118"/>
  <c r="J118"/>
  <c r="J66"/>
  <c r="P144"/>
  <c r="T200"/>
  <c r="R219"/>
  <c r="T245"/>
  <c r="R260"/>
  <c r="BK273"/>
  <c r="J273"/>
  <c r="J75"/>
  <c i="13" r="T119"/>
  <c i="2" r="E77"/>
  <c r="BE97"/>
  <c r="BE108"/>
  <c r="BE111"/>
  <c r="BE113"/>
  <c r="BE121"/>
  <c r="BE158"/>
  <c r="BE161"/>
  <c r="BE173"/>
  <c r="BE187"/>
  <c r="BE189"/>
  <c r="BE191"/>
  <c i="3" r="E50"/>
  <c r="BE105"/>
  <c r="BE125"/>
  <c r="BE130"/>
  <c r="BE136"/>
  <c r="BE141"/>
  <c r="BE158"/>
  <c r="BE168"/>
  <c i="4" r="F59"/>
  <c r="BE99"/>
  <c r="BE115"/>
  <c r="BE119"/>
  <c r="BE146"/>
  <c r="BE148"/>
  <c r="BE156"/>
  <c r="BE158"/>
  <c r="BE160"/>
  <c r="BE162"/>
  <c r="BE176"/>
  <c r="BE187"/>
  <c r="BE193"/>
  <c r="BE204"/>
  <c i="5" r="BE91"/>
  <c r="BE95"/>
  <c r="BE96"/>
  <c r="BE105"/>
  <c r="BE108"/>
  <c r="BE110"/>
  <c r="BE116"/>
  <c r="BE119"/>
  <c i="6" r="E50"/>
  <c r="BE106"/>
  <c r="BE120"/>
  <c r="BE121"/>
  <c r="BE123"/>
  <c r="BE129"/>
  <c r="BK135"/>
  <c r="J135"/>
  <c r="J66"/>
  <c i="7" r="BE93"/>
  <c r="BE97"/>
  <c r="BE99"/>
  <c r="BE101"/>
  <c r="BE103"/>
  <c r="BE108"/>
  <c i="8" r="F59"/>
  <c r="J83"/>
  <c r="BE115"/>
  <c r="BE141"/>
  <c r="BE151"/>
  <c r="BE172"/>
  <c r="BE183"/>
  <c r="BE184"/>
  <c r="BE190"/>
  <c r="BE198"/>
  <c r="BE228"/>
  <c i="9" r="E50"/>
  <c r="F89"/>
  <c r="BE112"/>
  <c r="BE125"/>
  <c r="BE131"/>
  <c r="BE137"/>
  <c r="BE162"/>
  <c r="BE189"/>
  <c r="BE192"/>
  <c r="BE194"/>
  <c r="BE200"/>
  <c r="BE201"/>
  <c r="BE205"/>
  <c r="BE228"/>
  <c r="BE238"/>
  <c r="BE239"/>
  <c r="BE247"/>
  <c r="BE264"/>
  <c r="BE266"/>
  <c r="BE279"/>
  <c r="BE298"/>
  <c r="BE306"/>
  <c r="BE310"/>
  <c r="BE314"/>
  <c r="BK313"/>
  <c r="J313"/>
  <c r="J70"/>
  <c i="10" r="J56"/>
  <c r="E81"/>
  <c r="F90"/>
  <c r="BE96"/>
  <c r="BE110"/>
  <c r="BE118"/>
  <c r="BE127"/>
  <c r="BE143"/>
  <c r="BE146"/>
  <c r="BE161"/>
  <c r="BE164"/>
  <c r="BE176"/>
  <c r="BE178"/>
  <c r="BE179"/>
  <c r="BE193"/>
  <c r="BE195"/>
  <c r="BE197"/>
  <c r="BE199"/>
  <c r="BE207"/>
  <c r="BE209"/>
  <c r="BE231"/>
  <c r="BE236"/>
  <c r="BE239"/>
  <c r="BK167"/>
  <c r="J167"/>
  <c r="J68"/>
  <c i="11" r="J56"/>
  <c r="E76"/>
  <c r="F84"/>
  <c r="BE91"/>
  <c r="BE98"/>
  <c r="BE100"/>
  <c r="BE103"/>
  <c r="BE104"/>
  <c r="BE117"/>
  <c r="BE120"/>
  <c r="BE122"/>
  <c r="BE131"/>
  <c r="BE133"/>
  <c r="BE137"/>
  <c r="BE138"/>
  <c r="BE139"/>
  <c r="BE140"/>
  <c r="BE141"/>
  <c r="BE150"/>
  <c r="BE153"/>
  <c r="BE161"/>
  <c r="BE164"/>
  <c r="BE168"/>
  <c i="12" r="J92"/>
  <c r="BE114"/>
  <c r="BE119"/>
  <c r="BE128"/>
  <c r="BE149"/>
  <c r="BE166"/>
  <c r="BE177"/>
  <c r="BE178"/>
  <c r="BE190"/>
  <c r="BE212"/>
  <c r="BE215"/>
  <c r="BE238"/>
  <c r="BE256"/>
  <c r="BE264"/>
  <c r="BE277"/>
  <c i="2" r="J83"/>
  <c r="BE92"/>
  <c r="BE95"/>
  <c r="BE116"/>
  <c r="BE118"/>
  <c r="BE124"/>
  <c r="BE129"/>
  <c r="BE139"/>
  <c r="BE142"/>
  <c r="BE145"/>
  <c r="BE156"/>
  <c r="BE171"/>
  <c r="BE205"/>
  <c i="3" r="J56"/>
  <c r="BE113"/>
  <c r="BE117"/>
  <c r="BE166"/>
  <c r="BE173"/>
  <c r="BE176"/>
  <c r="BE182"/>
  <c r="BE184"/>
  <c r="BE186"/>
  <c r="BK192"/>
  <c r="J192"/>
  <c r="J68"/>
  <c i="4" r="J84"/>
  <c r="BE93"/>
  <c r="BE100"/>
  <c r="BE102"/>
  <c r="BE108"/>
  <c r="BE116"/>
  <c r="BE127"/>
  <c r="BE129"/>
  <c r="BE131"/>
  <c r="BE136"/>
  <c r="BE137"/>
  <c r="BE138"/>
  <c r="BE150"/>
  <c r="BE152"/>
  <c r="BE164"/>
  <c r="BE165"/>
  <c r="BE168"/>
  <c r="BE170"/>
  <c r="BE183"/>
  <c i="5" r="E50"/>
  <c r="J81"/>
  <c r="BE93"/>
  <c r="BE100"/>
  <c r="BE109"/>
  <c r="BE114"/>
  <c i="6" r="J56"/>
  <c r="F85"/>
  <c r="BE91"/>
  <c r="BE94"/>
  <c r="BE109"/>
  <c r="BE113"/>
  <c r="BE118"/>
  <c i="7" r="E50"/>
  <c r="F59"/>
  <c r="J84"/>
  <c r="BE117"/>
  <c r="BE121"/>
  <c r="BE123"/>
  <c i="8" r="BE163"/>
  <c r="BE178"/>
  <c r="BE186"/>
  <c r="BE188"/>
  <c r="BE195"/>
  <c r="BE201"/>
  <c i="9" r="BE115"/>
  <c r="BE148"/>
  <c r="BE152"/>
  <c r="BE158"/>
  <c r="BE167"/>
  <c r="BE185"/>
  <c r="BE209"/>
  <c r="BE212"/>
  <c r="BE217"/>
  <c r="BE221"/>
  <c r="BE222"/>
  <c r="BE224"/>
  <c r="BE227"/>
  <c r="BE229"/>
  <c r="BE231"/>
  <c r="BE237"/>
  <c r="BE243"/>
  <c r="BE251"/>
  <c r="BE252"/>
  <c r="BE255"/>
  <c r="BE256"/>
  <c r="BE275"/>
  <c r="BE289"/>
  <c r="BE294"/>
  <c r="BE296"/>
  <c i="10" r="BE124"/>
  <c r="BE149"/>
  <c r="BE168"/>
  <c r="BE185"/>
  <c r="BE201"/>
  <c r="BE203"/>
  <c r="BE205"/>
  <c r="BE214"/>
  <c r="BE216"/>
  <c r="BE221"/>
  <c r="BE248"/>
  <c i="11" r="F85"/>
  <c r="BE97"/>
  <c r="BE108"/>
  <c r="BE110"/>
  <c r="BE111"/>
  <c r="BE112"/>
  <c r="BE126"/>
  <c r="BE130"/>
  <c r="BE132"/>
  <c r="BE134"/>
  <c r="BE146"/>
  <c r="BE147"/>
  <c r="BE149"/>
  <c r="BE154"/>
  <c r="BE155"/>
  <c r="BE157"/>
  <c r="BE166"/>
  <c i="12" r="E50"/>
  <c r="F59"/>
  <c r="F94"/>
  <c r="BE101"/>
  <c r="BE113"/>
  <c r="BE129"/>
  <c r="BE150"/>
  <c r="BE201"/>
  <c r="BE206"/>
  <c r="BE217"/>
  <c r="BE235"/>
  <c r="BE244"/>
  <c r="BE259"/>
  <c r="BE268"/>
  <c r="BE279"/>
  <c i="13" r="J56"/>
  <c r="BE93"/>
  <c r="BE97"/>
  <c r="BE108"/>
  <c r="BE120"/>
  <c i="2" r="BE99"/>
  <c r="BE127"/>
  <c r="BE151"/>
  <c r="BE175"/>
  <c r="BE180"/>
  <c r="BE198"/>
  <c r="BE209"/>
  <c r="BE212"/>
  <c i="3" r="F59"/>
  <c r="BE98"/>
  <c r="BE147"/>
  <c r="BE154"/>
  <c r="BE188"/>
  <c r="BE190"/>
  <c i="4" r="E78"/>
  <c r="BE97"/>
  <c r="BE104"/>
  <c r="BE107"/>
  <c r="BE110"/>
  <c r="BE133"/>
  <c r="BE142"/>
  <c r="BE144"/>
  <c r="BE154"/>
  <c r="BE167"/>
  <c r="BE172"/>
  <c r="BE180"/>
  <c r="BE185"/>
  <c r="BE189"/>
  <c r="BE196"/>
  <c r="BE205"/>
  <c r="BE207"/>
  <c r="BE209"/>
  <c i="5" r="BE92"/>
  <c r="BE94"/>
  <c r="BE97"/>
  <c r="BE98"/>
  <c r="BE99"/>
  <c r="BE101"/>
  <c r="BE102"/>
  <c r="BE103"/>
  <c r="BE106"/>
  <c r="BE113"/>
  <c r="BE117"/>
  <c r="BE118"/>
  <c i="6" r="BE100"/>
  <c r="BE130"/>
  <c r="BE136"/>
  <c i="7" r="BE105"/>
  <c r="BE110"/>
  <c r="BE112"/>
  <c r="BE118"/>
  <c i="8" r="E50"/>
  <c r="BE118"/>
  <c r="BE130"/>
  <c r="BE136"/>
  <c r="BE146"/>
  <c r="BE192"/>
  <c r="BE193"/>
  <c r="BE196"/>
  <c r="BE232"/>
  <c i="9" r="BE95"/>
  <c r="BE103"/>
  <c r="BE117"/>
  <c r="BE120"/>
  <c r="BE143"/>
  <c r="BE155"/>
  <c r="BE169"/>
  <c r="BE178"/>
  <c r="BE196"/>
  <c r="BE198"/>
  <c r="BE215"/>
  <c r="BE219"/>
  <c r="BE225"/>
  <c r="BE249"/>
  <c r="BE258"/>
  <c r="BE261"/>
  <c r="BE262"/>
  <c r="BE265"/>
  <c i="10" r="BE138"/>
  <c r="BE175"/>
  <c r="BE189"/>
  <c r="BE212"/>
  <c r="BE219"/>
  <c r="BE223"/>
  <c i="11" r="BE95"/>
  <c r="BE96"/>
  <c r="BE106"/>
  <c r="BE107"/>
  <c r="BE113"/>
  <c r="BE125"/>
  <c r="BE129"/>
  <c r="BE135"/>
  <c r="BE143"/>
  <c r="BE144"/>
  <c r="BE169"/>
  <c i="12" r="BE104"/>
  <c r="BE107"/>
  <c r="BE145"/>
  <c r="BE148"/>
  <c r="BE153"/>
  <c r="BE160"/>
  <c r="BE163"/>
  <c r="BE187"/>
  <c r="BE220"/>
  <c r="BE228"/>
  <c r="BE236"/>
  <c r="BE237"/>
  <c r="BE241"/>
  <c r="BE246"/>
  <c r="BE253"/>
  <c r="BE261"/>
  <c r="BE265"/>
  <c i="13" r="E78"/>
  <c r="F87"/>
  <c r="BE106"/>
  <c r="BE115"/>
  <c r="BE122"/>
  <c i="2" r="F59"/>
  <c r="BE101"/>
  <c r="BE103"/>
  <c r="BE106"/>
  <c r="BE131"/>
  <c r="BE135"/>
  <c r="BE182"/>
  <c r="BE185"/>
  <c r="BE193"/>
  <c r="BE195"/>
  <c r="BE203"/>
  <c i="3" r="BE93"/>
  <c r="BE95"/>
  <c r="BE102"/>
  <c r="BE161"/>
  <c r="BE164"/>
  <c r="BE165"/>
  <c r="BE179"/>
  <c r="BE183"/>
  <c r="BE193"/>
  <c i="4" r="BE95"/>
  <c r="BE98"/>
  <c r="BE122"/>
  <c r="BE124"/>
  <c r="BE140"/>
  <c r="BE174"/>
  <c r="BE178"/>
  <c r="BE181"/>
  <c r="BE191"/>
  <c r="BE198"/>
  <c r="BE201"/>
  <c i="5" r="F59"/>
  <c r="BE90"/>
  <c r="BE104"/>
  <c r="BE107"/>
  <c r="BE112"/>
  <c i="6" r="BE97"/>
  <c r="BE111"/>
  <c r="BE116"/>
  <c r="BE126"/>
  <c i="7" r="BE95"/>
  <c r="BE114"/>
  <c r="BE125"/>
  <c i="8" r="BE92"/>
  <c r="BE95"/>
  <c r="BE104"/>
  <c r="BE124"/>
  <c r="BE157"/>
  <c r="BE169"/>
  <c r="BE175"/>
  <c r="BE180"/>
  <c r="BE208"/>
  <c r="BE215"/>
  <c r="BE222"/>
  <c r="BE225"/>
  <c i="9" r="J56"/>
  <c r="BE100"/>
  <c r="BE110"/>
  <c r="BE128"/>
  <c r="BE134"/>
  <c r="BE146"/>
  <c r="BE160"/>
  <c r="BE173"/>
  <c r="BE183"/>
  <c r="BE204"/>
  <c r="BE216"/>
  <c r="BE218"/>
  <c r="BE220"/>
  <c r="BE223"/>
  <c r="BE226"/>
  <c r="BE270"/>
  <c r="BE284"/>
  <c r="BE292"/>
  <c r="BE300"/>
  <c r="BE302"/>
  <c r="BE303"/>
  <c r="BE304"/>
  <c i="10" r="BE99"/>
  <c r="BE104"/>
  <c r="BE109"/>
  <c r="BE116"/>
  <c r="BE121"/>
  <c r="BE135"/>
  <c r="BE155"/>
  <c r="BE158"/>
  <c r="BE166"/>
  <c r="BE173"/>
  <c r="BE174"/>
  <c r="BE181"/>
  <c r="BE183"/>
  <c r="BE187"/>
  <c r="BE191"/>
  <c r="BE210"/>
  <c r="BE217"/>
  <c r="BE225"/>
  <c r="BE227"/>
  <c r="BE229"/>
  <c r="BE234"/>
  <c r="BE243"/>
  <c r="BE245"/>
  <c r="BE250"/>
  <c i="11" r="BE92"/>
  <c r="BE93"/>
  <c r="BE94"/>
  <c r="BE99"/>
  <c r="BE101"/>
  <c r="BE102"/>
  <c r="BE105"/>
  <c r="BE109"/>
  <c r="BE114"/>
  <c r="BE115"/>
  <c r="BE116"/>
  <c r="BE118"/>
  <c r="BE119"/>
  <c r="BE121"/>
  <c r="BE123"/>
  <c r="BE124"/>
  <c r="BE127"/>
  <c r="BE128"/>
  <c r="BE136"/>
  <c r="BE142"/>
  <c r="BE145"/>
  <c r="BE148"/>
  <c r="BE156"/>
  <c r="BE159"/>
  <c r="BE160"/>
  <c r="BE163"/>
  <c r="BE165"/>
  <c r="BE167"/>
  <c i="12" r="BE110"/>
  <c r="BE124"/>
  <c r="BE125"/>
  <c r="BE132"/>
  <c r="BE133"/>
  <c r="BE134"/>
  <c r="BE140"/>
  <c r="BE169"/>
  <c r="BE182"/>
  <c r="BE202"/>
  <c r="BE205"/>
  <c r="BE209"/>
  <c r="BE223"/>
  <c r="BE227"/>
  <c r="BE269"/>
  <c r="BE272"/>
  <c r="BE274"/>
  <c r="BK139"/>
  <c r="J139"/>
  <c r="J67"/>
  <c r="BK216"/>
  <c r="J216"/>
  <c r="J70"/>
  <c r="BK278"/>
  <c r="J278"/>
  <c r="J76"/>
  <c i="13" r="BE95"/>
  <c r="BE99"/>
  <c r="BE101"/>
  <c r="BE103"/>
  <c r="BE110"/>
  <c r="BE113"/>
  <c r="BE117"/>
  <c i="2" r="F37"/>
  <c i="1" r="BB56"/>
  <c i="12" r="F38"/>
  <c i="1" r="BC67"/>
  <c i="10" r="F39"/>
  <c i="1" r="BD65"/>
  <c i="7" r="F36"/>
  <c i="1" r="BA61"/>
  <c r="AS54"/>
  <c i="8" r="F36"/>
  <c i="1" r="BA63"/>
  <c i="9" r="J36"/>
  <c i="1" r="AW64"/>
  <c i="9" r="F37"/>
  <c i="1" r="BB64"/>
  <c i="2" r="F39"/>
  <c i="1" r="BD56"/>
  <c i="8" r="F38"/>
  <c i="1" r="BC63"/>
  <c i="13" r="F38"/>
  <c i="1" r="BC68"/>
  <c i="9" r="F39"/>
  <c i="1" r="BD64"/>
  <c i="10" r="F37"/>
  <c i="1" r="BB65"/>
  <c i="6" r="F37"/>
  <c i="1" r="BB60"/>
  <c i="10" r="J36"/>
  <c i="1" r="AW65"/>
  <c i="4" r="F36"/>
  <c i="1" r="BA58"/>
  <c i="2" r="J36"/>
  <c i="1" r="AW56"/>
  <c i="13" r="F37"/>
  <c i="1" r="BB68"/>
  <c i="5" r="J36"/>
  <c i="1" r="AW59"/>
  <c i="11" r="F38"/>
  <c i="1" r="BC66"/>
  <c i="6" r="F36"/>
  <c i="1" r="BA60"/>
  <c i="3" r="J36"/>
  <c i="1" r="AW57"/>
  <c i="5" r="F39"/>
  <c i="1" r="BD59"/>
  <c i="12" r="F37"/>
  <c i="1" r="BB67"/>
  <c i="10" r="F38"/>
  <c i="1" r="BC65"/>
  <c i="6" r="F38"/>
  <c i="1" r="BC60"/>
  <c i="7" r="J36"/>
  <c i="1" r="AW61"/>
  <c i="12" r="F36"/>
  <c i="1" r="BA67"/>
  <c i="13" r="F39"/>
  <c i="1" r="BD68"/>
  <c i="6" r="J36"/>
  <c i="1" r="AW60"/>
  <c i="7" r="F38"/>
  <c i="1" r="BC61"/>
  <c i="2" r="F36"/>
  <c i="1" r="BA56"/>
  <c i="8" r="J36"/>
  <c i="1" r="AW63"/>
  <c i="2" r="F38"/>
  <c i="1" r="BC56"/>
  <c i="5" r="F37"/>
  <c i="1" r="BB59"/>
  <c i="11" r="F36"/>
  <c i="1" r="BA66"/>
  <c i="9" r="F36"/>
  <c i="1" r="BA64"/>
  <c i="7" r="F37"/>
  <c i="1" r="BB61"/>
  <c i="12" r="F39"/>
  <c i="1" r="BD67"/>
  <c i="4" r="F37"/>
  <c i="1" r="BB58"/>
  <c i="5" r="F36"/>
  <c i="1" r="BA59"/>
  <c i="11" r="F37"/>
  <c i="1" r="BB66"/>
  <c i="3" r="F38"/>
  <c i="1" r="BC57"/>
  <c i="8" r="F37"/>
  <c i="1" r="BB63"/>
  <c i="3" r="F37"/>
  <c i="1" r="BB57"/>
  <c i="4" r="F38"/>
  <c i="1" r="BC58"/>
  <c i="3" r="F39"/>
  <c i="1" r="BD57"/>
  <c i="6" r="F39"/>
  <c i="1" r="BD60"/>
  <c i="13" r="J36"/>
  <c i="1" r="AW68"/>
  <c i="4" r="J36"/>
  <c i="1" r="AW58"/>
  <c i="10" r="F36"/>
  <c i="1" r="BA65"/>
  <c i="13" r="F36"/>
  <c i="1" r="BA68"/>
  <c i="12" r="J36"/>
  <c i="1" r="AW67"/>
  <c i="3" r="F36"/>
  <c i="1" r="BA57"/>
  <c i="11" r="F39"/>
  <c i="1" r="BD66"/>
  <c i="8" r="F39"/>
  <c i="1" r="BD63"/>
  <c i="7" r="F39"/>
  <c i="1" r="BD61"/>
  <c i="11" r="J36"/>
  <c i="1" r="AW66"/>
  <c i="9" r="F38"/>
  <c i="1" r="BC64"/>
  <c i="4" r="F39"/>
  <c i="1" r="BD58"/>
  <c i="5" r="F38"/>
  <c i="1" r="BC59"/>
  <c i="7" l="1" r="T91"/>
  <c r="T90"/>
  <c i="9" r="P93"/>
  <c r="P92"/>
  <c i="1" r="AU64"/>
  <c i="8" r="R90"/>
  <c r="R89"/>
  <c i="2" r="P90"/>
  <c r="P89"/>
  <c i="1" r="AU56"/>
  <c i="13" r="R91"/>
  <c r="R90"/>
  <c i="12" r="P218"/>
  <c i="3" r="T91"/>
  <c r="T90"/>
  <c i="2" r="R90"/>
  <c r="R89"/>
  <c i="10" r="T94"/>
  <c r="T93"/>
  <c i="8" r="P90"/>
  <c r="P89"/>
  <c i="1" r="AU63"/>
  <c i="12" r="R218"/>
  <c r="R98"/>
  <c r="T218"/>
  <c i="13" r="P91"/>
  <c r="P90"/>
  <c i="1" r="AU68"/>
  <c i="10" r="R94"/>
  <c r="R93"/>
  <c i="4" r="P91"/>
  <c r="P90"/>
  <c i="1" r="AU58"/>
  <c i="12" r="P99"/>
  <c r="P98"/>
  <c i="1" r="AU67"/>
  <c i="4" r="T91"/>
  <c r="T90"/>
  <c i="3" r="R91"/>
  <c r="R90"/>
  <c i="2" r="BK90"/>
  <c r="J90"/>
  <c r="J64"/>
  <c i="9" r="R93"/>
  <c r="R92"/>
  <c i="7" r="R91"/>
  <c r="R90"/>
  <c i="4" r="R91"/>
  <c r="R90"/>
  <c i="13" r="T91"/>
  <c r="T90"/>
  <c i="12" r="T99"/>
  <c r="T98"/>
  <c i="8" r="T90"/>
  <c r="T89"/>
  <c i="7" r="P91"/>
  <c r="P90"/>
  <c i="1" r="AU61"/>
  <c i="11" r="T89"/>
  <c r="T88"/>
  <c i="9" r="T93"/>
  <c r="T92"/>
  <c i="7" r="BK91"/>
  <c r="BK90"/>
  <c r="J90"/>
  <c r="J63"/>
  <c i="2" r="J91"/>
  <c r="J65"/>
  <c i="4" r="BK91"/>
  <c r="BK90"/>
  <c r="J90"/>
  <c r="J63"/>
  <c i="5" r="BK88"/>
  <c r="J88"/>
  <c r="J64"/>
  <c i="6" r="BK89"/>
  <c r="J89"/>
  <c r="J64"/>
  <c i="7" r="J92"/>
  <c r="J65"/>
  <c i="9" r="BK93"/>
  <c r="J93"/>
  <c r="J64"/>
  <c i="11" r="BK88"/>
  <c r="J88"/>
  <c i="8" r="BK90"/>
  <c r="J90"/>
  <c r="J64"/>
  <c i="10" r="BK94"/>
  <c r="J94"/>
  <c r="J64"/>
  <c i="13" r="BK91"/>
  <c r="J91"/>
  <c r="J64"/>
  <c i="3" r="BK91"/>
  <c r="J91"/>
  <c r="J64"/>
  <c i="11" r="J90"/>
  <c r="J65"/>
  <c i="12" r="BK99"/>
  <c r="J99"/>
  <c r="J64"/>
  <c r="BK218"/>
  <c r="J218"/>
  <c r="J71"/>
  <c i="1" r="BB62"/>
  <c r="AX62"/>
  <c i="7" r="J35"/>
  <c i="1" r="AV61"/>
  <c r="AT61"/>
  <c i="2" r="J35"/>
  <c i="1" r="AV56"/>
  <c r="AT56"/>
  <c r="BB55"/>
  <c r="AX55"/>
  <c r="BC62"/>
  <c r="AY62"/>
  <c i="4" r="F35"/>
  <c i="1" r="AZ58"/>
  <c i="13" r="J35"/>
  <c i="1" r="AV68"/>
  <c r="AT68"/>
  <c i="11" r="F35"/>
  <c i="1" r="AZ66"/>
  <c r="BD55"/>
  <c r="BA62"/>
  <c r="AW62"/>
  <c i="3" r="J35"/>
  <c i="1" r="AV57"/>
  <c r="AT57"/>
  <c i="9" r="J35"/>
  <c i="1" r="AV64"/>
  <c r="AT64"/>
  <c i="2" r="F35"/>
  <c i="1" r="AZ56"/>
  <c i="9" r="F35"/>
  <c i="1" r="AZ64"/>
  <c i="11" r="J35"/>
  <c i="1" r="AV66"/>
  <c r="AT66"/>
  <c i="6" r="F35"/>
  <c i="1" r="AZ60"/>
  <c i="13" r="F35"/>
  <c i="1" r="AZ68"/>
  <c r="BC55"/>
  <c r="AY55"/>
  <c i="12" r="F35"/>
  <c i="1" r="AZ67"/>
  <c i="5" r="F35"/>
  <c i="1" r="AZ59"/>
  <c i="8" r="J35"/>
  <c i="1" r="AV63"/>
  <c r="AT63"/>
  <c i="5" r="J35"/>
  <c i="1" r="AV59"/>
  <c r="AT59"/>
  <c i="6" r="J35"/>
  <c i="1" r="AV60"/>
  <c r="AT60"/>
  <c i="8" r="F35"/>
  <c i="1" r="AZ63"/>
  <c i="3" r="F35"/>
  <c i="1" r="AZ57"/>
  <c i="10" r="F35"/>
  <c i="1" r="AZ65"/>
  <c i="12" r="J35"/>
  <c i="1" r="AV67"/>
  <c r="AT67"/>
  <c i="11" r="J32"/>
  <c i="1" r="AG66"/>
  <c r="BA55"/>
  <c r="AW55"/>
  <c i="4" r="J35"/>
  <c i="1" r="AV58"/>
  <c r="AT58"/>
  <c i="7" r="F35"/>
  <c i="1" r="AZ61"/>
  <c r="BD62"/>
  <c i="10" r="J35"/>
  <c i="1" r="AV65"/>
  <c r="AT65"/>
  <c i="11" l="1" r="J41"/>
  <c i="6" r="BK88"/>
  <c r="J88"/>
  <c r="J63"/>
  <c i="8" r="BK89"/>
  <c r="J89"/>
  <c r="J63"/>
  <c i="9" r="BK92"/>
  <c r="J92"/>
  <c r="J63"/>
  <c i="12" r="BK98"/>
  <c r="J98"/>
  <c i="2" r="BK89"/>
  <c r="J89"/>
  <c i="4" r="J91"/>
  <c r="J64"/>
  <c i="5" r="BK87"/>
  <c r="J87"/>
  <c r="J63"/>
  <c i="10" r="BK93"/>
  <c r="J93"/>
  <c r="J63"/>
  <c i="13" r="BK90"/>
  <c r="J90"/>
  <c r="J63"/>
  <c i="3" r="BK90"/>
  <c r="J90"/>
  <c r="J63"/>
  <c i="7" r="J91"/>
  <c r="J64"/>
  <c i="11" r="J63"/>
  <c i="1" r="AN66"/>
  <c r="BD54"/>
  <c r="W33"/>
  <c r="AU62"/>
  <c i="12" r="J32"/>
  <c i="1" r="AG67"/>
  <c r="AN67"/>
  <c r="BC54"/>
  <c r="W32"/>
  <c i="7" r="J32"/>
  <c i="1" r="AG61"/>
  <c r="AN61"/>
  <c i="4" r="J32"/>
  <c i="1" r="AG58"/>
  <c r="AN58"/>
  <c i="2" r="J32"/>
  <c i="1" r="AG56"/>
  <c r="AN56"/>
  <c r="BB54"/>
  <c r="AX54"/>
  <c r="BA54"/>
  <c r="W30"/>
  <c r="AU55"/>
  <c r="AU54"/>
  <c r="AZ62"/>
  <c r="AV62"/>
  <c r="AT62"/>
  <c r="AZ55"/>
  <c r="AV55"/>
  <c r="AT55"/>
  <c i="2" l="1" r="J63"/>
  <c i="7" r="J41"/>
  <c i="12" r="J63"/>
  <c i="4" r="J41"/>
  <c i="12" r="J41"/>
  <c i="2" r="J41"/>
  <c i="5" r="J32"/>
  <c i="1" r="AG59"/>
  <c r="AN59"/>
  <c r="AY54"/>
  <c i="8" r="J32"/>
  <c i="1" r="AG63"/>
  <c r="AN63"/>
  <c i="6" r="J32"/>
  <c i="1" r="AG60"/>
  <c r="AN60"/>
  <c i="13" r="J32"/>
  <c i="1" r="AG68"/>
  <c r="AN68"/>
  <c i="3" r="J32"/>
  <c i="1" r="AG57"/>
  <c r="AN57"/>
  <c r="W31"/>
  <c r="AW54"/>
  <c r="AK30"/>
  <c i="10" r="J32"/>
  <c i="1" r="AG65"/>
  <c r="AN65"/>
  <c r="AZ54"/>
  <c r="AV54"/>
  <c r="AK29"/>
  <c i="9" r="J32"/>
  <c i="1" r="AG64"/>
  <c r="AN64"/>
  <c i="5" l="1" r="J41"/>
  <c i="3" r="J41"/>
  <c i="8" r="J41"/>
  <c i="9" r="J41"/>
  <c i="10" r="J41"/>
  <c i="13" r="J41"/>
  <c i="6" r="J41"/>
  <c i="1" r="AG55"/>
  <c r="AN55"/>
  <c r="AT54"/>
  <c r="W29"/>
  <c r="AG62"/>
  <c r="AN62"/>
  <c l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<sst xmlns="http://schemas.openxmlformats.org/spreadsheetml/2006/main">
  <si>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</si>
  <si>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</si>
  <si>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</si>
  <si>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</si>
  <si>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</si>
  <si>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{2f2aae14-eb0f-4756-8d41-64612185c0ab}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</si>
  <si>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</si>
  <si>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</si>
  <si>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</si>
  <si>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</si>
  <si>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</si>
  <si>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</si>
  <si>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</si>
  <si>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</si>
  <si>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352021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</si>
  <si>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</si>
  <si>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</si>
  <si>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Cheb, Zlatý vrch kotelna</t>
  </si>
  <si>
    <t>KSO:</t>
  </si>
  <si>
    <t/>
  </si>
  <si>
    <t>CC-CZ:</t>
  </si>
  <si>
    <t>Místo:</t>
  </si>
  <si>
    <t>Cheb</t>
  </si>
  <si>
    <t>Datum:</t>
  </si>
  <si>
    <t>15. 10. 2021</t>
  </si>
  <si>
    <t>Zadavatel:</t>
  </si>
  <si>
    <t>IČ:</t>
  </si>
  <si>
    <t>Město Cheb, TEREA Cheb</t>
  </si>
  <si>
    <t>DIČ:</t>
  </si>
  <si>
    <t>Uchazeč:</t>
  </si>
  <si>
    <t>Vyplň údaj</t>
  </si>
  <si>
    <t>Projektant:</t>
  </si>
  <si>
    <t>Miroslav Fischer, Ing. Petr Král</t>
  </si>
  <si>
    <t>True</t>
  </si>
  <si>
    <t>Zpracovatel:</t>
  </si>
  <si>
    <t>Miroslav Fischer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</si>
  <si>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</si>
  <si>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</si>
  <si>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</si>
  <si>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</si>
  <si>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</si>
  <si>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</si>
  <si>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</si>
  <si>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</si>
  <si>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</si>
  <si>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</si>
  <si>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</si>
  <si>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</si>
  <si>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</si>
  <si>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</si>
  <si>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</si>
  <si>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</si>
  <si>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</si>
  <si>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</si>
  <si>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</si>
  <si>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</si>
  <si>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</si>
  <si>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</si>
  <si>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</si>
  <si>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</si>
  <si>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</si>
  <si>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</si>
  <si>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</si>
  <si>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</si>
  <si>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</si>
  <si>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</si>
  <si>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</si>
  <si>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</si>
  <si>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</si>
  <si>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</si>
  <si>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</si>
  <si>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</si>
  <si>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</si>
  <si>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</si>
  <si>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</si>
  <si>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</si>
  <si>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Sjezd</t>
  </si>
  <si>
    <t>Část Město Cheb</t>
  </si>
  <si>
    <t>STA</t>
  </si>
  <si>
    <t>1</t>
  </si>
  <si>
    <t>{bbba504b-3020-4b64-9796-ac025ce5ec04}</t>
  </si>
  <si>
    <t>2</t>
  </si>
  <si>
    <t>/</t>
  </si>
  <si>
    <t>SO 001a</t>
  </si>
  <si>
    <t>Bourací práce a příprava staveniště - Město Cheb</t>
  </si>
  <si>
    <t>Soupis</t>
  </si>
  <si>
    <t>{417b113e-5acf-481f-bfe8-ff23fec60eea}</t>
  </si>
  <si>
    <t>SO 101</t>
  </si>
  <si>
    <t>Úprava vjezdu a parkoviště - Město Cheb</t>
  </si>
  <si>
    <t>{8f63dbf5-1b49-4a39-b3a3-f575d7abb80b}</t>
  </si>
  <si>
    <t>SO 301</t>
  </si>
  <si>
    <t>Dešťová kanalizace - Město Cheb</t>
  </si>
  <si>
    <t>{b4cc3231-c4ec-4f7e-a427-1872adbb4369}</t>
  </si>
  <si>
    <t>SO 431</t>
  </si>
  <si>
    <t>Přeložka veřejného osvětlení - Město Cheb</t>
  </si>
  <si>
    <t>{2b4afe8d-e9ef-4de6-8903-4ea5eda21857}</t>
  </si>
  <si>
    <t>SO 801</t>
  </si>
  <si>
    <t>Sadové úpravy - Město Cheb</t>
  </si>
  <si>
    <t>{1ef4a1cf-2051-49e3-816e-410e09021d8c}</t>
  </si>
  <si>
    <t>VRN-Město</t>
  </si>
  <si>
    <t>Vedlejší rozpočtové náklady - Město Cheb</t>
  </si>
  <si>
    <t>{5302fe36-2008-4a21-a42c-099cf92d3dbb}</t>
  </si>
  <si>
    <t>Parkoviště</t>
  </si>
  <si>
    <t>Část Terea Cheb</t>
  </si>
  <si>
    <t>{8061eba8-c34d-4406-b28e-ed6c143c8bad}</t>
  </si>
  <si>
    <t>SO 001b</t>
  </si>
  <si>
    <t>Bourací práce a příprava staveniště - Terea Cheb</t>
  </si>
  <si>
    <t>{11304f60-9ecc-4e17-b792-db2ead26ae60}</t>
  </si>
  <si>
    <t>SO 102</t>
  </si>
  <si>
    <t>Nové parkoviště - Terea Cheb</t>
  </si>
  <si>
    <t>{fadfa321-9e5a-4aea-90c2-781d48c02f22}</t>
  </si>
  <si>
    <t>SO 302</t>
  </si>
  <si>
    <t>Dešťová kanalizace - Terea Cheb</t>
  </si>
  <si>
    <t>{190ebba0-2b64-4c89-9369-22a3b4dc5a92}</t>
  </si>
  <si>
    <t>SO 432</t>
  </si>
  <si>
    <t>Nové veřejné ovětlení parkoviště - Terea Cheb</t>
  </si>
  <si>
    <t>{5f76e7e0-5a3c-48ea-9092-ca5caa9a4dab}</t>
  </si>
  <si>
    <t>SO 701</t>
  </si>
  <si>
    <t>Stavebně konstrukční řešení - Terea Cheb</t>
  </si>
  <si>
    <t>{920e140c-a98a-451b-9326-a7dafe9f78d3}</t>
  </si>
  <si>
    <t>VRN-Terea</t>
  </si>
  <si>
    <t>Vedlejší rozpočtové náklady - Terea Cheb</t>
  </si>
  <si>
    <t>{1d2241cd-13c0-41d3-b296-c621d388bc95}</t>
  </si>
  <si>
    <t>KRYCÍ LIST SOUPISU PRACÍ</t>
  </si>
  <si>
    <t>Objekt:</t>
  </si>
  <si>
    <t>Sjezd - Část Město Cheb</t>
  </si>
  <si>
    <t>Soupis:</t>
  </si>
  <si>
    <t>SO 001a - Bourací práce a příprava staveniště - Město Cheb</t>
  </si>
  <si>
    <t>Město Cheb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</si>
  <si>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</si>
  <si>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</si>
  <si>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</si>
  <si>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</si>
  <si>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</si>
  <si>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</si>
  <si>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</si>
  <si>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</si>
  <si>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</si>
  <si>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</si>
  <si>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</si>
  <si>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</si>
  <si>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</si>
  <si>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</si>
  <si>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</si>
  <si>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</si>
  <si>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</si>
  <si>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</si>
  <si>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</si>
  <si>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</si>
  <si>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</si>
  <si>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</si>
  <si>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</si>
  <si>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</si>
  <si>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</si>
  <si>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</si>
  <si>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111251203</t>
  </si>
  <si>
    <t>Odstranění křovin a stromů s odstraněním kořenů strojně průměru kmene do 100 mm v rovině nebo ve svahu sklonu terénu přes 1:5, při celkové ploše přes 500 m2</t>
  </si>
  <si>
    <t>m2</t>
  </si>
  <si>
    <t>CS ÚRS 2021 01</t>
  </si>
  <si>
    <t>4</t>
  </si>
  <si>
    <t>-358730073</t>
  </si>
  <si>
    <t>PSC</t>
  </si>
  <si>
    <t xml:space="preserve">Poznámka k souboru cen:_x000d_
1. V ceně jsou započteny i náklady na případné nutné odklizení křovin a stromů na hromady na vzdálenost do 50 m, nebo naložení na dopravní prostředek._x000d_
2. Průměr kmenů stromů (křovin) se měří 0,15 m nad přilehlým terénem._x000d_
3.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</si>
  <si>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P</t>
  </si>
  <si>
    <t>Poznámka k položce:_x000d_
včetně naložení</t>
  </si>
  <si>
    <t>162301501</t>
  </si>
  <si>
    <t>Vodorovné přemístění smýcených křovin do průměru kmene 100 mm na vzdálenost do 5 000 m</t>
  </si>
  <si>
    <t>808608121</t>
  </si>
  <si>
    <t xml:space="preserve">Poznámka k souboru cen:_x000d_
1. Ceny nelze použít pro přemístění křovin do 50 m; toto přemístění je započteno v cenách souborů cen Odstranění křovin a stromů části A 01._x000d_
2. V cenách jsou započteny i náklady na složení křovin z dopravního prostředku do hromad na stanoveném místě._x000d_
</t>
  </si>
  <si>
    <t>3</t>
  </si>
  <si>
    <t>112151012</t>
  </si>
  <si>
    <t>Pokácení stromu volné v celku s odřezáním kmene a s odvětvením průměru kmene přes 200 do 300 mm</t>
  </si>
  <si>
    <t>kus</t>
  </si>
  <si>
    <t>1469813678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</si>
  <si>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6. Práce jsou prováděné technikou volného kácení._x000d_
</t>
  </si>
  <si>
    <t>112151013</t>
  </si>
  <si>
    <t>Pokácení stromu volné v celku s odřezáním kmene a s odvětvením průměru kmene přes 300 do 400 mm</t>
  </si>
  <si>
    <t>-227519013</t>
  </si>
  <si>
    <t>5</t>
  </si>
  <si>
    <t>162201401</t>
  </si>
  <si>
    <t>Vodorovné přemístění větví, kmenů nebo pařezů s naložením, složením a dopravou do 1000 m větví stromů listnatých, průměru kmene přes 100 do 300 mm</t>
  </si>
  <si>
    <t>-343994146</t>
  </si>
  <si>
    <t xml:space="preserve">Poznámka k souboru cen:_x000d_
1. Průměr kmene i pařezu se měří v místě řezu._x000d_
2. Měrná jednotka kus je 1 strom._x000d_
</t>
  </si>
  <si>
    <t>6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</si>
  <si>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</si>
  <si>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</si>
  <si>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-281931553</t>
  </si>
  <si>
    <t>VV</t>
  </si>
  <si>
    <t>1*5</t>
  </si>
  <si>
    <t>7</t>
  </si>
  <si>
    <t>162201402</t>
  </si>
  <si>
    <t>Vodorovné přemístění větví, kmenů nebo pařezů s naložením, složením a dopravou do 1000 m větví stromů listnatých, průměru kmene přes 300 do 500 mm</t>
  </si>
  <si>
    <t>763503519</t>
  </si>
  <si>
    <t>8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</si>
  <si>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</si>
  <si>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</si>
  <si>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1921575980</t>
  </si>
  <si>
    <t>2*5</t>
  </si>
  <si>
    <t>9</t>
  </si>
  <si>
    <t>162201411</t>
  </si>
  <si>
    <t>Vodorovné přemístění větví, kmenů nebo pařezů s naložením, složením a dopravou do 1000 m kmenů stromů listnatých, průměru přes 100 do 300 mm</t>
  </si>
  <si>
    <t>1578253205</t>
  </si>
  <si>
    <t>10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</si>
  <si>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</si>
  <si>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</si>
  <si>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1837381957</t>
  </si>
  <si>
    <t>11</t>
  </si>
  <si>
    <t>162201412</t>
  </si>
  <si>
    <t>Vodorovné přemístění větví, kmenů nebo pařezů s naložením, složením a dopravou do 1000 m kmenů stromů listnatých, průměru přes 300 do 500 mm</t>
  </si>
  <si>
    <t>2016102713</t>
  </si>
  <si>
    <t>12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</si>
  <si>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</si>
  <si>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</si>
  <si>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1757347334</t>
  </si>
  <si>
    <t>13</t>
  </si>
  <si>
    <t>112251101</t>
  </si>
  <si>
    <t>Odstranění pařezů strojně s jejich vykopáním, vytrháním nebo odstřelením průměru přes 100 do 300 mm</t>
  </si>
  <si>
    <t>461033150</t>
  </si>
  <si>
    <t xml:space="preserve">Poznámka k souboru cen:_x000d_
1. Ceny lze použít i pro odstranění pařezů ze sesuté zeminy, vývratů a polomů._x000d_
2. V ceně jsou započteny i náklady na případné nutné odklizení pařezů na hromady na vzdálenost do 50 m nebo naložení na dopravní prostředek._x000d_
3. Mají-li se odstraňovat pařezy z pokáceného souvislého lesního porostu, lze počet pařezů stanovit s přihlédnutím k tabulce v příloze č. 2._x000d_
4. Zásyp jam po pařezech se oceňuje cenami souboru cen 174 2.. Zásyp jam po pařezech._x000d_
5. Průměr pařezu se měří v místě řezu kmene na základě dvojího na sebe kolmého měření a následného zprůměrování naměřených hodnot._x000d_
</t>
  </si>
  <si>
    <t>Poznámka k položce:_x000d_
vytrhání_x000d_
včetně kořenů</t>
  </si>
  <si>
    <t>14</t>
  </si>
  <si>
    <t>112251102</t>
  </si>
  <si>
    <t>Odstranění pařezů strojně s jejich vykopáním, vytrháním nebo odstřelením průměru přes 300 do 500 mm</t>
  </si>
  <si>
    <t>-365279542</t>
  </si>
  <si>
    <t>162201421</t>
  </si>
  <si>
    <t>Vodorovné přemístění větví, kmenů nebo pařezů s naložením, složením a dopravou do 1000 m pařezů kmenů, průměru přes 100 do 300 mm</t>
  </si>
  <si>
    <t>-1134769097</t>
  </si>
  <si>
    <t>16</t>
  </si>
  <si>
    <t>162201422</t>
  </si>
  <si>
    <t>Vodorovné přemístění větví, kmenů nebo pařezů s naložením, složením a dopravou do 1000 m pařezů kmenů, průměru přes 300 do 500 mm</t>
  </si>
  <si>
    <t>237710979</t>
  </si>
  <si>
    <t>17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</si>
  <si>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</si>
  <si>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</si>
  <si>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810945947</t>
  </si>
  <si>
    <t>Poznámka k položce:_x000d_
Chocovice</t>
  </si>
  <si>
    <t>18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</si>
  <si>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</si>
  <si>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</si>
  <si>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-1506737756</t>
  </si>
  <si>
    <t>19</t>
  </si>
  <si>
    <t>174251201</t>
  </si>
  <si>
    <t>Zásyp jam po pařezech strojně výkopkem z horniny získané při dobývání pařezů s hrubým urovnáním povrchu zasypávky průměru pařezu přes 100 do 300 mm</t>
  </si>
  <si>
    <t>30474085</t>
  </si>
  <si>
    <t xml:space="preserve">Poznámka k souboru cen:_x000d_
1. Zásyp jam po pařezech průměru do 300 mm se neoceňuje v případě, že se současně provádí sejmutí ornice._x000d_
2. Nestačí-li pro zasypání jámy po pařezu výkopek získaný při dobývání pařezu a je-li projektem předepsáno, oceňuje se doplnění jámy do úrovně okolního terénu cenou 174 Zásyp sypaninou jam, šachet, rýh nebo kolem objektů ručně._x000d_
3. Průměr pařezu se měří v místě řezu kmene na základě dvojího na sebe kolmého měření a následného zprůměrování naměřených hodnot._x000d_
</t>
  </si>
  <si>
    <t>Poznámka k položce:_x000d_
včetně hutnění_x000d_
zásyp štěrkodrtí, včetně dopravy štěrkodrti</t>
  </si>
  <si>
    <t>20</t>
  </si>
  <si>
    <t>174251202</t>
  </si>
  <si>
    <t>Zásyp jam po pařezech strojně výkopkem z horniny získané při dobývání pařezů s hrubým urovnáním povrchu zasypávky průměru pařezu přes 300 do 500 mm</t>
  </si>
  <si>
    <t>-1205739092</t>
  </si>
  <si>
    <t>997013811</t>
  </si>
  <si>
    <t>Poplatek za uložení na skládce (skládkovné) stavebního odpadu dřevo</t>
  </si>
  <si>
    <t>t</t>
  </si>
  <si>
    <t>860660771</t>
  </si>
  <si>
    <t>1*3,14*0,15*0,15*0,7*0,74 "tuny pařezu D do 300 mm</t>
  </si>
  <si>
    <t>2*3,14*0,25*0,25*0,7*0,74 "tuny pařezu D do 500 mm</t>
  </si>
  <si>
    <t>12 "tuny křovin</t>
  </si>
  <si>
    <t>2 "tuny pokácených stromů</t>
  </si>
  <si>
    <t>Součet</t>
  </si>
  <si>
    <t>22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</si>
  <si>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</si>
  <si>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</si>
  <si>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1521717387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</si>
  <si>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</si>
  <si>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10 "hmatová dlažba</t>
  </si>
  <si>
    <t>124 "dlažba</t>
  </si>
  <si>
    <t>23</t>
  </si>
  <si>
    <t>113154124</t>
  </si>
  <si>
    <t>Frézování živičného podkladu nebo krytu s naložením na dopravní prostředek plochy do 500 m2 bez překážek v trase pruhu šířky přes 0,5 m do 1 m, tloušťky vrstvy 100 mm</t>
  </si>
  <si>
    <t>2077287335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</si>
  <si>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</si>
  <si>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24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</si>
  <si>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</si>
  <si>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</si>
  <si>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932566351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</si>
  <si>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</si>
  <si>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Poznámka k položce:_x000d_
dobourání zbývající vrstvy asfaltu po vyfrézování</t>
  </si>
  <si>
    <t>25</t>
  </si>
  <si>
    <t>122351103</t>
  </si>
  <si>
    <t>Odkopávky a prokopávky nezapažené strojně v hornině třídy těžitelnosti II skupiny 4 přes 50 do 100 m3</t>
  </si>
  <si>
    <t>m3</t>
  </si>
  <si>
    <t>-1096285738</t>
  </si>
  <si>
    <t xml:space="preserve">Poznámka k souboru cen:_x000d_
1. V cenách jsou započteny i náklady na přehození výkopku na vzdálenost do 3 m nebo naložení na dopravní prostředek._x000d_
</t>
  </si>
  <si>
    <t>26*0,26 "Parkovací stání - konstrukce typ A</t>
  </si>
  <si>
    <t>226*0,26 "Sjezd - konstrukce typ A</t>
  </si>
  <si>
    <t>6*0,26 "Plocha na silnici - konstrukce typ A</t>
  </si>
  <si>
    <t>39*0,22 "Chodník - konstrukce typ B</t>
  </si>
  <si>
    <t>12*0,22 "Hmatová dlažba - konstrukce typ B</t>
  </si>
  <si>
    <t>17*0,29 "Chodníkový přejezd - konstrukce typ C</t>
  </si>
  <si>
    <t>12 "Ostatní (výkopek po pařezec, značce...)</t>
  </si>
  <si>
    <t>26</t>
  </si>
  <si>
    <t>162751133</t>
  </si>
  <si>
    <t>Vodorovné přemístění výkopku nebo sypaniny po suchu na obvyklém dopravním prostředku, bez naložení výkopku, avšak se složením bez rozhrnutí z horniny třídy těžitelnosti II skupiny 4 a 5 na vzdálenost přes 5 000 do 6 000 m</t>
  </si>
  <si>
    <t>709073243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</si>
  <si>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</si>
  <si>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27</t>
  </si>
  <si>
    <t>171251201</t>
  </si>
  <si>
    <t>Uložení sypaniny na skládky nebo meziskládky bez hutnění s upravením uložené sypaniny do předepsaného tvaru</t>
  </si>
  <si>
    <t>-1549612047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</si>
  <si>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</si>
  <si>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28</t>
  </si>
  <si>
    <t>171201221</t>
  </si>
  <si>
    <t>Poplatek za uložení stavebního odpadu na skládce (skládkovné) zeminy a kamení zatříděného do Katalogu odpadů pod kódem 17 05 04</t>
  </si>
  <si>
    <t>889070928</t>
  </si>
  <si>
    <t xml:space="preserve">Poznámka k souboru cen:_x000d_
1. Ceny uvedené v souboru cen je doporučeno opravit podle aktuálních cen místně příslušné skládky._x000d_
2. V cenách je započítán poplatek za ukládání odpadu dle zákona 185/2001 Sb._x000d_
</t>
  </si>
  <si>
    <t>Poznámka k položce:_x000d_
Skládka Chocovice</t>
  </si>
  <si>
    <t>95,23*1,9</t>
  </si>
  <si>
    <t>Ostatní konstrukce a práce, bourání</t>
  </si>
  <si>
    <t>29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</si>
  <si>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</si>
  <si>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</si>
  <si>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</si>
  <si>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950266959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</si>
  <si>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</si>
  <si>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30</t>
  </si>
  <si>
    <t>966007121</t>
  </si>
  <si>
    <t>Odstranění vodorovného dopravního značení frézováním značeného plastem čáry šířky do 125 mm</t>
  </si>
  <si>
    <t>-1085705336</t>
  </si>
  <si>
    <t xml:space="preserve">Poznámka k souboru cen:_x000d_
1. V cenách nejsou započteny náklady na očištění vozovky, tyto se oceňují cenami souboru cen 938 90-9 . Odstranění bláta, prachu nebo hlinitého nánosu s povrchu podkladu nebo krytu části C 01 tohoto katalogu._x000d_
</t>
  </si>
  <si>
    <t>Poznámka k položce:_x000d_
V4 - š. 0,125 m</t>
  </si>
  <si>
    <t>31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</si>
  <si>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</si>
  <si>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</si>
  <si>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-1313442157</t>
  </si>
  <si>
    <t xml:space="preserve">Poznámka k souboru cen:_x000d_
1. Ceny jsou určeny pro odstranění značek z jakéhokoliv materiálu._x000d_
2. V cenách -6131 a -6132 nejsou započteny náklady na demontáž tabulí (značek) od sloupků, tyto se oceňují cenou 966 00-6211 Odstranění svislých dopravních značek._x000d_
3. Přemístění vybouraných značek na vzdálenost přes 20 m se oceňuje cenami souboru cen 997 22-1 Vodorovná doprava vybouraných hmot._x000d_
</t>
  </si>
  <si>
    <t>32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</si>
  <si>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</si>
  <si>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</si>
  <si>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429400094</t>
  </si>
  <si>
    <t xml:space="preserve">Poznámka k souboru cen:_x000d_
1. Přemístění demontovaných značek na vzdálenost přes 20 m se oceňuje cenami souborů cen 997 22-1 Vodorovná doprava vybouraných hmot._x000d_
</t>
  </si>
  <si>
    <t>33</t>
  </si>
  <si>
    <t>966071711</t>
  </si>
  <si>
    <t>Bourání plotových sloupků a vzpěr ocelových trubkových nebo profilovaných výšky do 2,50 m zabetonovaných</t>
  </si>
  <si>
    <t>-615601234</t>
  </si>
  <si>
    <t xml:space="preserve">Poznámka k souboru cen:_x000d_
1. V cenách jsou započteny i náklady na odklizení materiálu na vzdálenost do 20 m nebo naložení na dopravní prostředek._x000d_
</t>
  </si>
  <si>
    <t>34</t>
  </si>
  <si>
    <t>966071822</t>
  </si>
  <si>
    <t>Rozebrání oplocení z pletiva drátěného se čtvercovými oky, výšky přes 1,6 do 2,0 m</t>
  </si>
  <si>
    <t>1795698743</t>
  </si>
  <si>
    <t xml:space="preserve">Poznámka k souboru cen:_x000d_
1. V cenách jsou započteny i náklady na odklizení materiálu na vzdálenost do 20 m nebo naložení na dopravní prostředek._x000d_
2. V cenách nejsou započteny náklady na demontáž sloupků._x000d_
</t>
  </si>
  <si>
    <t>35</t>
  </si>
  <si>
    <t>966073812</t>
  </si>
  <si>
    <t>Rozebrání vrat a vrátek k oplocení plochy jednotlivě přes 6 do 10 m2</t>
  </si>
  <si>
    <t>1457076009</t>
  </si>
  <si>
    <t>36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</si>
  <si>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</si>
  <si>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</si>
  <si>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1154747510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</si>
  <si>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</si>
  <si>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>997</t>
  </si>
  <si>
    <t>Přesun sutě</t>
  </si>
  <si>
    <t>37</t>
  </si>
  <si>
    <t>997002611</t>
  </si>
  <si>
    <t>Nakládání suti a vybouraných hmot na dopravní prostředek pro vodorovné přemístění</t>
  </si>
  <si>
    <t>1559549409</t>
  </si>
  <si>
    <t xml:space="preserve">Poznámka k souboru cen:_x000d_
1. Cena platí i pro překládání při lomené dopravě._x000d_
2. Cenu nelze použít při dopravě po železnici, po vodě nebo ručně._x000d_
</t>
  </si>
  <si>
    <t>136,369 "celkem</t>
  </si>
  <si>
    <t>-15 "zpětně použitá stávající bet. dlažba včetně stávající hmatové dlažby</t>
  </si>
  <si>
    <t>38</t>
  </si>
  <si>
    <t>997221561</t>
  </si>
  <si>
    <t>Vodorovná doprava suti bez naložení, ale se složením a s hrubým urovnáním z kusových materiálů, na vzdálenost do 1 km</t>
  </si>
  <si>
    <t>1588399632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</si>
  <si>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</si>
  <si>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39</t>
  </si>
  <si>
    <t>997221569</t>
  </si>
  <si>
    <t>Vodorovná doprava suti bez naložení, ale se složením a s hrubým urovnáním Příplatek k ceně za každý další i započatý 1 km přes 1 km</t>
  </si>
  <si>
    <t>-1056683604</t>
  </si>
  <si>
    <t>Poznámka k položce:_x000d_
skládka Chocovice</t>
  </si>
  <si>
    <t>121,369*5</t>
  </si>
  <si>
    <t>40</t>
  </si>
  <si>
    <t>997221615</t>
  </si>
  <si>
    <t>Poplatek za uložení stavebního odpadu na skládce (skládkovné) z prostého betonu zatříděného do Katalogu odpadů pod kódem 17 01 01</t>
  </si>
  <si>
    <t>-2069708493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</si>
  <si>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</si>
  <si>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121,369-67,568-19 "- asfalt - nevyužitá stávající dlažba na sklad investora</t>
  </si>
  <si>
    <t>41</t>
  </si>
  <si>
    <t>997221645</t>
  </si>
  <si>
    <t>Poplatek za uložení stavebního odpadu na skládce (skládkovné) asfaltového bez obsahu dehtu zatříděného do Katalogu odpadů pod kódem 17 03 02</t>
  </si>
  <si>
    <t>1727414278</t>
  </si>
  <si>
    <t>47,380+20,188</t>
  </si>
  <si>
    <t>SO 101 - Úprava vjezdu a parkoviště - Město Cheb</t>
  </si>
  <si>
    <t xml:space="preserve">    5 - Komunikace pozemní</t>
  </si>
  <si>
    <t xml:space="preserve">    998 - Přesun hmot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</si>
  <si>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</si>
  <si>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</si>
  <si>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-2049791378</t>
  </si>
  <si>
    <t xml:space="preserve">Poznámka k souboru cen:_x000d_
1. Ceny lze použít i pro uložení sypaniny odebírané z hald, pro hlušinu apod._x000d_
2. Ceny lze použít i pro uložení sypaniny s předepsaným zhutněním na trvalé skládky._x000d_
</t>
  </si>
  <si>
    <t>M</t>
  </si>
  <si>
    <t>58337344</t>
  </si>
  <si>
    <t>štěrkopísek frakce 0/22</t>
  </si>
  <si>
    <t>-804802885</t>
  </si>
  <si>
    <t xml:space="preserve">Poznámka k položce:_x000d_
nákup, doprava, složení_x000d_
</t>
  </si>
  <si>
    <t>40*1,9</t>
  </si>
  <si>
    <t>181951114</t>
  </si>
  <si>
    <t>Úprava pláně vyrovnáním výškových rozdílů strojně v hornině třídy těžitelnosti II, skupiny 4 a 5 se zhutněním</t>
  </si>
  <si>
    <t>-1373812512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</si>
  <si>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</si>
  <si>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349-10+36,6</t>
  </si>
  <si>
    <t>Komunikace pozemní</t>
  </si>
  <si>
    <t>919726202</t>
  </si>
  <si>
    <t>Geotextilie tkaná pro vyztužení, separaci nebo filtraci z polypropylenu, podélná pevnost v tahu přes 15 do 50 kN/m</t>
  </si>
  <si>
    <t>1708967553</t>
  </si>
  <si>
    <t xml:space="preserve">Poznámka k souboru cen:_x000d_
1. V cenách jsou započteny i náklady na položení a dodání geotextilie včetně přesahů._x000d_
</t>
  </si>
  <si>
    <t>Poznámka k položce:_x000d_
sanace_x000d_
nákup, doprava, položení</t>
  </si>
  <si>
    <t>564851111</t>
  </si>
  <si>
    <t>Podklad ze štěrkodrti ŠD s rozprostřením a zhutněním, po zhutnění tl. 150 mm</t>
  </si>
  <si>
    <t>1373123138</t>
  </si>
  <si>
    <t>26*1,2 "parkovací stání - konstrukce typ A</t>
  </si>
  <si>
    <t xml:space="preserve">226*1,2 "sjezd -  konstrukce typ A</t>
  </si>
  <si>
    <t xml:space="preserve">6*1,2 "plocha na stávající silnici  - konstrukce typ A</t>
  </si>
  <si>
    <t xml:space="preserve">17*1,2 "chodníkový přejezd -  konstrukce typ C</t>
  </si>
  <si>
    <t>9 "hmatová dlažba na chodníkovém přejezdu</t>
  </si>
  <si>
    <t>10 "pás podél obruby</t>
  </si>
  <si>
    <t>564861111</t>
  </si>
  <si>
    <t>Podklad ze štěrkodrti ŠD s rozprostřením a zhutněním, po zhutnění tl. 200 mm</t>
  </si>
  <si>
    <t>-394812193</t>
  </si>
  <si>
    <t xml:space="preserve">28*1,2 "chodník -  konstrukce typ B</t>
  </si>
  <si>
    <t>3 "hmatová dlažba chodník</t>
  </si>
  <si>
    <t>567122111</t>
  </si>
  <si>
    <t>Podklad ze směsi stmelené cementem SC bez dilatačních spár, s rozprostřením a zhutněním SC C 8/10 (KSC I), po zhutnění tl. 120 mm</t>
  </si>
  <si>
    <t>-1955903660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</si>
  <si>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</si>
  <si>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26 "parkovací stání - konstrukce typ A</t>
  </si>
  <si>
    <t xml:space="preserve">226 "sjezd -  konstrukce typ A</t>
  </si>
  <si>
    <t xml:space="preserve">6 "plocha na stávající silnici  - konstrukce typ A</t>
  </si>
  <si>
    <t xml:space="preserve">17 "chodníkový přejezd  - konstrukce typ C</t>
  </si>
  <si>
    <t>573111114</t>
  </si>
  <si>
    <t>Postřik infiltrační PI z asfaltu silničního s posypem kamenivem, v množství 2,00 kg/m2</t>
  </si>
  <si>
    <t>936993108</t>
  </si>
  <si>
    <t>565135121</t>
  </si>
  <si>
    <t>Asfaltový beton vrstva podkladní ACP 16 (obalované kamenivo střednězrnné - OKS) s rozprostřením a zhutněním v pruhu šířky přes 3 m, po zhutnění tl. 50 mm</t>
  </si>
  <si>
    <t>-815000277</t>
  </si>
  <si>
    <t xml:space="preserve">Poznámka k souboru cen:_x000d_
1. Cenami 565 1.-510 lze oceňovat např. chodníky, úzké cesty a vjezdy v pruhu šířky do 1,5 m jakékoliv délky a jednotlivé plochy velikosti do 10 m2._x000d_
2. ČSN EN 13108-1 připouští pro ACP 16 pouze tl. 50 až 80 mm._x000d_
</t>
  </si>
  <si>
    <t>573211107</t>
  </si>
  <si>
    <t>Postřik spojovací PS bez posypu kamenivem z asfaltu silničního, v množství 0,30 kg/m2</t>
  </si>
  <si>
    <t>-186086861</t>
  </si>
  <si>
    <t>577134121</t>
  </si>
  <si>
    <t>Asfaltový beton vrstva obrusná ACO 11 (ABS) s rozprostřením a se zhutněním z nemodifikovaného asfaltu v pruhu šířky přes 3 m tř. I, po zhutnění tl. 40 mm</t>
  </si>
  <si>
    <t>1351231410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</si>
  <si>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</si>
  <si>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</si>
  <si>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</si>
  <si>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558453548</t>
  </si>
  <si>
    <t xml:space="preserve">Poznámka k souboru cen:_x000d_
1. V cenách jsou započteny i náklady na dodání hmot pro lože a na dodání materiálu pro výplň spár._x000d_
2. V cenách nejsou započteny náklady na dodání dlaždic, které se oceňují ve specifikaci; ztratné lze dohodnout u plochy_x000d_
a) do 100 m2 ve výši 3 %,_x000d_
b) přes 100 do 300 m2 ve výši 2 %,_x000d_
c) přes 300 m2 ve výši 1 %._x000d_
3. Část lože přesahující tloušťku 30 mm se oceňuje cenami souboru cen 451 . . -9 . Příplatek za každých dalších 10 mm tloušťky podkladu nebo lože._x000d_
</t>
  </si>
  <si>
    <t>Poznámka k položce:_x000d_
Použití stávající rozebrané betonové dlažby</t>
  </si>
  <si>
    <t>39 "Chodník - konstrukce typ B</t>
  </si>
  <si>
    <t>17 "Chodníkový přejezd - konstrukce typ C</t>
  </si>
  <si>
    <t>12 "Hmatová dlažba - konstrukce typ B + C</t>
  </si>
  <si>
    <t>59245226</t>
  </si>
  <si>
    <t>dlažba tvar obdélník betonová pro nevidomé 200x100x80mm barevná</t>
  </si>
  <si>
    <t>-851993790</t>
  </si>
  <si>
    <t>2 "10 m2 použito ze stávající rozebrané hmatové dlažby</t>
  </si>
  <si>
    <t>2*1,03 'Přepočtené koeficientem množství</t>
  </si>
  <si>
    <t>914111111</t>
  </si>
  <si>
    <t>Montáž svislé dopravní značky základní velikosti do 1 m2 objímkami na sloupky nebo konzoly</t>
  </si>
  <si>
    <t>-34555818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</si>
  <si>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</si>
  <si>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Poznámka k položce:_x000d_
B13</t>
  </si>
  <si>
    <t>914511111</t>
  </si>
  <si>
    <t>Montáž sloupku dopravních značek délky do 3,5 m do betonového základu</t>
  </si>
  <si>
    <t>1239675236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</si>
  <si>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</si>
  <si>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Poznámka k položce:_x000d_
včetně zemních prací a odvozu přebytku zeminy</t>
  </si>
  <si>
    <t>40445225</t>
  </si>
  <si>
    <t>sloupek pro dopravní značku Zn D 60mm v 3,5m</t>
  </si>
  <si>
    <t>1243399083</t>
  </si>
  <si>
    <t>40445253</t>
  </si>
  <si>
    <t>víčko plastové na sloupek D 60mm</t>
  </si>
  <si>
    <t>-1879612417</t>
  </si>
  <si>
    <t>40445620</t>
  </si>
  <si>
    <t>zákazové, příkazové dopravní značky B1-B34, C1-15 700mm</t>
  </si>
  <si>
    <t>-521834280</t>
  </si>
  <si>
    <t>915211111</t>
  </si>
  <si>
    <t>Vodorovné dopravní značení stříkaným plastem dělící čára šířky 125 mm souvislá bílá základní</t>
  </si>
  <si>
    <t>1735528883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</si>
  <si>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</si>
  <si>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10 "V10b</t>
  </si>
  <si>
    <t>25,5 "V4</t>
  </si>
  <si>
    <t>915221121</t>
  </si>
  <si>
    <t>Vodorovné dopravní značení stříkaným plastem vodící čára bílá šířky 250 mm přerušovaná základní</t>
  </si>
  <si>
    <t>253450642</t>
  </si>
  <si>
    <t>5,5 "V10d</t>
  </si>
  <si>
    <t>915611111</t>
  </si>
  <si>
    <t>Předznačení pro vodorovné značení stříkané barvou nebo prováděné z nátěrových hmot liniové dělicí čáry, vodicí proužky</t>
  </si>
  <si>
    <t>-1584529722</t>
  </si>
  <si>
    <t xml:space="preserve">Poznámka k souboru cen:_x000d_
1. Množství měrných jednotek se určuje:_x000d_
a) pro cenu -61 1111 v m délky dělicí čáry nebo vodícího proužku (včetně mezer),_x000d_
b) pro cenu -62 1111 v m2 natírané nebo stříkané plochy._x000d_
</t>
  </si>
  <si>
    <t>10+5,5+25,5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</si>
  <si>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</si>
  <si>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</si>
  <si>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1966618126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</si>
  <si>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</si>
  <si>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86+21</t>
  </si>
  <si>
    <t>59217031</t>
  </si>
  <si>
    <t>obrubník betonový silniční 1000x150x250mm</t>
  </si>
  <si>
    <t>-1491065060</t>
  </si>
  <si>
    <t>59217029</t>
  </si>
  <si>
    <t>obrubník betonový silniční nájezdový 1000x150x150mm</t>
  </si>
  <si>
    <t>-305888808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</si>
  <si>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</si>
  <si>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</si>
  <si>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935418602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</si>
  <si>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4. Měrná jednotka u příplatků je m délky obrubníku._x000d_
</t>
  </si>
  <si>
    <t>59217036</t>
  </si>
  <si>
    <t>obrubník betonový parkový přírodní 500x80x250mm</t>
  </si>
  <si>
    <t>-571186088</t>
  </si>
  <si>
    <t>29,412*1,02 'Přepočtené koeficientem množství</t>
  </si>
  <si>
    <t>919121122</t>
  </si>
  <si>
    <t>Utěsnění dilatačních spár zálivkou za studena v cementobetonovém nebo živičném krytu včetně adhezního nátěru s těsnicím profilem pod zálivkou, pro komůrky šířky 15 mm, hloubky 30 mm</t>
  </si>
  <si>
    <t>-147181077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</si>
  <si>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</si>
  <si>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919735113</t>
  </si>
  <si>
    <t>Řezání stávajícího živičného krytu nebo podkladu hloubky přes 100 do 150 mm</t>
  </si>
  <si>
    <t>-699533712</t>
  </si>
  <si>
    <t xml:space="preserve">Poznámka k souboru cen:_x000d_
1. V cenách jsou započteny i náklady na spotřebu vody._x000d_
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</si>
  <si>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</si>
  <si>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</si>
  <si>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</si>
  <si>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</si>
  <si>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266511514</t>
  </si>
  <si>
    <t xml:space="preserve">Poznámka k souboru cen:_x000d_
1. Ceny lze použít i pro plochy letišť s krytem monolitickým betonovým nebo živičným._x000d_
</t>
  </si>
  <si>
    <t>SO 301 - Dešťová kanalizace - Město Cheb</t>
  </si>
  <si>
    <t>Ing. Jan Révay</t>
  </si>
  <si>
    <t xml:space="preserve">    8 - Trubní vedení</t>
  </si>
  <si>
    <t xml:space="preserve">    OST - Ostatní</t>
  </si>
  <si>
    <t>131351204</t>
  </si>
  <si>
    <t>Hloubení zapažených jam a zářezů strojně s urovnáním dna do předepsaného profilu a spádu v hornině třídy těžitelnosti II skupiny 4 přes 100 do 500 m3</t>
  </si>
  <si>
    <t>-1222957162</t>
  </si>
  <si>
    <t xml:space="preserve">Poznámka k souboru cen:_x000d_
1. V cenách jsou započteny i náklady na případné nutné přemístění výkopku ve výkopišti a na přehození výkopku na přilehlém terénu na vzdálenost do 3 m od okraje jámy nebo naložení na dopravní prostředek._x000d_
2. Hloubení zapažených jam hloubky přes 16 m se oceňuje individuálně._x000d_
3. Výpočet objemu vykopávky v pažených prostorách se stanovuje dle přílohy č. 3 tohoto katalogu._x000d_
</t>
  </si>
  <si>
    <t>132351254</t>
  </si>
  <si>
    <t>Hloubení nezapažených rýh šířky přes 800 do 2 000 mm strojně s urovnáním dna do předepsaného profilu a spádu v hornině třídy těžitelnosti II skupiny 4 přes 100 do 500 m3</t>
  </si>
  <si>
    <t>-1147691344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</si>
  <si>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prostředek._x000d_
</t>
  </si>
  <si>
    <t>151101101</t>
  </si>
  <si>
    <t>Zřízení pažení a rozepření stěn rýh pro podzemní vedení pro všechny šířky rýhy příložné pro jakoukoliv mezerovitost, hloubky do 2 m</t>
  </si>
  <si>
    <t>-806043765</t>
  </si>
  <si>
    <t>151101111</t>
  </si>
  <si>
    <t>Odstranění pažení a rozepření stěn rýh pro podzemní vedení s uložením materiálu na vzdálenost do 3 m od kraje výkopu příložné, hloubky do 2 m</t>
  </si>
  <si>
    <t>539044685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</si>
  <si>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</si>
  <si>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</si>
  <si>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-1886060957</t>
  </si>
  <si>
    <t>530328516</t>
  </si>
  <si>
    <t>-1946808507</t>
  </si>
  <si>
    <t>-589038337</t>
  </si>
  <si>
    <t>105*1,9</t>
  </si>
  <si>
    <t>564271111</t>
  </si>
  <si>
    <t>Podklad nebo podsyp ze štěrkopísku ŠP s rozprostřením, vlhčením a zhutněním, po zhutnění tl. 250 mm</t>
  </si>
  <si>
    <t>-549666171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</si>
  <si>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</si>
  <si>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</si>
  <si>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1265145963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</si>
  <si>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</si>
  <si>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1187074982</t>
  </si>
  <si>
    <t>90*0,25*1,9</t>
  </si>
  <si>
    <t>36*1,9</t>
  </si>
  <si>
    <t>174101101</t>
  </si>
  <si>
    <t>Zásyp jam, šachet rýh nebo kolem objektů sypaninou se zhutněním</t>
  </si>
  <si>
    <t>-1350887149</t>
  </si>
  <si>
    <t>58344155</t>
  </si>
  <si>
    <t>štěrkodrť frakce 0/22</t>
  </si>
  <si>
    <t>1533546892</t>
  </si>
  <si>
    <t>Poznámka k položce:_x000d_
položka včetně přesunu hmot</t>
  </si>
  <si>
    <t>46,5*1,9</t>
  </si>
  <si>
    <t>211531111</t>
  </si>
  <si>
    <t>Výplň kamenivem do rýh odvodňovacích žeber nebo trativodů bez zhutnění, s úpravou povrchu výplně kamenivem hrubým drceným frakce 16 až 63 mm</t>
  </si>
  <si>
    <t>-1387940782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</si>
  <si>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</si>
  <si>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45*0,3*0,3</t>
  </si>
  <si>
    <t>212752112R00</t>
  </si>
  <si>
    <t>Trativody z drenážních trubek, lože, DN 100 mm</t>
  </si>
  <si>
    <t>-1942854164</t>
  </si>
  <si>
    <t>Poznámka k položce:_x000d_
nákup,doprava,složení na stavbě</t>
  </si>
  <si>
    <t>212753114R00</t>
  </si>
  <si>
    <t>Montáž ohebné dren. trubky do rýhy DN 100,bez lože</t>
  </si>
  <si>
    <t>-1572373140</t>
  </si>
  <si>
    <t xml:space="preserve">Poznámka k položce:_x000d_
jedná se o trativody jako reservní v případě nutnosti odvodu propsáklé vody v rýhách nové kanalizace položené na dno rýhy  a další, položení,motáž včetně všech prací a spojovacích prvků, včetně napojení na šachtu nebo jiný výustní objekt - stáv. kanalizaci</t>
  </si>
  <si>
    <t>Trubní vedení</t>
  </si>
  <si>
    <t>871360410</t>
  </si>
  <si>
    <t>Montáž kanalizačního potrubí z plastů z polypropylenu PP korugovaného nebo žebrovaného SN 10 DN 250</t>
  </si>
  <si>
    <t>172427626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</si>
  <si>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</si>
  <si>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28617045</t>
  </si>
  <si>
    <t>trubka kanalizační PP korugovaná DN 250x6000mm SN10</t>
  </si>
  <si>
    <t>2045452546</t>
  </si>
  <si>
    <t>Poznámka k položce:_x000d_
nákup, doprava, včetně všech souvisejících prvků (kolena, redukce...)</t>
  </si>
  <si>
    <t>871310310</t>
  </si>
  <si>
    <t>Montáž kanalizačního potrubí z plastů z polypropylenu PP hladkého plnostěnného SN 10 DN 150</t>
  </si>
  <si>
    <t>-172771245</t>
  </si>
  <si>
    <t>28617003</t>
  </si>
  <si>
    <t>trubka kanalizační PP plnostěnná třívrstvá DN 150x1000mm SN10</t>
  </si>
  <si>
    <t>-1593346645</t>
  </si>
  <si>
    <t>10*1,015 'Přepočtené koeficientem množství</t>
  </si>
  <si>
    <t>894411121</t>
  </si>
  <si>
    <t>Zřízení šachet kanalizačních z betonových dílců na potrubí DN nad 200 do 300 dno beton tř. C 25/30</t>
  </si>
  <si>
    <t>2050555005</t>
  </si>
  <si>
    <t>452112111</t>
  </si>
  <si>
    <t>Osazení betonových prstenců nebo rámů v do 100 mm</t>
  </si>
  <si>
    <t>-1434110877</t>
  </si>
  <si>
    <t>59224064</t>
  </si>
  <si>
    <t>dno betonové šachtové kulaté DN 1000x500, 100x65x15cm</t>
  </si>
  <si>
    <t>1750941308</t>
  </si>
  <si>
    <t>Poznámka k položce:_x000d_
nákup + doprava + složení na stavbě</t>
  </si>
  <si>
    <t>59224063</t>
  </si>
  <si>
    <t>dno betonové šachtové kulaté DN 120/1205</t>
  </si>
  <si>
    <t>1821540037</t>
  </si>
  <si>
    <t>59224341</t>
  </si>
  <si>
    <t>těsnění elastomerové pro spojení šachetních dílů DN 1200</t>
  </si>
  <si>
    <t>-1690705578</t>
  </si>
  <si>
    <t>59224348</t>
  </si>
  <si>
    <t>těsnění elastomerové pro spojení šachetních dílů DN 1000</t>
  </si>
  <si>
    <t>-1762519124</t>
  </si>
  <si>
    <t>59224176</t>
  </si>
  <si>
    <t>prstenec šachtový vyrovnávací betonový 625x120x80mm</t>
  </si>
  <si>
    <t>1829731065</t>
  </si>
  <si>
    <t>59224185</t>
  </si>
  <si>
    <t>prstenec šachtový vyrovnávací betonový 625x120x60mm</t>
  </si>
  <si>
    <t>1836988668</t>
  </si>
  <si>
    <t>59224187</t>
  </si>
  <si>
    <t>prstenec šachtový vyrovnávací betonový 625x120x100mm</t>
  </si>
  <si>
    <t>-1592143587</t>
  </si>
  <si>
    <t>59224312</t>
  </si>
  <si>
    <t>kónus šachetní betonový kapsové plastové stupadlo 100x62,5x58cm</t>
  </si>
  <si>
    <t>304695766</t>
  </si>
  <si>
    <t>59224100</t>
  </si>
  <si>
    <t>skruž betonová studniční 100x25x9cm</t>
  </si>
  <si>
    <t>-548544582</t>
  </si>
  <si>
    <t>59224102</t>
  </si>
  <si>
    <t>skruž betonová studniční 100x50x9cm</t>
  </si>
  <si>
    <t>-1376076609</t>
  </si>
  <si>
    <t>59224161</t>
  </si>
  <si>
    <t>skruž kanalizační s ocelovými stupadly 100x50x12cm</t>
  </si>
  <si>
    <t>-326162850</t>
  </si>
  <si>
    <t>55241030</t>
  </si>
  <si>
    <t>poklop šachtový litinový kruhový DN 600 bez ventilace tř D400 pro intenzivní provoz</t>
  </si>
  <si>
    <t>-409034253</t>
  </si>
  <si>
    <t>59224315</t>
  </si>
  <si>
    <t>deska betonová zákrytová pro kruhové šachty 120/62,5x16,5cm</t>
  </si>
  <si>
    <t>-1441878373</t>
  </si>
  <si>
    <t>895941999</t>
  </si>
  <si>
    <t>Začištění spojů revizních šachet z vnější i vnitřní strany</t>
  </si>
  <si>
    <t>1540670771</t>
  </si>
  <si>
    <t>877360320</t>
  </si>
  <si>
    <t>Montáž tvarovek na kanalizačním plastovém potrubí z polypropylenu PP hladkého plnostěnného odboček DN 250</t>
  </si>
  <si>
    <t>277218585</t>
  </si>
  <si>
    <t xml:space="preserve">Poznámka k souboru cen:_x000d_
1. V cenách montáže tvarovek nejsou započteny náklady na dodání tvarovek. Tyto náklady se oceňují ve specifikaci._x000d_
2. V cenách montáže tvarovek jsou započteny náklady na dodání těsnicích kroužků, pokud tyto nejsou součástí dodávky tvarovek._x000d_
</t>
  </si>
  <si>
    <t>28617210</t>
  </si>
  <si>
    <t>odbočka kanalizační PP SN16 45° DN 250/150</t>
  </si>
  <si>
    <t>-1901307665</t>
  </si>
  <si>
    <t>892372111</t>
  </si>
  <si>
    <t>Tlakové zkoušky vodou zabezpečení konců potrubí při tlakových zkouškách DN do 300</t>
  </si>
  <si>
    <t>-2143866934</t>
  </si>
  <si>
    <t xml:space="preserve">Poznámka k souboru cen:_x000d_
1. Ceny -2111 jsou určeny pro zabezpečení jednoho konce zkoušeného úseku jakéhokoliv druhu potrubí._x000d_
2. V cenách jsou započteny náklady:_x000d_
a) u cen -1111 - na přísun, montáž, demontáž a odsun zkoušecího čerpadla, napuštění tlakovou vodou a dodání vody pro tlakovou zkoušku,_x000d_
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řady,_x000d_
</t>
  </si>
  <si>
    <t>877350310</t>
  </si>
  <si>
    <t>Montáž tvarovek na kanalizačním plastovém potrubí z polypropylenu PP hladkého plnostěnného kolen DN 200</t>
  </si>
  <si>
    <t>66128587</t>
  </si>
  <si>
    <t>28617183</t>
  </si>
  <si>
    <t>koleno kanalizační PP SN16 45° DN 200</t>
  </si>
  <si>
    <t>1613015926</t>
  </si>
  <si>
    <t>Poznámka k položce:_x000d_
nákup, doprava</t>
  </si>
  <si>
    <t>42</t>
  </si>
  <si>
    <t>28617193</t>
  </si>
  <si>
    <t>koleno kanalizační PP SN16 87° DN 200</t>
  </si>
  <si>
    <t>-987488723</t>
  </si>
  <si>
    <t>43</t>
  </si>
  <si>
    <t>895941311</t>
  </si>
  <si>
    <t>Zřízení vpusti kanalizační uliční z betonových dílců typ UVB-50</t>
  </si>
  <si>
    <t>1467278906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</si>
  <si>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</si>
  <si>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44</t>
  </si>
  <si>
    <t>59223852</t>
  </si>
  <si>
    <t>dno pro uliční vpusť s kalovou prohlubní betonové 450x300x50mm</t>
  </si>
  <si>
    <t>-93183037</t>
  </si>
  <si>
    <t>45</t>
  </si>
  <si>
    <t>59223862</t>
  </si>
  <si>
    <t>skruž pro uliční vpusť středová betonová 450x295x50mm</t>
  </si>
  <si>
    <t>-741110326</t>
  </si>
  <si>
    <t>46</t>
  </si>
  <si>
    <t>59223854</t>
  </si>
  <si>
    <t>skruž pro uliční vpusť s výtokovým otvorem PVC betonová 450x350x50mm</t>
  </si>
  <si>
    <t>-995095008</t>
  </si>
  <si>
    <t>47</t>
  </si>
  <si>
    <t>59223858</t>
  </si>
  <si>
    <t>skruž pro uliční vpusť horní betonová 450x570x50mm</t>
  </si>
  <si>
    <t>245958381</t>
  </si>
  <si>
    <t>48</t>
  </si>
  <si>
    <t>59223864</t>
  </si>
  <si>
    <t>prstenec pro uliční vpusť vyrovnávací betonový 390x60x130mm</t>
  </si>
  <si>
    <t>552873544</t>
  </si>
  <si>
    <t>49</t>
  </si>
  <si>
    <t>899204112</t>
  </si>
  <si>
    <t>Osazení mříží litinových včetně rámů a košů na bahno pro třídu zatížení D400, E600</t>
  </si>
  <si>
    <t>1537254602</t>
  </si>
  <si>
    <t xml:space="preserve">Poznámka k souboru cen:_x000d_
1. V cenách nejsou započteny náklady na dodání mříží, rámů a košů na bahno; tyto náklady se oceňují ve specifikaci._x000d_
</t>
  </si>
  <si>
    <t>50</t>
  </si>
  <si>
    <t>55242328</t>
  </si>
  <si>
    <t>4-stranný rám pro mříž</t>
  </si>
  <si>
    <t>-209258734</t>
  </si>
  <si>
    <t>51</t>
  </si>
  <si>
    <t>55242320</t>
  </si>
  <si>
    <t>mříž vtoková litinová plochá 500x500mm</t>
  </si>
  <si>
    <t>1531805872</t>
  </si>
  <si>
    <t>52</t>
  </si>
  <si>
    <t>59223871</t>
  </si>
  <si>
    <t>koš vysoký pro uliční vpusti žárově Pz plech pro rám 500/500mm</t>
  </si>
  <si>
    <t>215033360</t>
  </si>
  <si>
    <t>53</t>
  </si>
  <si>
    <t>993008547</t>
  </si>
  <si>
    <t>54</t>
  </si>
  <si>
    <t>998276101</t>
  </si>
  <si>
    <t>Přesun hmot pro trubní vedení hloubené z trub z plastických hmot nebo sklolaminátových pro vodovody nebo kanalizace v otevřeném výkopu dopravní vzdálenost do 15 m</t>
  </si>
  <si>
    <t>868364109</t>
  </si>
  <si>
    <t xml:space="preserve">Poznámka k souboru cen:_x000d_
1. Položky přesunu hmot nelze užít pro zeminu, sypaniny, štěrkopísek, kamenivo ap. Případná manipulace s tímto materiálem se oceňuje souborem cen 162 2.-.... Vodorovné přemístění výkopku nebo sypaniny katalogu 800-1 Zemní práce._x000d_
</t>
  </si>
  <si>
    <t>OST</t>
  </si>
  <si>
    <t>Ostatní</t>
  </si>
  <si>
    <t>55</t>
  </si>
  <si>
    <t>359901211</t>
  </si>
  <si>
    <t>Monitoring stok (kamerový systém) jakékoli výšky nová kanalizace</t>
  </si>
  <si>
    <t>850892131</t>
  </si>
  <si>
    <t xml:space="preserve">Poznámka k souboru cen:_x000d_
1. V ceně jsou započteny náklady na zhotovení záznamu o prohlídce a protokolu prohlídky._x000d_
</t>
  </si>
  <si>
    <t>Poznámka k položce:_x000d_
jedná se o kamerovou zkoušku nové kanalizace</t>
  </si>
  <si>
    <t>56</t>
  </si>
  <si>
    <t>892351111</t>
  </si>
  <si>
    <t>Tlaková zkouška vodou potrubí DN 150 nebo 200</t>
  </si>
  <si>
    <t>89000207</t>
  </si>
  <si>
    <t>57</t>
  </si>
  <si>
    <t>892381111</t>
  </si>
  <si>
    <t>Tlakové zkoušky vodou na potrubí DN 250, 300 nebo 350</t>
  </si>
  <si>
    <t>-451657055</t>
  </si>
  <si>
    <t>58</t>
  </si>
  <si>
    <t>980107111</t>
  </si>
  <si>
    <t>Zkouška zhutnění zásypu</t>
  </si>
  <si>
    <t>soubor</t>
  </si>
  <si>
    <t>262144</t>
  </si>
  <si>
    <t>-288239536</t>
  </si>
  <si>
    <t>Poznámka k položce:_x000d_
soubor zkoušek dle požadavku TDI, investora a projekce</t>
  </si>
  <si>
    <t>59</t>
  </si>
  <si>
    <t>980108111</t>
  </si>
  <si>
    <t>Zkouška vhodnosti zásypového materiálu</t>
  </si>
  <si>
    <t>2065093402</t>
  </si>
  <si>
    <t>Poznámka k položce:_x000d_
soubor zkoušek dle požadavku TDI, investora a projekce, v případě použití stáv. výkopku</t>
  </si>
  <si>
    <t>SO 431 - Přeložka veřejného osvětlení - Město Cheb</t>
  </si>
  <si>
    <t>PSV - Práce a dodávky PSV</t>
  </si>
  <si>
    <t xml:space="preserve">    742 - Elektroinstalace - veřejné osvětlení</t>
  </si>
  <si>
    <t>PSV</t>
  </si>
  <si>
    <t>Práce a dodávky PSV</t>
  </si>
  <si>
    <t>742</t>
  </si>
  <si>
    <t>Elektroinstalace - veřejné osvětlení</t>
  </si>
  <si>
    <t>Pol67</t>
  </si>
  <si>
    <t>demontáž ocelového stožáru 6m</t>
  </si>
  <si>
    <t>ks</t>
  </si>
  <si>
    <t>-1909929920</t>
  </si>
  <si>
    <t>Pol77</t>
  </si>
  <si>
    <t>vybourání patky parkového světelného bodu 6 (0,41)</t>
  </si>
  <si>
    <t>1372388142</t>
  </si>
  <si>
    <t>Pol78</t>
  </si>
  <si>
    <t>zahození a zhutnění vybourané patky stožáru 6 (0,41)</t>
  </si>
  <si>
    <t>-1083187722</t>
  </si>
  <si>
    <t>Pol37</t>
  </si>
  <si>
    <t>výkop základu pro silniční ocelový stožár 6</t>
  </si>
  <si>
    <t>379181299</t>
  </si>
  <si>
    <t>Pol38</t>
  </si>
  <si>
    <t>stavba patky pro stožár 8</t>
  </si>
  <si>
    <t>-1862719945</t>
  </si>
  <si>
    <t>Pol50.1</t>
  </si>
  <si>
    <t>beton pro základ ocelového stožáru 6 (0,41)</t>
  </si>
  <si>
    <t>879882141</t>
  </si>
  <si>
    <t>Pol94</t>
  </si>
  <si>
    <t>instalace sloupu světelného bodu (6)</t>
  </si>
  <si>
    <t>-1506777928</t>
  </si>
  <si>
    <t>Pol4</t>
  </si>
  <si>
    <t>stožárová výzbroj 16.4, průběžná s keramickou pojistkou 5x20/4A</t>
  </si>
  <si>
    <t>1597329710</t>
  </si>
  <si>
    <t>Pol100</t>
  </si>
  <si>
    <t>zavedení kabelu do pr. 16 do sloupu</t>
  </si>
  <si>
    <t>-728813560</t>
  </si>
  <si>
    <t>Pol101</t>
  </si>
  <si>
    <t>připojení kabelu do pr. 16 do svorkovnice (žíly)</t>
  </si>
  <si>
    <t>-199821587</t>
  </si>
  <si>
    <t>Pol102</t>
  </si>
  <si>
    <t>zavedení kabelu do pr. 16 do rozvodnice</t>
  </si>
  <si>
    <t>-441473961</t>
  </si>
  <si>
    <t>Pol103</t>
  </si>
  <si>
    <t>připojení kabelu do pr. 16 do rozvodnice (žíly)</t>
  </si>
  <si>
    <t>-2079239065</t>
  </si>
  <si>
    <t>Pol81</t>
  </si>
  <si>
    <t>odkop kabelu v zeleném pásu vč. záhozu (0,3x0,7)</t>
  </si>
  <si>
    <t>-487720652</t>
  </si>
  <si>
    <t>Pol82</t>
  </si>
  <si>
    <t>odkop kabelu v chodníku vč. záhozu (0,3x0,15)</t>
  </si>
  <si>
    <t>877980722</t>
  </si>
  <si>
    <t>Pol53</t>
  </si>
  <si>
    <t>pokládka chrániček</t>
  </si>
  <si>
    <t>-2045779571</t>
  </si>
  <si>
    <t>Pol10</t>
  </si>
  <si>
    <t>chránička HDPE 40</t>
  </si>
  <si>
    <t>1431609977</t>
  </si>
  <si>
    <t>Pol18</t>
  </si>
  <si>
    <t>beton pro obetonování chrániček (0,06)</t>
  </si>
  <si>
    <t>692885750</t>
  </si>
  <si>
    <t>Pol52</t>
  </si>
  <si>
    <t>pokládka kabelů do pr. 16</t>
  </si>
  <si>
    <t>-908601826</t>
  </si>
  <si>
    <t>Pol17</t>
  </si>
  <si>
    <t>kabel CYKY-J 4x16</t>
  </si>
  <si>
    <t>-966352388</t>
  </si>
  <si>
    <t>Pol119</t>
  </si>
  <si>
    <t>násyp pískového lože (0,3x0,2)</t>
  </si>
  <si>
    <t>7859790</t>
  </si>
  <si>
    <t>Pol52.1</t>
  </si>
  <si>
    <t>písek jemnozrnný</t>
  </si>
  <si>
    <t>1586307216</t>
  </si>
  <si>
    <t>0,3*0,2*41*1,9</t>
  </si>
  <si>
    <t>Pol50</t>
  </si>
  <si>
    <t>výkop pro kabel (0,3x0,5)</t>
  </si>
  <si>
    <t>-931925784</t>
  </si>
  <si>
    <t>Pol58</t>
  </si>
  <si>
    <t>zahození a zhutnění výkopů (0,5x0,65)</t>
  </si>
  <si>
    <t>430685377</t>
  </si>
  <si>
    <t>Pol62</t>
  </si>
  <si>
    <t>odvoz výkopku do 6 km a uložení na skládku vč. poplatku</t>
  </si>
  <si>
    <t>-1020768073</t>
  </si>
  <si>
    <t>41*0,3*0,5*1,9</t>
  </si>
  <si>
    <t>Pol61</t>
  </si>
  <si>
    <t>ostatní montážní a pomocné práce</t>
  </si>
  <si>
    <t>-763371963</t>
  </si>
  <si>
    <t>Pol64</t>
  </si>
  <si>
    <t>revize</t>
  </si>
  <si>
    <t>1279220072</t>
  </si>
  <si>
    <t>Pol65</t>
  </si>
  <si>
    <t>doprava</t>
  </si>
  <si>
    <t>-1514840036</t>
  </si>
  <si>
    <t>Pol66</t>
  </si>
  <si>
    <t>zákres dle skutečného stavu</t>
  </si>
  <si>
    <t>-178656236</t>
  </si>
  <si>
    <t xml:space="preserve">Poznámka k položce:_x000d_
_x000d_
</t>
  </si>
  <si>
    <t>SO 801 - Sadové úpravy - Město Cheb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</si>
  <si>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</si>
  <si>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</si>
  <si>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977579978</t>
  </si>
  <si>
    <t>200*0,15 "odvoz sejmuté ornice na mezideponii</t>
  </si>
  <si>
    <t>-938719251</t>
  </si>
  <si>
    <t>Poznámka k položce:_x000d_
sejmutá ornice na mezideponii</t>
  </si>
  <si>
    <t>181351103</t>
  </si>
  <si>
    <t>Rozprostření a urovnání ornice v rovině nebo ve svahu sklonu do 1:5 strojně při souvislé ploše přes 100 do 500 m2, tl. vrstvy do 200 mm</t>
  </si>
  <si>
    <t>-1581106383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</si>
  <si>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</si>
  <si>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Poznámka k položce:_x000d_
včetně dopravy z mezideponie</t>
  </si>
  <si>
    <t>182351123</t>
  </si>
  <si>
    <t>Rozprostření a urovnání ornice ve svahu sklonu přes 1:5 strojně při souvislé ploše přes 100 do 500 m2, tl. vrstvy do 200 mm</t>
  </si>
  <si>
    <t>1796439999</t>
  </si>
  <si>
    <t>200 "rozprostření sejmuté ornice po okolních plochách</t>
  </si>
  <si>
    <t>IP 001</t>
  </si>
  <si>
    <t>Nákup substrátu ekvivalentu ornice</t>
  </si>
  <si>
    <t>1489111606</t>
  </si>
  <si>
    <t>Poznámka k položce:_x000d_
nákup + doprava</t>
  </si>
  <si>
    <t>(166+34)*0,15*1,9</t>
  </si>
  <si>
    <t>181411131</t>
  </si>
  <si>
    <t>Založení trávníku na půdě předem připravené plochy do 1000 m2 výsevem včetně utažení parkového v rovině nebo na svahu do 1:5</t>
  </si>
  <si>
    <t>359943122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</si>
  <si>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</si>
  <si>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181411133</t>
  </si>
  <si>
    <t>Založení trávníku na půdě předem připravené plochy do 1000 m2 výsevem včetně utažení parkového na svahu přes 1:2 do 1:1</t>
  </si>
  <si>
    <t>1748952967</t>
  </si>
  <si>
    <t>00572410</t>
  </si>
  <si>
    <t>osivo směs travní parková</t>
  </si>
  <si>
    <t>kg</t>
  </si>
  <si>
    <t>-1101892336</t>
  </si>
  <si>
    <t>Poznámka k položce:_x000d_
3kg/100m2_x000d_
nákup + doprava</t>
  </si>
  <si>
    <t>(196+34)*0,03</t>
  </si>
  <si>
    <t>182151112</t>
  </si>
  <si>
    <t>Svahování trvalých svahů do projektovaných profilů strojně s potřebným přemístěním výkopku při svahování v zářezech v hornině třídy těžitelnosti II, skupiny 4 a 5</t>
  </si>
  <si>
    <t>-672209916</t>
  </si>
  <si>
    <t xml:space="preserve">Poznámka k souboru cen:_x000d_
1. Ceny jsou určeny pro svahování všech nově zřizovaných ploch výkopů nebo násypů ve sklonu přes 1:5._x000d_
2. Úprava ploch vodorovných nebo ve sklonu do 1 : 5 se oceňuje cenami souboru cen 181 Úprava pláně vyrovnáním výškových rozdílů strojně._x000d_
</t>
  </si>
  <si>
    <t>184201112</t>
  </si>
  <si>
    <t>Výsadba stromů bez balu do předem vyhloubené jamky se zalitím v rovině nebo na svahu do 1:5, při výšce kmene přes 1,8 do 2,5 m</t>
  </si>
  <si>
    <t>-1052838149</t>
  </si>
  <si>
    <t xml:space="preserve">Poznámka k souboru cen:_x000d_
1. V cenách jsou započteny i náklady na montáž kůlu a spojovací materiál._x000d_
2. V cenách nejsou započteny náklady na vysazované dřeviny, tyto se oceňují ve specifikaci._x000d_
3. Ceny -1111, -1121, -1131 a -1141 lze použít i pro keře výšky do 2,5 m._x000d_
4. Výška kmene se měří od kořenového krčku k první větvi koruny._x000d_
5. V cenách o sklonu svahu přes 1:1 jsou uvažovány podmínky pro svahy běžně schůdné; bez použití lezeckých technik. V případě použití lezeckých technik se tyto náklady oceňují individuálně._x000d_
</t>
  </si>
  <si>
    <t>02650300</t>
  </si>
  <si>
    <t>javor mléč /Acer platanoides/ 20-50cm</t>
  </si>
  <si>
    <t>291585312</t>
  </si>
  <si>
    <t>184801122</t>
  </si>
  <si>
    <t>Ošetření vysazených dřevin solitérních na svahu přes 1:5 do 1:2</t>
  </si>
  <si>
    <t>1216185847</t>
  </si>
  <si>
    <t xml:space="preserve">Poznámka k souboru cen:_x000d_
1. V cenách jsou započteny i náklady na odplevelení s nakypřením nebo vypletí, odstranění poškozených částí dřeviny s případným složením odpadu na hromady, naložením na dopravní prostředek a odvozem do 20 km a s jeho složením._x000d_
2. Ceny jsou určeny pouze pro jednorázové ošetření._x000d_
3. V cenách nejsou započteny náklady na:_x000d_
a) zalití rostlin; zalití se oceňuje cenami části C02 souboru cen 185 80-43 Zalití rostlin vodou,_x000d_
b) chemické odplevelení; tyto práce se oceňují cenami části A02 souboru cen 184 80-26 Chemické odplevelení po založení kultury,_x000d_
c) hnojení; tyto práce se oceňují cenami části A02 souboru cen 184 85-11 Hnojení roztokem hnojiva nebo 185 80-21 Hnojení,_x000d_
d) řez; tyto práce se oceňují cenami části C02 souboru cen 184 80-61 Řez stromů nebo keřů._x000d_
4. V cenách o sklonu svahu přes 1:1 jsou uvažovány podmínky pro svahy běžně schůdné; bez použití lezeckých technik. V opačném případě se tyto náklady oceňují individuálně._x000d_
</t>
  </si>
  <si>
    <t>184812112</t>
  </si>
  <si>
    <t>Ošetřování stromů - kůl D 40 až 60 mm dl do 3 m s upevněním motouzem</t>
  </si>
  <si>
    <t>1056308378</t>
  </si>
  <si>
    <t xml:space="preserve">Poznámka k souboru cen:_x000d_
1. V ceně -2112 jsou započteny i náklady na zaražení kůlu vedle sazenice nebo na osazení kůlu do jamky při výsadbě sazenic včetně upevnění sazenice ke kůlu motouzem._x000d_
</t>
  </si>
  <si>
    <t>Poznámka k položce:_x000d_
Dřevěné opory se dvěma příčkami ve spodní části proti psům, vyhotovené řezáním a montáží z nakoupeného kůlu</t>
  </si>
  <si>
    <t>184851112</t>
  </si>
  <si>
    <t>Hnojení roztokem hnojiva na svahu přes 1:5 do 1:2</t>
  </si>
  <si>
    <t>144661271</t>
  </si>
  <si>
    <t xml:space="preserve">Poznámka k souboru cen:_x000d_
1. V cenách jsou započteny i náklady na dovoz vody do vzdálenosti 10 km. Dovoz vody nad 10 km se oceňuje cenou části A01 185 85-1129 Dovoz vody pro zálivku._x000d_
2. Ceny jsou určeny pro hnojení:_x000d_
a) plošné na list v množství do 10 m3/ha._x000d_
b) do sond při množství do 50 l/1 sonda_x000d_
c) zeleně na konstrukci do množství 5 l/m3._x000d_
3. Ceny lze použít i pro přípravu rašelino-minerální kaše při výsadbě dřevin s balem bez výměny půdy při množství do 75 l roztoku hnojiva nebo vody na 1 jámu._x000d_
</t>
  </si>
  <si>
    <t>3*0,1</t>
  </si>
  <si>
    <t>10321100</t>
  </si>
  <si>
    <t>zahradní substrát pro výsadbu VL</t>
  </si>
  <si>
    <t>502656246</t>
  </si>
  <si>
    <t>185804312</t>
  </si>
  <si>
    <t>Zalití rostlin vodou plochy záhonů jednotlivě přes 20 m2</t>
  </si>
  <si>
    <t>-159862490</t>
  </si>
  <si>
    <t xml:space="preserve">Poznámka k položce:_x000d_
plochy výsadeb trávníku 10l/m2_x000d_
4 x cyklus zalití_x000d_
</t>
  </si>
  <si>
    <t>3*0,01*4 "Stromy</t>
  </si>
  <si>
    <t>(196+34)*0,01*4 "trávník</t>
  </si>
  <si>
    <t>121151123</t>
  </si>
  <si>
    <t>Sejmutí ornice strojně, tl. vrstvy do 200 mm</t>
  </si>
  <si>
    <t>1986992533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</si>
  <si>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</si>
  <si>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VRN-Město - Vedlejší rozpočtové náklady - Město Cheb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</si>
  <si>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</si>
  <si>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</si>
  <si>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</si>
  <si>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</si>
  <si>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 a územní vlivy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</si>
  <si>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</si>
  <si>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</si>
  <si>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</si>
  <si>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</si>
  <si>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</si>
  <si>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</si>
  <si>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1024</t>
  </si>
  <si>
    <t>841438840</t>
  </si>
  <si>
    <t>Poznámka k položce:_x000d_
vytyčení stáv. inženýrských sítí za účasti správce sítě nebo jeho pokynů, projednání jejich ochrany před poškození se správcem, včetně určení dimenze a hloubky sítě, bude protokolováno, používáno při stavbě a součástí stavebního deníku</t>
  </si>
  <si>
    <t>012103000</t>
  </si>
  <si>
    <t>Geodetické práce před výstavbou</t>
  </si>
  <si>
    <t>-1186296613</t>
  </si>
  <si>
    <t>Poznámka k položce:_x000d_
vytyčení staveniště a stavebního objektu, určení průběhu podzemního stávajícího i plánovaného vedení, určení vytyčovací sítě, ...</t>
  </si>
  <si>
    <t>012203000</t>
  </si>
  <si>
    <t>Geodetické práce při provádění stavby</t>
  </si>
  <si>
    <t>1903091762</t>
  </si>
  <si>
    <t>Poznámka k položce:_x000d_
výšková měření, výpočet objemů, atd. které mají charakter kontrolních a upřesnujících činností_x000d_
geodetické zaměřování všech nových inženýrských sítí - kanalizace deštová, veřejné osvětlení</t>
  </si>
  <si>
    <t>012303000</t>
  </si>
  <si>
    <t>Geodetické práce po výstavbě</t>
  </si>
  <si>
    <t>-641747153</t>
  </si>
  <si>
    <t xml:space="preserve">Poznámka k položce:_x000d_
geodetické zaměření provedení všech stavebních objektů, včetně  hloubek šachet a potrubí, hloubek uložení ostatních sítí, podéných profilů a dimenze všech nových inženýrských sítí, VO, deštová kanalizace a ostatní dle požadavku TDI a investora a dle podmínek stavebního a VH povolení</t>
  </si>
  <si>
    <t>012403000</t>
  </si>
  <si>
    <t>Kartografické práce</t>
  </si>
  <si>
    <t>-573282575</t>
  </si>
  <si>
    <t>Poznámka k položce:_x000d_
geometrický plán stavby včetně všech kartografických prací</t>
  </si>
  <si>
    <t>013244000</t>
  </si>
  <si>
    <t>Dokumentace pro provádění stavby (RDS)</t>
  </si>
  <si>
    <t>512</t>
  </si>
  <si>
    <t>-998342788</t>
  </si>
  <si>
    <t>Poznámka k položce:_x000d_
řešení dílčích detailů, nutných vyvolaných změn, řešení konkretních požadavků vybraného zhotovitele, ostatní</t>
  </si>
  <si>
    <t>013254000</t>
  </si>
  <si>
    <t>Dokumentace skutečného provedení stavby</t>
  </si>
  <si>
    <t>-849444622</t>
  </si>
  <si>
    <t>Poznámka k položce:_x000d_
vyhotovení na podkladě geodetického zaměření provedené stavby, 4 x paré, 1 x CD, pro účely SÚ ke kolaudaci, zanesení veškerých změn oproti DSP, bude zpracováno dle příloh vyžadující vyhláška 499/2006 Sb.</t>
  </si>
  <si>
    <t>VRN3</t>
  </si>
  <si>
    <t>Zařízení staveniště</t>
  </si>
  <si>
    <t>032002000</t>
  </si>
  <si>
    <t>Vybavení a zařízení staveniště</t>
  </si>
  <si>
    <t>2068451496</t>
  </si>
  <si>
    <t>Poznámka k položce:_x000d_
jsou objekty a zařízení, která slouží po dobu provádění stavby k provozním,výrobním a sociálním účelům zhotovitele a ostatním subjektům výstavby. Vybavení potřebná pro realizaci stavby, včetně nutného oddrenážování staveniště, nutno respektovat vybavení dle Souhrnné zprávy, započíst veškerý nutný provoz a zabezpečení, včetně připojení energií, zabezpečení přilehlých pozemků, osvětlení</t>
  </si>
  <si>
    <t>034303000-1</t>
  </si>
  <si>
    <t>Dopravní značení na staveništi</t>
  </si>
  <si>
    <t>-1099208774</t>
  </si>
  <si>
    <t>Poznámka k položce:_x000d_
obsahuje hlavně mobilní oplocení s mobilními patkami z výplně drátového pletiva min 30 m. Bude postupováno v souladu s pomínkami schváleného plánu přechodného dopravního značení mezi zhotovitelem a DI Policicí a Městem Cheb. Veškerá výše uvedená množství jsou pouze předpokládaná orientační, firma přizpůsobí svým vlastním vnitřním předpisům a svému pracovnímu postupu tak, aby plně vyhovovalo plánu bezpečnosti BOZP zák. č. 309/2006 Sb.</t>
  </si>
  <si>
    <t>034503000</t>
  </si>
  <si>
    <t>Informační tabule na staveništi</t>
  </si>
  <si>
    <t>-1325100158</t>
  </si>
  <si>
    <t>Poznámka k položce:_x000d_
včetně všech grafických náležitostí, standartní popis a obrázek Situace stavby, včetně vyhotovení a umístění štítku "Stavba povolena"</t>
  </si>
  <si>
    <t>039002000</t>
  </si>
  <si>
    <t>Zrušení zařízení staveniště</t>
  </si>
  <si>
    <t>-1302427334</t>
  </si>
  <si>
    <t>Poznámka k položce:_x000d_
uvedení používaných ploch do původního stavu, protokolární předání vlastníkům nemovitostí</t>
  </si>
  <si>
    <t>VRN4</t>
  </si>
  <si>
    <t>Inženýrská činnost</t>
  </si>
  <si>
    <t>043103000</t>
  </si>
  <si>
    <t>Zkoušky bez rozlišení</t>
  </si>
  <si>
    <t>-2127133674</t>
  </si>
  <si>
    <t>045303000</t>
  </si>
  <si>
    <t>Inženýrská činnost zkoušky a ostatní měření monitoring kompletační a koordinační činnost koordinační činnost</t>
  </si>
  <si>
    <t>-1875054195</t>
  </si>
  <si>
    <t xml:space="preserve">Poznámka k položce:_x000d_
Koordinační a kompletační činnost dodavatele, koordinace s přilehlými vlastníky a obyvateli, koordinace a dohled nad dodržováním podmínek platného stavebního a VH povolení_x000d_
_x000d_
_x000d_
_x000d_
_x000d_
_x000d_
</t>
  </si>
  <si>
    <t>VRN7</t>
  </si>
  <si>
    <t>Provozní vlivy a územní vlivy</t>
  </si>
  <si>
    <t>060001000</t>
  </si>
  <si>
    <t>Základní rozdělení průvodních činností a nákladů územní vlivy</t>
  </si>
  <si>
    <t>-1988924774</t>
  </si>
  <si>
    <t xml:space="preserve">Poznámka k položce:_x000d_
Územní vlivy - nemožnost použití těžkých strojů hutnících, práce v blízkosti zástavby, ztížené dopravní podmínky při přepravě materialu průjezdu městem, další_x000d_
</t>
  </si>
  <si>
    <t>072103011</t>
  </si>
  <si>
    <t xml:space="preserve">Zajištění DIO komunikace II. a III. třídy_x000d_
</t>
  </si>
  <si>
    <t>269002710</t>
  </si>
  <si>
    <t>Poznámka k položce:_x000d_
ZOV je součástí technické zprávy_x000d_
před stavbou budou přechodná dopravní opatření zhotovitelem znovu projednáno s DI Policií, bude zažádáno o přechodné dopravní značení, položka osazení značení včetně stálé údržby přechodného značení, včetně stálé údržby přilehlých stávajících komunikací při výjezdu techniky na tyto komunikace</t>
  </si>
  <si>
    <t>075002000</t>
  </si>
  <si>
    <t>Ochranná pásma</t>
  </si>
  <si>
    <t>-2098122199</t>
  </si>
  <si>
    <t>Poznámka k položce:_x000d_
respektování a přizpůsobení prací v ochranných pásmech, přírodních hodnot (zákaz poškození přírodního prostředí,zákaz hluku), protipožární a jiná, dále ochrana odkrytých stáv. zařízení dle stavebního povolení, obnovení výstražných folií porušených během stavby</t>
  </si>
  <si>
    <t>Parkoviště - Část Terea Cheb</t>
  </si>
  <si>
    <t>SO 001b - Bourací práce a příprava staveniště - Terea Cheb</t>
  </si>
  <si>
    <t>TEREA Cheb</t>
  </si>
  <si>
    <t>113106122</t>
  </si>
  <si>
    <t>Rozebrání obložení z kamenných dlaždic ručně</t>
  </si>
  <si>
    <t>-849189904</t>
  </si>
  <si>
    <t>Poznámka k položce:_x000d_
dlaždice na horní hraně soklu na boku kotelny_x000d_
včetně dopravy a uložení na skládku</t>
  </si>
  <si>
    <t>919735126</t>
  </si>
  <si>
    <t>Řezání stávajícího betonového krytu nebo podkladu hloubky přes 250 do 300 mm</t>
  </si>
  <si>
    <t>1979575974</t>
  </si>
  <si>
    <t>60*2 "výřez od stropu kotelny za liniový žlab</t>
  </si>
  <si>
    <t>10*2+0,5*4+4*2 "chránička kamerového systému</t>
  </si>
  <si>
    <t>10*2+0,5*2 "kabel VO (SO 432)</t>
  </si>
  <si>
    <t>10*4+0,8*4+10+2+11+2 "kanalizace (SO 302)</t>
  </si>
  <si>
    <t>44*2+1*2 "kabelový žlab + bet. obruby a bet. lože a lampy</t>
  </si>
  <si>
    <t>10*2+0,5*2 "chránička vedoucí k rozvaděči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</si>
  <si>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</si>
  <si>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</si>
  <si>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618111592</t>
  </si>
  <si>
    <t>100 "mezi stropem kotelny a liniovým žlabem</t>
  </si>
  <si>
    <t>10*0,5+11*0,5 "chránička kamerového systému</t>
  </si>
  <si>
    <t>10*0,5 "kabel VO (SO 432)</t>
  </si>
  <si>
    <t>10*2*0,8 "kanalizace (SO 302)</t>
  </si>
  <si>
    <t>42*0,5 "liniový žlab</t>
  </si>
  <si>
    <t>41,5*1 "kabelový žlab + bet. obruby a bet. lože</t>
  </si>
  <si>
    <t>1*1*2 "lampy VO (SO 432)</t>
  </si>
  <si>
    <t>11*2 "část výkopu lapolu (SO 302)</t>
  </si>
  <si>
    <t>113155112</t>
  </si>
  <si>
    <t>Frézování betonového podkladu nebo krytu s naložením na dopravní prostředek plochy do 500 m2 bez překážek v trase pruhu šířky do 0,5 m, tloušťky vrstvy 40 mm</t>
  </si>
  <si>
    <t>188106976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</si>
  <si>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betonového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</si>
  <si>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Poznámka k položce:_x000d_
v ploše potřebného položení min. tl. vrstvy ACO 11</t>
  </si>
  <si>
    <t>351804963</t>
  </si>
  <si>
    <t>103 "kanalizace (SO 302)</t>
  </si>
  <si>
    <t>68+66 "základy ze ztraceného bednění pro zastřešení</t>
  </si>
  <si>
    <t>10+3+35 "chráničky kamerového systému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</si>
  <si>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</si>
  <si>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</si>
  <si>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-866416397</t>
  </si>
  <si>
    <t>98 "kanalizace (SO 302)</t>
  </si>
  <si>
    <t>53 "základy ze ztraceného bednění pro zastřešení</t>
  </si>
  <si>
    <t>10 "chráničky kamerového systému</t>
  </si>
  <si>
    <t>132351104</t>
  </si>
  <si>
    <t>Hloubení nezapažených rýh šířky do 800 mm strojně s urovnáním dna do předepsaného profilu a spádu v hornině třídy těžitelnosti II skupiny 4 přes 100 m3</t>
  </si>
  <si>
    <t>1881954797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</si>
  <si>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</si>
  <si>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(33,495*1,1*0,75)+(33,93*1,1*0,75) "základy ze ztraceného bednění</t>
  </si>
  <si>
    <t>55 "mezi stropem kotelny a liniovým žlabem</t>
  </si>
  <si>
    <t>10 "ostatní</t>
  </si>
  <si>
    <t>162651132</t>
  </si>
  <si>
    <t>Vodorovné přemístění výkopku nebo sypaniny po suchu na obvyklém dopravním prostředku, bez naložení výkopku, avšak se složením bez rozhrnutí z horniny třídy těžitelnosti II na vzdálenost skupiny 4 a 5 na vzdálenost přes 4 000 do 5 000 m</t>
  </si>
  <si>
    <t>-748325916</t>
  </si>
  <si>
    <t>120,64 "hloubení rýh</t>
  </si>
  <si>
    <t>60*0,15 "sejmutá ornice</t>
  </si>
  <si>
    <t>805582767</t>
  </si>
  <si>
    <t>60*0,15 "sejmutá ornice na sklad investora</t>
  </si>
  <si>
    <t>-71455499</t>
  </si>
  <si>
    <t>120,626*1,9</t>
  </si>
  <si>
    <t>113107237</t>
  </si>
  <si>
    <t>Odstranění podkladů nebo krytů strojně plochy jednotlivě přes 200 m2 s přemístěním hmot na skládku na vzdálenost do 20 m nebo s naložením na dopravní prostředek z betonu vyztuženého sítěmi, o tl. vrstvy přes 150 do 300 mm</t>
  </si>
  <si>
    <t>-237028564</t>
  </si>
  <si>
    <t>Poznámka k položce:_x000d_
stávající betonová vrstva podlahy uhelny na stropě kotelny</t>
  </si>
  <si>
    <t>442</t>
  </si>
  <si>
    <t>-30 "prostupy stávající podlahou (viz SO 701)</t>
  </si>
  <si>
    <t>713120821</t>
  </si>
  <si>
    <t>Odstranění tepelné izolace podlah z rohoží, pásů, dílců, desek, bloků podlah volně kladených nebo mezi trámy z polystyrenu, tloušťka izolace suchého, tloušťka izolace do 100 mm</t>
  </si>
  <si>
    <t>-1741495118</t>
  </si>
  <si>
    <t xml:space="preserve">Poznámka k souboru cen:_x000d_
1. Ceny se používají pro odstraňování jednovrstvé a dvouvrstvé izolace, další vrstvy se oceňují individuálně._x000d_
2. U cen odstraňování polystyrenu připevněného lepením nerozlišujeme způsob nalepení._x000d_
3. V ceně nejsou započteny náklady na odstranění separačních vrstev. Tyto práce lze oceňovat příslušnými cenami katalogu 800–711 Izolace proti vodě, vlhkosti a plynům._x000d_
</t>
  </si>
  <si>
    <t>Poznámka k položce:_x000d_
stávající vrstva izolace podlahy uhelny na stropě kotelny_x000d_
odvoz na sklad investora</t>
  </si>
  <si>
    <t>938908411</t>
  </si>
  <si>
    <t>Čištění vozovek splachováním vodou povrchu podkladu nebo krytu živičného, betonového nebo dlážděného</t>
  </si>
  <si>
    <t>140337653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</si>
  <si>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</si>
  <si>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Poznámka k položce:_x000d_
očištění asflatové a betonové plochy (mimo betonového stropu kotelny) tlakovou vodou_x000d_
včetně odvozu a složení zbytkových částí vzniklých po očištění na skládku</t>
  </si>
  <si>
    <t>641-218 "betonové plochy</t>
  </si>
  <si>
    <t>900-161 "asfaltové plochy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</si>
  <si>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</si>
  <si>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</si>
  <si>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2083592545</t>
  </si>
  <si>
    <t>Poznámka k položce:_x000d_
očištění betonového stropu kotelny_x000d_
včetně odvozu a složení zbytkových částí vzniklých po očištění na skládku</t>
  </si>
  <si>
    <t>-1215276042</t>
  </si>
  <si>
    <t>Poznámka k položce:_x000d_
včetně betonových základů</t>
  </si>
  <si>
    <t>-2108493455</t>
  </si>
  <si>
    <t>Poznámka k položce:_x000d_
včetně odvozu a složení na skládku</t>
  </si>
  <si>
    <t>976092322</t>
  </si>
  <si>
    <t>Vybourání drobných zařízení odvodňovačů, na kamenných a betonových mostech, s prozatímním zakrytím otvorů po nich s odpadním potrubím obrubníkových</t>
  </si>
  <si>
    <t>14736570</t>
  </si>
  <si>
    <t>877310430</t>
  </si>
  <si>
    <t>Montáž tvarovek na kanalizačním plastovém potrubí z polypropylenu PP korugovaného spojek, redukcí nebo navrtávacích sedel DN 150</t>
  </si>
  <si>
    <t>-125529811</t>
  </si>
  <si>
    <t>Poznámka k položce:_x000d_
zaslepení stáv přípojek na úrovni řadu_x000d_
včetně výkopu 1,5 m x 2 m a potřebného pažení</t>
  </si>
  <si>
    <t>28614782</t>
  </si>
  <si>
    <t>záslepka 200mm</t>
  </si>
  <si>
    <t>-1892553753</t>
  </si>
  <si>
    <t>1080819286</t>
  </si>
  <si>
    <t>-1432470138</t>
  </si>
  <si>
    <t>941211111</t>
  </si>
  <si>
    <t>Montáž lešení řadového rámového lehkého zatížení do 200 kg/m2 š. do 0,9 m v do 10 m</t>
  </si>
  <si>
    <t>721557650</t>
  </si>
  <si>
    <t>Poznámka k položce:_x000d_
lešení na střeše kotelny_x000d_
lešení po dobu demolice_x000d_
včetně provizorního zakrytí střešní lepenky a prken pod stojky</t>
  </si>
  <si>
    <t>941211211</t>
  </si>
  <si>
    <t>Příplatek k lešení řadovému rámovému lehkému š. 0,9 m v do 10 m za první a ZKD den použití</t>
  </si>
  <si>
    <t>-125807384</t>
  </si>
  <si>
    <t>80*90</t>
  </si>
  <si>
    <t>941211811</t>
  </si>
  <si>
    <t>Demontáž lešení řadového rámového lehkého zatížení do 200 kg/m2 š do 0,9 m v do 10 m</t>
  </si>
  <si>
    <t>1026589483</t>
  </si>
  <si>
    <t>IP 011</t>
  </si>
  <si>
    <t>Odstranění části oplechování střechy kotelny</t>
  </si>
  <si>
    <t>854209929</t>
  </si>
  <si>
    <t>Poznámka k položce:_x000d_
na skládku investora</t>
  </si>
  <si>
    <t>IP 012</t>
  </si>
  <si>
    <t>Demontáž antény</t>
  </si>
  <si>
    <t>-2038029619</t>
  </si>
  <si>
    <t>IP 013</t>
  </si>
  <si>
    <t>Demontáž a odpojení hromosvodu</t>
  </si>
  <si>
    <t>966045996</t>
  </si>
  <si>
    <t>997006002</t>
  </si>
  <si>
    <t>Úprava stavebního odpadu třídění na jednotlivé druhy</t>
  </si>
  <si>
    <t>1710322853</t>
  </si>
  <si>
    <t xml:space="preserve">Poznámka k souboru cen:_x000d_
1. Množství měrných jednotek u ceny -6002 se určuje v t odpadu před roztříděním._x000d_
2. V ceně -6003 jsou započteny náklady na pytlování závadného odpadu, např. trusu, dřeva napadeného škůdci nebo hnilobou, apod._x000d_
</t>
  </si>
  <si>
    <t>Poznámka k položce:_x000d_
odpad vzniklý z prací specifikovaných v SO 001b</t>
  </si>
  <si>
    <t>959523206</t>
  </si>
  <si>
    <t>Poznámka k položce:_x000d_
Bude čerpáno na základě skutečnosti po odsouhlasení TDI a investora</t>
  </si>
  <si>
    <t>509,215 "odpad vzniklý z prací v SO 001b</t>
  </si>
  <si>
    <t>192*2,2 "betonové panely z demolice haly</t>
  </si>
  <si>
    <t>242*1,9 "zdivo z cihel a tvárnic z demolice haly</t>
  </si>
  <si>
    <t>-1008567644</t>
  </si>
  <si>
    <t>1015903583</t>
  </si>
  <si>
    <t>Poznámka k položce:_x000d_
skládka Chocovice_x000d_
Bude čerpáno na základě skutečnosti po odsouhlasení TDI a investora</t>
  </si>
  <si>
    <t>509,215*5 "odpad vzniklý z prací v SO 001b</t>
  </si>
  <si>
    <t>192*2,2*5 "betonové panely z demolice haly</t>
  </si>
  <si>
    <t>242*1,9*5 "zdivo z cihel a tvárnic z demolice haly</t>
  </si>
  <si>
    <t>997013861</t>
  </si>
  <si>
    <t>Poplatek za uložení stavebního odpadu na recyklační skládce (skládkovné) z prostého betonu zatříděného do Katalogu odpadů pod kódem 17 01 01</t>
  </si>
  <si>
    <t>1456523337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</si>
  <si>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</si>
  <si>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997013862</t>
  </si>
  <si>
    <t>Poplatek za uložení stavebního odpadu na recyklační skládce (skládkovné) z armovaného betonu zatříděného do Katalogu odpadů pod kódem 17 01 01</t>
  </si>
  <si>
    <t>-1316683074</t>
  </si>
  <si>
    <t>997013863</t>
  </si>
  <si>
    <t>Poplatek za uložení stavebního odpadu na recyklační skládce (skládkovné) cihelného zatříděného do Katalogu odpadů pod kódem 17 01 02</t>
  </si>
  <si>
    <t>238235019</t>
  </si>
  <si>
    <t>15627949</t>
  </si>
  <si>
    <t>SO 102 - Nové parkoviště - Terea Cheb</t>
  </si>
  <si>
    <t xml:space="preserve">    5.1 - Cementobetonový kryt parkoviště - typ konstrukce D (nad budovou)</t>
  </si>
  <si>
    <t xml:space="preserve">    700 - Odvodňovací liniový žlab spádovaný d. 42 m se dvěma vpustmi</t>
  </si>
  <si>
    <t>-942427050</t>
  </si>
  <si>
    <t>0,87*60 "mezi stropem kotelny a liniovým žlabem</t>
  </si>
  <si>
    <t>0,21*33,495+0,08*33,495+0,21*33,93+0,04*33,93 "pasy ze ztraceného bednění</t>
  </si>
  <si>
    <t>482851119</t>
  </si>
  <si>
    <t>70,396*1,9</t>
  </si>
  <si>
    <t>1177985914</t>
  </si>
  <si>
    <t>Poznámka k položce:_x000d_
konstrukce typ H</t>
  </si>
  <si>
    <t>24 "chrán. kamerového systému</t>
  </si>
  <si>
    <t>100 "kanalizace</t>
  </si>
  <si>
    <t>0,5*33,495+0,5*33,93+0,1*33,93 "pasy</t>
  </si>
  <si>
    <t>182351023</t>
  </si>
  <si>
    <t>Rozprostření a urovnání ornice ve svahu sklonu přes 1:5 strojně při souvislé ploše do 100 m2, tl. vrstvy do 200 mm</t>
  </si>
  <si>
    <t>-5123216</t>
  </si>
  <si>
    <t>Nákup ornice</t>
  </si>
  <si>
    <t>-725561890</t>
  </si>
  <si>
    <t>50*0,15*1,90</t>
  </si>
  <si>
    <t>181411132</t>
  </si>
  <si>
    <t>Založení trávníku na půdě předem připravené plochy do 1000 m2 výsevem včetně utažení parkového na svahu přes 1:5 do 1:2</t>
  </si>
  <si>
    <t>-1066611607</t>
  </si>
  <si>
    <t>-1438701585</t>
  </si>
  <si>
    <t>50*0,03</t>
  </si>
  <si>
    <t>1281311579</t>
  </si>
  <si>
    <t>50*0,01*4 "trávník</t>
  </si>
  <si>
    <t>1676445227</t>
  </si>
  <si>
    <t>895 "konstruke typ H, G</t>
  </si>
  <si>
    <t>577154111</t>
  </si>
  <si>
    <t>Asfaltový beton vrstva obrusná ACO 11 (ABS) tř. I tl od 40 do 80 mm š do 3 m z nemodifikovaného asfaltu</t>
  </si>
  <si>
    <t>629973275</t>
  </si>
  <si>
    <t>511 "konstrukce typ F, CH</t>
  </si>
  <si>
    <t>565175122</t>
  </si>
  <si>
    <t>Asfaltový beton vrstva podkladní ACP 16 (obalované kamenivo OKS) tl od 70 do 150 mm š přes 3 m</t>
  </si>
  <si>
    <t>682126630</t>
  </si>
  <si>
    <t>Poznámka k položce:_x000d_
konstrukce typ H, G</t>
  </si>
  <si>
    <t>1197492480</t>
  </si>
  <si>
    <t>Poznámka k položce:_x000d_
konstrukce typ F, G, H, CH</t>
  </si>
  <si>
    <t>(895-161,106)*2+511</t>
  </si>
  <si>
    <t>581124115</t>
  </si>
  <si>
    <t>Kryt z betonu tl. 150 mm</t>
  </si>
  <si>
    <t>458957644</t>
  </si>
  <si>
    <t xml:space="preserve">Poznámka k souboru cen:_x000d_
1. V cenách nejsou započteny náklady na popř. projektem předepsané:_x000d_
a) živičné postřiky, nátěry nebo mezivrstvy, které se oceňují cenami souborů cen stavebního dílu 57 Kryty pozemních komunikací,_x000d_
b) vložky z lepenky, které se oceňují cenami souboru cen 919 7. -51 Vložka pod litý asfalt,_x000d_
c) dilatační spáry řezané a vkládané, které se oceňují cenami souborů cen 911 11-1 Řezání dilatačních spár a 911 12-. Těsnění dilatačních spár,_x000d_
d) postřiky povrchu ochrannou emulzí, které se oceňují cenou 919 74-8111 Postřik cementobetonového povrchu krytu nebo podkladu ochrannou emulzí,_x000d_
e) ošetření povrchu betonového krytu vodou, které se oceňují cenou 919 74-1111 Ošetření cementobetonové plochy vodou._x000d_
</t>
  </si>
  <si>
    <t>Poznámka k položce:_x000d_
vybetonování desky z betonu mezi liniovým žlabem a stropem kotelny a v konstrukci typ CH (150+150 mm)</t>
  </si>
  <si>
    <t>93 "mezi liniovým žlabem a stropem kotelny</t>
  </si>
  <si>
    <t>55*2 "konstrukce typ CH (150 mm + 150 mm)</t>
  </si>
  <si>
    <t>919799642</t>
  </si>
  <si>
    <t>Poznámka k položce:_x000d_
Konstrukce typ H_x000d_
150 mm ŠDa 0/32_x000d_
150 mm ŠDb 0/63</t>
  </si>
  <si>
    <t>161,106*2</t>
  </si>
  <si>
    <t>-937648134</t>
  </si>
  <si>
    <t>161,106 "konstrukce typ H</t>
  </si>
  <si>
    <t>599141111</t>
  </si>
  <si>
    <t>Vyplnění spár mezi silničními dílci jakékoliv tloušťky živičnou zálivkou</t>
  </si>
  <si>
    <t>2001151607</t>
  </si>
  <si>
    <t xml:space="preserve">Poznámka k souboru cen:_x000d_
1. Ceny lze použít i pro vyplnění spár podkladu z betonu prostého, který se oceňuje cenami souboru cen 567 1 . - . . Podklad z prostého betonu._x000d_
2. V ceně 14-1111 jsou započteny i náklady na vyčištění spár._x000d_
</t>
  </si>
  <si>
    <t>60+10*2+42*2+78</t>
  </si>
  <si>
    <t>5.1</t>
  </si>
  <si>
    <t>Cementobetonový kryt parkoviště - typ konstrukce D (nad budovou)</t>
  </si>
  <si>
    <t>581131314</t>
  </si>
  <si>
    <t>Kryt cementobetonový vozovek skupiny CB III tl 180 mm</t>
  </si>
  <si>
    <t>-463516382</t>
  </si>
  <si>
    <t>Poznámka k položce:_x000d_
konstrukce typ D+ E</t>
  </si>
  <si>
    <t>442+93</t>
  </si>
  <si>
    <t>919716111</t>
  </si>
  <si>
    <t>Ocelová výztuž cementobetonového krytu ze svařovaných sítí hmotnosti do 7,5 kg/m2</t>
  </si>
  <si>
    <t>-1832554265</t>
  </si>
  <si>
    <t>Poznámka k položce:_x000d_
2 x Kari síť 6/100/100</t>
  </si>
  <si>
    <t>535*0,00444*2</t>
  </si>
  <si>
    <t>919732111</t>
  </si>
  <si>
    <t>Zdrsnění povrchu cementobetonového krytu striáží</t>
  </si>
  <si>
    <t>1531358196</t>
  </si>
  <si>
    <t xml:space="preserve">Poznámka k souboru cen:_x000d_
1. Cena je určena pro broušení:_x000d_
a) cementobetonového krytu v místě pracovní spáry,_x000d_
b) krytu v místě přechodové příčné spáry mezi cementobetonovým a živičným krytem,_x000d_
c) (odstranění) vodorovného značení z nátěrových hmot provedených na krytech cementobetonových nebo živičných komunikací, letišť a ploch,_x000d_
d) cementobetonového krytu předepsaného projektem provést s rovností povrchu větší, než je rovnost povrchu krytu stanovená příslušnou technickou normou._x000d_
2. Cenu nelze použít pro broušení krytu v místech přerušení způsobených technologickými poruchami nebo přerušením betonáže vlivem nepříznivého počasí._x000d_
3. Broušení cementobetonového krytu za každé další i započaté 2 mm tloušťky přes 2 mm se oceňuje touto cenou._x000d_
</t>
  </si>
  <si>
    <t>634911124</t>
  </si>
  <si>
    <t>Řezání dilatačních spár š 10 mm hl do 180 mm v čerstvém CB krytu</t>
  </si>
  <si>
    <t>-1753221139</t>
  </si>
  <si>
    <t>60+8,93*11+8,84*2</t>
  </si>
  <si>
    <t>634662111</t>
  </si>
  <si>
    <t>Výplň dilatačních spar šířky do 10 mm v CB krytu tmelem, dilatačním páskem a utěsnění těsnícím provazcem</t>
  </si>
  <si>
    <t>82663943</t>
  </si>
  <si>
    <t>60+8,93*11+8,84*2 "hl. 180 mm</t>
  </si>
  <si>
    <t>42 "hl. 328 mm (u liniového žlabu)</t>
  </si>
  <si>
    <t>78 "hl. 332 (u atiky)</t>
  </si>
  <si>
    <t>59042144</t>
  </si>
  <si>
    <t>páska dilatační z pěnového PE š 180mm</t>
  </si>
  <si>
    <t>735686283</t>
  </si>
  <si>
    <t>59042145</t>
  </si>
  <si>
    <t>páska dilatační z pěnového PE š 200mm</t>
  </si>
  <si>
    <t>2132789597</t>
  </si>
  <si>
    <t>78*2 "spára hl. 332 mm</t>
  </si>
  <si>
    <t>42*2 "spára hl. 328 mm</t>
  </si>
  <si>
    <t>23153003</t>
  </si>
  <si>
    <t>tmel akrylátový disperzní dilatační</t>
  </si>
  <si>
    <t>litr</t>
  </si>
  <si>
    <t>1447761390</t>
  </si>
  <si>
    <t>(60+8,93*11+8,84*2)*0,01*0,01*1000 "hl. 180 mm</t>
  </si>
  <si>
    <t>42*0,01*0,01*1000 "hl. 328 mm (u liniového žlabu)</t>
  </si>
  <si>
    <t>78*0,01*0,01*1000 "hl. 332 (u atiky)</t>
  </si>
  <si>
    <t>28344100</t>
  </si>
  <si>
    <t>profil těsnící pro dilatační spáry komunikací z PE D 10mm</t>
  </si>
  <si>
    <t>-1755062690</t>
  </si>
  <si>
    <t>713191132</t>
  </si>
  <si>
    <t>Montáž izolace tepelné podlah, stropů vrchem nebo střech překrytí separační geotextilií</t>
  </si>
  <si>
    <t>-1284106224</t>
  </si>
  <si>
    <t>442+1,5*60 "geotextilie</t>
  </si>
  <si>
    <t>69311088</t>
  </si>
  <si>
    <t>geotextilie netkaná separační, ochranná, filtrační, drenážní PES 500g/m2</t>
  </si>
  <si>
    <t>750190850</t>
  </si>
  <si>
    <t>1,5*60 "ochrana svislé izolace kotelny</t>
  </si>
  <si>
    <t>442*1,1 "Přepočtené koeficientem množství</t>
  </si>
  <si>
    <t>711141559</t>
  </si>
  <si>
    <t>Provedení izolace proti zemní vlhkosti pásy přitavením vodorovné NAIP</t>
  </si>
  <si>
    <t>-746273881</t>
  </si>
  <si>
    <t>442*3</t>
  </si>
  <si>
    <t>711142559</t>
  </si>
  <si>
    <t>Provedení izolace proti zemní vlhkosti pásy přitavením svislé NAIP</t>
  </si>
  <si>
    <t>1394581124</t>
  </si>
  <si>
    <t>1*60</t>
  </si>
  <si>
    <t>62855001</t>
  </si>
  <si>
    <t>pás asfaltový natavitelný modifikovaný SBS tl 4,0mm s vložkou z polyesterové rohože a spalitelnou PE fólií nebo jemnozrnným minerálním posypem na horním povrchu</t>
  </si>
  <si>
    <t>1134968830</t>
  </si>
  <si>
    <t>(1326+60)*1,15 "Přepočtené koeficientem množství</t>
  </si>
  <si>
    <t>713141111</t>
  </si>
  <si>
    <t>Montáž izolace tepelné střech plochých lepené asfaltem plně 1 vrstva rohoží, pásů, dílců, desek</t>
  </si>
  <si>
    <t>270212198</t>
  </si>
  <si>
    <t>28376453</t>
  </si>
  <si>
    <t>deska z polystyrénu XPS, hrana polodrážková a hladký povrch 500kPa tl 40mm</t>
  </si>
  <si>
    <t>-207268373</t>
  </si>
  <si>
    <t>442*1,02 "Přepočtené koeficientem množství</t>
  </si>
  <si>
    <t>713141321</t>
  </si>
  <si>
    <t>Montáž izolace tepelné střech plochých lepené asfaltem zplna, spádová vrstva</t>
  </si>
  <si>
    <t>435986731</t>
  </si>
  <si>
    <t>28376143</t>
  </si>
  <si>
    <t>klín izolační z pěnového polystyrenu EPS 200 spádový</t>
  </si>
  <si>
    <t>1555403076</t>
  </si>
  <si>
    <t>442*0,06</t>
  </si>
  <si>
    <t>28329011</t>
  </si>
  <si>
    <t>fólie PE vyztužená pro parotěsnou vrstvu (reakce na oheň - třída F) 110g/m2</t>
  </si>
  <si>
    <t>1066400183</t>
  </si>
  <si>
    <t>711111001</t>
  </si>
  <si>
    <t>Provedení izolace proti zemní vlhkosti vodorovné za studena nátěrem penetračním</t>
  </si>
  <si>
    <t>-2027149439</t>
  </si>
  <si>
    <t>442 "vodorovná</t>
  </si>
  <si>
    <t>1*60 "svislá</t>
  </si>
  <si>
    <t>11163150</t>
  </si>
  <si>
    <t>lak penetrační asfaltový</t>
  </si>
  <si>
    <t>-1193668529</t>
  </si>
  <si>
    <t>502*0,0003 "Přepočtené koeficientem množství</t>
  </si>
  <si>
    <t>700</t>
  </si>
  <si>
    <t>Odvodňovací liniový žlab spádovaný d. 42 m se dvěma vpustmi</t>
  </si>
  <si>
    <t>935113112</t>
  </si>
  <si>
    <t>Osazení odvodňovacího žlabu s krycím roštem polymerbetonového šířky 150 mm</t>
  </si>
  <si>
    <t>483309794</t>
  </si>
  <si>
    <t xml:space="preserve">Poznámka k souboru cen:_x000d_
1. V cenách jsou započteny i náklady na předepsané obetonování a lože z betonu._x000d_
2. V cenách nejsou započteny náklady na odvodňovací žlab s příslušenstvím; tyto náklady se oceňují ve specifikaci._x000d_
</t>
  </si>
  <si>
    <t>Poznámka k položce:_x000d_
včetně betonového lože z betonu C 25/30 nXF4 tl. 0,15 m a zhutnění rýhy před pokládkou betonového lože</t>
  </si>
  <si>
    <t>712840</t>
  </si>
  <si>
    <t>Rošt 150 litinový můstkový 12/147, D400, dl. 0,5 m</t>
  </si>
  <si>
    <t>-604624792</t>
  </si>
  <si>
    <t>713300</t>
  </si>
  <si>
    <t>SV1500.0 žlab s pozink hranou dl. 1m bez spádu</t>
  </si>
  <si>
    <t>-378047772</t>
  </si>
  <si>
    <t>713312</t>
  </si>
  <si>
    <t>SV1501 žlab s pozink hranou dl. 1m se spádem dna</t>
  </si>
  <si>
    <t>-430277974</t>
  </si>
  <si>
    <t>713314</t>
  </si>
  <si>
    <t>SV1502 žlab s pozink hranou dl. 1m se spádem dna</t>
  </si>
  <si>
    <t>-1128768147</t>
  </si>
  <si>
    <t>713316</t>
  </si>
  <si>
    <t>SV1503 žlab s pozink hranou dl. 1m se spádem dna</t>
  </si>
  <si>
    <t>-1433322708</t>
  </si>
  <si>
    <t>713318</t>
  </si>
  <si>
    <t>SV1504 žlab s pozink hranou dl. 1m se spádem dna</t>
  </si>
  <si>
    <t>-2146061892</t>
  </si>
  <si>
    <t>713320</t>
  </si>
  <si>
    <t>SV1505 žlab s pozink hranou dl. 1m se spádem dna</t>
  </si>
  <si>
    <t>217327625</t>
  </si>
  <si>
    <t>713326</t>
  </si>
  <si>
    <t>SV1500 vpust vč. kalové jímky; pro napojení DN150; dl. 0,5m</t>
  </si>
  <si>
    <t>-2128691885</t>
  </si>
  <si>
    <t>713336</t>
  </si>
  <si>
    <t>SV1510.0 žlab s pozink hranou dl. 1m bez spádu</t>
  </si>
  <si>
    <t>-1556400409</t>
  </si>
  <si>
    <t>713348</t>
  </si>
  <si>
    <t>SV1506 žlab s pozink hranou dl. 1m se spádem dna</t>
  </si>
  <si>
    <t>-1554642774</t>
  </si>
  <si>
    <t>713350</t>
  </si>
  <si>
    <t>SV1507 žlab s pozink hranou dl. 1m se spádem dna</t>
  </si>
  <si>
    <t>506165037</t>
  </si>
  <si>
    <t>713352</t>
  </si>
  <si>
    <t>SV1508 žlab s pozink hranou dl. 1m se spádem dna</t>
  </si>
  <si>
    <t>862724702</t>
  </si>
  <si>
    <t>713354</t>
  </si>
  <si>
    <t>SV1509 žlab s pozink hranou dl. 1m se spádem dna</t>
  </si>
  <si>
    <t>1382847219</t>
  </si>
  <si>
    <t>713356</t>
  </si>
  <si>
    <t>SV1510 žlab s pozink hranou dl. 1m se spádem dna</t>
  </si>
  <si>
    <t>306145923</t>
  </si>
  <si>
    <t>713358</t>
  </si>
  <si>
    <t>SV 1500-20. SE Čelní stěna</t>
  </si>
  <si>
    <t>-1957874289</t>
  </si>
  <si>
    <t>279113132</t>
  </si>
  <si>
    <t>Základové zdi z tvárnic ztraceného bednění včetně výplně z betonu bez zvláštních nároků na vliv prostředí třídy C 16/20, tloušťky zdiva přes 150 do 200 mm</t>
  </si>
  <si>
    <t>-247866566</t>
  </si>
  <si>
    <t xml:space="preserve">Poznámka k souboru cen:_x000d_
1. V cenách jsou započteny i náklady na dodání a uložení betonu._x000d_
2. V cenách nejsou započteny náklady na dodání a uložení betonářské výztuže; tyto se oceňují cenami souboru cen 279 36- . . Výztuž základových zdí nosných._x000d_
3. Množství jednotek se určuje v m2 plochy zdiva._x000d_
</t>
  </si>
  <si>
    <t>Poznámka k položce:_x000d_
včetně lože z betonu C 20/25 tl. 100 mm_x000d_
včetně dilatačních EPS o tl. 1 cm po 6 m</t>
  </si>
  <si>
    <t>0,75*33,93</t>
  </si>
  <si>
    <t>0,75*33,495</t>
  </si>
  <si>
    <t>59515408</t>
  </si>
  <si>
    <t>tvárnice ztraceného bednění betonová pro zdivo tl 500mm</t>
  </si>
  <si>
    <t>249650748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</si>
  <si>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</si>
  <si>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</si>
  <si>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1061708796</t>
  </si>
  <si>
    <t>581114113</t>
  </si>
  <si>
    <t>Betonový práh tl 100 mm</t>
  </si>
  <si>
    <t>-959619394</t>
  </si>
  <si>
    <t>Poznámka k položce:_x000d_
Práh z betonu C 30/37 na ztraceném bednění místo obruby s fazetou</t>
  </si>
  <si>
    <t>33,495*0,5</t>
  </si>
  <si>
    <t>348351211</t>
  </si>
  <si>
    <t>Bednění prahu plné zřízení</t>
  </si>
  <si>
    <t>-1200338108</t>
  </si>
  <si>
    <t xml:space="preserve">Poznámka k souboru cen:_x000d_
1. Množství měrných jednotek se určuje v m2 rozvinuté obedňované plochy_x000d_
</t>
  </si>
  <si>
    <t>Poznámka k položce:_x000d_
včetně materiálu pro bednění</t>
  </si>
  <si>
    <t>33,495*0,1*2</t>
  </si>
  <si>
    <t>348351212</t>
  </si>
  <si>
    <t>Bednění prahu plné odstranění</t>
  </si>
  <si>
    <t>-2128976103</t>
  </si>
  <si>
    <t>60</t>
  </si>
  <si>
    <t>-935168601</t>
  </si>
  <si>
    <t>61</t>
  </si>
  <si>
    <t>dlažba tvar čtverec kamenná barevná</t>
  </si>
  <si>
    <t>-286776249</t>
  </si>
  <si>
    <t>62</t>
  </si>
  <si>
    <t>912211131</t>
  </si>
  <si>
    <t>Montáž směrového sloupku plastového pružného - balisety přišroubováním k podkladu</t>
  </si>
  <si>
    <t>-571103221</t>
  </si>
  <si>
    <t xml:space="preserve">Poznámka k souboru cen:_x000d_
1. V cenách jsou započteny i náklady:_x000d_
a) u cen 912 21-1111 a -1112 na vykopání jamek pro sloupky s odhozením výkopku na hromadu nebo naložením na dopravní prostředek,_x000d_
b) u ceny 912 21-1121 na spojovací materiál,_x000d_
c) u ceny 912 21-1131 na vyvrtání otvoru a lepidlo._x000d_
2. V cenách nejsou započteny náklady:_x000d_
a) na dodání sloupku, tyto se oceňují ve specifikaci,_x000d_
b) u ceny 912 21-1131 i na spojovací materiál, který je součástí dodávky sloupku,_x000d_
c) odklizení výkopku, tyto se oceňují cenami části A 01 katalogu 800-1 Zemní práce._x000d_
</t>
  </si>
  <si>
    <t>Poznámka k položce:_x000d_
včetně betonového základu</t>
  </si>
  <si>
    <t>63</t>
  </si>
  <si>
    <t>56288000</t>
  </si>
  <si>
    <t>sloupek plastový baliseta</t>
  </si>
  <si>
    <t>-746855823</t>
  </si>
  <si>
    <t>64</t>
  </si>
  <si>
    <t>-828080707</t>
  </si>
  <si>
    <t>65</t>
  </si>
  <si>
    <t>-2135080538</t>
  </si>
  <si>
    <t>66</t>
  </si>
  <si>
    <t>1223812801</t>
  </si>
  <si>
    <t>67</t>
  </si>
  <si>
    <t>-939094783</t>
  </si>
  <si>
    <t>0,980392156862744*1,02 'Přepočtené koeficientem množství</t>
  </si>
  <si>
    <t>68</t>
  </si>
  <si>
    <t>40445650</t>
  </si>
  <si>
    <t>dodatkové tabulky E7, E12, E13 500x300mm</t>
  </si>
  <si>
    <t>1804147359</t>
  </si>
  <si>
    <t>69</t>
  </si>
  <si>
    <t>40445625</t>
  </si>
  <si>
    <t>informativní značky provozní IP8, IP9, IP11-IP13 500x700mm</t>
  </si>
  <si>
    <t>-1195125394</t>
  </si>
  <si>
    <t>70</t>
  </si>
  <si>
    <t>Předznačení vodorovného liniového značení</t>
  </si>
  <si>
    <t>100540787</t>
  </si>
  <si>
    <t>5,5*4+5,59*19+5*15+5*15+6,44+6,34+6,28+6,25+6,21+6,16+6,10+6,05+5,99+5,93+5,87+5,81+5,72+5,52+5,03 "V10b stání kolmé</t>
  </si>
  <si>
    <t>40,5*2 "ukončení parkovacích stání</t>
  </si>
  <si>
    <t>71</t>
  </si>
  <si>
    <t>-1323644563</t>
  </si>
  <si>
    <t>72</t>
  </si>
  <si>
    <t>915621111</t>
  </si>
  <si>
    <t>Předznačení vodorovného plošného značení</t>
  </si>
  <si>
    <t>-1919799464</t>
  </si>
  <si>
    <t>50+11+17*2 "V13 šíkmé rovnoběžné čáry</t>
  </si>
  <si>
    <t>72*0,3 "čísla parkovacích stání</t>
  </si>
  <si>
    <t>73</t>
  </si>
  <si>
    <t>915231111</t>
  </si>
  <si>
    <t>Vodorovné dopravní značení plošné bílý plast</t>
  </si>
  <si>
    <t>1476803229</t>
  </si>
  <si>
    <t>74</t>
  </si>
  <si>
    <t>2110680411</t>
  </si>
  <si>
    <t>41,5*2 "bet. obruba 100x250x1000</t>
  </si>
  <si>
    <t>27,5+17,5 "bet. obruba 150*250*1000</t>
  </si>
  <si>
    <t>75</t>
  </si>
  <si>
    <t>-1364995063</t>
  </si>
  <si>
    <t>27,5+17,5</t>
  </si>
  <si>
    <t>45*1,02 'Přepočtené koeficientem množství</t>
  </si>
  <si>
    <t>76</t>
  </si>
  <si>
    <t>59217017</t>
  </si>
  <si>
    <t>obrubník betonový chodníkový 1000x100x250mm</t>
  </si>
  <si>
    <t>1902783482</t>
  </si>
  <si>
    <t>41,5*2</t>
  </si>
  <si>
    <t>77</t>
  </si>
  <si>
    <t>1773859284</t>
  </si>
  <si>
    <t>18*4+25*10+18*4</t>
  </si>
  <si>
    <t>78</t>
  </si>
  <si>
    <t>-1029225577</t>
  </si>
  <si>
    <t>394*90</t>
  </si>
  <si>
    <t>79</t>
  </si>
  <si>
    <t>624400354</t>
  </si>
  <si>
    <t>80</t>
  </si>
  <si>
    <t>Oplechování stávající atiky kotelny</t>
  </si>
  <si>
    <t>1421133869</t>
  </si>
  <si>
    <t>Poznámka k položce:_x000d_
práce+materiál</t>
  </si>
  <si>
    <t>81</t>
  </si>
  <si>
    <t>Montáž antény - kotelna</t>
  </si>
  <si>
    <t>421145802</t>
  </si>
  <si>
    <t>82</t>
  </si>
  <si>
    <t>Montáž a zapojení hromosvodu - kotelna</t>
  </si>
  <si>
    <t>-331869300</t>
  </si>
  <si>
    <t>83</t>
  </si>
  <si>
    <t>IP 014</t>
  </si>
  <si>
    <t>Montáž billboardu velikosti 2x2 m s provozním řádem parkoviště na stěnu</t>
  </si>
  <si>
    <t>-1988246119</t>
  </si>
  <si>
    <t>Poznámka k položce:_x000d_
včetně výroby, nákupu a dopravy samotného billboardu</t>
  </si>
  <si>
    <t>84</t>
  </si>
  <si>
    <t>317321018</t>
  </si>
  <si>
    <t>Základ ze ŽB tř. C 30/37</t>
  </si>
  <si>
    <t>-1783316494</t>
  </si>
  <si>
    <t xml:space="preserve">Poznámka k souboru cen:_x000d_
1. Ceny lze použít i pro římsy ze železového betonu prováděné technologicky současně s betonáží zdí._x000d_
2. Množství v m3 se určí jako součin výšky římsy, šířky opěrné zdi v hlavě včetně vyložení římsy a délky prováděné římsy a délky prováděné římsy._x000d_
</t>
  </si>
  <si>
    <t>Poznámka k položce:_x000d_
2 x betonová patka pro závoru o rozměrech 0,5x0,5x0,8 m_x000d_
včetně potřebného výkopu dopravy a odvozu zeminy na skládku</t>
  </si>
  <si>
    <t>0,5*0,5*0,8*2</t>
  </si>
  <si>
    <t>85</t>
  </si>
  <si>
    <t>899331111</t>
  </si>
  <si>
    <t>Výšková úprava uličního vstupu nebo vpusti do 200 mm zvýšením poklopu</t>
  </si>
  <si>
    <t>-626687791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</si>
  <si>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</si>
  <si>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Poznámka k položce:_x000d_
Výšková úprava stávající kanalizační šachty</t>
  </si>
  <si>
    <t>86</t>
  </si>
  <si>
    <t>794331851</t>
  </si>
  <si>
    <t>SO 302 - Dešťová kanalizace - Terea Cheb</t>
  </si>
  <si>
    <t xml:space="preserve">    2 - Zakládání</t>
  </si>
  <si>
    <t xml:space="preserve">    3 - Svislé a kompletní konstrukce</t>
  </si>
  <si>
    <t xml:space="preserve">    4 - Vodorovné konstrukce</t>
  </si>
  <si>
    <t>132354103</t>
  </si>
  <si>
    <t>Hloubení zapažených rýh šířky do 800 mm strojně s urovnáním dna do předepsaného profilu a spádu v hornině třídy těžitelnosti II skupiny 4 přes 50 do 100 m3</t>
  </si>
  <si>
    <t>333749241</t>
  </si>
  <si>
    <t>67*0,8*1,4 "potrubí</t>
  </si>
  <si>
    <t>1559521281</t>
  </si>
  <si>
    <t>1,5*1,5*1,42+1,5*1,5*1,15 "šachty</t>
  </si>
  <si>
    <t>1*1*1,6*2 "vpusti</t>
  </si>
  <si>
    <t>Zřízení pažení a rozepření stěn pro podzemní vedení příložné pro jakoukoliv mezerovitost, hloubky do 2 m</t>
  </si>
  <si>
    <t>-1867708947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</si>
  <si>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toto se oceňuje příslušnými cenami katalogu 800-2 Zvláštní zakládání objektů._x000d_
</t>
  </si>
  <si>
    <t>1*1,6*4+1,5*1,42*4+1,5*1,15*4 "jámy</t>
  </si>
  <si>
    <t>67*1,4*2 "rýhy</t>
  </si>
  <si>
    <t>Odstranění pažení a rozepření stěn pro podzemní vedení s uložením materiálu na vzdálenost do 3 m od kraje výkopu příložné, hloubky do 2 m</t>
  </si>
  <si>
    <t>-145379831</t>
  </si>
  <si>
    <t>131351104</t>
  </si>
  <si>
    <t>Hloubení nezapažených jam a zářezů strojně s urovnáním dna do předepsaného profilu a spádu v hornině třídy těžitelnosti II skupiny 4 přes 100 do 500 m3</t>
  </si>
  <si>
    <t>-2103305796</t>
  </si>
  <si>
    <t xml:space="preserve">Poznámka k souboru cen:_x000d_
1. Hloubení nezapažených jam hloubky přes 16 m se oceňuje individuálně._x000d_
2. V cenách jsou započteny i náklady na případné nutné přemístění výkopku ve výkopišti a na přehození výkopku na přilehlém terénu na vzdálenost do 3 m od okraje jámy nebo naložení na dopravní prostředek._x000d_
</t>
  </si>
  <si>
    <t>Poznámka k položce:_x000d_
výkop pro lapol</t>
  </si>
  <si>
    <t>(10,62*7,96*2,73)-(((2,73*2,73)/2)*7,96*2)-(((2,73*2,73)/2)*10,62*2) "výkop pro lapol</t>
  </si>
  <si>
    <t>99894978</t>
  </si>
  <si>
    <t>75,040+8,983+102,36</t>
  </si>
  <si>
    <t>-1905247702</t>
  </si>
  <si>
    <t>-515679048</t>
  </si>
  <si>
    <t>-710769924</t>
  </si>
  <si>
    <t>186,383*1,9</t>
  </si>
  <si>
    <t>1448263019</t>
  </si>
  <si>
    <t>1,5*1,5*0,46+1,5*1,5*0,19-(3,14*0,5*0,5*0,46)-(3,14*0,5*0,5*0,19) "šachty</t>
  </si>
  <si>
    <t>67*0,8*0,44 "potrubí</t>
  </si>
  <si>
    <t>1*1*0,64*2-(3,14*0,25*0,25*0,64*2) "vpusti</t>
  </si>
  <si>
    <t>120 "lapol</t>
  </si>
  <si>
    <t>15 "ostatní</t>
  </si>
  <si>
    <t>1705716605</t>
  </si>
  <si>
    <t>160,565*1,9</t>
  </si>
  <si>
    <t>1142236424</t>
  </si>
  <si>
    <t>(1,5*1,5*0,45)-(3,14*0,5*0,5*0,45)+(1,5*1,5*0,45)-(3,14*0,5*0,5*0,45) "šachty</t>
  </si>
  <si>
    <t>(1*1*0,45)-(3,14*0,25*0,25*0,45)+(1*1*0,45)-(3,14*0,25*0,25*0,45) "vpusti</t>
  </si>
  <si>
    <t>(5,3*2,555*1,5)-(4,3*1,555*1,5) "lapol</t>
  </si>
  <si>
    <t>434267515</t>
  </si>
  <si>
    <t>(67*0,8*0,45)-(3,14*0,075*0,075*30)-(3,14*0,125*0,125*37) "trubky</t>
  </si>
  <si>
    <t>706394729</t>
  </si>
  <si>
    <t>(12,325+21,775)*1,9</t>
  </si>
  <si>
    <t>564231111</t>
  </si>
  <si>
    <t>Podklad nebo podsyp ze štěrkopísku ŠP s rozprostřením, vlhčením a zhutněním, po zhutnění tl. 100 mm</t>
  </si>
  <si>
    <t>928142855</t>
  </si>
  <si>
    <t>1,5*1,5+1,5*1,5 "šachty</t>
  </si>
  <si>
    <t>1*1+1*1 "vpusti</t>
  </si>
  <si>
    <t>67*0,8 "trubky</t>
  </si>
  <si>
    <t>5,3*2,555 "lapol</t>
  </si>
  <si>
    <t>58337303</t>
  </si>
  <si>
    <t>štěrkopísek frakce 0/8</t>
  </si>
  <si>
    <t>1955675567</t>
  </si>
  <si>
    <t>73,642*1,8</t>
  </si>
  <si>
    <t>Zakládání</t>
  </si>
  <si>
    <t>212751104</t>
  </si>
  <si>
    <t>Trativod z drenážních trubek flexibilních PVC-U SN 4 perforace 360° otevřený výkop DN 100</t>
  </si>
  <si>
    <t>1047434424</t>
  </si>
  <si>
    <t xml:space="preserve">Poznámka k souboru cen:_x000d_
1. V cenách souboru cen nejsou započteny náklady na:_x000d_
a) montáž a dodávku tvarovek, které se oceňují cenami souboru 877 ..-52.1 Montáž tvarovek na kanalizačním potrubí z trub z plastu, části A03,_x000d_
b) opláštění potrubí geotextílií, které se oceňuje cenami souboru 211 97-11.. Zřízení opláštění výplně z geotextilie odvodňovacích žeber nebo trativodů v rýze nebo zářezu se stěnami katalogu 800-2 Zvláštní zakládání objektů, části A 01._x000d_
</t>
  </si>
  <si>
    <t xml:space="preserve">Poznámka k položce:_x000d_
staveništní drenáže včetně nutných zemních prací_x000d_
včetně nákupu a dopravy drenážních trubek DN 100_x000d_
</t>
  </si>
  <si>
    <t>115101201</t>
  </si>
  <si>
    <t>Čerpání vody na dopravní výšku do 10 m s uvažovaným průměrným přítokem do 500 l/min</t>
  </si>
  <si>
    <t>hod</t>
  </si>
  <si>
    <t>-1829272096</t>
  </si>
  <si>
    <t xml:space="preserve">Poznámka k souboru cen:_x000d_
1. Ceny nelze použít pro čerpání vody při snižování hladiny podzemní vody soustavou čerpacích jehel; toto snižování hladiny vody se oceňuje cenami souborů cen:_x000d_
a) 115 20-12 Čerpací jehla,_x000d_
b) 115 20-13 Montáž a demontáž zařízení čerpací a odsávací stanice,_x000d_
c) 115 20-14 Montáž, opotřebení a demontáž sběrného potrubí,_x000d_
d) 115 20-15 Montáž a demontáž odpadního potrubí,_x000d_
e) 115 20-16 Odsávání a čerpání vody sběrným potrubím._x000d_
2. V cenách jsou započteny i náklady montáž a demontáž potrubí nebo hadice v délce do 20 m. Pro převedení vody na vzdálenost větší než 20 m se použijí položky souboru cen 115 00-11 Převedení vody potrubím tohoto katalogu._x000d_
3. V cenách nejsou započteny náklady na zřízení čerpacích jímek nebo projektovaných studní:_x000d_
a) kopaných; tyto se oceňují příslušnými cenami části A03 Hloubené vykopávky._x000d_
b) vrtaných; tyto se oceňují příslušnými cenami katalogu 800-2 Zvláštní zakládání objektů._x000d_
4. Doba, po kterou nejsou čerpadla v činnosti, se neoceňuje. Výjimkou je přerušení čerpání vody na dobu do 15 minut jednotlivě; toto přerušení se od doby čerpání neodečítá._x000d_
5. Dopravní výškou vody se rozumí svislá vzdálenost mezi hladinou vody v jímce sníženou čerpáním a vodorovnou rovinou proloženou osou nejvyššího bodu výtlačného potrubí._x000d_
6. Množství jednotek se určuje v hodinách doby, po kterou je jednotlivé čerpadlo, popř. celý soubor čerpadel v činnosti._x000d_
7. Počet měrných jednotek se určí samostatně za každé čerpací místo (jámu, studnu, šachtu)._x000d_
</t>
  </si>
  <si>
    <t>Svislé a kompletní konstrukce</t>
  </si>
  <si>
    <t>386110107</t>
  </si>
  <si>
    <t>Montáž odlučovačů ropných látek betonových, průtoku 30 l/s</t>
  </si>
  <si>
    <t>1733139233</t>
  </si>
  <si>
    <t xml:space="preserve">Poznámka k souboru cen:_x000d_
1. V cenách montáže jsou započteny i náklady na:_x000d_
a) napojení potrubních rozvodů._x000d_
2. V cenách montáže nejsou započteny náklady na:_x000d_
a) dodání odlučovačů ropných látek a tuků, včetně jejich vystrojení ; tyto kompletní soupravy se oceňují ve specifikaci,_x000d_
b) fixování odlučovačů obsypem, obsyp se oceňuje cenami souboru cen 174 ..-.... Zásyp sypaninou z jakékoliv horniny katalogu 800-1 Zemní práce části A07,_x000d_
c) obetonování stěn odlučovačů , toto se oceňuje cenami souboru cen 899 62-01 Obetonování plastových šachet z polypropylenu betonem prostým v otevřeném výkopu, části A03 tohoto katalogu,_x000d_
d) podkladní vrstvu ze štěrkopísku, která se oceňuje souborem cen 564 2,-11 Podklad ze štěrkopísku, části A01 katalogu 822-1 Komunikace pozemní a letiště._x000d_
</t>
  </si>
  <si>
    <t>IP005</t>
  </si>
  <si>
    <t>Koalescenční odlučovač ropných látek z polyetylénu s automatickým uzávěrem a kalovou nádrží, průtok 30 l/s, třída 1 dle ČSN EN 858-1</t>
  </si>
  <si>
    <t>kpl</t>
  </si>
  <si>
    <t>-930780088</t>
  </si>
  <si>
    <t>Vodorovné konstrukce</t>
  </si>
  <si>
    <t>452321171</t>
  </si>
  <si>
    <t>Podkladní a zajišťovací konstrukce z betonu železového v otevřeném výkopu desky pod potrubí, stoky a drobné objekty z betonu tř. C 30/37</t>
  </si>
  <si>
    <t>-835663716</t>
  </si>
  <si>
    <t xml:space="preserve">Poznámka k souboru cen:_x000d_
1. Ceny -1131 až -1181 a -1192 lze použít i pro ochrannou vrstvu pod železobetonové konstrukce._x000d_
2. Ceny -2131 až -2181 a -2192 jsou určeny pro jakékoliv úkosy sedel._x000d_
</t>
  </si>
  <si>
    <t>Poznámka k položce:_x000d_
včetně potřebného bednění, materiálu použitého pro bednění a odbědnění_x000d_
tl. žb roznášecí desky nad lapolem 0,15 m</t>
  </si>
  <si>
    <t>5,3*2,555*0,15</t>
  </si>
  <si>
    <t>69751325</t>
  </si>
  <si>
    <t>-1542557612</t>
  </si>
  <si>
    <t>1619774744</t>
  </si>
  <si>
    <t>dno betonové šachtové kulaté DN 1000x510, 100x65x15cm</t>
  </si>
  <si>
    <t>-1075443373</t>
  </si>
  <si>
    <t>59224061</t>
  </si>
  <si>
    <t>dno betonové šachtové kulaté DN 1000x600, 100x75x15cm</t>
  </si>
  <si>
    <t>-797672753</t>
  </si>
  <si>
    <t>1988054082</t>
  </si>
  <si>
    <t>228631387</t>
  </si>
  <si>
    <t>1497046499</t>
  </si>
  <si>
    <t>1724223589</t>
  </si>
  <si>
    <t>Poznámka k položce:_x000d_
nákup + doprava + složení na stavbě_x000d_
4 x pro šachty lapolu</t>
  </si>
  <si>
    <t>-1702884510</t>
  </si>
  <si>
    <t>Poznámka k položce:_x000d_
nákup + doprava + složení na stavbě_x000d_
2 x pro šachty lapolu</t>
  </si>
  <si>
    <t>1452950412</t>
  </si>
  <si>
    <t>deska betonová zákrytová pro kruhové šachty 100/62,5x16,5cm</t>
  </si>
  <si>
    <t>2036281387</t>
  </si>
  <si>
    <t>-1429074411</t>
  </si>
  <si>
    <t>-1663776477</t>
  </si>
  <si>
    <t>1702357485</t>
  </si>
  <si>
    <t>-323439953</t>
  </si>
  <si>
    <t>816023877</t>
  </si>
  <si>
    <t>53349198</t>
  </si>
  <si>
    <t>40684346</t>
  </si>
  <si>
    <t>1987792904</t>
  </si>
  <si>
    <t>1528571350</t>
  </si>
  <si>
    <t>1225495301</t>
  </si>
  <si>
    <t>-1038473670</t>
  </si>
  <si>
    <t>814656656</t>
  </si>
  <si>
    <t>-1344764467</t>
  </si>
  <si>
    <t>307905245</t>
  </si>
  <si>
    <t>-883337167</t>
  </si>
  <si>
    <t>1481644249</t>
  </si>
  <si>
    <t>602678894</t>
  </si>
  <si>
    <t>-199567595</t>
  </si>
  <si>
    <t>-570764622</t>
  </si>
  <si>
    <t>-230890001</t>
  </si>
  <si>
    <t>IP 025</t>
  </si>
  <si>
    <t>Montáž a nákup tvarovek ostatních</t>
  </si>
  <si>
    <t>-624000191</t>
  </si>
  <si>
    <t>Poznámka k položce:_x000d_
tvarovky blíže neurčené k realizaci díla (redukce, dodatečná kolena, atd...)</t>
  </si>
  <si>
    <t>-1111272930</t>
  </si>
  <si>
    <t>-1637682709</t>
  </si>
  <si>
    <t>626655871</t>
  </si>
  <si>
    <t>30+37</t>
  </si>
  <si>
    <t>-1539726282</t>
  </si>
  <si>
    <t>-380277743</t>
  </si>
  <si>
    <t>-1550510357</t>
  </si>
  <si>
    <t>1687658766</t>
  </si>
  <si>
    <t>SO 432 - Nové veřejné ovětlení parkoviště - Terea Cheb</t>
  </si>
  <si>
    <t>Ing. Jiří Stehlík</t>
  </si>
  <si>
    <t>Miroslav Fischer, Ing. Jiří Stehlík</t>
  </si>
  <si>
    <t>M - Práce a dodávky M</t>
  </si>
  <si>
    <t xml:space="preserve">    21-M - Elektromontáže</t>
  </si>
  <si>
    <t xml:space="preserve">    21-M-2 - Příprava pro sadu nabíjecích stanic</t>
  </si>
  <si>
    <t>Práce a dodávky M</t>
  </si>
  <si>
    <t>21-M</t>
  </si>
  <si>
    <t>Elektromontáže</t>
  </si>
  <si>
    <t>Pol1</t>
  </si>
  <si>
    <t>rozvodnice nástěnná RVO 0/NNP7P/S003/FA</t>
  </si>
  <si>
    <t>Pol2</t>
  </si>
  <si>
    <t>stožár ocel. bezpatic. DOS 80-V+M, manžeta, žár. Zn</t>
  </si>
  <si>
    <t>Pol3</t>
  </si>
  <si>
    <t>výložník V89 250060-2-0°/180°, žár. Zn</t>
  </si>
  <si>
    <t>stožárová výzbroj 16.4, průběžná se 2 keramickými poj. 5x20/4A</t>
  </si>
  <si>
    <t>Pol5</t>
  </si>
  <si>
    <t>stožárová zemní svorka</t>
  </si>
  <si>
    <t>Pol6</t>
  </si>
  <si>
    <t>svítidlo LED neutrální bílá 727/7500lm/58W</t>
  </si>
  <si>
    <t>Pol7</t>
  </si>
  <si>
    <t>kabel CYKY-J 5x4</t>
  </si>
  <si>
    <t>Pol8</t>
  </si>
  <si>
    <t>kabel CYKY-J 5x2,5</t>
  </si>
  <si>
    <t>Pol9</t>
  </si>
  <si>
    <t>kabel CYKY-J 3x1,5</t>
  </si>
  <si>
    <t>kabel CYKY-O 2x1,5</t>
  </si>
  <si>
    <t>Pol12</t>
  </si>
  <si>
    <t>chránička KF 09063</t>
  </si>
  <si>
    <t>Pol14</t>
  </si>
  <si>
    <t>chránička HDPE 40 zemní tlustostěnná</t>
  </si>
  <si>
    <t>Pol15</t>
  </si>
  <si>
    <t>spojka chráničky HDPE (SPC40)</t>
  </si>
  <si>
    <t>Pol16</t>
  </si>
  <si>
    <t>koncovka chráničky HDPE s ventilkem (KPC40V)</t>
  </si>
  <si>
    <t>koncovka chráničky HDPE bez ventilku (KPC40)</t>
  </si>
  <si>
    <t>drát CY 1,5</t>
  </si>
  <si>
    <t>Pol19</t>
  </si>
  <si>
    <t>lišta vkládací L 24x22, 2m</t>
  </si>
  <si>
    <t>Pol20</t>
  </si>
  <si>
    <t>drátěný kabelový žlab 50X100, pozink včetně příslušenství</t>
  </si>
  <si>
    <t>Pol21</t>
  </si>
  <si>
    <t>zemnící drát FeZn Ø 10 mm (0,62 kg/m)</t>
  </si>
  <si>
    <t>Pol22</t>
  </si>
  <si>
    <t>svorka pro zemnící drát FeZn</t>
  </si>
  <si>
    <t>Pol23</t>
  </si>
  <si>
    <t>krycí deska KAD 15</t>
  </si>
  <si>
    <t>Pol24</t>
  </si>
  <si>
    <t>výstražná folie s bleskem</t>
  </si>
  <si>
    <t>Pol25</t>
  </si>
  <si>
    <t>trubka plastová prům. 250 mm/1,2m</t>
  </si>
  <si>
    <t>Pol26</t>
  </si>
  <si>
    <t>beton pro základ ocelového stožáru 8 (0,64)</t>
  </si>
  <si>
    <t>Pol27</t>
  </si>
  <si>
    <t>Pol28</t>
  </si>
  <si>
    <t>Pol29</t>
  </si>
  <si>
    <t>drobný a pomocný materiál</t>
  </si>
  <si>
    <t>Pol30</t>
  </si>
  <si>
    <t>montáž a připojení nástěnné rozvodnice RVO</t>
  </si>
  <si>
    <t>Pol31</t>
  </si>
  <si>
    <t>montáž a připojení čidla soumrakového spínače</t>
  </si>
  <si>
    <t>Pol32</t>
  </si>
  <si>
    <t>montáž přívodu k RVO</t>
  </si>
  <si>
    <t>Pol33</t>
  </si>
  <si>
    <t>montáž drátěnného kabelového žlabu</t>
  </si>
  <si>
    <t>Pol34</t>
  </si>
  <si>
    <t>průraz do venkovního prostoru do 125</t>
  </si>
  <si>
    <t>Pol35</t>
  </si>
  <si>
    <t>průraz do venkovního prostoru do 50</t>
  </si>
  <si>
    <t>Pol36</t>
  </si>
  <si>
    <t>vytýčení nových světelných bodů a závorového systému</t>
  </si>
  <si>
    <t>výkop základu pro silniční ocelový stožár 8 (0,7)</t>
  </si>
  <si>
    <t>Pol39</t>
  </si>
  <si>
    <t>instalace sloupu silničního světelného bodu (8)</t>
  </si>
  <si>
    <t>Pol40</t>
  </si>
  <si>
    <t>instalace výložníku silničního světelného bodu (8)</t>
  </si>
  <si>
    <t>Pol41</t>
  </si>
  <si>
    <t>instalace svítidla silničního světelného bodu (8)</t>
  </si>
  <si>
    <t>Pol42</t>
  </si>
  <si>
    <t>instalace svorkovnice</t>
  </si>
  <si>
    <t>Pol43</t>
  </si>
  <si>
    <t>zatažení kabelu pr. 1,5 do sloupu</t>
  </si>
  <si>
    <t>Pol44</t>
  </si>
  <si>
    <t>připojení kabelu do svorkovnice a svítidla 1,5 (žíly)</t>
  </si>
  <si>
    <t>88</t>
  </si>
  <si>
    <t>Pol45</t>
  </si>
  <si>
    <t>zavedení kabelu do pr. 6 do sloupu</t>
  </si>
  <si>
    <t>90</t>
  </si>
  <si>
    <t>Pol46</t>
  </si>
  <si>
    <t>připojení kabelu do pr. 6 do svorkovnice (žíly)</t>
  </si>
  <si>
    <t>92</t>
  </si>
  <si>
    <t>Pol47</t>
  </si>
  <si>
    <t>vytýčení trasy kabelového vedení</t>
  </si>
  <si>
    <t>94</t>
  </si>
  <si>
    <t>Pol48</t>
  </si>
  <si>
    <t>výkop v komunikaci (0,5x0,8)</t>
  </si>
  <si>
    <t>96</t>
  </si>
  <si>
    <t>Pol49</t>
  </si>
  <si>
    <t>výkop v zeleném pásu (0,3x0,7)</t>
  </si>
  <si>
    <t>98</t>
  </si>
  <si>
    <t>výkop v chodníku (0,3x0,35)</t>
  </si>
  <si>
    <t>100</t>
  </si>
  <si>
    <t>Pol51</t>
  </si>
  <si>
    <t>pokládka zemnícího drátu</t>
  </si>
  <si>
    <t>102</t>
  </si>
  <si>
    <t>pokládka kabelů do pr. 6</t>
  </si>
  <si>
    <t>104</t>
  </si>
  <si>
    <t>pokládka kabelů do pr. 2,5</t>
  </si>
  <si>
    <t>106</t>
  </si>
  <si>
    <t>Pol54</t>
  </si>
  <si>
    <t>108</t>
  </si>
  <si>
    <t>Pol55</t>
  </si>
  <si>
    <t>příplatek za zatažení kabelu do r. 6 do chráničky</t>
  </si>
  <si>
    <t>110</t>
  </si>
  <si>
    <t>Pol56</t>
  </si>
  <si>
    <t>obetonování chrániček</t>
  </si>
  <si>
    <t>112</t>
  </si>
  <si>
    <t>Pol57</t>
  </si>
  <si>
    <t>114</t>
  </si>
  <si>
    <t>pokládka krycích desek CAD</t>
  </si>
  <si>
    <t>116</t>
  </si>
  <si>
    <t>Pol59</t>
  </si>
  <si>
    <t>118</t>
  </si>
  <si>
    <t>Pol60</t>
  </si>
  <si>
    <t>zahození a zhutnění výkopů (0,3x0,5)</t>
  </si>
  <si>
    <t>120</t>
  </si>
  <si>
    <t>zahození a zhutnění výkopů (0,3x0,15)</t>
  </si>
  <si>
    <t>122</t>
  </si>
  <si>
    <t>388995112</t>
  </si>
  <si>
    <t>Plastový kabelový žlab š. 0,5 m s plným poklopem</t>
  </si>
  <si>
    <t>-1685598037</t>
  </si>
  <si>
    <t xml:space="preserve">Poznámka k souboru cen:_x000d_
1. V ceně -5110 jsou započteny náklady na osazení multikanálu pro telekomunikační a datové kabely délky cca 1 m a jejich spojkování na potřebnou délku v konstrukci římsy vyvázaně do výztuže římsy nebo do rýhy za opěrou, napojení tvarovky na případnou kabelovou komoru nebo přes dilataci na tvarovku uloženou v zemní konstrukci za opěrou._x000d_
2. V ceně -5112 jsou započteny náklady na osazení HDPE žlabu s odklápěcím víkem délky od 1 m do 5 m do konstrukce._x000d_
3. V ceně -5110 nejsou započteny náklady na dodávku multikanálu, ta se oceňuje ve specifikaci._x000d_
4. V cenách nejsou započteny náklady na:_x000d_
a) prostup bedněním římsy, prostup se oceňuje souborem cen 334 35-9 Výřez bednění pro prostup betonovou konstrukcí,_x000d_
b) výkop rýhy pro chráničku za opěrou, výkop se oceňuje souborem cen 132 . 0-1 . Hloubení rýh, části A01, katalogu 800-1 Zemní práce,_x000d_
c) pískové lože chráničky, lože se oceňuje souborem cen 451 57- . 1 Podkladní a výplňová vrstva z kameniva,_x000d_
d) obsyp tvarovky kabelovodu a výstražnou fólii, protažení protahovacího lanka a kabelu tvarovkou multikanálu nebo uložení kabelu a zaklopení víka u tvarovky žlabu kabelovodu._x000d_
</t>
  </si>
  <si>
    <t>Poznámka k položce:_x000d_
včetně betonového lože C 16/20 nXF4 a pískového lože tl. 0,10 m_x000d_
nákup + doprava + složení + práce</t>
  </si>
  <si>
    <t>124</t>
  </si>
  <si>
    <t>Pol63</t>
  </si>
  <si>
    <t>odvoz výkopku do 5 km a uložení na skládku vč. poplatku</t>
  </si>
  <si>
    <t>126</t>
  </si>
  <si>
    <t>128</t>
  </si>
  <si>
    <t>doprava všech materiálů</t>
  </si>
  <si>
    <t>130</t>
  </si>
  <si>
    <t>132</t>
  </si>
  <si>
    <t>21-M-2</t>
  </si>
  <si>
    <t>Příprava pro sadu nabíjecích stanic</t>
  </si>
  <si>
    <t>Pol 67</t>
  </si>
  <si>
    <t>AYKY 3x240+120mm2</t>
  </si>
  <si>
    <t>-1929169813</t>
  </si>
  <si>
    <t>Pol 68</t>
  </si>
  <si>
    <t>Zemní kabel UTP 5e</t>
  </si>
  <si>
    <t>-1726001096</t>
  </si>
  <si>
    <t>Pol 69</t>
  </si>
  <si>
    <t>Rozvaděč pro 8 nabíjecích stanic - bez výstroje - ukončení kabelu</t>
  </si>
  <si>
    <t>781196193</t>
  </si>
  <si>
    <t>Poznámka k položce:_x000d_
vypínač 3x315A, volná pozice pro 140 modulů, krytí IP66, betonový základ + nepřímé měření</t>
  </si>
  <si>
    <t>Pol 70</t>
  </si>
  <si>
    <t>Elektromontážní práce</t>
  </si>
  <si>
    <t>-1239691772</t>
  </si>
  <si>
    <t>Pol 73</t>
  </si>
  <si>
    <t>Zemnící pásek FeZn 30x4 mm</t>
  </si>
  <si>
    <t>-1513264950</t>
  </si>
  <si>
    <t>Pol 74</t>
  </si>
  <si>
    <t>Vývody zemnícího drátu 2m FeZn d10+přísl</t>
  </si>
  <si>
    <t>652568760</t>
  </si>
  <si>
    <t>Pol11</t>
  </si>
  <si>
    <t>chránička KF 09125</t>
  </si>
  <si>
    <t>Pol13</t>
  </si>
  <si>
    <t>chránička KF 09040</t>
  </si>
  <si>
    <t>Pol 71</t>
  </si>
  <si>
    <t>Revizní zpráva</t>
  </si>
  <si>
    <t>-1462884327</t>
  </si>
  <si>
    <t>Pol 72</t>
  </si>
  <si>
    <t>Dokumentace pro realizaci a DSPS</t>
  </si>
  <si>
    <t>-902107577</t>
  </si>
  <si>
    <t>SO 701 - Stavebně konstrukční řešení - Terea Cheb</t>
  </si>
  <si>
    <t>Ing. Zbyněk Pouzar</t>
  </si>
  <si>
    <t xml:space="preserve">    6 - Úpravy povrchů, podlahy a osazování výplní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</si>
  <si>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</si>
  <si>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</si>
  <si>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</si>
  <si>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</si>
  <si>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767 - Konstrukce zámečnické</t>
  </si>
  <si>
    <t>310238211</t>
  </si>
  <si>
    <t>Zazdívka otvorů pl přes 0,25 do 1 m2 ve zdivu nadzákladovém cihlami pálenými na MVC</t>
  </si>
  <si>
    <t>0,5*1,2*0,57 "jednoramenné schodiště - dveře</t>
  </si>
  <si>
    <t>311113154-1</t>
  </si>
  <si>
    <t>Nosná zeď tl. 300 mm z hladkých tvárnic ztraceného bednění včetně výplně z betonu tř. C 30/37 XF1</t>
  </si>
  <si>
    <t>1,5*97,5 "atika</t>
  </si>
  <si>
    <t>311311961</t>
  </si>
  <si>
    <t>Nosná zeď z betonu prostého tř. C 25/30</t>
  </si>
  <si>
    <t>0,5*1,2*0,3 "jednoramenné schodiště - podpěrný trám</t>
  </si>
  <si>
    <t>311351121</t>
  </si>
  <si>
    <t>Zřízení oboustranného bednění nosných nadzákladových zdí</t>
  </si>
  <si>
    <t>2*1,2*0,3 "jednoramenné schodiště - podpěrný trám</t>
  </si>
  <si>
    <t>311351122</t>
  </si>
  <si>
    <t>Odstranění oboustranného bednění nosných nadzákladových zdí</t>
  </si>
  <si>
    <t>311361821</t>
  </si>
  <si>
    <t>Výztuž nosných zdí betonářskou ocelí 10 505</t>
  </si>
  <si>
    <t>0,47112+0,74437+0,547186+0,631654 "atika poz. 19 - 22</t>
  </si>
  <si>
    <t>0,000888*390*0,6 "atika poz 11 kotvení</t>
  </si>
  <si>
    <t>411134121-1</t>
  </si>
  <si>
    <t>Ztracené bednění stropních otvorů včetně nosné konstrukce desky a kotvení</t>
  </si>
  <si>
    <t>5*3 "násypky</t>
  </si>
  <si>
    <t>2 "revizní prostupy</t>
  </si>
  <si>
    <t>1 "sonda</t>
  </si>
  <si>
    <t>411321616</t>
  </si>
  <si>
    <t>Stropy deskové ze ŽB tř. C 30/37</t>
  </si>
  <si>
    <t>411351011</t>
  </si>
  <si>
    <t>Zřízení bednění stropů deskových tl přes 5 do 25 cm bez podpěrné kce</t>
  </si>
  <si>
    <t>2,88*5,34 "dvojramenné schodiště</t>
  </si>
  <si>
    <t>411351012</t>
  </si>
  <si>
    <t>Odstranění bednění stropů deskových tl přes 5 do 25 cm bez podpěrné kce</t>
  </si>
  <si>
    <t>411354121</t>
  </si>
  <si>
    <t>Ztracené bednění stropních podhledů rovných ze štěpkocementových desek tl 25 mm</t>
  </si>
  <si>
    <t>2,25*1,2 "jednoramenné schodiště</t>
  </si>
  <si>
    <t>411354333</t>
  </si>
  <si>
    <t>Zřízení podpěrné konstrukce stropů výšky přes 4 do 6 m tl přes 15 do 25 cm</t>
  </si>
  <si>
    <t>411354334</t>
  </si>
  <si>
    <t>Odstranění podpěrné konstrukce stropů výšky přes 4 do 6 m tl přes 15 do 25 cm</t>
  </si>
  <si>
    <t>411361821</t>
  </si>
  <si>
    <t>Výztuž stropů betonářskou ocelí 10 505</t>
  </si>
  <si>
    <t>3,494 "výpis výztuže</t>
  </si>
  <si>
    <t>-(0,47112+0,74437+0,547186+0,631654) "atika poz. 19 - 22</t>
  </si>
  <si>
    <t>-(0,000888*390*0,6) "atika poz 11 kotvení</t>
  </si>
  <si>
    <t>Úpravy povrchů, podlahy a osazování výplní</t>
  </si>
  <si>
    <t>622331121</t>
  </si>
  <si>
    <t>Cementová omítka hladká jednovrstvá vnějších stěn nanášená ručně</t>
  </si>
  <si>
    <t>Poznámka k položce:_x000d_
omítka atiky z vnější pohledové strany_x000d_
včetně barevného navázaní dle stávající grafiky kotelny na fasádě</t>
  </si>
  <si>
    <t>1,3*97,5 "atika</t>
  </si>
  <si>
    <t>946112114</t>
  </si>
  <si>
    <t>Montáž pojízdných věží trubkových/dílcových š do 1,6 m dl do 3,2 m v přes 3,5 do 4,5 m</t>
  </si>
  <si>
    <t>2 "pro zabednění a odbednění sondy</t>
  </si>
  <si>
    <t>946112214</t>
  </si>
  <si>
    <t>Příplatek k pojízdným věžím š do 1,6 m dl do 3,2 m v do 4,5 m za první a ZKD den použití</t>
  </si>
  <si>
    <t>946112814</t>
  </si>
  <si>
    <t>Demontáž pojízdných věží trubkových/dílcových š přes 0,9 do 1,6 m dl do 3,2 m v přes 3,5 do 4,5 m</t>
  </si>
  <si>
    <t>953945134</t>
  </si>
  <si>
    <t>Kotvy mechanické M 12 dl 215 mm pro střední zatížení do betonu, ŽB nebo kamene s vyvrtáním otvoru</t>
  </si>
  <si>
    <t>4 "jednoramenné schodiště - kotvení desky</t>
  </si>
  <si>
    <t>953961116-1</t>
  </si>
  <si>
    <t>Kotvy chemickým tmelem splňujícím požadavky certifikací ICC-ES a ETA C2 pro seizmické aplikace, M 14 hl. 200 mm do betonu, ŽB nebo kamene s vyvrtáním otvoru</t>
  </si>
  <si>
    <t>2*2*(11+6) "jednoramenné schodiště</t>
  </si>
  <si>
    <t xml:space="preserve">2*2*(26+14)  "dvojramenné schodiště</t>
  </si>
  <si>
    <t>5*3*4*4 "násypky</t>
  </si>
  <si>
    <t>2*3*4 "revizní prostupy</t>
  </si>
  <si>
    <t xml:space="preserve">390 "atika  - kotvení poz. 19</t>
  </si>
  <si>
    <t>953961118-1</t>
  </si>
  <si>
    <t>Kotvy chemickým tmelem splňujícím požadavky certifikací ICC-ES a ETA C2 pro seizmické aplikace, M 18 hl 280 mm do betonu, ŽB nebo kamene s vyvrtáním otvoru</t>
  </si>
  <si>
    <t>390 "atika poz 11 kotvení</t>
  </si>
  <si>
    <t>963053935</t>
  </si>
  <si>
    <t>Bourání ŽB schodišťových ramen monolitických zazděných oboustranně</t>
  </si>
  <si>
    <t>1,5*2,0 "jednoramenné schodiště (vč. kotvení do zdi hl. 150mm)</t>
  </si>
  <si>
    <t>963053936</t>
  </si>
  <si>
    <t>Bourání ŽB schodišťových ramen monolitických samonosných</t>
  </si>
  <si>
    <t>2*1,35*4,7+2,8*1,5 "dvojramenné schodiště</t>
  </si>
  <si>
    <t>965043431</t>
  </si>
  <si>
    <t>Bourání podkladů pod dlažby betonových s potěrem nebo teracem tl do 150 mm pl do 4 m2</t>
  </si>
  <si>
    <t>pásy 50cm kolem otvorů k zabetonování</t>
  </si>
  <si>
    <t>0,18*0,5*(2*2,25+2,2) "podlaha u jednoramenného schodiště</t>
  </si>
  <si>
    <t>5*0,18*0,5*2*(3,0+1,9) "násypky</t>
  </si>
  <si>
    <t>2*0,18*0,5*2*(0,8+1,8) "revizní prostupy</t>
  </si>
  <si>
    <t>0,18*0,5*2*(0,7+1,7) "sonda</t>
  </si>
  <si>
    <t>0,18*0,5*(5,34+2*3,38) "dvojramenné schodiště</t>
  </si>
  <si>
    <t>965049114</t>
  </si>
  <si>
    <t>Příplatek k bourání betonových mazanin za bourání mazanin s rabicovým pletivem tl přes 100 mm</t>
  </si>
  <si>
    <t>976085411</t>
  </si>
  <si>
    <t>Vybourání kanalizačních rámů včetně poklopů nebo mříží pl přes 0,6 m2</t>
  </si>
  <si>
    <t>2*5 "poklopy u násypek</t>
  </si>
  <si>
    <t>977312114</t>
  </si>
  <si>
    <t>Řezání stávajících betonových mazanin vyztužených hl do 200 mm</t>
  </si>
  <si>
    <t>zkosení hran prostupů</t>
  </si>
  <si>
    <t>5*8*1,1"násypky</t>
  </si>
  <si>
    <t>2*4*1,1 "revizní prostupy</t>
  </si>
  <si>
    <t>978013191</t>
  </si>
  <si>
    <t>Otlučení (osekání) vnitřní vápenné nebo vápenocementové omítky stěn v rozsahu přes 50 do 100 %</t>
  </si>
  <si>
    <t>0,25*2*(2,25+1,2) "jednoramenné schodiště - pro kotvení ž.b. desky</t>
  </si>
  <si>
    <t>985131111</t>
  </si>
  <si>
    <t>Očištění ploch stěn, rubu kleneb a podlah tlakovou vodou</t>
  </si>
  <si>
    <t>Poznámka k položce:_x000d_
Poznámka k položce: po vybourané podlaze a TI</t>
  </si>
  <si>
    <t>0,5*(2*2,25+2,2) "podlaha u jednoramenného schodiště</t>
  </si>
  <si>
    <t>5*0,5*2*(3,0+1,9) "kolem násypek</t>
  </si>
  <si>
    <t>2*0,5*2*(0,8+1,8) "revizní prostupy</t>
  </si>
  <si>
    <t>2*0,5*(0,7+1,7) "sonda</t>
  </si>
  <si>
    <t xml:space="preserve">1,0*(97,5-2,0) "atika - pod hydroizolaci </t>
  </si>
  <si>
    <t>0,5*36,95 "atika - pás na styku s kotelnou pro omítku</t>
  </si>
  <si>
    <t>0,5*(5,34+2*3,38) "dvojramenné schodiště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</si>
  <si>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</si>
  <si>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</si>
  <si>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</si>
  <si>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</si>
  <si>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25,744*5 "Přepočtené koeficientem množství</t>
  </si>
  <si>
    <t>997013814</t>
  </si>
  <si>
    <t>Poplatek za uložení na skládce (skládkovné) stavebního odpadu izolací kód odpadu 17 06 04</t>
  </si>
  <si>
    <t>Poplatek za uložení stavebního odpadu na recyklační skládce (skládkovné) z prostého betonu kód odpadu 17 01 01</t>
  </si>
  <si>
    <t>16,434 "podlahy</t>
  </si>
  <si>
    <t>Poplatek za uložení stavebního odpadu na recyklační skládce (skládkovné) z armovaného betonu kód odpadu 17 01 01</t>
  </si>
  <si>
    <t>1,08+7,296 "schodiště</t>
  </si>
  <si>
    <t>997013871</t>
  </si>
  <si>
    <t>Poplatek za uložení stavebního odpadu na recyklační skládce (skládkovné) směsného stavebního a demoličního kód odpadu 17 09 04</t>
  </si>
  <si>
    <t>0,023+0,648+0,079</t>
  </si>
  <si>
    <t>997013875</t>
  </si>
  <si>
    <t>Poplatek za uložení stavebního odpadu na recyklační skládce (skládkovné) asfaltového bez obsahu dehtu zatříděného do Katalogu odpadů pod kódem 17 03 02</t>
  </si>
  <si>
    <t>998011001</t>
  </si>
  <si>
    <t>Přesun hmot pro budovy zděné v do 6 m</t>
  </si>
  <si>
    <t>711</t>
  </si>
  <si>
    <t>Izolace proti vodě, vlhkosti a plynům</t>
  </si>
  <si>
    <t xml:space="preserve">1,0*(97,5-2,0) "atika </t>
  </si>
  <si>
    <t>711112001</t>
  </si>
  <si>
    <t>Provedení izolace proti zemní vlhkosti svislé za studena nátěrem penetračním</t>
  </si>
  <si>
    <t>0,5*36,95 "atika - ukončení ve styku s kotelnou</t>
  </si>
  <si>
    <t>711131811</t>
  </si>
  <si>
    <t>Odstranění izolace proti zemní vlhkosti vodorovné</t>
  </si>
  <si>
    <t>62853003</t>
  </si>
  <si>
    <t>pás asfaltový natavitelný modifikovaný SBS tl 3,5mm s vložkou ze skleněné tkaniny a spalitelnou PE fólií nebo jemnozrnným minerálním posypem na horním povrchu</t>
  </si>
  <si>
    <t>711783166</t>
  </si>
  <si>
    <t>Izolace proti vodě opracování výztuže tmelem</t>
  </si>
  <si>
    <t>2*390 "atika kotvení</t>
  </si>
  <si>
    <t>SMB.204220001-1</t>
  </si>
  <si>
    <t>Hydroizolační bitumenová stěrka</t>
  </si>
  <si>
    <t>780*0,05 "Přepočtené koeficientem množství</t>
  </si>
  <si>
    <t>998711101</t>
  </si>
  <si>
    <t>Přesun hmot tonážní pro izolace proti vodě, vlhkosti a plynům v objektech v do 6 m</t>
  </si>
  <si>
    <t>713</t>
  </si>
  <si>
    <t>Izolace tepelné</t>
  </si>
  <si>
    <t>Odstranění tepelné izolace podlah volně kladené z polystyrenu suchého tl do 100 mm</t>
  </si>
  <si>
    <t>713131145</t>
  </si>
  <si>
    <t>Montáž izolace tepelné stěn a základů lepením bodově rohoží, pásů, dílců, desek</t>
  </si>
  <si>
    <t>36,95*1,5 "atika - dilatace ve styku s kotelnou</t>
  </si>
  <si>
    <t>28372305</t>
  </si>
  <si>
    <t>deska EPS 100 pro konstrukce s běžným zatížením λ=0,037 tl 50mm</t>
  </si>
  <si>
    <t>55,425*1,05 "Přepočtené koeficientem množství</t>
  </si>
  <si>
    <t>998713101</t>
  </si>
  <si>
    <t>Přesun hmot tonážní pro izolace tepelné v objektech v do 6 m</t>
  </si>
  <si>
    <t>762</t>
  </si>
  <si>
    <t>Konstrukce tesařské</t>
  </si>
  <si>
    <t>762713120</t>
  </si>
  <si>
    <t>Montáž prostorové vázané kce z hraněného řeziva průřezové pl přes 120 do 224 cm2</t>
  </si>
  <si>
    <t>2*(0,6+0,4+0,2) "jednoramenné schodiště - popěrná konstrukce sloupek 120x120mm</t>
  </si>
  <si>
    <t>60512130</t>
  </si>
  <si>
    <t>hranol stavební řezivo průřezu do 224cm2 do dl 6m</t>
  </si>
  <si>
    <t>762713130</t>
  </si>
  <si>
    <t>Montáž prostorové vázané kce z hraněného řeziva průřezové pl přes 224 do 288 cm2</t>
  </si>
  <si>
    <t>4*1,2 "jednoramenné schodiště - popěrná konstrukce 120x180mm</t>
  </si>
  <si>
    <t>60512135</t>
  </si>
  <si>
    <t>hranol stavební řezivo průřezu do 288cm2 do dl 6m</t>
  </si>
  <si>
    <t>762795000</t>
  </si>
  <si>
    <t>Spojovací prostředky pro montáž prostorových vázaných kcí</t>
  </si>
  <si>
    <t>(0,039+0,114)/1,1</t>
  </si>
  <si>
    <t>998762101</t>
  </si>
  <si>
    <t>Přesun hmot tonážní pro kce tesařské v objektech v do 6 m</t>
  </si>
  <si>
    <t>764</t>
  </si>
  <si>
    <t>Konstrukce klempířské</t>
  </si>
  <si>
    <t>764218406</t>
  </si>
  <si>
    <t>Oplechování rovné římsy mechanicky kotvené z Pz plechu rš 500 mm</t>
  </si>
  <si>
    <t>97,5 "atika</t>
  </si>
  <si>
    <t>998764101</t>
  </si>
  <si>
    <t>Přesun hmot tonážní pro konstrukce klempířské v objektech v do 6 m</t>
  </si>
  <si>
    <t>767</t>
  </si>
  <si>
    <t>Konstrukce zámečnické</t>
  </si>
  <si>
    <t>767001R</t>
  </si>
  <si>
    <t>Demontáž ocelových sypáků</t>
  </si>
  <si>
    <t>5"násypky</t>
  </si>
  <si>
    <t>VRN-Terea - Vedlejší rozpočtové náklady - Terea Cheb</t>
  </si>
  <si>
    <t>2126331392</t>
  </si>
  <si>
    <t>Poznámka k položce:_x000d_
vytyčení hranic pozemků, vytyčení staveniště a stavebního objektu, určení průběhu podzemního stávajícího i plánovaného vedení, určení vytyčovací sítě, ...</t>
  </si>
  <si>
    <t>-2051582763</t>
  </si>
  <si>
    <t>Poznámka k položce:_x000d_
výšková měření, výpočet objemů, atd. které mají charakter kontrolních a upřesnujících činností_x000d_
geodetické zaměřování všech nových inženýrských sítí - kanalizace deštová, veřejné osvětlení a ostatní</t>
  </si>
  <si>
    <t>1967934540</t>
  </si>
  <si>
    <t xml:space="preserve">Poznámka k položce:_x000d_
geodetické zaměření provedení všech stavebních objektů, včetně  hloubek šachet a potrubí, hloubek uložení ostatních sítí, podéných profilů a dimenze všech nových inženýrských sítí, VO, deštová kanalizace a ostatní dle požadavku TDI a investora a dle podmínek stavebního povolení</t>
  </si>
  <si>
    <t>-49951650</t>
  </si>
  <si>
    <t>-708881930</t>
  </si>
  <si>
    <t>-869222169</t>
  </si>
  <si>
    <t>Poznámka k položce:_x000d_
vyhotovení na podkladě geodetického zaměření provedené stavby, 4 x paré, 1 x CD, pro účely SÚ ke kolaudaci, zanesení veškerých změn oproti DSP, bude zpracováno dle příloh jež vyžaduje vyhláška 499/2006 Sb.</t>
  </si>
  <si>
    <t>2026630744</t>
  </si>
  <si>
    <t>Poznámka k položce:_x000d_
jsou objekty a zařízení, která slouží po dobu provádění stavby k provozním,výrobním a sociálním účelům zhotovitele a ostatním subjektům výstavby. Vybavení potřebná pro realizaci stavby, včetně nutného oddrenážování staveniště, včetně zřízení příjezdu, nutno respektovat vybavení dle Souhrnné zprávy, započíst veškerý nutný provoz a zabezpečení, včetně připojení energií, oplocení, zabezpečení přilehlých pozemků, osvětlení, dopravní značení na vlastním staveništi (směrové tabule příkazů a zákazů, ostatní)</t>
  </si>
  <si>
    <t>Dopravní značení na staveništi - automobilový provoz</t>
  </si>
  <si>
    <t>-1091619550</t>
  </si>
  <si>
    <t>Poznámka k položce:_x000d_
obsahuje hlavně přejezdové rampy ocelové pro překrytí položených kabelů a na terenu 10 ks, zátěžové přejezdové desky pro ochranu povrchu cca. 10 m2. Veškerá výše uvedená množství jsou pouze předpokládaná orientační, firma přizpůsobí svým vlastním vnitřním předpisům a svému pracovnímu postupu tak , aby plně vyhovovalo plánu bezpečnosti BOZP zák. č. 309/2006 Sb.</t>
  </si>
  <si>
    <t>-1926854013</t>
  </si>
  <si>
    <t>Poznámka k položce:_x000d_
uvedení používaných ploch do původního stavu, protokolární předání vlastníkům nemovitostí, včetně opravy komunikací příjezdové trasy staveništní techniky</t>
  </si>
  <si>
    <t>253072623</t>
  </si>
  <si>
    <t>Poznámka k položce:_x000d_
veškeré dle požadavku TDI a dle TKP aktuálního vydání</t>
  </si>
  <si>
    <t>044002000</t>
  </si>
  <si>
    <t>Revize</t>
  </si>
  <si>
    <t>-652784684</t>
  </si>
  <si>
    <t>Poznámka k položce:_x000d_
veškeré dodatečné dílčí revize neobsažené ve stavebním objektu dané specializace</t>
  </si>
  <si>
    <t>-761233243</t>
  </si>
  <si>
    <t xml:space="preserve">Poznámka k položce:_x000d_
Koordinační a kompletační činnost dodavatele (koordinace s pracemi, které bude provádět jiný zhotovitel deštová kanalizace, VO, ostatní), koordinace s přilehlými vlastníky a obyvateli, koordinace a dohled nad dodržováním podmínek platného stavebního povolení_x000d_
_x000d_
_x000d_
_x000d_
_x000d_
_x000d_
</t>
  </si>
  <si>
    <t>-1193462893</t>
  </si>
  <si>
    <t xml:space="preserve">Poznámka k položce:_x000d_
Územní vlivy - nemožnost použití těžkých strojů hutnících, práce v blízkosti zástavby, ztížené dopravní podmínky při přepravě materialu průjezdu obcí, další_x000d_
</t>
  </si>
  <si>
    <t>1665325594</t>
  </si>
  <si>
    <t>Poznámka k položce:_x000d_
respektování a přizpůsobení prací v ochranných pásmech přírodních hodnot (zákaz poškození přírodního prostředí,zákaz hluku), protipožární a jiná, dále ochrana odkrytých stáv. zařízení dle stavebního povolení, obnovení výstražných folií porušených během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</si>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</sst>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352021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Cheb, Zlatý vrch kotelna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Cheb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15. 10. 2021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Cheb, TEREA Cheb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Miroslav Fischer, Ing. Petr Král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Miroslav Fischer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ROUND(AG55+AG62,2)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ROUND(AS55+AS62,2)</f>
        <v>0</v>
      </c>
      <c r="AT54" s="107">
        <f>ROUND(SUM(AV54:AW54),2)</f>
        <v>0</v>
      </c>
      <c r="AU54" s="108">
        <f>ROUND(AU55+AU62,5)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ROUND(AZ55+AZ62,2)</f>
        <v>0</v>
      </c>
      <c r="BA54" s="107">
        <f>ROUND(BA55+BA62,2)</f>
        <v>0</v>
      </c>
      <c r="BB54" s="107">
        <f>ROUND(BB55+BB62,2)</f>
        <v>0</v>
      </c>
      <c r="BC54" s="107">
        <f>ROUND(BC55+BC62,2)</f>
        <v>0</v>
      </c>
      <c r="BD54" s="109">
        <f>ROUND(BD55+BD62,2)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7"/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ROUND(SUM(AG56:AG61),2)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78</v>
      </c>
      <c r="AR55" s="119"/>
      <c r="AS55" s="120">
        <f>ROUND(SUM(AS56:AS61),2)</f>
        <v>0</v>
      </c>
      <c r="AT55" s="121">
        <f>ROUND(SUM(AV55:AW55),2)</f>
        <v>0</v>
      </c>
      <c r="AU55" s="122">
        <f>ROUND(SUM(AU56:AU61),5)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ROUND(SUM(AZ56:AZ61),2)</f>
        <v>0</v>
      </c>
      <c r="BA55" s="121">
        <f>ROUND(SUM(BA56:BA61),2)</f>
        <v>0</v>
      </c>
      <c r="BB55" s="121">
        <f>ROUND(SUM(BB56:BB61),2)</f>
        <v>0</v>
      </c>
      <c r="BC55" s="121">
        <f>ROUND(SUM(BC56:BC61),2)</f>
        <v>0</v>
      </c>
      <c r="BD55" s="123">
        <f>ROUND(SUM(BD56:BD61),2)</f>
        <v>0</v>
      </c>
      <c r="BE55" s="7"/>
      <c r="BS55" s="124" t="s">
        <v>71</v>
      </c>
      <c r="BT55" s="124" t="s">
        <v>79</v>
      </c>
      <c r="BU55" s="124" t="s">
        <v>73</v>
      </c>
      <c r="BV55" s="124" t="s">
        <v>74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4" customFormat="1" ht="23.25" customHeight="1">
      <c r="A56" s="125" t="s">
        <v>82</v>
      </c>
      <c r="B56" s="64"/>
      <c r="C56" s="126"/>
      <c r="D56" s="126"/>
      <c r="E56" s="127" t="s">
        <v>83</v>
      </c>
      <c r="F56" s="127"/>
      <c r="G56" s="127"/>
      <c r="H56" s="127"/>
      <c r="I56" s="127"/>
      <c r="J56" s="126"/>
      <c r="K56" s="127" t="s">
        <v>84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001a - Bourací práce a...'!J32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85</v>
      </c>
      <c r="AR56" s="66"/>
      <c r="AS56" s="130">
        <v>0</v>
      </c>
      <c r="AT56" s="131">
        <f>ROUND(SUM(AV56:AW56),2)</f>
        <v>0</v>
      </c>
      <c r="AU56" s="132">
        <f>'SO 001a - Bourací práce a...'!P89</f>
        <v>0</v>
      </c>
      <c r="AV56" s="131">
        <f>'SO 001a - Bourací práce a...'!J35</f>
        <v>0</v>
      </c>
      <c r="AW56" s="131">
        <f>'SO 001a - Bourací práce a...'!J36</f>
        <v>0</v>
      </c>
      <c r="AX56" s="131">
        <f>'SO 001a - Bourací práce a...'!J37</f>
        <v>0</v>
      </c>
      <c r="AY56" s="131">
        <f>'SO 001a - Bourací práce a...'!J38</f>
        <v>0</v>
      </c>
      <c r="AZ56" s="131">
        <f>'SO 001a - Bourací práce a...'!F35</f>
        <v>0</v>
      </c>
      <c r="BA56" s="131">
        <f>'SO 001a - Bourací práce a...'!F36</f>
        <v>0</v>
      </c>
      <c r="BB56" s="131">
        <f>'SO 001a - Bourací práce a...'!F37</f>
        <v>0</v>
      </c>
      <c r="BC56" s="131">
        <f>'SO 001a - Bourací práce a...'!F38</f>
        <v>0</v>
      </c>
      <c r="BD56" s="133">
        <f>'SO 001a - Bourací práce a...'!F39</f>
        <v>0</v>
      </c>
      <c r="BE56" s="4"/>
      <c r="BT56" s="134" t="s">
        <v>81</v>
      </c>
      <c r="BV56" s="134" t="s">
        <v>74</v>
      </c>
      <c r="BW56" s="134" t="s">
        <v>86</v>
      </c>
      <c r="BX56" s="134" t="s">
        <v>80</v>
      </c>
      <c r="CL56" s="134" t="s">
        <v>19</v>
      </c>
    </row>
    <row r="57" s="4" customFormat="1" ht="23.25" customHeight="1">
      <c r="A57" s="125" t="s">
        <v>82</v>
      </c>
      <c r="B57" s="64"/>
      <c r="C57" s="126"/>
      <c r="D57" s="126"/>
      <c r="E57" s="127" t="s">
        <v>87</v>
      </c>
      <c r="F57" s="127"/>
      <c r="G57" s="127"/>
      <c r="H57" s="127"/>
      <c r="I57" s="127"/>
      <c r="J57" s="126"/>
      <c r="K57" s="127" t="s">
        <v>88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101 - Úprava vjezdu a 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85</v>
      </c>
      <c r="AR57" s="66"/>
      <c r="AS57" s="130">
        <v>0</v>
      </c>
      <c r="AT57" s="131">
        <f>ROUND(SUM(AV57:AW57),2)</f>
        <v>0</v>
      </c>
      <c r="AU57" s="132">
        <f>'SO 101 - Úprava vjezdu a ...'!P90</f>
        <v>0</v>
      </c>
      <c r="AV57" s="131">
        <f>'SO 101 - Úprava vjezdu a ...'!J35</f>
        <v>0</v>
      </c>
      <c r="AW57" s="131">
        <f>'SO 101 - Úprava vjezdu a ...'!J36</f>
        <v>0</v>
      </c>
      <c r="AX57" s="131">
        <f>'SO 101 - Úprava vjezdu a ...'!J37</f>
        <v>0</v>
      </c>
      <c r="AY57" s="131">
        <f>'SO 101 - Úprava vjezdu a ...'!J38</f>
        <v>0</v>
      </c>
      <c r="AZ57" s="131">
        <f>'SO 101 - Úprava vjezdu a ...'!F35</f>
        <v>0</v>
      </c>
      <c r="BA57" s="131">
        <f>'SO 101 - Úprava vjezdu a ...'!F36</f>
        <v>0</v>
      </c>
      <c r="BB57" s="131">
        <f>'SO 101 - Úprava vjezdu a ...'!F37</f>
        <v>0</v>
      </c>
      <c r="BC57" s="131">
        <f>'SO 101 - Úprava vjezdu a ...'!F38</f>
        <v>0</v>
      </c>
      <c r="BD57" s="133">
        <f>'SO 101 - Úprava vjezdu a ...'!F39</f>
        <v>0</v>
      </c>
      <c r="BE57" s="4"/>
      <c r="BT57" s="134" t="s">
        <v>81</v>
      </c>
      <c r="BV57" s="134" t="s">
        <v>74</v>
      </c>
      <c r="BW57" s="134" t="s">
        <v>89</v>
      </c>
      <c r="BX57" s="134" t="s">
        <v>80</v>
      </c>
      <c r="CL57" s="134" t="s">
        <v>19</v>
      </c>
    </row>
    <row r="58" s="4" customFormat="1" ht="16.5" customHeight="1">
      <c r="A58" s="125" t="s">
        <v>82</v>
      </c>
      <c r="B58" s="64"/>
      <c r="C58" s="126"/>
      <c r="D58" s="126"/>
      <c r="E58" s="127" t="s">
        <v>90</v>
      </c>
      <c r="F58" s="127"/>
      <c r="G58" s="127"/>
      <c r="H58" s="127"/>
      <c r="I58" s="127"/>
      <c r="J58" s="126"/>
      <c r="K58" s="127" t="s">
        <v>91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 301 - Dešťová kanaliza...'!J32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85</v>
      </c>
      <c r="AR58" s="66"/>
      <c r="AS58" s="130">
        <v>0</v>
      </c>
      <c r="AT58" s="131">
        <f>ROUND(SUM(AV58:AW58),2)</f>
        <v>0</v>
      </c>
      <c r="AU58" s="132">
        <f>'SO 301 - Dešťová kanaliza...'!P90</f>
        <v>0</v>
      </c>
      <c r="AV58" s="131">
        <f>'SO 301 - Dešťová kanaliza...'!J35</f>
        <v>0</v>
      </c>
      <c r="AW58" s="131">
        <f>'SO 301 - Dešťová kanaliza...'!J36</f>
        <v>0</v>
      </c>
      <c r="AX58" s="131">
        <f>'SO 301 - Dešťová kanaliza...'!J37</f>
        <v>0</v>
      </c>
      <c r="AY58" s="131">
        <f>'SO 301 - Dešťová kanaliza...'!J38</f>
        <v>0</v>
      </c>
      <c r="AZ58" s="131">
        <f>'SO 301 - Dešťová kanaliza...'!F35</f>
        <v>0</v>
      </c>
      <c r="BA58" s="131">
        <f>'SO 301 - Dešťová kanaliza...'!F36</f>
        <v>0</v>
      </c>
      <c r="BB58" s="131">
        <f>'SO 301 - Dešťová kanaliza...'!F37</f>
        <v>0</v>
      </c>
      <c r="BC58" s="131">
        <f>'SO 301 - Dešťová kanaliza...'!F38</f>
        <v>0</v>
      </c>
      <c r="BD58" s="133">
        <f>'SO 301 - Dešťová kanaliza...'!F39</f>
        <v>0</v>
      </c>
      <c r="BE58" s="4"/>
      <c r="BT58" s="134" t="s">
        <v>81</v>
      </c>
      <c r="BV58" s="134" t="s">
        <v>74</v>
      </c>
      <c r="BW58" s="134" t="s">
        <v>92</v>
      </c>
      <c r="BX58" s="134" t="s">
        <v>80</v>
      </c>
      <c r="CL58" s="134" t="s">
        <v>19</v>
      </c>
    </row>
    <row r="59" s="4" customFormat="1" ht="23.25" customHeight="1">
      <c r="A59" s="125" t="s">
        <v>82</v>
      </c>
      <c r="B59" s="64"/>
      <c r="C59" s="126"/>
      <c r="D59" s="126"/>
      <c r="E59" s="127" t="s">
        <v>93</v>
      </c>
      <c r="F59" s="127"/>
      <c r="G59" s="127"/>
      <c r="H59" s="127"/>
      <c r="I59" s="127"/>
      <c r="J59" s="126"/>
      <c r="K59" s="127" t="s">
        <v>94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431 - Přeložka veřejné...'!J32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85</v>
      </c>
      <c r="AR59" s="66"/>
      <c r="AS59" s="130">
        <v>0</v>
      </c>
      <c r="AT59" s="131">
        <f>ROUND(SUM(AV59:AW59),2)</f>
        <v>0</v>
      </c>
      <c r="AU59" s="132">
        <f>'SO 431 - Přeložka veřejné...'!P87</f>
        <v>0</v>
      </c>
      <c r="AV59" s="131">
        <f>'SO 431 - Přeložka veřejné...'!J35</f>
        <v>0</v>
      </c>
      <c r="AW59" s="131">
        <f>'SO 431 - Přeložka veřejné...'!J36</f>
        <v>0</v>
      </c>
      <c r="AX59" s="131">
        <f>'SO 431 - Přeložka veřejné...'!J37</f>
        <v>0</v>
      </c>
      <c r="AY59" s="131">
        <f>'SO 431 - Přeložka veřejné...'!J38</f>
        <v>0</v>
      </c>
      <c r="AZ59" s="131">
        <f>'SO 431 - Přeložka veřejné...'!F35</f>
        <v>0</v>
      </c>
      <c r="BA59" s="131">
        <f>'SO 431 - Přeložka veřejné...'!F36</f>
        <v>0</v>
      </c>
      <c r="BB59" s="131">
        <f>'SO 431 - Přeložka veřejné...'!F37</f>
        <v>0</v>
      </c>
      <c r="BC59" s="131">
        <f>'SO 431 - Přeložka veřejné...'!F38</f>
        <v>0</v>
      </c>
      <c r="BD59" s="133">
        <f>'SO 431 - Přeložka veřejné...'!F39</f>
        <v>0</v>
      </c>
      <c r="BE59" s="4"/>
      <c r="BT59" s="134" t="s">
        <v>81</v>
      </c>
      <c r="BV59" s="134" t="s">
        <v>74</v>
      </c>
      <c r="BW59" s="134" t="s">
        <v>95</v>
      </c>
      <c r="BX59" s="134" t="s">
        <v>80</v>
      </c>
      <c r="CL59" s="134" t="s">
        <v>19</v>
      </c>
    </row>
    <row r="60" s="4" customFormat="1" ht="16.5" customHeight="1">
      <c r="A60" s="125" t="s">
        <v>82</v>
      </c>
      <c r="B60" s="64"/>
      <c r="C60" s="126"/>
      <c r="D60" s="126"/>
      <c r="E60" s="127" t="s">
        <v>96</v>
      </c>
      <c r="F60" s="127"/>
      <c r="G60" s="127"/>
      <c r="H60" s="127"/>
      <c r="I60" s="127"/>
      <c r="J60" s="126"/>
      <c r="K60" s="127" t="s">
        <v>97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801 - Sadové úpravy - 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85</v>
      </c>
      <c r="AR60" s="66"/>
      <c r="AS60" s="130">
        <v>0</v>
      </c>
      <c r="AT60" s="131">
        <f>ROUND(SUM(AV60:AW60),2)</f>
        <v>0</v>
      </c>
      <c r="AU60" s="132">
        <f>'SO 801 - Sadové úpravy - ...'!P88</f>
        <v>0</v>
      </c>
      <c r="AV60" s="131">
        <f>'SO 801 - Sadové úpravy - ...'!J35</f>
        <v>0</v>
      </c>
      <c r="AW60" s="131">
        <f>'SO 801 - Sadové úpravy - ...'!J36</f>
        <v>0</v>
      </c>
      <c r="AX60" s="131">
        <f>'SO 801 - Sadové úpravy - ...'!J37</f>
        <v>0</v>
      </c>
      <c r="AY60" s="131">
        <f>'SO 801 - Sadové úpravy - ...'!J38</f>
        <v>0</v>
      </c>
      <c r="AZ60" s="131">
        <f>'SO 801 - Sadové úpravy - ...'!F35</f>
        <v>0</v>
      </c>
      <c r="BA60" s="131">
        <f>'SO 801 - Sadové úpravy - ...'!F36</f>
        <v>0</v>
      </c>
      <c r="BB60" s="131">
        <f>'SO 801 - Sadové úpravy - ...'!F37</f>
        <v>0</v>
      </c>
      <c r="BC60" s="131">
        <f>'SO 801 - Sadové úpravy - ...'!F38</f>
        <v>0</v>
      </c>
      <c r="BD60" s="133">
        <f>'SO 801 - Sadové úpravy - ...'!F39</f>
        <v>0</v>
      </c>
      <c r="BE60" s="4"/>
      <c r="BT60" s="134" t="s">
        <v>81</v>
      </c>
      <c r="BV60" s="134" t="s">
        <v>74</v>
      </c>
      <c r="BW60" s="134" t="s">
        <v>98</v>
      </c>
      <c r="BX60" s="134" t="s">
        <v>80</v>
      </c>
      <c r="CL60" s="134" t="s">
        <v>19</v>
      </c>
    </row>
    <row r="61" s="4" customFormat="1" ht="23.25" customHeight="1">
      <c r="A61" s="125" t="s">
        <v>82</v>
      </c>
      <c r="B61" s="64"/>
      <c r="C61" s="126"/>
      <c r="D61" s="126"/>
      <c r="E61" s="127" t="s">
        <v>99</v>
      </c>
      <c r="F61" s="127"/>
      <c r="G61" s="127"/>
      <c r="H61" s="127"/>
      <c r="I61" s="127"/>
      <c r="J61" s="126"/>
      <c r="K61" s="127" t="s">
        <v>100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'VRN-Město - Vedlejší rozp...'!J32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85</v>
      </c>
      <c r="AR61" s="66"/>
      <c r="AS61" s="130">
        <v>0</v>
      </c>
      <c r="AT61" s="131">
        <f>ROUND(SUM(AV61:AW61),2)</f>
        <v>0</v>
      </c>
      <c r="AU61" s="132">
        <f>'VRN-Město - Vedlejší rozp...'!P90</f>
        <v>0</v>
      </c>
      <c r="AV61" s="131">
        <f>'VRN-Město - Vedlejší rozp...'!J35</f>
        <v>0</v>
      </c>
      <c r="AW61" s="131">
        <f>'VRN-Město - Vedlejší rozp...'!J36</f>
        <v>0</v>
      </c>
      <c r="AX61" s="131">
        <f>'VRN-Město - Vedlejší rozp...'!J37</f>
        <v>0</v>
      </c>
      <c r="AY61" s="131">
        <f>'VRN-Město - Vedlejší rozp...'!J38</f>
        <v>0</v>
      </c>
      <c r="AZ61" s="131">
        <f>'VRN-Město - Vedlejší rozp...'!F35</f>
        <v>0</v>
      </c>
      <c r="BA61" s="131">
        <f>'VRN-Město - Vedlejší rozp...'!F36</f>
        <v>0</v>
      </c>
      <c r="BB61" s="131">
        <f>'VRN-Město - Vedlejší rozp...'!F37</f>
        <v>0</v>
      </c>
      <c r="BC61" s="131">
        <f>'VRN-Město - Vedlejší rozp...'!F38</f>
        <v>0</v>
      </c>
      <c r="BD61" s="133">
        <f>'VRN-Město - Vedlejší rozp...'!F39</f>
        <v>0</v>
      </c>
      <c r="BE61" s="4"/>
      <c r="BT61" s="134" t="s">
        <v>81</v>
      </c>
      <c r="BV61" s="134" t="s">
        <v>74</v>
      </c>
      <c r="BW61" s="134" t="s">
        <v>101</v>
      </c>
      <c r="BX61" s="134" t="s">
        <v>80</v>
      </c>
      <c r="CL61" s="134" t="s">
        <v>19</v>
      </c>
    </row>
    <row r="62" s="7" customFormat="1" ht="24.75" customHeight="1">
      <c r="A62" s="7"/>
      <c r="B62" s="112"/>
      <c r="C62" s="113"/>
      <c r="D62" s="114" t="s">
        <v>102</v>
      </c>
      <c r="E62" s="114"/>
      <c r="F62" s="114"/>
      <c r="G62" s="114"/>
      <c r="H62" s="114"/>
      <c r="I62" s="115"/>
      <c r="J62" s="114" t="s">
        <v>103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ROUND(SUM(AG63:AG68),2)</f>
        <v>0</v>
      </c>
      <c r="AH62" s="115"/>
      <c r="AI62" s="115"/>
      <c r="AJ62" s="115"/>
      <c r="AK62" s="115"/>
      <c r="AL62" s="115"/>
      <c r="AM62" s="115"/>
      <c r="AN62" s="117">
        <f>SUM(AG62,AT62)</f>
        <v>0</v>
      </c>
      <c r="AO62" s="115"/>
      <c r="AP62" s="115"/>
      <c r="AQ62" s="118" t="s">
        <v>78</v>
      </c>
      <c r="AR62" s="119"/>
      <c r="AS62" s="120">
        <f>ROUND(SUM(AS63:AS68),2)</f>
        <v>0</v>
      </c>
      <c r="AT62" s="121">
        <f>ROUND(SUM(AV62:AW62),2)</f>
        <v>0</v>
      </c>
      <c r="AU62" s="122">
        <f>ROUND(SUM(AU63:AU68),5)</f>
        <v>0</v>
      </c>
      <c r="AV62" s="121">
        <f>ROUND(AZ62*L29,2)</f>
        <v>0</v>
      </c>
      <c r="AW62" s="121">
        <f>ROUND(BA62*L30,2)</f>
        <v>0</v>
      </c>
      <c r="AX62" s="121">
        <f>ROUND(BB62*L29,2)</f>
        <v>0</v>
      </c>
      <c r="AY62" s="121">
        <f>ROUND(BC62*L30,2)</f>
        <v>0</v>
      </c>
      <c r="AZ62" s="121">
        <f>ROUND(SUM(AZ63:AZ68),2)</f>
        <v>0</v>
      </c>
      <c r="BA62" s="121">
        <f>ROUND(SUM(BA63:BA68),2)</f>
        <v>0</v>
      </c>
      <c r="BB62" s="121">
        <f>ROUND(SUM(BB63:BB68),2)</f>
        <v>0</v>
      </c>
      <c r="BC62" s="121">
        <f>ROUND(SUM(BC63:BC68),2)</f>
        <v>0</v>
      </c>
      <c r="BD62" s="123">
        <f>ROUND(SUM(BD63:BD68),2)</f>
        <v>0</v>
      </c>
      <c r="BE62" s="7"/>
      <c r="BS62" s="124" t="s">
        <v>71</v>
      </c>
      <c r="BT62" s="124" t="s">
        <v>79</v>
      </c>
      <c r="BU62" s="124" t="s">
        <v>73</v>
      </c>
      <c r="BV62" s="124" t="s">
        <v>74</v>
      </c>
      <c r="BW62" s="124" t="s">
        <v>104</v>
      </c>
      <c r="BX62" s="124" t="s">
        <v>5</v>
      </c>
      <c r="CL62" s="124" t="s">
        <v>19</v>
      </c>
      <c r="CM62" s="124" t="s">
        <v>81</v>
      </c>
    </row>
    <row r="63" s="4" customFormat="1" ht="23.25" customHeight="1">
      <c r="A63" s="125" t="s">
        <v>82</v>
      </c>
      <c r="B63" s="64"/>
      <c r="C63" s="126"/>
      <c r="D63" s="126"/>
      <c r="E63" s="127" t="s">
        <v>105</v>
      </c>
      <c r="F63" s="127"/>
      <c r="G63" s="127"/>
      <c r="H63" s="127"/>
      <c r="I63" s="127"/>
      <c r="J63" s="126"/>
      <c r="K63" s="127" t="s">
        <v>106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'SO 001b - Bourací práce a...'!J32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85</v>
      </c>
      <c r="AR63" s="66"/>
      <c r="AS63" s="130">
        <v>0</v>
      </c>
      <c r="AT63" s="131">
        <f>ROUND(SUM(AV63:AW63),2)</f>
        <v>0</v>
      </c>
      <c r="AU63" s="132">
        <f>'SO 001b - Bourací práce a...'!P89</f>
        <v>0</v>
      </c>
      <c r="AV63" s="131">
        <f>'SO 001b - Bourací práce a...'!J35</f>
        <v>0</v>
      </c>
      <c r="AW63" s="131">
        <f>'SO 001b - Bourací práce a...'!J36</f>
        <v>0</v>
      </c>
      <c r="AX63" s="131">
        <f>'SO 001b - Bourací práce a...'!J37</f>
        <v>0</v>
      </c>
      <c r="AY63" s="131">
        <f>'SO 001b - Bourací práce a...'!J38</f>
        <v>0</v>
      </c>
      <c r="AZ63" s="131">
        <f>'SO 001b - Bourací práce a...'!F35</f>
        <v>0</v>
      </c>
      <c r="BA63" s="131">
        <f>'SO 001b - Bourací práce a...'!F36</f>
        <v>0</v>
      </c>
      <c r="BB63" s="131">
        <f>'SO 001b - Bourací práce a...'!F37</f>
        <v>0</v>
      </c>
      <c r="BC63" s="131">
        <f>'SO 001b - Bourací práce a...'!F38</f>
        <v>0</v>
      </c>
      <c r="BD63" s="133">
        <f>'SO 001b - Bourací práce a...'!F39</f>
        <v>0</v>
      </c>
      <c r="BE63" s="4"/>
      <c r="BT63" s="134" t="s">
        <v>81</v>
      </c>
      <c r="BV63" s="134" t="s">
        <v>74</v>
      </c>
      <c r="BW63" s="134" t="s">
        <v>107</v>
      </c>
      <c r="BX63" s="134" t="s">
        <v>104</v>
      </c>
      <c r="CL63" s="134" t="s">
        <v>19</v>
      </c>
    </row>
    <row r="64" s="4" customFormat="1" ht="16.5" customHeight="1">
      <c r="A64" s="125" t="s">
        <v>82</v>
      </c>
      <c r="B64" s="64"/>
      <c r="C64" s="126"/>
      <c r="D64" s="126"/>
      <c r="E64" s="127" t="s">
        <v>108</v>
      </c>
      <c r="F64" s="127"/>
      <c r="G64" s="127"/>
      <c r="H64" s="127"/>
      <c r="I64" s="127"/>
      <c r="J64" s="126"/>
      <c r="K64" s="127" t="s">
        <v>109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'SO 102 - Nové parkoviště 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85</v>
      </c>
      <c r="AR64" s="66"/>
      <c r="AS64" s="130">
        <v>0</v>
      </c>
      <c r="AT64" s="131">
        <f>ROUND(SUM(AV64:AW64),2)</f>
        <v>0</v>
      </c>
      <c r="AU64" s="132">
        <f>'SO 102 - Nové parkoviště ...'!P92</f>
        <v>0</v>
      </c>
      <c r="AV64" s="131">
        <f>'SO 102 - Nové parkoviště ...'!J35</f>
        <v>0</v>
      </c>
      <c r="AW64" s="131">
        <f>'SO 102 - Nové parkoviště ...'!J36</f>
        <v>0</v>
      </c>
      <c r="AX64" s="131">
        <f>'SO 102 - Nové parkoviště ...'!J37</f>
        <v>0</v>
      </c>
      <c r="AY64" s="131">
        <f>'SO 102 - Nové parkoviště ...'!J38</f>
        <v>0</v>
      </c>
      <c r="AZ64" s="131">
        <f>'SO 102 - Nové parkoviště ...'!F35</f>
        <v>0</v>
      </c>
      <c r="BA64" s="131">
        <f>'SO 102 - Nové parkoviště ...'!F36</f>
        <v>0</v>
      </c>
      <c r="BB64" s="131">
        <f>'SO 102 - Nové parkoviště ...'!F37</f>
        <v>0</v>
      </c>
      <c r="BC64" s="131">
        <f>'SO 102 - Nové parkoviště ...'!F38</f>
        <v>0</v>
      </c>
      <c r="BD64" s="133">
        <f>'SO 102 - Nové parkoviště ...'!F39</f>
        <v>0</v>
      </c>
      <c r="BE64" s="4"/>
      <c r="BT64" s="134" t="s">
        <v>81</v>
      </c>
      <c r="BV64" s="134" t="s">
        <v>74</v>
      </c>
      <c r="BW64" s="134" t="s">
        <v>110</v>
      </c>
      <c r="BX64" s="134" t="s">
        <v>104</v>
      </c>
      <c r="CL64" s="134" t="s">
        <v>19</v>
      </c>
    </row>
    <row r="65" s="4" customFormat="1" ht="16.5" customHeight="1">
      <c r="A65" s="125" t="s">
        <v>82</v>
      </c>
      <c r="B65" s="64"/>
      <c r="C65" s="126"/>
      <c r="D65" s="126"/>
      <c r="E65" s="127" t="s">
        <v>111</v>
      </c>
      <c r="F65" s="127"/>
      <c r="G65" s="127"/>
      <c r="H65" s="127"/>
      <c r="I65" s="127"/>
      <c r="J65" s="126"/>
      <c r="K65" s="127" t="s">
        <v>112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'SO 302 - Dešťová kanaliza...'!J32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85</v>
      </c>
      <c r="AR65" s="66"/>
      <c r="AS65" s="130">
        <v>0</v>
      </c>
      <c r="AT65" s="131">
        <f>ROUND(SUM(AV65:AW65),2)</f>
        <v>0</v>
      </c>
      <c r="AU65" s="132">
        <f>'SO 302 - Dešťová kanaliza...'!P93</f>
        <v>0</v>
      </c>
      <c r="AV65" s="131">
        <f>'SO 302 - Dešťová kanaliza...'!J35</f>
        <v>0</v>
      </c>
      <c r="AW65" s="131">
        <f>'SO 302 - Dešťová kanaliza...'!J36</f>
        <v>0</v>
      </c>
      <c r="AX65" s="131">
        <f>'SO 302 - Dešťová kanaliza...'!J37</f>
        <v>0</v>
      </c>
      <c r="AY65" s="131">
        <f>'SO 302 - Dešťová kanaliza...'!J38</f>
        <v>0</v>
      </c>
      <c r="AZ65" s="131">
        <f>'SO 302 - Dešťová kanaliza...'!F35</f>
        <v>0</v>
      </c>
      <c r="BA65" s="131">
        <f>'SO 302 - Dešťová kanaliza...'!F36</f>
        <v>0</v>
      </c>
      <c r="BB65" s="131">
        <f>'SO 302 - Dešťová kanaliza...'!F37</f>
        <v>0</v>
      </c>
      <c r="BC65" s="131">
        <f>'SO 302 - Dešťová kanaliza...'!F38</f>
        <v>0</v>
      </c>
      <c r="BD65" s="133">
        <f>'SO 302 - Dešťová kanaliza...'!F39</f>
        <v>0</v>
      </c>
      <c r="BE65" s="4"/>
      <c r="BT65" s="134" t="s">
        <v>81</v>
      </c>
      <c r="BV65" s="134" t="s">
        <v>74</v>
      </c>
      <c r="BW65" s="134" t="s">
        <v>113</v>
      </c>
      <c r="BX65" s="134" t="s">
        <v>104</v>
      </c>
      <c r="CL65" s="134" t="s">
        <v>19</v>
      </c>
    </row>
    <row r="66" s="4" customFormat="1" ht="23.25" customHeight="1">
      <c r="A66" s="125" t="s">
        <v>82</v>
      </c>
      <c r="B66" s="64"/>
      <c r="C66" s="126"/>
      <c r="D66" s="126"/>
      <c r="E66" s="127" t="s">
        <v>114</v>
      </c>
      <c r="F66" s="127"/>
      <c r="G66" s="127"/>
      <c r="H66" s="127"/>
      <c r="I66" s="127"/>
      <c r="J66" s="126"/>
      <c r="K66" s="127" t="s">
        <v>115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'SO 432 - Nové veřejné ově...'!J32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85</v>
      </c>
      <c r="AR66" s="66"/>
      <c r="AS66" s="130">
        <v>0</v>
      </c>
      <c r="AT66" s="131">
        <f>ROUND(SUM(AV66:AW66),2)</f>
        <v>0</v>
      </c>
      <c r="AU66" s="132">
        <f>'SO 432 - Nové veřejné ově...'!P88</f>
        <v>0</v>
      </c>
      <c r="AV66" s="131">
        <f>'SO 432 - Nové veřejné ově...'!J35</f>
        <v>0</v>
      </c>
      <c r="AW66" s="131">
        <f>'SO 432 - Nové veřejné ově...'!J36</f>
        <v>0</v>
      </c>
      <c r="AX66" s="131">
        <f>'SO 432 - Nové veřejné ově...'!J37</f>
        <v>0</v>
      </c>
      <c r="AY66" s="131">
        <f>'SO 432 - Nové veřejné ově...'!J38</f>
        <v>0</v>
      </c>
      <c r="AZ66" s="131">
        <f>'SO 432 - Nové veřejné ově...'!F35</f>
        <v>0</v>
      </c>
      <c r="BA66" s="131">
        <f>'SO 432 - Nové veřejné ově...'!F36</f>
        <v>0</v>
      </c>
      <c r="BB66" s="131">
        <f>'SO 432 - Nové veřejné ově...'!F37</f>
        <v>0</v>
      </c>
      <c r="BC66" s="131">
        <f>'SO 432 - Nové veřejné ově...'!F38</f>
        <v>0</v>
      </c>
      <c r="BD66" s="133">
        <f>'SO 432 - Nové veřejné ově...'!F39</f>
        <v>0</v>
      </c>
      <c r="BE66" s="4"/>
      <c r="BT66" s="134" t="s">
        <v>81</v>
      </c>
      <c r="BV66" s="134" t="s">
        <v>74</v>
      </c>
      <c r="BW66" s="134" t="s">
        <v>116</v>
      </c>
      <c r="BX66" s="134" t="s">
        <v>104</v>
      </c>
      <c r="CL66" s="134" t="s">
        <v>19</v>
      </c>
    </row>
    <row r="67" s="4" customFormat="1" ht="16.5" customHeight="1">
      <c r="A67" s="125" t="s">
        <v>82</v>
      </c>
      <c r="B67" s="64"/>
      <c r="C67" s="126"/>
      <c r="D67" s="126"/>
      <c r="E67" s="127" t="s">
        <v>117</v>
      </c>
      <c r="F67" s="127"/>
      <c r="G67" s="127"/>
      <c r="H67" s="127"/>
      <c r="I67" s="127"/>
      <c r="J67" s="126"/>
      <c r="K67" s="127" t="s">
        <v>118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'SO 701 - Stavebně konstru...'!J32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85</v>
      </c>
      <c r="AR67" s="66"/>
      <c r="AS67" s="130">
        <v>0</v>
      </c>
      <c r="AT67" s="131">
        <f>ROUND(SUM(AV67:AW67),2)</f>
        <v>0</v>
      </c>
      <c r="AU67" s="132">
        <f>'SO 701 - Stavebně konstru...'!P98</f>
        <v>0</v>
      </c>
      <c r="AV67" s="131">
        <f>'SO 701 - Stavebně konstru...'!J35</f>
        <v>0</v>
      </c>
      <c r="AW67" s="131">
        <f>'SO 701 - Stavebně konstru...'!J36</f>
        <v>0</v>
      </c>
      <c r="AX67" s="131">
        <f>'SO 701 - Stavebně konstru...'!J37</f>
        <v>0</v>
      </c>
      <c r="AY67" s="131">
        <f>'SO 701 - Stavebně konstru...'!J38</f>
        <v>0</v>
      </c>
      <c r="AZ67" s="131">
        <f>'SO 701 - Stavebně konstru...'!F35</f>
        <v>0</v>
      </c>
      <c r="BA67" s="131">
        <f>'SO 701 - Stavebně konstru...'!F36</f>
        <v>0</v>
      </c>
      <c r="BB67" s="131">
        <f>'SO 701 - Stavebně konstru...'!F37</f>
        <v>0</v>
      </c>
      <c r="BC67" s="131">
        <f>'SO 701 - Stavebně konstru...'!F38</f>
        <v>0</v>
      </c>
      <c r="BD67" s="133">
        <f>'SO 701 - Stavebně konstru...'!F39</f>
        <v>0</v>
      </c>
      <c r="BE67" s="4"/>
      <c r="BT67" s="134" t="s">
        <v>81</v>
      </c>
      <c r="BV67" s="134" t="s">
        <v>74</v>
      </c>
      <c r="BW67" s="134" t="s">
        <v>119</v>
      </c>
      <c r="BX67" s="134" t="s">
        <v>104</v>
      </c>
      <c r="CL67" s="134" t="s">
        <v>19</v>
      </c>
    </row>
    <row r="68" s="4" customFormat="1" ht="23.25" customHeight="1">
      <c r="A68" s="125" t="s">
        <v>82</v>
      </c>
      <c r="B68" s="64"/>
      <c r="C68" s="126"/>
      <c r="D68" s="126"/>
      <c r="E68" s="127" t="s">
        <v>120</v>
      </c>
      <c r="F68" s="127"/>
      <c r="G68" s="127"/>
      <c r="H68" s="127"/>
      <c r="I68" s="127"/>
      <c r="J68" s="126"/>
      <c r="K68" s="127" t="s">
        <v>121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'VRN-Terea - Vedlejší rozp...'!J32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85</v>
      </c>
      <c r="AR68" s="66"/>
      <c r="AS68" s="135">
        <v>0</v>
      </c>
      <c r="AT68" s="136">
        <f>ROUND(SUM(AV68:AW68),2)</f>
        <v>0</v>
      </c>
      <c r="AU68" s="137">
        <f>'VRN-Terea - Vedlejší rozp...'!P90</f>
        <v>0</v>
      </c>
      <c r="AV68" s="136">
        <f>'VRN-Terea - Vedlejší rozp...'!J35</f>
        <v>0</v>
      </c>
      <c r="AW68" s="136">
        <f>'VRN-Terea - Vedlejší rozp...'!J36</f>
        <v>0</v>
      </c>
      <c r="AX68" s="136">
        <f>'VRN-Terea - Vedlejší rozp...'!J37</f>
        <v>0</v>
      </c>
      <c r="AY68" s="136">
        <f>'VRN-Terea - Vedlejší rozp...'!J38</f>
        <v>0</v>
      </c>
      <c r="AZ68" s="136">
        <f>'VRN-Terea - Vedlejší rozp...'!F35</f>
        <v>0</v>
      </c>
      <c r="BA68" s="136">
        <f>'VRN-Terea - Vedlejší rozp...'!F36</f>
        <v>0</v>
      </c>
      <c r="BB68" s="136">
        <f>'VRN-Terea - Vedlejší rozp...'!F37</f>
        <v>0</v>
      </c>
      <c r="BC68" s="136">
        <f>'VRN-Terea - Vedlejší rozp...'!F38</f>
        <v>0</v>
      </c>
      <c r="BD68" s="138">
        <f>'VRN-Terea - Vedlejší rozp...'!F39</f>
        <v>0</v>
      </c>
      <c r="BE68" s="4"/>
      <c r="BT68" s="134" t="s">
        <v>81</v>
      </c>
      <c r="BV68" s="134" t="s">
        <v>74</v>
      </c>
      <c r="BW68" s="134" t="s">
        <v>122</v>
      </c>
      <c r="BX68" s="134" t="s">
        <v>104</v>
      </c>
      <c r="CL68" s="134" t="s">
        <v>19</v>
      </c>
    </row>
    <row r="69" s="2" customFormat="1" ht="30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5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45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</row>
  </sheetData>
  <sheetProtection sheet="1" formatColumns="0" formatRows="0" objects="1" scenarios="1" spinCount="100000" saltValue="wZffmLpN9yjvMqa0EgrruzoGZC5gwaP/zo4DLb5ZSjiCDZTH1L4z7EDenm9lELjqws69eDhVfbJmvpSD+PZ1pw==" hashValue="+wQg0YuHE0TpDCL7FHnVaPtcLRdlapBFgCFsjqCu6Hk+wWpagoADZd/kWXdLcTC7NbJfNDa8JnMOg7CKHiWdxg==" algorithmName="SHA-512" password="CC35"/>
  <mergeCells count="94">
    <mergeCell ref="C52:G52"/>
    <mergeCell ref="D55:H55"/>
    <mergeCell ref="D62:H62"/>
    <mergeCell ref="E61:I61"/>
    <mergeCell ref="E59:I59"/>
    <mergeCell ref="E57:I57"/>
    <mergeCell ref="E56:I56"/>
    <mergeCell ref="E60:I60"/>
    <mergeCell ref="E58:I58"/>
    <mergeCell ref="E63:I63"/>
    <mergeCell ref="E64:I64"/>
    <mergeCell ref="I52:AF52"/>
    <mergeCell ref="J62:AF62"/>
    <mergeCell ref="J55:AF55"/>
    <mergeCell ref="K60:AF60"/>
    <mergeCell ref="K57:AF57"/>
    <mergeCell ref="K58:AF58"/>
    <mergeCell ref="K59:AF59"/>
    <mergeCell ref="K56:AF56"/>
    <mergeCell ref="K61:AF61"/>
    <mergeCell ref="K63:AF63"/>
    <mergeCell ref="K64:AF64"/>
    <mergeCell ref="L45:AO45"/>
    <mergeCell ref="E65:I65"/>
    <mergeCell ref="K65:AF65"/>
    <mergeCell ref="E66:I66"/>
    <mergeCell ref="K66:AF66"/>
    <mergeCell ref="E67:I67"/>
    <mergeCell ref="K67:AF67"/>
    <mergeCell ref="E68:I68"/>
    <mergeCell ref="K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2:AM62"/>
    <mergeCell ref="AG59:AM59"/>
    <mergeCell ref="AG63:AM63"/>
    <mergeCell ref="AG60:AM60"/>
    <mergeCell ref="AG64:AM64"/>
    <mergeCell ref="AG58:AM58"/>
    <mergeCell ref="AG57:AM57"/>
    <mergeCell ref="AG56:AM56"/>
    <mergeCell ref="AG55:AM55"/>
    <mergeCell ref="AG52:AM52"/>
    <mergeCell ref="AM47:AN47"/>
    <mergeCell ref="AM49:AP49"/>
    <mergeCell ref="AM50:AP50"/>
    <mergeCell ref="AN64:AP64"/>
    <mergeCell ref="AN63:AP63"/>
    <mergeCell ref="AN52:AP52"/>
    <mergeCell ref="AN59:AP59"/>
    <mergeCell ref="AN55:AP55"/>
    <mergeCell ref="AN61:AP61"/>
    <mergeCell ref="AN60:AP60"/>
    <mergeCell ref="AN56:AP56"/>
    <mergeCell ref="AN57:AP57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6" location="'SO 001a - Bourací práce a...'!C2" display="/"/>
    <hyperlink ref="A57" location="'SO 101 - Úprava vjezdu a ...'!C2" display="/"/>
    <hyperlink ref="A58" location="'SO 301 - Dešťová kanaliza...'!C2" display="/"/>
    <hyperlink ref="A59" location="'SO 431 - Přeložka veřejné...'!C2" display="/"/>
    <hyperlink ref="A60" location="'SO 801 - Sadové úpravy - ...'!C2" display="/"/>
    <hyperlink ref="A61" location="'VRN-Město - Vedlejší rozp...'!C2" display="/"/>
    <hyperlink ref="A63" location="'SO 001b - Bourací práce a...'!C2" display="/"/>
    <hyperlink ref="A64" location="'SO 102 - Nové parkoviště ...'!C2" display="/"/>
    <hyperlink ref="A65" location="'SO 302 - Dešťová kanaliza...'!C2" display="/"/>
    <hyperlink ref="A66" location="'SO 432 - Nové veřejné ově...'!C2" display="/"/>
    <hyperlink ref="A67" location="'SO 701 - Stavebně konstru...'!C2" display="/"/>
    <hyperlink ref="A68" location="'VRN-Terea - Vedlejší roz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Cheb, Zlatý vrch kotelna</v>
      </c>
      <c r="F7" s="143"/>
      <c r="G7" s="143"/>
      <c r="H7" s="143"/>
      <c r="L7" s="21"/>
    </row>
    <row r="8" s="1" customFormat="1" ht="12" customHeight="1">
      <c r="B8" s="21"/>
      <c r="D8" s="143" t="s">
        <v>124</v>
      </c>
      <c r="L8" s="21"/>
    </row>
    <row r="9" s="2" customFormat="1" ht="16.5" customHeight="1">
      <c r="A9" s="39"/>
      <c r="B9" s="45"/>
      <c r="C9" s="39"/>
      <c r="D9" s="39"/>
      <c r="E9" s="144" t="s">
        <v>125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46" t="s">
        <v>127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15. 10. 2021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128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ROUND((SUM(BE89:BE214)),  2)</f>
        <v>0</v>
      </c>
      <c r="G35" s="39"/>
      <c r="H35" s="39"/>
      <c r="I35" s="158">
        <v>0.20999999999999999</v>
      </c>
      <c r="J35" s="157">
        <f>ROUND(((SUM(BE89:BE214))*I35),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ROUND((SUM(BF89:BF214)),  2)</f>
        <v>0</v>
      </c>
      <c r="G36" s="39"/>
      <c r="H36" s="39"/>
      <c r="I36" s="158">
        <v>0.14999999999999999</v>
      </c>
      <c r="J36" s="157">
        <f>ROUND(((SUM(BF89:BF214))*I36),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ROUND((SUM(BG89:BG214)),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ROUND((SUM(BH89:BH214)),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ROUND((SUM(BI89:BI214)),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Cheb, Zlatý vrch kotelna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30" customHeight="1">
      <c r="A54" s="39"/>
      <c r="B54" s="40"/>
      <c r="C54" s="41"/>
      <c r="D54" s="41"/>
      <c r="E54" s="70" t="str">
        <f>E11</f>
        <v>SO 001a - Bourací práce a příprava staveniště - Město Cheb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15. 10. 2021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Město Cheb</v>
      </c>
      <c r="G58" s="41"/>
      <c r="H58" s="41"/>
      <c r="I58" s="33" t="s">
        <v>31</v>
      </c>
      <c r="J58" s="37" t="str">
        <f>E23</f>
        <v>Miroslav Fischer, Ing. Petr Král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Miroslav Fischer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130</v>
      </c>
      <c r="D61" s="172"/>
      <c r="E61" s="172"/>
      <c r="F61" s="172"/>
      <c r="G61" s="172"/>
      <c r="H61" s="172"/>
      <c r="I61" s="172"/>
      <c r="J61" s="173" t="s">
        <v>131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132</v>
      </c>
    </row>
    <row r="64" s="9" customFormat="1" ht="24.96" customHeight="1">
      <c r="A64" s="9"/>
      <c r="B64" s="175"/>
      <c r="C64" s="176"/>
      <c r="D64" s="177" t="s">
        <v>133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134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135</v>
      </c>
      <c r="E66" s="183"/>
      <c r="F66" s="183"/>
      <c r="G66" s="183"/>
      <c r="H66" s="183"/>
      <c r="I66" s="183"/>
      <c r="J66" s="184">
        <f>J179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136</v>
      </c>
      <c r="E67" s="183"/>
      <c r="F67" s="183"/>
      <c r="G67" s="183"/>
      <c r="H67" s="183"/>
      <c r="I67" s="183"/>
      <c r="J67" s="184">
        <f>J197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137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Cheb, Zlatý vrch kotelna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124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125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126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30" customHeight="1">
      <c r="A81" s="39"/>
      <c r="B81" s="40"/>
      <c r="C81" s="41"/>
      <c r="D81" s="41"/>
      <c r="E81" s="70" t="str">
        <f>E11</f>
        <v>SO 001a - Bourací práce a příprava staveniště - Město Cheb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Cheb</v>
      </c>
      <c r="G83" s="41"/>
      <c r="H83" s="41"/>
      <c r="I83" s="33" t="s">
        <v>23</v>
      </c>
      <c r="J83" s="73" t="str">
        <f>IF(J14="","",J14)</f>
        <v>15. 10. 2021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25</v>
      </c>
      <c r="D85" s="41"/>
      <c r="E85" s="41"/>
      <c r="F85" s="28" t="str">
        <f>E17</f>
        <v>Město Cheb</v>
      </c>
      <c r="G85" s="41"/>
      <c r="H85" s="41"/>
      <c r="I85" s="33" t="s">
        <v>31</v>
      </c>
      <c r="J85" s="37" t="str">
        <f>E23</f>
        <v>Miroslav Fischer, Ing. Petr Král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34</v>
      </c>
      <c r="J86" s="37" t="str">
        <f>E26</f>
        <v>Miroslav Fischer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138</v>
      </c>
      <c r="D88" s="189" t="s">
        <v>57</v>
      </c>
      <c r="E88" s="189" t="s">
        <v>53</v>
      </c>
      <c r="F88" s="189" t="s">
        <v>54</v>
      </c>
      <c r="G88" s="189" t="s">
        <v>139</v>
      </c>
      <c r="H88" s="189" t="s">
        <v>140</v>
      </c>
      <c r="I88" s="189" t="s">
        <v>141</v>
      </c>
      <c r="J88" s="189" t="s">
        <v>131</v>
      </c>
      <c r="K88" s="190" t="s">
        <v>142</v>
      </c>
      <c r="L88" s="191"/>
      <c r="M88" s="93" t="s">
        <v>19</v>
      </c>
      <c r="N88" s="94" t="s">
        <v>42</v>
      </c>
      <c r="O88" s="94" t="s">
        <v>143</v>
      </c>
      <c r="P88" s="94" t="s">
        <v>144</v>
      </c>
      <c r="Q88" s="94" t="s">
        <v>145</v>
      </c>
      <c r="R88" s="94" t="s">
        <v>146</v>
      </c>
      <c r="S88" s="94" t="s">
        <v>147</v>
      </c>
      <c r="T88" s="95" t="s">
        <v>148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149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0.018540000000000001</v>
      </c>
      <c r="S89" s="97"/>
      <c r="T89" s="195">
        <f>T90</f>
        <v>136.36852000000002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132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71</v>
      </c>
      <c r="E90" s="200" t="s">
        <v>150</v>
      </c>
      <c r="F90" s="200" t="s">
        <v>151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P91+P179+P197</f>
        <v>0</v>
      </c>
      <c r="Q90" s="205"/>
      <c r="R90" s="206">
        <f>R91+R179+R197</f>
        <v>0.018540000000000001</v>
      </c>
      <c r="S90" s="205"/>
      <c r="T90" s="207">
        <f>T91+T179+T197</f>
        <v>136.36852000000002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79</v>
      </c>
      <c r="AT90" s="209" t="s">
        <v>71</v>
      </c>
      <c r="AU90" s="209" t="s">
        <v>72</v>
      </c>
      <c r="AY90" s="208" t="s">
        <v>152</v>
      </c>
      <c r="BK90" s="210">
        <f>BK91+BK179+BK197</f>
        <v>0</v>
      </c>
    </row>
    <row r="91" s="12" customFormat="1" ht="22.8" customHeight="1">
      <c r="A91" s="12"/>
      <c r="B91" s="197"/>
      <c r="C91" s="198"/>
      <c r="D91" s="199" t="s">
        <v>71</v>
      </c>
      <c r="E91" s="211" t="s">
        <v>79</v>
      </c>
      <c r="F91" s="211" t="s">
        <v>153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SUM(P92:P178)</f>
        <v>0</v>
      </c>
      <c r="Q91" s="205"/>
      <c r="R91" s="206">
        <f>SUM(R92:R178)</f>
        <v>0.018540000000000001</v>
      </c>
      <c r="S91" s="205"/>
      <c r="T91" s="207">
        <f>SUM(T92:T178)</f>
        <v>101.73800000000001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79</v>
      </c>
      <c r="AT91" s="209" t="s">
        <v>71</v>
      </c>
      <c r="AU91" s="209" t="s">
        <v>79</v>
      </c>
      <c r="AY91" s="208" t="s">
        <v>152</v>
      </c>
      <c r="BK91" s="210">
        <f>SUM(BK92:BK178)</f>
        <v>0</v>
      </c>
    </row>
    <row r="92" s="2" customFormat="1" ht="49.05" customHeight="1">
      <c r="A92" s="39"/>
      <c r="B92" s="40"/>
      <c r="C92" s="213" t="s">
        <v>79</v>
      </c>
      <c r="D92" s="213" t="s">
        <v>154</v>
      </c>
      <c r="E92" s="214" t="s">
        <v>155</v>
      </c>
      <c r="F92" s="215" t="s">
        <v>156</v>
      </c>
      <c r="G92" s="216" t="s">
        <v>157</v>
      </c>
      <c r="H92" s="217">
        <v>750</v>
      </c>
      <c r="I92" s="218"/>
      <c r="J92" s="219">
        <f>ROUND(I92*H92,2)</f>
        <v>0</v>
      </c>
      <c r="K92" s="215" t="s">
        <v>158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159</v>
      </c>
      <c r="AT92" s="224" t="s">
        <v>154</v>
      </c>
      <c r="AU92" s="224" t="s">
        <v>81</v>
      </c>
      <c r="AY92" s="18" t="s">
        <v>152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159</v>
      </c>
      <c r="BM92" s="224" t="s">
        <v>160</v>
      </c>
    </row>
    <row r="93" s="2" customFormat="1">
      <c r="A93" s="39"/>
      <c r="B93" s="40"/>
      <c r="C93" s="41"/>
      <c r="D93" s="226" t="s">
        <v>161</v>
      </c>
      <c r="E93" s="41"/>
      <c r="F93" s="227" t="s">
        <v>162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161</v>
      </c>
      <c r="AU93" s="18" t="s">
        <v>81</v>
      </c>
    </row>
    <row r="94" s="2" customFormat="1">
      <c r="A94" s="39"/>
      <c r="B94" s="40"/>
      <c r="C94" s="41"/>
      <c r="D94" s="226" t="s">
        <v>163</v>
      </c>
      <c r="E94" s="41"/>
      <c r="F94" s="227" t="s">
        <v>164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163</v>
      </c>
      <c r="AU94" s="18" t="s">
        <v>81</v>
      </c>
    </row>
    <row r="95" s="2" customFormat="1" ht="24.15" customHeight="1">
      <c r="A95" s="39"/>
      <c r="B95" s="40"/>
      <c r="C95" s="213" t="s">
        <v>81</v>
      </c>
      <c r="D95" s="213" t="s">
        <v>154</v>
      </c>
      <c r="E95" s="214" t="s">
        <v>165</v>
      </c>
      <c r="F95" s="215" t="s">
        <v>166</v>
      </c>
      <c r="G95" s="216" t="s">
        <v>157</v>
      </c>
      <c r="H95" s="217">
        <v>750</v>
      </c>
      <c r="I95" s="218"/>
      <c r="J95" s="219">
        <f>ROUND(I95*H95,2)</f>
        <v>0</v>
      </c>
      <c r="K95" s="215" t="s">
        <v>158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159</v>
      </c>
      <c r="AT95" s="224" t="s">
        <v>154</v>
      </c>
      <c r="AU95" s="224" t="s">
        <v>81</v>
      </c>
      <c r="AY95" s="18" t="s">
        <v>152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159</v>
      </c>
      <c r="BM95" s="224" t="s">
        <v>167</v>
      </c>
    </row>
    <row r="96" s="2" customFormat="1">
      <c r="A96" s="39"/>
      <c r="B96" s="40"/>
      <c r="C96" s="41"/>
      <c r="D96" s="226" t="s">
        <v>161</v>
      </c>
      <c r="E96" s="41"/>
      <c r="F96" s="227" t="s">
        <v>168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161</v>
      </c>
      <c r="AU96" s="18" t="s">
        <v>81</v>
      </c>
    </row>
    <row r="97" s="2" customFormat="1" ht="24.15" customHeight="1">
      <c r="A97" s="39"/>
      <c r="B97" s="40"/>
      <c r="C97" s="213" t="s">
        <v>169</v>
      </c>
      <c r="D97" s="213" t="s">
        <v>154</v>
      </c>
      <c r="E97" s="214" t="s">
        <v>170</v>
      </c>
      <c r="F97" s="215" t="s">
        <v>171</v>
      </c>
      <c r="G97" s="216" t="s">
        <v>172</v>
      </c>
      <c r="H97" s="217">
        <v>1</v>
      </c>
      <c r="I97" s="218"/>
      <c r="J97" s="219">
        <f>ROUND(I97*H97,2)</f>
        <v>0</v>
      </c>
      <c r="K97" s="215" t="s">
        <v>158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159</v>
      </c>
      <c r="AT97" s="224" t="s">
        <v>154</v>
      </c>
      <c r="AU97" s="224" t="s">
        <v>81</v>
      </c>
      <c r="AY97" s="18" t="s">
        <v>152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159</v>
      </c>
      <c r="BM97" s="224" t="s">
        <v>173</v>
      </c>
    </row>
    <row r="98" s="2" customFormat="1">
      <c r="A98" s="39"/>
      <c r="B98" s="40"/>
      <c r="C98" s="41"/>
      <c r="D98" s="226" t="s">
        <v>161</v>
      </c>
      <c r="E98" s="41"/>
      <c r="F98" s="227" t="s">
        <v>174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161</v>
      </c>
      <c r="AU98" s="18" t="s">
        <v>81</v>
      </c>
    </row>
    <row r="99" s="2" customFormat="1" ht="24.15" customHeight="1">
      <c r="A99" s="39"/>
      <c r="B99" s="40"/>
      <c r="C99" s="213" t="s">
        <v>159</v>
      </c>
      <c r="D99" s="213" t="s">
        <v>154</v>
      </c>
      <c r="E99" s="214" t="s">
        <v>175</v>
      </c>
      <c r="F99" s="215" t="s">
        <v>176</v>
      </c>
      <c r="G99" s="216" t="s">
        <v>172</v>
      </c>
      <c r="H99" s="217">
        <v>2</v>
      </c>
      <c r="I99" s="218"/>
      <c r="J99" s="219">
        <f>ROUND(I99*H99,2)</f>
        <v>0</v>
      </c>
      <c r="K99" s="215" t="s">
        <v>158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159</v>
      </c>
      <c r="AT99" s="224" t="s">
        <v>154</v>
      </c>
      <c r="AU99" s="224" t="s">
        <v>81</v>
      </c>
      <c r="AY99" s="18" t="s">
        <v>152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159</v>
      </c>
      <c r="BM99" s="224" t="s">
        <v>177</v>
      </c>
    </row>
    <row r="100" s="2" customFormat="1">
      <c r="A100" s="39"/>
      <c r="B100" s="40"/>
      <c r="C100" s="41"/>
      <c r="D100" s="226" t="s">
        <v>161</v>
      </c>
      <c r="E100" s="41"/>
      <c r="F100" s="227" t="s">
        <v>174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161</v>
      </c>
      <c r="AU100" s="18" t="s">
        <v>81</v>
      </c>
    </row>
    <row r="101" s="2" customFormat="1" ht="49.05" customHeight="1">
      <c r="A101" s="39"/>
      <c r="B101" s="40"/>
      <c r="C101" s="213" t="s">
        <v>178</v>
      </c>
      <c r="D101" s="213" t="s">
        <v>154</v>
      </c>
      <c r="E101" s="214" t="s">
        <v>179</v>
      </c>
      <c r="F101" s="215" t="s">
        <v>180</v>
      </c>
      <c r="G101" s="216" t="s">
        <v>172</v>
      </c>
      <c r="H101" s="217">
        <v>1</v>
      </c>
      <c r="I101" s="218"/>
      <c r="J101" s="219">
        <f>ROUND(I101*H101,2)</f>
        <v>0</v>
      </c>
      <c r="K101" s="215" t="s">
        <v>158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159</v>
      </c>
      <c r="AT101" s="224" t="s">
        <v>154</v>
      </c>
      <c r="AU101" s="224" t="s">
        <v>81</v>
      </c>
      <c r="AY101" s="18" t="s">
        <v>152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159</v>
      </c>
      <c r="BM101" s="224" t="s">
        <v>181</v>
      </c>
    </row>
    <row r="102" s="2" customFormat="1">
      <c r="A102" s="39"/>
      <c r="B102" s="40"/>
      <c r="C102" s="41"/>
      <c r="D102" s="226" t="s">
        <v>161</v>
      </c>
      <c r="E102" s="41"/>
      <c r="F102" s="227" t="s">
        <v>182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161</v>
      </c>
      <c r="AU102" s="18" t="s">
        <v>81</v>
      </c>
    </row>
    <row r="103" s="2" customFormat="1" ht="62.7" customHeight="1">
      <c r="A103" s="39"/>
      <c r="B103" s="40"/>
      <c r="C103" s="213" t="s">
        <v>183</v>
      </c>
      <c r="D103" s="213" t="s">
        <v>154</v>
      </c>
      <c r="E103" s="214" t="s">
        <v>184</v>
      </c>
      <c r="F103" s="215" t="s">
        <v>185</v>
      </c>
      <c r="G103" s="216" t="s">
        <v>172</v>
      </c>
      <c r="H103" s="217">
        <v>5</v>
      </c>
      <c r="I103" s="218"/>
      <c r="J103" s="219">
        <f>ROUND(I103*H103,2)</f>
        <v>0</v>
      </c>
      <c r="K103" s="215" t="s">
        <v>158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159</v>
      </c>
      <c r="AT103" s="224" t="s">
        <v>154</v>
      </c>
      <c r="AU103" s="224" t="s">
        <v>81</v>
      </c>
      <c r="AY103" s="18" t="s">
        <v>152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159</v>
      </c>
      <c r="BM103" s="224" t="s">
        <v>186</v>
      </c>
    </row>
    <row r="104" s="2" customFormat="1">
      <c r="A104" s="39"/>
      <c r="B104" s="40"/>
      <c r="C104" s="41"/>
      <c r="D104" s="226" t="s">
        <v>161</v>
      </c>
      <c r="E104" s="41"/>
      <c r="F104" s="227" t="s">
        <v>182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161</v>
      </c>
      <c r="AU104" s="18" t="s">
        <v>81</v>
      </c>
    </row>
    <row r="105" s="13" customFormat="1">
      <c r="A105" s="13"/>
      <c r="B105" s="231"/>
      <c r="C105" s="232"/>
      <c r="D105" s="226" t="s">
        <v>187</v>
      </c>
      <c r="E105" s="233" t="s">
        <v>19</v>
      </c>
      <c r="F105" s="234" t="s">
        <v>188</v>
      </c>
      <c r="G105" s="232"/>
      <c r="H105" s="235">
        <v>5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187</v>
      </c>
      <c r="AU105" s="241" t="s">
        <v>81</v>
      </c>
      <c r="AV105" s="13" t="s">
        <v>81</v>
      </c>
      <c r="AW105" s="13" t="s">
        <v>33</v>
      </c>
      <c r="AX105" s="13" t="s">
        <v>79</v>
      </c>
      <c r="AY105" s="241" t="s">
        <v>152</v>
      </c>
    </row>
    <row r="106" s="2" customFormat="1" ht="49.05" customHeight="1">
      <c r="A106" s="39"/>
      <c r="B106" s="40"/>
      <c r="C106" s="213" t="s">
        <v>189</v>
      </c>
      <c r="D106" s="213" t="s">
        <v>154</v>
      </c>
      <c r="E106" s="214" t="s">
        <v>190</v>
      </c>
      <c r="F106" s="215" t="s">
        <v>191</v>
      </c>
      <c r="G106" s="216" t="s">
        <v>172</v>
      </c>
      <c r="H106" s="217">
        <v>2</v>
      </c>
      <c r="I106" s="218"/>
      <c r="J106" s="219">
        <f>ROUND(I106*H106,2)</f>
        <v>0</v>
      </c>
      <c r="K106" s="215" t="s">
        <v>158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159</v>
      </c>
      <c r="AT106" s="224" t="s">
        <v>154</v>
      </c>
      <c r="AU106" s="224" t="s">
        <v>81</v>
      </c>
      <c r="AY106" s="18" t="s">
        <v>152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159</v>
      </c>
      <c r="BM106" s="224" t="s">
        <v>192</v>
      </c>
    </row>
    <row r="107" s="2" customFormat="1">
      <c r="A107" s="39"/>
      <c r="B107" s="40"/>
      <c r="C107" s="41"/>
      <c r="D107" s="226" t="s">
        <v>161</v>
      </c>
      <c r="E107" s="41"/>
      <c r="F107" s="227" t="s">
        <v>182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161</v>
      </c>
      <c r="AU107" s="18" t="s">
        <v>81</v>
      </c>
    </row>
    <row r="108" s="2" customFormat="1" ht="62.7" customHeight="1">
      <c r="A108" s="39"/>
      <c r="B108" s="40"/>
      <c r="C108" s="213" t="s">
        <v>193</v>
      </c>
      <c r="D108" s="213" t="s">
        <v>154</v>
      </c>
      <c r="E108" s="214" t="s">
        <v>194</v>
      </c>
      <c r="F108" s="215" t="s">
        <v>195</v>
      </c>
      <c r="G108" s="216" t="s">
        <v>172</v>
      </c>
      <c r="H108" s="217">
        <v>10</v>
      </c>
      <c r="I108" s="218"/>
      <c r="J108" s="219">
        <f>ROUND(I108*H108,2)</f>
        <v>0</v>
      </c>
      <c r="K108" s="215" t="s">
        <v>158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159</v>
      </c>
      <c r="AT108" s="224" t="s">
        <v>154</v>
      </c>
      <c r="AU108" s="224" t="s">
        <v>81</v>
      </c>
      <c r="AY108" s="18" t="s">
        <v>152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159</v>
      </c>
      <c r="BM108" s="224" t="s">
        <v>196</v>
      </c>
    </row>
    <row r="109" s="2" customFormat="1">
      <c r="A109" s="39"/>
      <c r="B109" s="40"/>
      <c r="C109" s="41"/>
      <c r="D109" s="226" t="s">
        <v>161</v>
      </c>
      <c r="E109" s="41"/>
      <c r="F109" s="227" t="s">
        <v>182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161</v>
      </c>
      <c r="AU109" s="18" t="s">
        <v>81</v>
      </c>
    </row>
    <row r="110" s="13" customFormat="1">
      <c r="A110" s="13"/>
      <c r="B110" s="231"/>
      <c r="C110" s="232"/>
      <c r="D110" s="226" t="s">
        <v>187</v>
      </c>
      <c r="E110" s="233" t="s">
        <v>19</v>
      </c>
      <c r="F110" s="234" t="s">
        <v>197</v>
      </c>
      <c r="G110" s="232"/>
      <c r="H110" s="235">
        <v>10</v>
      </c>
      <c r="I110" s="236"/>
      <c r="J110" s="232"/>
      <c r="K110" s="232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187</v>
      </c>
      <c r="AU110" s="241" t="s">
        <v>81</v>
      </c>
      <c r="AV110" s="13" t="s">
        <v>81</v>
      </c>
      <c r="AW110" s="13" t="s">
        <v>33</v>
      </c>
      <c r="AX110" s="13" t="s">
        <v>79</v>
      </c>
      <c r="AY110" s="241" t="s">
        <v>152</v>
      </c>
    </row>
    <row r="111" s="2" customFormat="1" ht="37.8" customHeight="1">
      <c r="A111" s="39"/>
      <c r="B111" s="40"/>
      <c r="C111" s="213" t="s">
        <v>198</v>
      </c>
      <c r="D111" s="213" t="s">
        <v>154</v>
      </c>
      <c r="E111" s="214" t="s">
        <v>199</v>
      </c>
      <c r="F111" s="215" t="s">
        <v>200</v>
      </c>
      <c r="G111" s="216" t="s">
        <v>172</v>
      </c>
      <c r="H111" s="217">
        <v>1</v>
      </c>
      <c r="I111" s="218"/>
      <c r="J111" s="219">
        <f>ROUND(I111*H111,2)</f>
        <v>0</v>
      </c>
      <c r="K111" s="215" t="s">
        <v>158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159</v>
      </c>
      <c r="AT111" s="224" t="s">
        <v>154</v>
      </c>
      <c r="AU111" s="224" t="s">
        <v>81</v>
      </c>
      <c r="AY111" s="18" t="s">
        <v>152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159</v>
      </c>
      <c r="BM111" s="224" t="s">
        <v>201</v>
      </c>
    </row>
    <row r="112" s="2" customFormat="1">
      <c r="A112" s="39"/>
      <c r="B112" s="40"/>
      <c r="C112" s="41"/>
      <c r="D112" s="226" t="s">
        <v>161</v>
      </c>
      <c r="E112" s="41"/>
      <c r="F112" s="227" t="s">
        <v>182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161</v>
      </c>
      <c r="AU112" s="18" t="s">
        <v>81</v>
      </c>
    </row>
    <row r="113" s="2" customFormat="1" ht="62.7" customHeight="1">
      <c r="A113" s="39"/>
      <c r="B113" s="40"/>
      <c r="C113" s="213" t="s">
        <v>202</v>
      </c>
      <c r="D113" s="213" t="s">
        <v>154</v>
      </c>
      <c r="E113" s="214" t="s">
        <v>203</v>
      </c>
      <c r="F113" s="215" t="s">
        <v>204</v>
      </c>
      <c r="G113" s="216" t="s">
        <v>172</v>
      </c>
      <c r="H113" s="217">
        <v>5</v>
      </c>
      <c r="I113" s="218"/>
      <c r="J113" s="219">
        <f>ROUND(I113*H113,2)</f>
        <v>0</v>
      </c>
      <c r="K113" s="215" t="s">
        <v>158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159</v>
      </c>
      <c r="AT113" s="224" t="s">
        <v>154</v>
      </c>
      <c r="AU113" s="224" t="s">
        <v>81</v>
      </c>
      <c r="AY113" s="18" t="s">
        <v>152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159</v>
      </c>
      <c r="BM113" s="224" t="s">
        <v>205</v>
      </c>
    </row>
    <row r="114" s="2" customFormat="1">
      <c r="A114" s="39"/>
      <c r="B114" s="40"/>
      <c r="C114" s="41"/>
      <c r="D114" s="226" t="s">
        <v>161</v>
      </c>
      <c r="E114" s="41"/>
      <c r="F114" s="227" t="s">
        <v>182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161</v>
      </c>
      <c r="AU114" s="18" t="s">
        <v>81</v>
      </c>
    </row>
    <row r="115" s="13" customFormat="1">
      <c r="A115" s="13"/>
      <c r="B115" s="231"/>
      <c r="C115" s="232"/>
      <c r="D115" s="226" t="s">
        <v>187</v>
      </c>
      <c r="E115" s="233" t="s">
        <v>19</v>
      </c>
      <c r="F115" s="234" t="s">
        <v>188</v>
      </c>
      <c r="G115" s="232"/>
      <c r="H115" s="235">
        <v>5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187</v>
      </c>
      <c r="AU115" s="241" t="s">
        <v>81</v>
      </c>
      <c r="AV115" s="13" t="s">
        <v>81</v>
      </c>
      <c r="AW115" s="13" t="s">
        <v>33</v>
      </c>
      <c r="AX115" s="13" t="s">
        <v>79</v>
      </c>
      <c r="AY115" s="241" t="s">
        <v>152</v>
      </c>
    </row>
    <row r="116" s="2" customFormat="1" ht="37.8" customHeight="1">
      <c r="A116" s="39"/>
      <c r="B116" s="40"/>
      <c r="C116" s="213" t="s">
        <v>206</v>
      </c>
      <c r="D116" s="213" t="s">
        <v>154</v>
      </c>
      <c r="E116" s="214" t="s">
        <v>207</v>
      </c>
      <c r="F116" s="215" t="s">
        <v>208</v>
      </c>
      <c r="G116" s="216" t="s">
        <v>172</v>
      </c>
      <c r="H116" s="217">
        <v>2</v>
      </c>
      <c r="I116" s="218"/>
      <c r="J116" s="219">
        <f>ROUND(I116*H116,2)</f>
        <v>0</v>
      </c>
      <c r="K116" s="215" t="s">
        <v>158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159</v>
      </c>
      <c r="AT116" s="224" t="s">
        <v>154</v>
      </c>
      <c r="AU116" s="224" t="s">
        <v>81</v>
      </c>
      <c r="AY116" s="18" t="s">
        <v>152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159</v>
      </c>
      <c r="BM116" s="224" t="s">
        <v>209</v>
      </c>
    </row>
    <row r="117" s="2" customFormat="1">
      <c r="A117" s="39"/>
      <c r="B117" s="40"/>
      <c r="C117" s="41"/>
      <c r="D117" s="226" t="s">
        <v>161</v>
      </c>
      <c r="E117" s="41"/>
      <c r="F117" s="227" t="s">
        <v>182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161</v>
      </c>
      <c r="AU117" s="18" t="s">
        <v>81</v>
      </c>
    </row>
    <row r="118" s="2" customFormat="1" ht="62.7" customHeight="1">
      <c r="A118" s="39"/>
      <c r="B118" s="40"/>
      <c r="C118" s="213" t="s">
        <v>210</v>
      </c>
      <c r="D118" s="213" t="s">
        <v>154</v>
      </c>
      <c r="E118" s="214" t="s">
        <v>211</v>
      </c>
      <c r="F118" s="215" t="s">
        <v>212</v>
      </c>
      <c r="G118" s="216" t="s">
        <v>172</v>
      </c>
      <c r="H118" s="217">
        <v>10</v>
      </c>
      <c r="I118" s="218"/>
      <c r="J118" s="219">
        <f>ROUND(I118*H118,2)</f>
        <v>0</v>
      </c>
      <c r="K118" s="215" t="s">
        <v>158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159</v>
      </c>
      <c r="AT118" s="224" t="s">
        <v>154</v>
      </c>
      <c r="AU118" s="224" t="s">
        <v>81</v>
      </c>
      <c r="AY118" s="18" t="s">
        <v>152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159</v>
      </c>
      <c r="BM118" s="224" t="s">
        <v>213</v>
      </c>
    </row>
    <row r="119" s="2" customFormat="1">
      <c r="A119" s="39"/>
      <c r="B119" s="40"/>
      <c r="C119" s="41"/>
      <c r="D119" s="226" t="s">
        <v>161</v>
      </c>
      <c r="E119" s="41"/>
      <c r="F119" s="227" t="s">
        <v>182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161</v>
      </c>
      <c r="AU119" s="18" t="s">
        <v>81</v>
      </c>
    </row>
    <row r="120" s="13" customFormat="1">
      <c r="A120" s="13"/>
      <c r="B120" s="231"/>
      <c r="C120" s="232"/>
      <c r="D120" s="226" t="s">
        <v>187</v>
      </c>
      <c r="E120" s="233" t="s">
        <v>19</v>
      </c>
      <c r="F120" s="234" t="s">
        <v>197</v>
      </c>
      <c r="G120" s="232"/>
      <c r="H120" s="235">
        <v>10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187</v>
      </c>
      <c r="AU120" s="241" t="s">
        <v>81</v>
      </c>
      <c r="AV120" s="13" t="s">
        <v>81</v>
      </c>
      <c r="AW120" s="13" t="s">
        <v>33</v>
      </c>
      <c r="AX120" s="13" t="s">
        <v>79</v>
      </c>
      <c r="AY120" s="241" t="s">
        <v>152</v>
      </c>
    </row>
    <row r="121" s="2" customFormat="1" ht="37.8" customHeight="1">
      <c r="A121" s="39"/>
      <c r="B121" s="40"/>
      <c r="C121" s="213" t="s">
        <v>214</v>
      </c>
      <c r="D121" s="213" t="s">
        <v>154</v>
      </c>
      <c r="E121" s="214" t="s">
        <v>215</v>
      </c>
      <c r="F121" s="215" t="s">
        <v>216</v>
      </c>
      <c r="G121" s="216" t="s">
        <v>172</v>
      </c>
      <c r="H121" s="217">
        <v>1</v>
      </c>
      <c r="I121" s="218"/>
      <c r="J121" s="219">
        <f>ROUND(I121*H121,2)</f>
        <v>0</v>
      </c>
      <c r="K121" s="215" t="s">
        <v>158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159</v>
      </c>
      <c r="AT121" s="224" t="s">
        <v>154</v>
      </c>
      <c r="AU121" s="224" t="s">
        <v>81</v>
      </c>
      <c r="AY121" s="18" t="s">
        <v>152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159</v>
      </c>
      <c r="BM121" s="224" t="s">
        <v>217</v>
      </c>
    </row>
    <row r="122" s="2" customFormat="1">
      <c r="A122" s="39"/>
      <c r="B122" s="40"/>
      <c r="C122" s="41"/>
      <c r="D122" s="226" t="s">
        <v>161</v>
      </c>
      <c r="E122" s="41"/>
      <c r="F122" s="227" t="s">
        <v>218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161</v>
      </c>
      <c r="AU122" s="18" t="s">
        <v>81</v>
      </c>
    </row>
    <row r="123" s="2" customFormat="1">
      <c r="A123" s="39"/>
      <c r="B123" s="40"/>
      <c r="C123" s="41"/>
      <c r="D123" s="226" t="s">
        <v>163</v>
      </c>
      <c r="E123" s="41"/>
      <c r="F123" s="227" t="s">
        <v>219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163</v>
      </c>
      <c r="AU123" s="18" t="s">
        <v>81</v>
      </c>
    </row>
    <row r="124" s="2" customFormat="1" ht="37.8" customHeight="1">
      <c r="A124" s="39"/>
      <c r="B124" s="40"/>
      <c r="C124" s="213" t="s">
        <v>220</v>
      </c>
      <c r="D124" s="213" t="s">
        <v>154</v>
      </c>
      <c r="E124" s="214" t="s">
        <v>221</v>
      </c>
      <c r="F124" s="215" t="s">
        <v>222</v>
      </c>
      <c r="G124" s="216" t="s">
        <v>172</v>
      </c>
      <c r="H124" s="217">
        <v>2</v>
      </c>
      <c r="I124" s="218"/>
      <c r="J124" s="219">
        <f>ROUND(I124*H124,2)</f>
        <v>0</v>
      </c>
      <c r="K124" s="215" t="s">
        <v>158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159</v>
      </c>
      <c r="AT124" s="224" t="s">
        <v>154</v>
      </c>
      <c r="AU124" s="224" t="s">
        <v>81</v>
      </c>
      <c r="AY124" s="18" t="s">
        <v>152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159</v>
      </c>
      <c r="BM124" s="224" t="s">
        <v>223</v>
      </c>
    </row>
    <row r="125" s="2" customFormat="1">
      <c r="A125" s="39"/>
      <c r="B125" s="40"/>
      <c r="C125" s="41"/>
      <c r="D125" s="226" t="s">
        <v>161</v>
      </c>
      <c r="E125" s="41"/>
      <c r="F125" s="227" t="s">
        <v>218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161</v>
      </c>
      <c r="AU125" s="18" t="s">
        <v>81</v>
      </c>
    </row>
    <row r="126" s="2" customFormat="1">
      <c r="A126" s="39"/>
      <c r="B126" s="40"/>
      <c r="C126" s="41"/>
      <c r="D126" s="226" t="s">
        <v>163</v>
      </c>
      <c r="E126" s="41"/>
      <c r="F126" s="227" t="s">
        <v>219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163</v>
      </c>
      <c r="AU126" s="18" t="s">
        <v>81</v>
      </c>
    </row>
    <row r="127" s="2" customFormat="1" ht="37.8" customHeight="1">
      <c r="A127" s="39"/>
      <c r="B127" s="40"/>
      <c r="C127" s="213" t="s">
        <v>8</v>
      </c>
      <c r="D127" s="213" t="s">
        <v>154</v>
      </c>
      <c r="E127" s="214" t="s">
        <v>224</v>
      </c>
      <c r="F127" s="215" t="s">
        <v>225</v>
      </c>
      <c r="G127" s="216" t="s">
        <v>172</v>
      </c>
      <c r="H127" s="217">
        <v>1</v>
      </c>
      <c r="I127" s="218"/>
      <c r="J127" s="219">
        <f>ROUND(I127*H127,2)</f>
        <v>0</v>
      </c>
      <c r="K127" s="215" t="s">
        <v>158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159</v>
      </c>
      <c r="AT127" s="224" t="s">
        <v>154</v>
      </c>
      <c r="AU127" s="224" t="s">
        <v>81</v>
      </c>
      <c r="AY127" s="18" t="s">
        <v>152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159</v>
      </c>
      <c r="BM127" s="224" t="s">
        <v>226</v>
      </c>
    </row>
    <row r="128" s="2" customFormat="1">
      <c r="A128" s="39"/>
      <c r="B128" s="40"/>
      <c r="C128" s="41"/>
      <c r="D128" s="226" t="s">
        <v>161</v>
      </c>
      <c r="E128" s="41"/>
      <c r="F128" s="227" t="s">
        <v>182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161</v>
      </c>
      <c r="AU128" s="18" t="s">
        <v>81</v>
      </c>
    </row>
    <row r="129" s="2" customFormat="1" ht="37.8" customHeight="1">
      <c r="A129" s="39"/>
      <c r="B129" s="40"/>
      <c r="C129" s="213" t="s">
        <v>227</v>
      </c>
      <c r="D129" s="213" t="s">
        <v>154</v>
      </c>
      <c r="E129" s="214" t="s">
        <v>228</v>
      </c>
      <c r="F129" s="215" t="s">
        <v>229</v>
      </c>
      <c r="G129" s="216" t="s">
        <v>172</v>
      </c>
      <c r="H129" s="217">
        <v>2</v>
      </c>
      <c r="I129" s="218"/>
      <c r="J129" s="219">
        <f>ROUND(I129*H129,2)</f>
        <v>0</v>
      </c>
      <c r="K129" s="215" t="s">
        <v>158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159</v>
      </c>
      <c r="AT129" s="224" t="s">
        <v>154</v>
      </c>
      <c r="AU129" s="224" t="s">
        <v>81</v>
      </c>
      <c r="AY129" s="18" t="s">
        <v>152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159</v>
      </c>
      <c r="BM129" s="224" t="s">
        <v>230</v>
      </c>
    </row>
    <row r="130" s="2" customFormat="1">
      <c r="A130" s="39"/>
      <c r="B130" s="40"/>
      <c r="C130" s="41"/>
      <c r="D130" s="226" t="s">
        <v>161</v>
      </c>
      <c r="E130" s="41"/>
      <c r="F130" s="227" t="s">
        <v>182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161</v>
      </c>
      <c r="AU130" s="18" t="s">
        <v>81</v>
      </c>
    </row>
    <row r="131" s="2" customFormat="1" ht="49.05" customHeight="1">
      <c r="A131" s="39"/>
      <c r="B131" s="40"/>
      <c r="C131" s="213" t="s">
        <v>231</v>
      </c>
      <c r="D131" s="213" t="s">
        <v>154</v>
      </c>
      <c r="E131" s="214" t="s">
        <v>232</v>
      </c>
      <c r="F131" s="215" t="s">
        <v>233</v>
      </c>
      <c r="G131" s="216" t="s">
        <v>172</v>
      </c>
      <c r="H131" s="217">
        <v>5</v>
      </c>
      <c r="I131" s="218"/>
      <c r="J131" s="219">
        <f>ROUND(I131*H131,2)</f>
        <v>0</v>
      </c>
      <c r="K131" s="215" t="s">
        <v>158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159</v>
      </c>
      <c r="AT131" s="224" t="s">
        <v>154</v>
      </c>
      <c r="AU131" s="224" t="s">
        <v>81</v>
      </c>
      <c r="AY131" s="18" t="s">
        <v>152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159</v>
      </c>
      <c r="BM131" s="224" t="s">
        <v>234</v>
      </c>
    </row>
    <row r="132" s="2" customFormat="1">
      <c r="A132" s="39"/>
      <c r="B132" s="40"/>
      <c r="C132" s="41"/>
      <c r="D132" s="226" t="s">
        <v>161</v>
      </c>
      <c r="E132" s="41"/>
      <c r="F132" s="227" t="s">
        <v>182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161</v>
      </c>
      <c r="AU132" s="18" t="s">
        <v>81</v>
      </c>
    </row>
    <row r="133" s="2" customFormat="1">
      <c r="A133" s="39"/>
      <c r="B133" s="40"/>
      <c r="C133" s="41"/>
      <c r="D133" s="226" t="s">
        <v>163</v>
      </c>
      <c r="E133" s="41"/>
      <c r="F133" s="227" t="s">
        <v>235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163</v>
      </c>
      <c r="AU133" s="18" t="s">
        <v>81</v>
      </c>
    </row>
    <row r="134" s="13" customFormat="1">
      <c r="A134" s="13"/>
      <c r="B134" s="231"/>
      <c r="C134" s="232"/>
      <c r="D134" s="226" t="s">
        <v>187</v>
      </c>
      <c r="E134" s="233" t="s">
        <v>19</v>
      </c>
      <c r="F134" s="234" t="s">
        <v>188</v>
      </c>
      <c r="G134" s="232"/>
      <c r="H134" s="235">
        <v>5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187</v>
      </c>
      <c r="AU134" s="241" t="s">
        <v>81</v>
      </c>
      <c r="AV134" s="13" t="s">
        <v>81</v>
      </c>
      <c r="AW134" s="13" t="s">
        <v>33</v>
      </c>
      <c r="AX134" s="13" t="s">
        <v>79</v>
      </c>
      <c r="AY134" s="241" t="s">
        <v>152</v>
      </c>
    </row>
    <row r="135" s="2" customFormat="1" ht="49.05" customHeight="1">
      <c r="A135" s="39"/>
      <c r="B135" s="40"/>
      <c r="C135" s="213" t="s">
        <v>236</v>
      </c>
      <c r="D135" s="213" t="s">
        <v>154</v>
      </c>
      <c r="E135" s="214" t="s">
        <v>237</v>
      </c>
      <c r="F135" s="215" t="s">
        <v>238</v>
      </c>
      <c r="G135" s="216" t="s">
        <v>172</v>
      </c>
      <c r="H135" s="217">
        <v>10</v>
      </c>
      <c r="I135" s="218"/>
      <c r="J135" s="219">
        <f>ROUND(I135*H135,2)</f>
        <v>0</v>
      </c>
      <c r="K135" s="215" t="s">
        <v>158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159</v>
      </c>
      <c r="AT135" s="224" t="s">
        <v>154</v>
      </c>
      <c r="AU135" s="224" t="s">
        <v>81</v>
      </c>
      <c r="AY135" s="18" t="s">
        <v>152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159</v>
      </c>
      <c r="BM135" s="224" t="s">
        <v>239</v>
      </c>
    </row>
    <row r="136" s="2" customFormat="1">
      <c r="A136" s="39"/>
      <c r="B136" s="40"/>
      <c r="C136" s="41"/>
      <c r="D136" s="226" t="s">
        <v>161</v>
      </c>
      <c r="E136" s="41"/>
      <c r="F136" s="227" t="s">
        <v>182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161</v>
      </c>
      <c r="AU136" s="18" t="s">
        <v>81</v>
      </c>
    </row>
    <row r="137" s="2" customFormat="1">
      <c r="A137" s="39"/>
      <c r="B137" s="40"/>
      <c r="C137" s="41"/>
      <c r="D137" s="226" t="s">
        <v>163</v>
      </c>
      <c r="E137" s="41"/>
      <c r="F137" s="227" t="s">
        <v>235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163</v>
      </c>
      <c r="AU137" s="18" t="s">
        <v>81</v>
      </c>
    </row>
    <row r="138" s="13" customFormat="1">
      <c r="A138" s="13"/>
      <c r="B138" s="231"/>
      <c r="C138" s="232"/>
      <c r="D138" s="226" t="s">
        <v>187</v>
      </c>
      <c r="E138" s="233" t="s">
        <v>19</v>
      </c>
      <c r="F138" s="234" t="s">
        <v>197</v>
      </c>
      <c r="G138" s="232"/>
      <c r="H138" s="235">
        <v>10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187</v>
      </c>
      <c r="AU138" s="241" t="s">
        <v>81</v>
      </c>
      <c r="AV138" s="13" t="s">
        <v>81</v>
      </c>
      <c r="AW138" s="13" t="s">
        <v>33</v>
      </c>
      <c r="AX138" s="13" t="s">
        <v>79</v>
      </c>
      <c r="AY138" s="241" t="s">
        <v>152</v>
      </c>
    </row>
    <row r="139" s="2" customFormat="1" ht="49.05" customHeight="1">
      <c r="A139" s="39"/>
      <c r="B139" s="40"/>
      <c r="C139" s="213" t="s">
        <v>240</v>
      </c>
      <c r="D139" s="213" t="s">
        <v>154</v>
      </c>
      <c r="E139" s="214" t="s">
        <v>241</v>
      </c>
      <c r="F139" s="215" t="s">
        <v>242</v>
      </c>
      <c r="G139" s="216" t="s">
        <v>172</v>
      </c>
      <c r="H139" s="217">
        <v>1</v>
      </c>
      <c r="I139" s="218"/>
      <c r="J139" s="219">
        <f>ROUND(I139*H139,2)</f>
        <v>0</v>
      </c>
      <c r="K139" s="215" t="s">
        <v>158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159</v>
      </c>
      <c r="AT139" s="224" t="s">
        <v>154</v>
      </c>
      <c r="AU139" s="224" t="s">
        <v>81</v>
      </c>
      <c r="AY139" s="18" t="s">
        <v>152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159</v>
      </c>
      <c r="BM139" s="224" t="s">
        <v>243</v>
      </c>
    </row>
    <row r="140" s="2" customFormat="1">
      <c r="A140" s="39"/>
      <c r="B140" s="40"/>
      <c r="C140" s="41"/>
      <c r="D140" s="226" t="s">
        <v>161</v>
      </c>
      <c r="E140" s="41"/>
      <c r="F140" s="227" t="s">
        <v>244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161</v>
      </c>
      <c r="AU140" s="18" t="s">
        <v>81</v>
      </c>
    </row>
    <row r="141" s="2" customFormat="1">
      <c r="A141" s="39"/>
      <c r="B141" s="40"/>
      <c r="C141" s="41"/>
      <c r="D141" s="226" t="s">
        <v>163</v>
      </c>
      <c r="E141" s="41"/>
      <c r="F141" s="227" t="s">
        <v>245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163</v>
      </c>
      <c r="AU141" s="18" t="s">
        <v>81</v>
      </c>
    </row>
    <row r="142" s="2" customFormat="1" ht="49.05" customHeight="1">
      <c r="A142" s="39"/>
      <c r="B142" s="40"/>
      <c r="C142" s="213" t="s">
        <v>246</v>
      </c>
      <c r="D142" s="213" t="s">
        <v>154</v>
      </c>
      <c r="E142" s="214" t="s">
        <v>247</v>
      </c>
      <c r="F142" s="215" t="s">
        <v>248</v>
      </c>
      <c r="G142" s="216" t="s">
        <v>172</v>
      </c>
      <c r="H142" s="217">
        <v>2</v>
      </c>
      <c r="I142" s="218"/>
      <c r="J142" s="219">
        <f>ROUND(I142*H142,2)</f>
        <v>0</v>
      </c>
      <c r="K142" s="215" t="s">
        <v>158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159</v>
      </c>
      <c r="AT142" s="224" t="s">
        <v>154</v>
      </c>
      <c r="AU142" s="224" t="s">
        <v>81</v>
      </c>
      <c r="AY142" s="18" t="s">
        <v>152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159</v>
      </c>
      <c r="BM142" s="224" t="s">
        <v>249</v>
      </c>
    </row>
    <row r="143" s="2" customFormat="1">
      <c r="A143" s="39"/>
      <c r="B143" s="40"/>
      <c r="C143" s="41"/>
      <c r="D143" s="226" t="s">
        <v>161</v>
      </c>
      <c r="E143" s="41"/>
      <c r="F143" s="227" t="s">
        <v>244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161</v>
      </c>
      <c r="AU143" s="18" t="s">
        <v>81</v>
      </c>
    </row>
    <row r="144" s="2" customFormat="1">
      <c r="A144" s="39"/>
      <c r="B144" s="40"/>
      <c r="C144" s="41"/>
      <c r="D144" s="226" t="s">
        <v>163</v>
      </c>
      <c r="E144" s="41"/>
      <c r="F144" s="227" t="s">
        <v>245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163</v>
      </c>
      <c r="AU144" s="18" t="s">
        <v>81</v>
      </c>
    </row>
    <row r="145" s="2" customFormat="1" ht="24.15" customHeight="1">
      <c r="A145" s="39"/>
      <c r="B145" s="40"/>
      <c r="C145" s="213" t="s">
        <v>7</v>
      </c>
      <c r="D145" s="213" t="s">
        <v>154</v>
      </c>
      <c r="E145" s="214" t="s">
        <v>250</v>
      </c>
      <c r="F145" s="215" t="s">
        <v>251</v>
      </c>
      <c r="G145" s="216" t="s">
        <v>252</v>
      </c>
      <c r="H145" s="217">
        <v>14.24</v>
      </c>
      <c r="I145" s="218"/>
      <c r="J145" s="219">
        <f>ROUND(I145*H145,2)</f>
        <v>0</v>
      </c>
      <c r="K145" s="215" t="s">
        <v>158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159</v>
      </c>
      <c r="AT145" s="224" t="s">
        <v>154</v>
      </c>
      <c r="AU145" s="224" t="s">
        <v>81</v>
      </c>
      <c r="AY145" s="18" t="s">
        <v>152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159</v>
      </c>
      <c r="BM145" s="224" t="s">
        <v>253</v>
      </c>
    </row>
    <row r="146" s="13" customFormat="1">
      <c r="A146" s="13"/>
      <c r="B146" s="231"/>
      <c r="C146" s="232"/>
      <c r="D146" s="226" t="s">
        <v>187</v>
      </c>
      <c r="E146" s="233" t="s">
        <v>19</v>
      </c>
      <c r="F146" s="234" t="s">
        <v>254</v>
      </c>
      <c r="G146" s="232"/>
      <c r="H146" s="235">
        <v>0.036999999999999998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187</v>
      </c>
      <c r="AU146" s="241" t="s">
        <v>81</v>
      </c>
      <c r="AV146" s="13" t="s">
        <v>81</v>
      </c>
      <c r="AW146" s="13" t="s">
        <v>33</v>
      </c>
      <c r="AX146" s="13" t="s">
        <v>72</v>
      </c>
      <c r="AY146" s="241" t="s">
        <v>152</v>
      </c>
    </row>
    <row r="147" s="13" customFormat="1">
      <c r="A147" s="13"/>
      <c r="B147" s="231"/>
      <c r="C147" s="232"/>
      <c r="D147" s="226" t="s">
        <v>187</v>
      </c>
      <c r="E147" s="233" t="s">
        <v>19</v>
      </c>
      <c r="F147" s="234" t="s">
        <v>255</v>
      </c>
      <c r="G147" s="232"/>
      <c r="H147" s="235">
        <v>0.20300000000000001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187</v>
      </c>
      <c r="AU147" s="241" t="s">
        <v>81</v>
      </c>
      <c r="AV147" s="13" t="s">
        <v>81</v>
      </c>
      <c r="AW147" s="13" t="s">
        <v>33</v>
      </c>
      <c r="AX147" s="13" t="s">
        <v>72</v>
      </c>
      <c r="AY147" s="241" t="s">
        <v>152</v>
      </c>
    </row>
    <row r="148" s="13" customFormat="1">
      <c r="A148" s="13"/>
      <c r="B148" s="231"/>
      <c r="C148" s="232"/>
      <c r="D148" s="226" t="s">
        <v>187</v>
      </c>
      <c r="E148" s="233" t="s">
        <v>19</v>
      </c>
      <c r="F148" s="234" t="s">
        <v>256</v>
      </c>
      <c r="G148" s="232"/>
      <c r="H148" s="235">
        <v>12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187</v>
      </c>
      <c r="AU148" s="241" t="s">
        <v>81</v>
      </c>
      <c r="AV148" s="13" t="s">
        <v>81</v>
      </c>
      <c r="AW148" s="13" t="s">
        <v>33</v>
      </c>
      <c r="AX148" s="13" t="s">
        <v>72</v>
      </c>
      <c r="AY148" s="241" t="s">
        <v>152</v>
      </c>
    </row>
    <row r="149" s="13" customFormat="1">
      <c r="A149" s="13"/>
      <c r="B149" s="231"/>
      <c r="C149" s="232"/>
      <c r="D149" s="226" t="s">
        <v>187</v>
      </c>
      <c r="E149" s="233" t="s">
        <v>19</v>
      </c>
      <c r="F149" s="234" t="s">
        <v>257</v>
      </c>
      <c r="G149" s="232"/>
      <c r="H149" s="235">
        <v>2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187</v>
      </c>
      <c r="AU149" s="241" t="s">
        <v>81</v>
      </c>
      <c r="AV149" s="13" t="s">
        <v>81</v>
      </c>
      <c r="AW149" s="13" t="s">
        <v>33</v>
      </c>
      <c r="AX149" s="13" t="s">
        <v>72</v>
      </c>
      <c r="AY149" s="241" t="s">
        <v>152</v>
      </c>
    </row>
    <row r="150" s="14" customFormat="1">
      <c r="A150" s="14"/>
      <c r="B150" s="242"/>
      <c r="C150" s="243"/>
      <c r="D150" s="226" t="s">
        <v>187</v>
      </c>
      <c r="E150" s="244" t="s">
        <v>19</v>
      </c>
      <c r="F150" s="245" t="s">
        <v>258</v>
      </c>
      <c r="G150" s="243"/>
      <c r="H150" s="246">
        <v>14.24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187</v>
      </c>
      <c r="AU150" s="252" t="s">
        <v>81</v>
      </c>
      <c r="AV150" s="14" t="s">
        <v>159</v>
      </c>
      <c r="AW150" s="14" t="s">
        <v>33</v>
      </c>
      <c r="AX150" s="14" t="s">
        <v>79</v>
      </c>
      <c r="AY150" s="252" t="s">
        <v>152</v>
      </c>
    </row>
    <row r="151" s="2" customFormat="1" ht="76.35" customHeight="1">
      <c r="A151" s="39"/>
      <c r="B151" s="40"/>
      <c r="C151" s="213" t="s">
        <v>259</v>
      </c>
      <c r="D151" s="213" t="s">
        <v>154</v>
      </c>
      <c r="E151" s="214" t="s">
        <v>260</v>
      </c>
      <c r="F151" s="215" t="s">
        <v>261</v>
      </c>
      <c r="G151" s="216" t="s">
        <v>157</v>
      </c>
      <c r="H151" s="217">
        <v>134</v>
      </c>
      <c r="I151" s="218"/>
      <c r="J151" s="219">
        <f>ROUND(I151*H151,2)</f>
        <v>0</v>
      </c>
      <c r="K151" s="215" t="s">
        <v>158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0.255</v>
      </c>
      <c r="T151" s="223">
        <f>S151*H151</f>
        <v>34.170000000000002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159</v>
      </c>
      <c r="AT151" s="224" t="s">
        <v>154</v>
      </c>
      <c r="AU151" s="224" t="s">
        <v>81</v>
      </c>
      <c r="AY151" s="18" t="s">
        <v>152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159</v>
      </c>
      <c r="BM151" s="224" t="s">
        <v>262</v>
      </c>
    </row>
    <row r="152" s="2" customFormat="1">
      <c r="A152" s="39"/>
      <c r="B152" s="40"/>
      <c r="C152" s="41"/>
      <c r="D152" s="226" t="s">
        <v>161</v>
      </c>
      <c r="E152" s="41"/>
      <c r="F152" s="227" t="s">
        <v>263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161</v>
      </c>
      <c r="AU152" s="18" t="s">
        <v>81</v>
      </c>
    </row>
    <row r="153" s="13" customFormat="1">
      <c r="A153" s="13"/>
      <c r="B153" s="231"/>
      <c r="C153" s="232"/>
      <c r="D153" s="226" t="s">
        <v>187</v>
      </c>
      <c r="E153" s="233" t="s">
        <v>19</v>
      </c>
      <c r="F153" s="234" t="s">
        <v>264</v>
      </c>
      <c r="G153" s="232"/>
      <c r="H153" s="235">
        <v>10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187</v>
      </c>
      <c r="AU153" s="241" t="s">
        <v>81</v>
      </c>
      <c r="AV153" s="13" t="s">
        <v>81</v>
      </c>
      <c r="AW153" s="13" t="s">
        <v>33</v>
      </c>
      <c r="AX153" s="13" t="s">
        <v>72</v>
      </c>
      <c r="AY153" s="241" t="s">
        <v>152</v>
      </c>
    </row>
    <row r="154" s="13" customFormat="1">
      <c r="A154" s="13"/>
      <c r="B154" s="231"/>
      <c r="C154" s="232"/>
      <c r="D154" s="226" t="s">
        <v>187</v>
      </c>
      <c r="E154" s="233" t="s">
        <v>19</v>
      </c>
      <c r="F154" s="234" t="s">
        <v>265</v>
      </c>
      <c r="G154" s="232"/>
      <c r="H154" s="235">
        <v>124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187</v>
      </c>
      <c r="AU154" s="241" t="s">
        <v>81</v>
      </c>
      <c r="AV154" s="13" t="s">
        <v>81</v>
      </c>
      <c r="AW154" s="13" t="s">
        <v>33</v>
      </c>
      <c r="AX154" s="13" t="s">
        <v>72</v>
      </c>
      <c r="AY154" s="241" t="s">
        <v>152</v>
      </c>
    </row>
    <row r="155" s="14" customFormat="1">
      <c r="A155" s="14"/>
      <c r="B155" s="242"/>
      <c r="C155" s="243"/>
      <c r="D155" s="226" t="s">
        <v>187</v>
      </c>
      <c r="E155" s="244" t="s">
        <v>19</v>
      </c>
      <c r="F155" s="245" t="s">
        <v>258</v>
      </c>
      <c r="G155" s="243"/>
      <c r="H155" s="246">
        <v>134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187</v>
      </c>
      <c r="AU155" s="252" t="s">
        <v>81</v>
      </c>
      <c r="AV155" s="14" t="s">
        <v>159</v>
      </c>
      <c r="AW155" s="14" t="s">
        <v>33</v>
      </c>
      <c r="AX155" s="14" t="s">
        <v>79</v>
      </c>
      <c r="AY155" s="252" t="s">
        <v>152</v>
      </c>
    </row>
    <row r="156" s="2" customFormat="1" ht="49.05" customHeight="1">
      <c r="A156" s="39"/>
      <c r="B156" s="40"/>
      <c r="C156" s="213" t="s">
        <v>266</v>
      </c>
      <c r="D156" s="213" t="s">
        <v>154</v>
      </c>
      <c r="E156" s="214" t="s">
        <v>267</v>
      </c>
      <c r="F156" s="215" t="s">
        <v>268</v>
      </c>
      <c r="G156" s="216" t="s">
        <v>157</v>
      </c>
      <c r="H156" s="217">
        <v>206</v>
      </c>
      <c r="I156" s="218"/>
      <c r="J156" s="219">
        <f>ROUND(I156*H156,2)</f>
        <v>0</v>
      </c>
      <c r="K156" s="215" t="s">
        <v>158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9.0000000000000006E-05</v>
      </c>
      <c r="R156" s="222">
        <f>Q156*H156</f>
        <v>0.018540000000000001</v>
      </c>
      <c r="S156" s="222">
        <v>0.23000000000000001</v>
      </c>
      <c r="T156" s="223">
        <f>S156*H156</f>
        <v>47.380000000000003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159</v>
      </c>
      <c r="AT156" s="224" t="s">
        <v>154</v>
      </c>
      <c r="AU156" s="224" t="s">
        <v>81</v>
      </c>
      <c r="AY156" s="18" t="s">
        <v>152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159</v>
      </c>
      <c r="BM156" s="224" t="s">
        <v>269</v>
      </c>
    </row>
    <row r="157" s="2" customFormat="1">
      <c r="A157" s="39"/>
      <c r="B157" s="40"/>
      <c r="C157" s="41"/>
      <c r="D157" s="226" t="s">
        <v>161</v>
      </c>
      <c r="E157" s="41"/>
      <c r="F157" s="227" t="s">
        <v>270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161</v>
      </c>
      <c r="AU157" s="18" t="s">
        <v>81</v>
      </c>
    </row>
    <row r="158" s="2" customFormat="1" ht="49.05" customHeight="1">
      <c r="A158" s="39"/>
      <c r="B158" s="40"/>
      <c r="C158" s="213" t="s">
        <v>271</v>
      </c>
      <c r="D158" s="213" t="s">
        <v>154</v>
      </c>
      <c r="E158" s="214" t="s">
        <v>272</v>
      </c>
      <c r="F158" s="215" t="s">
        <v>273</v>
      </c>
      <c r="G158" s="216" t="s">
        <v>157</v>
      </c>
      <c r="H158" s="217">
        <v>206</v>
      </c>
      <c r="I158" s="218"/>
      <c r="J158" s="219">
        <f>ROUND(I158*H158,2)</f>
        <v>0</v>
      </c>
      <c r="K158" s="215" t="s">
        <v>158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0.098000000000000004</v>
      </c>
      <c r="T158" s="223">
        <f>S158*H158</f>
        <v>20.188000000000002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159</v>
      </c>
      <c r="AT158" s="224" t="s">
        <v>154</v>
      </c>
      <c r="AU158" s="224" t="s">
        <v>81</v>
      </c>
      <c r="AY158" s="18" t="s">
        <v>152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159</v>
      </c>
      <c r="BM158" s="224" t="s">
        <v>274</v>
      </c>
    </row>
    <row r="159" s="2" customFormat="1">
      <c r="A159" s="39"/>
      <c r="B159" s="40"/>
      <c r="C159" s="41"/>
      <c r="D159" s="226" t="s">
        <v>161</v>
      </c>
      <c r="E159" s="41"/>
      <c r="F159" s="227" t="s">
        <v>275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161</v>
      </c>
      <c r="AU159" s="18" t="s">
        <v>81</v>
      </c>
    </row>
    <row r="160" s="2" customFormat="1">
      <c r="A160" s="39"/>
      <c r="B160" s="40"/>
      <c r="C160" s="41"/>
      <c r="D160" s="226" t="s">
        <v>163</v>
      </c>
      <c r="E160" s="41"/>
      <c r="F160" s="227" t="s">
        <v>276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163</v>
      </c>
      <c r="AU160" s="18" t="s">
        <v>81</v>
      </c>
    </row>
    <row r="161" s="2" customFormat="1" ht="24.15" customHeight="1">
      <c r="A161" s="39"/>
      <c r="B161" s="40"/>
      <c r="C161" s="213" t="s">
        <v>277</v>
      </c>
      <c r="D161" s="213" t="s">
        <v>154</v>
      </c>
      <c r="E161" s="214" t="s">
        <v>278</v>
      </c>
      <c r="F161" s="215" t="s">
        <v>279</v>
      </c>
      <c r="G161" s="216" t="s">
        <v>280</v>
      </c>
      <c r="H161" s="217">
        <v>95.230000000000004</v>
      </c>
      <c r="I161" s="218"/>
      <c r="J161" s="219">
        <f>ROUND(I161*H161,2)</f>
        <v>0</v>
      </c>
      <c r="K161" s="215" t="s">
        <v>158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159</v>
      </c>
      <c r="AT161" s="224" t="s">
        <v>154</v>
      </c>
      <c r="AU161" s="224" t="s">
        <v>81</v>
      </c>
      <c r="AY161" s="18" t="s">
        <v>152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159</v>
      </c>
      <c r="BM161" s="224" t="s">
        <v>281</v>
      </c>
    </row>
    <row r="162" s="2" customFormat="1">
      <c r="A162" s="39"/>
      <c r="B162" s="40"/>
      <c r="C162" s="41"/>
      <c r="D162" s="226" t="s">
        <v>161</v>
      </c>
      <c r="E162" s="41"/>
      <c r="F162" s="227" t="s">
        <v>282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161</v>
      </c>
      <c r="AU162" s="18" t="s">
        <v>81</v>
      </c>
    </row>
    <row r="163" s="13" customFormat="1">
      <c r="A163" s="13"/>
      <c r="B163" s="231"/>
      <c r="C163" s="232"/>
      <c r="D163" s="226" t="s">
        <v>187</v>
      </c>
      <c r="E163" s="233" t="s">
        <v>19</v>
      </c>
      <c r="F163" s="234" t="s">
        <v>283</v>
      </c>
      <c r="G163" s="232"/>
      <c r="H163" s="235">
        <v>6.7599999999999998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187</v>
      </c>
      <c r="AU163" s="241" t="s">
        <v>81</v>
      </c>
      <c r="AV163" s="13" t="s">
        <v>81</v>
      </c>
      <c r="AW163" s="13" t="s">
        <v>33</v>
      </c>
      <c r="AX163" s="13" t="s">
        <v>72</v>
      </c>
      <c r="AY163" s="241" t="s">
        <v>152</v>
      </c>
    </row>
    <row r="164" s="13" customFormat="1">
      <c r="A164" s="13"/>
      <c r="B164" s="231"/>
      <c r="C164" s="232"/>
      <c r="D164" s="226" t="s">
        <v>187</v>
      </c>
      <c r="E164" s="233" t="s">
        <v>19</v>
      </c>
      <c r="F164" s="234" t="s">
        <v>284</v>
      </c>
      <c r="G164" s="232"/>
      <c r="H164" s="235">
        <v>58.759999999999998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187</v>
      </c>
      <c r="AU164" s="241" t="s">
        <v>81</v>
      </c>
      <c r="AV164" s="13" t="s">
        <v>81</v>
      </c>
      <c r="AW164" s="13" t="s">
        <v>33</v>
      </c>
      <c r="AX164" s="13" t="s">
        <v>72</v>
      </c>
      <c r="AY164" s="241" t="s">
        <v>152</v>
      </c>
    </row>
    <row r="165" s="13" customFormat="1">
      <c r="A165" s="13"/>
      <c r="B165" s="231"/>
      <c r="C165" s="232"/>
      <c r="D165" s="226" t="s">
        <v>187</v>
      </c>
      <c r="E165" s="233" t="s">
        <v>19</v>
      </c>
      <c r="F165" s="234" t="s">
        <v>285</v>
      </c>
      <c r="G165" s="232"/>
      <c r="H165" s="235">
        <v>1.5600000000000001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187</v>
      </c>
      <c r="AU165" s="241" t="s">
        <v>81</v>
      </c>
      <c r="AV165" s="13" t="s">
        <v>81</v>
      </c>
      <c r="AW165" s="13" t="s">
        <v>33</v>
      </c>
      <c r="AX165" s="13" t="s">
        <v>72</v>
      </c>
      <c r="AY165" s="241" t="s">
        <v>152</v>
      </c>
    </row>
    <row r="166" s="13" customFormat="1">
      <c r="A166" s="13"/>
      <c r="B166" s="231"/>
      <c r="C166" s="232"/>
      <c r="D166" s="226" t="s">
        <v>187</v>
      </c>
      <c r="E166" s="233" t="s">
        <v>19</v>
      </c>
      <c r="F166" s="234" t="s">
        <v>286</v>
      </c>
      <c r="G166" s="232"/>
      <c r="H166" s="235">
        <v>8.5800000000000001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187</v>
      </c>
      <c r="AU166" s="241" t="s">
        <v>81</v>
      </c>
      <c r="AV166" s="13" t="s">
        <v>81</v>
      </c>
      <c r="AW166" s="13" t="s">
        <v>33</v>
      </c>
      <c r="AX166" s="13" t="s">
        <v>72</v>
      </c>
      <c r="AY166" s="241" t="s">
        <v>152</v>
      </c>
    </row>
    <row r="167" s="13" customFormat="1">
      <c r="A167" s="13"/>
      <c r="B167" s="231"/>
      <c r="C167" s="232"/>
      <c r="D167" s="226" t="s">
        <v>187</v>
      </c>
      <c r="E167" s="233" t="s">
        <v>19</v>
      </c>
      <c r="F167" s="234" t="s">
        <v>287</v>
      </c>
      <c r="G167" s="232"/>
      <c r="H167" s="235">
        <v>2.6400000000000001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187</v>
      </c>
      <c r="AU167" s="241" t="s">
        <v>81</v>
      </c>
      <c r="AV167" s="13" t="s">
        <v>81</v>
      </c>
      <c r="AW167" s="13" t="s">
        <v>33</v>
      </c>
      <c r="AX167" s="13" t="s">
        <v>72</v>
      </c>
      <c r="AY167" s="241" t="s">
        <v>152</v>
      </c>
    </row>
    <row r="168" s="13" customFormat="1">
      <c r="A168" s="13"/>
      <c r="B168" s="231"/>
      <c r="C168" s="232"/>
      <c r="D168" s="226" t="s">
        <v>187</v>
      </c>
      <c r="E168" s="233" t="s">
        <v>19</v>
      </c>
      <c r="F168" s="234" t="s">
        <v>288</v>
      </c>
      <c r="G168" s="232"/>
      <c r="H168" s="235">
        <v>4.9299999999999997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187</v>
      </c>
      <c r="AU168" s="241" t="s">
        <v>81</v>
      </c>
      <c r="AV168" s="13" t="s">
        <v>81</v>
      </c>
      <c r="AW168" s="13" t="s">
        <v>33</v>
      </c>
      <c r="AX168" s="13" t="s">
        <v>72</v>
      </c>
      <c r="AY168" s="241" t="s">
        <v>152</v>
      </c>
    </row>
    <row r="169" s="13" customFormat="1">
      <c r="A169" s="13"/>
      <c r="B169" s="231"/>
      <c r="C169" s="232"/>
      <c r="D169" s="226" t="s">
        <v>187</v>
      </c>
      <c r="E169" s="233" t="s">
        <v>19</v>
      </c>
      <c r="F169" s="234" t="s">
        <v>289</v>
      </c>
      <c r="G169" s="232"/>
      <c r="H169" s="235">
        <v>12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187</v>
      </c>
      <c r="AU169" s="241" t="s">
        <v>81</v>
      </c>
      <c r="AV169" s="13" t="s">
        <v>81</v>
      </c>
      <c r="AW169" s="13" t="s">
        <v>33</v>
      </c>
      <c r="AX169" s="13" t="s">
        <v>72</v>
      </c>
      <c r="AY169" s="241" t="s">
        <v>152</v>
      </c>
    </row>
    <row r="170" s="14" customFormat="1">
      <c r="A170" s="14"/>
      <c r="B170" s="242"/>
      <c r="C170" s="243"/>
      <c r="D170" s="226" t="s">
        <v>187</v>
      </c>
      <c r="E170" s="244" t="s">
        <v>19</v>
      </c>
      <c r="F170" s="245" t="s">
        <v>258</v>
      </c>
      <c r="G170" s="243"/>
      <c r="H170" s="246">
        <v>95.22999999999999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187</v>
      </c>
      <c r="AU170" s="252" t="s">
        <v>81</v>
      </c>
      <c r="AV170" s="14" t="s">
        <v>159</v>
      </c>
      <c r="AW170" s="14" t="s">
        <v>33</v>
      </c>
      <c r="AX170" s="14" t="s">
        <v>79</v>
      </c>
      <c r="AY170" s="252" t="s">
        <v>152</v>
      </c>
    </row>
    <row r="171" s="2" customFormat="1" ht="62.7" customHeight="1">
      <c r="A171" s="39"/>
      <c r="B171" s="40"/>
      <c r="C171" s="213" t="s">
        <v>290</v>
      </c>
      <c r="D171" s="213" t="s">
        <v>154</v>
      </c>
      <c r="E171" s="214" t="s">
        <v>291</v>
      </c>
      <c r="F171" s="215" t="s">
        <v>292</v>
      </c>
      <c r="G171" s="216" t="s">
        <v>280</v>
      </c>
      <c r="H171" s="217">
        <v>95.230000000000004</v>
      </c>
      <c r="I171" s="218"/>
      <c r="J171" s="219">
        <f>ROUND(I171*H171,2)</f>
        <v>0</v>
      </c>
      <c r="K171" s="215" t="s">
        <v>158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159</v>
      </c>
      <c r="AT171" s="224" t="s">
        <v>154</v>
      </c>
      <c r="AU171" s="224" t="s">
        <v>81</v>
      </c>
      <c r="AY171" s="18" t="s">
        <v>152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159</v>
      </c>
      <c r="BM171" s="224" t="s">
        <v>293</v>
      </c>
    </row>
    <row r="172" s="2" customFormat="1">
      <c r="A172" s="39"/>
      <c r="B172" s="40"/>
      <c r="C172" s="41"/>
      <c r="D172" s="226" t="s">
        <v>161</v>
      </c>
      <c r="E172" s="41"/>
      <c r="F172" s="227" t="s">
        <v>294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161</v>
      </c>
      <c r="AU172" s="18" t="s">
        <v>81</v>
      </c>
    </row>
    <row r="173" s="2" customFormat="1" ht="37.8" customHeight="1">
      <c r="A173" s="39"/>
      <c r="B173" s="40"/>
      <c r="C173" s="213" t="s">
        <v>295</v>
      </c>
      <c r="D173" s="213" t="s">
        <v>154</v>
      </c>
      <c r="E173" s="214" t="s">
        <v>296</v>
      </c>
      <c r="F173" s="215" t="s">
        <v>297</v>
      </c>
      <c r="G173" s="216" t="s">
        <v>280</v>
      </c>
      <c r="H173" s="217">
        <v>95.230000000000004</v>
      </c>
      <c r="I173" s="218"/>
      <c r="J173" s="219">
        <f>ROUND(I173*H173,2)</f>
        <v>0</v>
      </c>
      <c r="K173" s="215" t="s">
        <v>158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159</v>
      </c>
      <c r="AT173" s="224" t="s">
        <v>154</v>
      </c>
      <c r="AU173" s="224" t="s">
        <v>81</v>
      </c>
      <c r="AY173" s="18" t="s">
        <v>152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159</v>
      </c>
      <c r="BM173" s="224" t="s">
        <v>298</v>
      </c>
    </row>
    <row r="174" s="2" customFormat="1">
      <c r="A174" s="39"/>
      <c r="B174" s="40"/>
      <c r="C174" s="41"/>
      <c r="D174" s="226" t="s">
        <v>161</v>
      </c>
      <c r="E174" s="41"/>
      <c r="F174" s="227" t="s">
        <v>299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161</v>
      </c>
      <c r="AU174" s="18" t="s">
        <v>81</v>
      </c>
    </row>
    <row r="175" s="2" customFormat="1" ht="37.8" customHeight="1">
      <c r="A175" s="39"/>
      <c r="B175" s="40"/>
      <c r="C175" s="213" t="s">
        <v>300</v>
      </c>
      <c r="D175" s="213" t="s">
        <v>154</v>
      </c>
      <c r="E175" s="214" t="s">
        <v>301</v>
      </c>
      <c r="F175" s="215" t="s">
        <v>302</v>
      </c>
      <c r="G175" s="216" t="s">
        <v>252</v>
      </c>
      <c r="H175" s="217">
        <v>180.93700000000001</v>
      </c>
      <c r="I175" s="218"/>
      <c r="J175" s="219">
        <f>ROUND(I175*H175,2)</f>
        <v>0</v>
      </c>
      <c r="K175" s="215" t="s">
        <v>158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159</v>
      </c>
      <c r="AT175" s="224" t="s">
        <v>154</v>
      </c>
      <c r="AU175" s="224" t="s">
        <v>81</v>
      </c>
      <c r="AY175" s="18" t="s">
        <v>152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159</v>
      </c>
      <c r="BM175" s="224" t="s">
        <v>303</v>
      </c>
    </row>
    <row r="176" s="2" customFormat="1">
      <c r="A176" s="39"/>
      <c r="B176" s="40"/>
      <c r="C176" s="41"/>
      <c r="D176" s="226" t="s">
        <v>161</v>
      </c>
      <c r="E176" s="41"/>
      <c r="F176" s="227" t="s">
        <v>304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161</v>
      </c>
      <c r="AU176" s="18" t="s">
        <v>81</v>
      </c>
    </row>
    <row r="177" s="2" customFormat="1">
      <c r="A177" s="39"/>
      <c r="B177" s="40"/>
      <c r="C177" s="41"/>
      <c r="D177" s="226" t="s">
        <v>163</v>
      </c>
      <c r="E177" s="41"/>
      <c r="F177" s="227" t="s">
        <v>305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163</v>
      </c>
      <c r="AU177" s="18" t="s">
        <v>81</v>
      </c>
    </row>
    <row r="178" s="13" customFormat="1">
      <c r="A178" s="13"/>
      <c r="B178" s="231"/>
      <c r="C178" s="232"/>
      <c r="D178" s="226" t="s">
        <v>187</v>
      </c>
      <c r="E178" s="233" t="s">
        <v>19</v>
      </c>
      <c r="F178" s="234" t="s">
        <v>306</v>
      </c>
      <c r="G178" s="232"/>
      <c r="H178" s="235">
        <v>180.93700000000001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187</v>
      </c>
      <c r="AU178" s="241" t="s">
        <v>81</v>
      </c>
      <c r="AV178" s="13" t="s">
        <v>81</v>
      </c>
      <c r="AW178" s="13" t="s">
        <v>33</v>
      </c>
      <c r="AX178" s="13" t="s">
        <v>79</v>
      </c>
      <c r="AY178" s="241" t="s">
        <v>152</v>
      </c>
    </row>
    <row r="179" s="12" customFormat="1" ht="22.8" customHeight="1">
      <c r="A179" s="12"/>
      <c r="B179" s="197"/>
      <c r="C179" s="198"/>
      <c r="D179" s="199" t="s">
        <v>71</v>
      </c>
      <c r="E179" s="211" t="s">
        <v>198</v>
      </c>
      <c r="F179" s="211" t="s">
        <v>307</v>
      </c>
      <c r="G179" s="198"/>
      <c r="H179" s="198"/>
      <c r="I179" s="201"/>
      <c r="J179" s="212">
        <f>BK179</f>
        <v>0</v>
      </c>
      <c r="K179" s="198"/>
      <c r="L179" s="203"/>
      <c r="M179" s="204"/>
      <c r="N179" s="205"/>
      <c r="O179" s="205"/>
      <c r="P179" s="206">
        <f>SUM(P180:P196)</f>
        <v>0</v>
      </c>
      <c r="Q179" s="205"/>
      <c r="R179" s="206">
        <f>SUM(R180:R196)</f>
        <v>0</v>
      </c>
      <c r="S179" s="205"/>
      <c r="T179" s="207">
        <f>SUM(T180:T196)</f>
        <v>34.630519999999997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79</v>
      </c>
      <c r="AT179" s="209" t="s">
        <v>71</v>
      </c>
      <c r="AU179" s="209" t="s">
        <v>79</v>
      </c>
      <c r="AY179" s="208" t="s">
        <v>152</v>
      </c>
      <c r="BK179" s="210">
        <f>SUM(BK180:BK196)</f>
        <v>0</v>
      </c>
    </row>
    <row r="180" s="2" customFormat="1" ht="49.05" customHeight="1">
      <c r="A180" s="39"/>
      <c r="B180" s="40"/>
      <c r="C180" s="213" t="s">
        <v>308</v>
      </c>
      <c r="D180" s="213" t="s">
        <v>154</v>
      </c>
      <c r="E180" s="214" t="s">
        <v>309</v>
      </c>
      <c r="F180" s="215" t="s">
        <v>310</v>
      </c>
      <c r="G180" s="216" t="s">
        <v>311</v>
      </c>
      <c r="H180" s="217">
        <v>162</v>
      </c>
      <c r="I180" s="218"/>
      <c r="J180" s="219">
        <f>ROUND(I180*H180,2)</f>
        <v>0</v>
      </c>
      <c r="K180" s="215" t="s">
        <v>158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0.20499999999999999</v>
      </c>
      <c r="T180" s="223">
        <f>S180*H180</f>
        <v>33.210000000000001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159</v>
      </c>
      <c r="AT180" s="224" t="s">
        <v>154</v>
      </c>
      <c r="AU180" s="224" t="s">
        <v>81</v>
      </c>
      <c r="AY180" s="18" t="s">
        <v>152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159</v>
      </c>
      <c r="BM180" s="224" t="s">
        <v>312</v>
      </c>
    </row>
    <row r="181" s="2" customFormat="1">
      <c r="A181" s="39"/>
      <c r="B181" s="40"/>
      <c r="C181" s="41"/>
      <c r="D181" s="226" t="s">
        <v>161</v>
      </c>
      <c r="E181" s="41"/>
      <c r="F181" s="227" t="s">
        <v>313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161</v>
      </c>
      <c r="AU181" s="18" t="s">
        <v>81</v>
      </c>
    </row>
    <row r="182" s="2" customFormat="1" ht="24.15" customHeight="1">
      <c r="A182" s="39"/>
      <c r="B182" s="40"/>
      <c r="C182" s="213" t="s">
        <v>314</v>
      </c>
      <c r="D182" s="213" t="s">
        <v>154</v>
      </c>
      <c r="E182" s="214" t="s">
        <v>315</v>
      </c>
      <c r="F182" s="215" t="s">
        <v>316</v>
      </c>
      <c r="G182" s="216" t="s">
        <v>311</v>
      </c>
      <c r="H182" s="217">
        <v>31</v>
      </c>
      <c r="I182" s="218"/>
      <c r="J182" s="219">
        <f>ROUND(I182*H182,2)</f>
        <v>0</v>
      </c>
      <c r="K182" s="215" t="s">
        <v>158</v>
      </c>
      <c r="L182" s="45"/>
      <c r="M182" s="220" t="s">
        <v>19</v>
      </c>
      <c r="N182" s="221" t="s">
        <v>43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159</v>
      </c>
      <c r="AT182" s="224" t="s">
        <v>154</v>
      </c>
      <c r="AU182" s="224" t="s">
        <v>81</v>
      </c>
      <c r="AY182" s="18" t="s">
        <v>152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159</v>
      </c>
      <c r="BM182" s="224" t="s">
        <v>317</v>
      </c>
    </row>
    <row r="183" s="2" customFormat="1">
      <c r="A183" s="39"/>
      <c r="B183" s="40"/>
      <c r="C183" s="41"/>
      <c r="D183" s="226" t="s">
        <v>161</v>
      </c>
      <c r="E183" s="41"/>
      <c r="F183" s="227" t="s">
        <v>318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161</v>
      </c>
      <c r="AU183" s="18" t="s">
        <v>81</v>
      </c>
    </row>
    <row r="184" s="2" customFormat="1">
      <c r="A184" s="39"/>
      <c r="B184" s="40"/>
      <c r="C184" s="41"/>
      <c r="D184" s="226" t="s">
        <v>163</v>
      </c>
      <c r="E184" s="41"/>
      <c r="F184" s="227" t="s">
        <v>319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163</v>
      </c>
      <c r="AU184" s="18" t="s">
        <v>81</v>
      </c>
    </row>
    <row r="185" s="2" customFormat="1" ht="49.05" customHeight="1">
      <c r="A185" s="39"/>
      <c r="B185" s="40"/>
      <c r="C185" s="213" t="s">
        <v>320</v>
      </c>
      <c r="D185" s="213" t="s">
        <v>154</v>
      </c>
      <c r="E185" s="214" t="s">
        <v>321</v>
      </c>
      <c r="F185" s="215" t="s">
        <v>322</v>
      </c>
      <c r="G185" s="216" t="s">
        <v>172</v>
      </c>
      <c r="H185" s="217">
        <v>1</v>
      </c>
      <c r="I185" s="218"/>
      <c r="J185" s="219">
        <f>ROUND(I185*H185,2)</f>
        <v>0</v>
      </c>
      <c r="K185" s="215" t="s">
        <v>158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0.082000000000000003</v>
      </c>
      <c r="T185" s="223">
        <f>S185*H185</f>
        <v>0.082000000000000003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159</v>
      </c>
      <c r="AT185" s="224" t="s">
        <v>154</v>
      </c>
      <c r="AU185" s="224" t="s">
        <v>81</v>
      </c>
      <c r="AY185" s="18" t="s">
        <v>152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159</v>
      </c>
      <c r="BM185" s="224" t="s">
        <v>323</v>
      </c>
    </row>
    <row r="186" s="2" customFormat="1">
      <c r="A186" s="39"/>
      <c r="B186" s="40"/>
      <c r="C186" s="41"/>
      <c r="D186" s="226" t="s">
        <v>161</v>
      </c>
      <c r="E186" s="41"/>
      <c r="F186" s="227" t="s">
        <v>324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161</v>
      </c>
      <c r="AU186" s="18" t="s">
        <v>81</v>
      </c>
    </row>
    <row r="187" s="2" customFormat="1" ht="49.05" customHeight="1">
      <c r="A187" s="39"/>
      <c r="B187" s="40"/>
      <c r="C187" s="213" t="s">
        <v>325</v>
      </c>
      <c r="D187" s="213" t="s">
        <v>154</v>
      </c>
      <c r="E187" s="214" t="s">
        <v>326</v>
      </c>
      <c r="F187" s="215" t="s">
        <v>327</v>
      </c>
      <c r="G187" s="216" t="s">
        <v>172</v>
      </c>
      <c r="H187" s="217">
        <v>1</v>
      </c>
      <c r="I187" s="218"/>
      <c r="J187" s="219">
        <f>ROUND(I187*H187,2)</f>
        <v>0</v>
      </c>
      <c r="K187" s="215" t="s">
        <v>158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0.0040000000000000001</v>
      </c>
      <c r="T187" s="223">
        <f>S187*H187</f>
        <v>0.0040000000000000001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159</v>
      </c>
      <c r="AT187" s="224" t="s">
        <v>154</v>
      </c>
      <c r="AU187" s="224" t="s">
        <v>81</v>
      </c>
      <c r="AY187" s="18" t="s">
        <v>152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159</v>
      </c>
      <c r="BM187" s="224" t="s">
        <v>328</v>
      </c>
    </row>
    <row r="188" s="2" customFormat="1">
      <c r="A188" s="39"/>
      <c r="B188" s="40"/>
      <c r="C188" s="41"/>
      <c r="D188" s="226" t="s">
        <v>161</v>
      </c>
      <c r="E188" s="41"/>
      <c r="F188" s="227" t="s">
        <v>329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161</v>
      </c>
      <c r="AU188" s="18" t="s">
        <v>81</v>
      </c>
    </row>
    <row r="189" s="2" customFormat="1" ht="24.15" customHeight="1">
      <c r="A189" s="39"/>
      <c r="B189" s="40"/>
      <c r="C189" s="213" t="s">
        <v>330</v>
      </c>
      <c r="D189" s="213" t="s">
        <v>154</v>
      </c>
      <c r="E189" s="214" t="s">
        <v>331</v>
      </c>
      <c r="F189" s="215" t="s">
        <v>332</v>
      </c>
      <c r="G189" s="216" t="s">
        <v>172</v>
      </c>
      <c r="H189" s="217">
        <v>6</v>
      </c>
      <c r="I189" s="218"/>
      <c r="J189" s="219">
        <f>ROUND(I189*H189,2)</f>
        <v>0</v>
      </c>
      <c r="K189" s="215" t="s">
        <v>158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0.16500000000000001</v>
      </c>
      <c r="T189" s="223">
        <f>S189*H189</f>
        <v>0.98999999999999999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159</v>
      </c>
      <c r="AT189" s="224" t="s">
        <v>154</v>
      </c>
      <c r="AU189" s="224" t="s">
        <v>81</v>
      </c>
      <c r="AY189" s="18" t="s">
        <v>152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159</v>
      </c>
      <c r="BM189" s="224" t="s">
        <v>333</v>
      </c>
    </row>
    <row r="190" s="2" customFormat="1">
      <c r="A190" s="39"/>
      <c r="B190" s="40"/>
      <c r="C190" s="41"/>
      <c r="D190" s="226" t="s">
        <v>161</v>
      </c>
      <c r="E190" s="41"/>
      <c r="F190" s="227" t="s">
        <v>334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161</v>
      </c>
      <c r="AU190" s="18" t="s">
        <v>81</v>
      </c>
    </row>
    <row r="191" s="2" customFormat="1" ht="24.15" customHeight="1">
      <c r="A191" s="39"/>
      <c r="B191" s="40"/>
      <c r="C191" s="213" t="s">
        <v>335</v>
      </c>
      <c r="D191" s="213" t="s">
        <v>154</v>
      </c>
      <c r="E191" s="214" t="s">
        <v>336</v>
      </c>
      <c r="F191" s="215" t="s">
        <v>337</v>
      </c>
      <c r="G191" s="216" t="s">
        <v>311</v>
      </c>
      <c r="H191" s="217">
        <v>24</v>
      </c>
      <c r="I191" s="218"/>
      <c r="J191" s="219">
        <f>ROUND(I191*H191,2)</f>
        <v>0</v>
      </c>
      <c r="K191" s="215" t="s">
        <v>158</v>
      </c>
      <c r="L191" s="45"/>
      <c r="M191" s="220" t="s">
        <v>19</v>
      </c>
      <c r="N191" s="221" t="s">
        <v>43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0.00248</v>
      </c>
      <c r="T191" s="223">
        <f>S191*H191</f>
        <v>0.059520000000000003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159</v>
      </c>
      <c r="AT191" s="224" t="s">
        <v>154</v>
      </c>
      <c r="AU191" s="224" t="s">
        <v>81</v>
      </c>
      <c r="AY191" s="18" t="s">
        <v>152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159</v>
      </c>
      <c r="BM191" s="224" t="s">
        <v>338</v>
      </c>
    </row>
    <row r="192" s="2" customFormat="1">
      <c r="A192" s="39"/>
      <c r="B192" s="40"/>
      <c r="C192" s="41"/>
      <c r="D192" s="226" t="s">
        <v>161</v>
      </c>
      <c r="E192" s="41"/>
      <c r="F192" s="227" t="s">
        <v>339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161</v>
      </c>
      <c r="AU192" s="18" t="s">
        <v>81</v>
      </c>
    </row>
    <row r="193" s="2" customFormat="1" ht="24.15" customHeight="1">
      <c r="A193" s="39"/>
      <c r="B193" s="40"/>
      <c r="C193" s="213" t="s">
        <v>340</v>
      </c>
      <c r="D193" s="213" t="s">
        <v>154</v>
      </c>
      <c r="E193" s="214" t="s">
        <v>341</v>
      </c>
      <c r="F193" s="215" t="s">
        <v>342</v>
      </c>
      <c r="G193" s="216" t="s">
        <v>172</v>
      </c>
      <c r="H193" s="217">
        <v>1</v>
      </c>
      <c r="I193" s="218"/>
      <c r="J193" s="219">
        <f>ROUND(I193*H193,2)</f>
        <v>0</v>
      </c>
      <c r="K193" s="215" t="s">
        <v>158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0.28499999999999998</v>
      </c>
      <c r="T193" s="223">
        <f>S193*H193</f>
        <v>0.28499999999999998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159</v>
      </c>
      <c r="AT193" s="224" t="s">
        <v>154</v>
      </c>
      <c r="AU193" s="224" t="s">
        <v>81</v>
      </c>
      <c r="AY193" s="18" t="s">
        <v>152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159</v>
      </c>
      <c r="BM193" s="224" t="s">
        <v>343</v>
      </c>
    </row>
    <row r="194" s="2" customFormat="1">
      <c r="A194" s="39"/>
      <c r="B194" s="40"/>
      <c r="C194" s="41"/>
      <c r="D194" s="226" t="s">
        <v>161</v>
      </c>
      <c r="E194" s="41"/>
      <c r="F194" s="227" t="s">
        <v>334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161</v>
      </c>
      <c r="AU194" s="18" t="s">
        <v>81</v>
      </c>
    </row>
    <row r="195" s="2" customFormat="1" ht="62.7" customHeight="1">
      <c r="A195" s="39"/>
      <c r="B195" s="40"/>
      <c r="C195" s="213" t="s">
        <v>344</v>
      </c>
      <c r="D195" s="213" t="s">
        <v>154</v>
      </c>
      <c r="E195" s="214" t="s">
        <v>345</v>
      </c>
      <c r="F195" s="215" t="s">
        <v>346</v>
      </c>
      <c r="G195" s="216" t="s">
        <v>157</v>
      </c>
      <c r="H195" s="217">
        <v>134</v>
      </c>
      <c r="I195" s="218"/>
      <c r="J195" s="219">
        <f>ROUND(I195*H195,2)</f>
        <v>0</v>
      </c>
      <c r="K195" s="215" t="s">
        <v>158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159</v>
      </c>
      <c r="AT195" s="224" t="s">
        <v>154</v>
      </c>
      <c r="AU195" s="224" t="s">
        <v>81</v>
      </c>
      <c r="AY195" s="18" t="s">
        <v>152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159</v>
      </c>
      <c r="BM195" s="224" t="s">
        <v>347</v>
      </c>
    </row>
    <row r="196" s="2" customFormat="1">
      <c r="A196" s="39"/>
      <c r="B196" s="40"/>
      <c r="C196" s="41"/>
      <c r="D196" s="226" t="s">
        <v>161</v>
      </c>
      <c r="E196" s="41"/>
      <c r="F196" s="227" t="s">
        <v>348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161</v>
      </c>
      <c r="AU196" s="18" t="s">
        <v>81</v>
      </c>
    </row>
    <row r="197" s="12" customFormat="1" ht="22.8" customHeight="1">
      <c r="A197" s="12"/>
      <c r="B197" s="197"/>
      <c r="C197" s="198"/>
      <c r="D197" s="199" t="s">
        <v>71</v>
      </c>
      <c r="E197" s="211" t="s">
        <v>349</v>
      </c>
      <c r="F197" s="211" t="s">
        <v>350</v>
      </c>
      <c r="G197" s="198"/>
      <c r="H197" s="198"/>
      <c r="I197" s="201"/>
      <c r="J197" s="212">
        <f>BK197</f>
        <v>0</v>
      </c>
      <c r="K197" s="198"/>
      <c r="L197" s="203"/>
      <c r="M197" s="204"/>
      <c r="N197" s="205"/>
      <c r="O197" s="205"/>
      <c r="P197" s="206">
        <f>SUM(P198:P214)</f>
        <v>0</v>
      </c>
      <c r="Q197" s="205"/>
      <c r="R197" s="206">
        <f>SUM(R198:R214)</f>
        <v>0</v>
      </c>
      <c r="S197" s="205"/>
      <c r="T197" s="207">
        <f>SUM(T198:T214)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8" t="s">
        <v>79</v>
      </c>
      <c r="AT197" s="209" t="s">
        <v>71</v>
      </c>
      <c r="AU197" s="209" t="s">
        <v>79</v>
      </c>
      <c r="AY197" s="208" t="s">
        <v>152</v>
      </c>
      <c r="BK197" s="210">
        <f>SUM(BK198:BK214)</f>
        <v>0</v>
      </c>
    </row>
    <row r="198" s="2" customFormat="1" ht="24.15" customHeight="1">
      <c r="A198" s="39"/>
      <c r="B198" s="40"/>
      <c r="C198" s="213" t="s">
        <v>351</v>
      </c>
      <c r="D198" s="213" t="s">
        <v>154</v>
      </c>
      <c r="E198" s="214" t="s">
        <v>352</v>
      </c>
      <c r="F198" s="215" t="s">
        <v>353</v>
      </c>
      <c r="G198" s="216" t="s">
        <v>252</v>
      </c>
      <c r="H198" s="217">
        <v>121.369</v>
      </c>
      <c r="I198" s="218"/>
      <c r="J198" s="219">
        <f>ROUND(I198*H198,2)</f>
        <v>0</v>
      </c>
      <c r="K198" s="215" t="s">
        <v>158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159</v>
      </c>
      <c r="AT198" s="224" t="s">
        <v>154</v>
      </c>
      <c r="AU198" s="224" t="s">
        <v>81</v>
      </c>
      <c r="AY198" s="18" t="s">
        <v>152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159</v>
      </c>
      <c r="BM198" s="224" t="s">
        <v>354</v>
      </c>
    </row>
    <row r="199" s="2" customFormat="1">
      <c r="A199" s="39"/>
      <c r="B199" s="40"/>
      <c r="C199" s="41"/>
      <c r="D199" s="226" t="s">
        <v>161</v>
      </c>
      <c r="E199" s="41"/>
      <c r="F199" s="227" t="s">
        <v>355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161</v>
      </c>
      <c r="AU199" s="18" t="s">
        <v>81</v>
      </c>
    </row>
    <row r="200" s="13" customFormat="1">
      <c r="A200" s="13"/>
      <c r="B200" s="231"/>
      <c r="C200" s="232"/>
      <c r="D200" s="226" t="s">
        <v>187</v>
      </c>
      <c r="E200" s="233" t="s">
        <v>19</v>
      </c>
      <c r="F200" s="234" t="s">
        <v>356</v>
      </c>
      <c r="G200" s="232"/>
      <c r="H200" s="235">
        <v>136.369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187</v>
      </c>
      <c r="AU200" s="241" t="s">
        <v>81</v>
      </c>
      <c r="AV200" s="13" t="s">
        <v>81</v>
      </c>
      <c r="AW200" s="13" t="s">
        <v>33</v>
      </c>
      <c r="AX200" s="13" t="s">
        <v>72</v>
      </c>
      <c r="AY200" s="241" t="s">
        <v>152</v>
      </c>
    </row>
    <row r="201" s="13" customFormat="1">
      <c r="A201" s="13"/>
      <c r="B201" s="231"/>
      <c r="C201" s="232"/>
      <c r="D201" s="226" t="s">
        <v>187</v>
      </c>
      <c r="E201" s="233" t="s">
        <v>19</v>
      </c>
      <c r="F201" s="234" t="s">
        <v>357</v>
      </c>
      <c r="G201" s="232"/>
      <c r="H201" s="235">
        <v>-15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187</v>
      </c>
      <c r="AU201" s="241" t="s">
        <v>81</v>
      </c>
      <c r="AV201" s="13" t="s">
        <v>81</v>
      </c>
      <c r="AW201" s="13" t="s">
        <v>33</v>
      </c>
      <c r="AX201" s="13" t="s">
        <v>72</v>
      </c>
      <c r="AY201" s="241" t="s">
        <v>152</v>
      </c>
    </row>
    <row r="202" s="14" customFormat="1">
      <c r="A202" s="14"/>
      <c r="B202" s="242"/>
      <c r="C202" s="243"/>
      <c r="D202" s="226" t="s">
        <v>187</v>
      </c>
      <c r="E202" s="244" t="s">
        <v>19</v>
      </c>
      <c r="F202" s="245" t="s">
        <v>258</v>
      </c>
      <c r="G202" s="243"/>
      <c r="H202" s="246">
        <v>121.369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187</v>
      </c>
      <c r="AU202" s="252" t="s">
        <v>81</v>
      </c>
      <c r="AV202" s="14" t="s">
        <v>159</v>
      </c>
      <c r="AW202" s="14" t="s">
        <v>33</v>
      </c>
      <c r="AX202" s="14" t="s">
        <v>79</v>
      </c>
      <c r="AY202" s="252" t="s">
        <v>152</v>
      </c>
    </row>
    <row r="203" s="2" customFormat="1" ht="37.8" customHeight="1">
      <c r="A203" s="39"/>
      <c r="B203" s="40"/>
      <c r="C203" s="213" t="s">
        <v>358</v>
      </c>
      <c r="D203" s="213" t="s">
        <v>154</v>
      </c>
      <c r="E203" s="214" t="s">
        <v>359</v>
      </c>
      <c r="F203" s="215" t="s">
        <v>360</v>
      </c>
      <c r="G203" s="216" t="s">
        <v>252</v>
      </c>
      <c r="H203" s="217">
        <v>121.369</v>
      </c>
      <c r="I203" s="218"/>
      <c r="J203" s="219">
        <f>ROUND(I203*H203,2)</f>
        <v>0</v>
      </c>
      <c r="K203" s="215" t="s">
        <v>158</v>
      </c>
      <c r="L203" s="45"/>
      <c r="M203" s="220" t="s">
        <v>19</v>
      </c>
      <c r="N203" s="221" t="s">
        <v>43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159</v>
      </c>
      <c r="AT203" s="224" t="s">
        <v>154</v>
      </c>
      <c r="AU203" s="224" t="s">
        <v>81</v>
      </c>
      <c r="AY203" s="18" t="s">
        <v>152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159</v>
      </c>
      <c r="BM203" s="224" t="s">
        <v>361</v>
      </c>
    </row>
    <row r="204" s="2" customFormat="1">
      <c r="A204" s="39"/>
      <c r="B204" s="40"/>
      <c r="C204" s="41"/>
      <c r="D204" s="226" t="s">
        <v>161</v>
      </c>
      <c r="E204" s="41"/>
      <c r="F204" s="227" t="s">
        <v>362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161</v>
      </c>
      <c r="AU204" s="18" t="s">
        <v>81</v>
      </c>
    </row>
    <row r="205" s="2" customFormat="1" ht="37.8" customHeight="1">
      <c r="A205" s="39"/>
      <c r="B205" s="40"/>
      <c r="C205" s="213" t="s">
        <v>363</v>
      </c>
      <c r="D205" s="213" t="s">
        <v>154</v>
      </c>
      <c r="E205" s="214" t="s">
        <v>364</v>
      </c>
      <c r="F205" s="215" t="s">
        <v>365</v>
      </c>
      <c r="G205" s="216" t="s">
        <v>252</v>
      </c>
      <c r="H205" s="217">
        <v>606.84500000000003</v>
      </c>
      <c r="I205" s="218"/>
      <c r="J205" s="219">
        <f>ROUND(I205*H205,2)</f>
        <v>0</v>
      </c>
      <c r="K205" s="215" t="s">
        <v>158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159</v>
      </c>
      <c r="AT205" s="224" t="s">
        <v>154</v>
      </c>
      <c r="AU205" s="224" t="s">
        <v>81</v>
      </c>
      <c r="AY205" s="18" t="s">
        <v>152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159</v>
      </c>
      <c r="BM205" s="224" t="s">
        <v>366</v>
      </c>
    </row>
    <row r="206" s="2" customFormat="1">
      <c r="A206" s="39"/>
      <c r="B206" s="40"/>
      <c r="C206" s="41"/>
      <c r="D206" s="226" t="s">
        <v>161</v>
      </c>
      <c r="E206" s="41"/>
      <c r="F206" s="227" t="s">
        <v>362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161</v>
      </c>
      <c r="AU206" s="18" t="s">
        <v>81</v>
      </c>
    </row>
    <row r="207" s="2" customFormat="1">
      <c r="A207" s="39"/>
      <c r="B207" s="40"/>
      <c r="C207" s="41"/>
      <c r="D207" s="226" t="s">
        <v>163</v>
      </c>
      <c r="E207" s="41"/>
      <c r="F207" s="227" t="s">
        <v>367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163</v>
      </c>
      <c r="AU207" s="18" t="s">
        <v>81</v>
      </c>
    </row>
    <row r="208" s="13" customFormat="1">
      <c r="A208" s="13"/>
      <c r="B208" s="231"/>
      <c r="C208" s="232"/>
      <c r="D208" s="226" t="s">
        <v>187</v>
      </c>
      <c r="E208" s="233" t="s">
        <v>19</v>
      </c>
      <c r="F208" s="234" t="s">
        <v>368</v>
      </c>
      <c r="G208" s="232"/>
      <c r="H208" s="235">
        <v>606.84500000000003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187</v>
      </c>
      <c r="AU208" s="241" t="s">
        <v>81</v>
      </c>
      <c r="AV208" s="13" t="s">
        <v>81</v>
      </c>
      <c r="AW208" s="13" t="s">
        <v>33</v>
      </c>
      <c r="AX208" s="13" t="s">
        <v>79</v>
      </c>
      <c r="AY208" s="241" t="s">
        <v>152</v>
      </c>
    </row>
    <row r="209" s="2" customFormat="1" ht="37.8" customHeight="1">
      <c r="A209" s="39"/>
      <c r="B209" s="40"/>
      <c r="C209" s="213" t="s">
        <v>369</v>
      </c>
      <c r="D209" s="213" t="s">
        <v>154</v>
      </c>
      <c r="E209" s="214" t="s">
        <v>370</v>
      </c>
      <c r="F209" s="215" t="s">
        <v>371</v>
      </c>
      <c r="G209" s="216" t="s">
        <v>252</v>
      </c>
      <c r="H209" s="217">
        <v>34.801000000000002</v>
      </c>
      <c r="I209" s="218"/>
      <c r="J209" s="219">
        <f>ROUND(I209*H209,2)</f>
        <v>0</v>
      </c>
      <c r="K209" s="215" t="s">
        <v>158</v>
      </c>
      <c r="L209" s="45"/>
      <c r="M209" s="220" t="s">
        <v>19</v>
      </c>
      <c r="N209" s="221" t="s">
        <v>43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159</v>
      </c>
      <c r="AT209" s="224" t="s">
        <v>154</v>
      </c>
      <c r="AU209" s="224" t="s">
        <v>81</v>
      </c>
      <c r="AY209" s="18" t="s">
        <v>152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159</v>
      </c>
      <c r="BM209" s="224" t="s">
        <v>372</v>
      </c>
    </row>
    <row r="210" s="2" customFormat="1">
      <c r="A210" s="39"/>
      <c r="B210" s="40"/>
      <c r="C210" s="41"/>
      <c r="D210" s="226" t="s">
        <v>161</v>
      </c>
      <c r="E210" s="41"/>
      <c r="F210" s="227" t="s">
        <v>373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161</v>
      </c>
      <c r="AU210" s="18" t="s">
        <v>81</v>
      </c>
    </row>
    <row r="211" s="13" customFormat="1">
      <c r="A211" s="13"/>
      <c r="B211" s="231"/>
      <c r="C211" s="232"/>
      <c r="D211" s="226" t="s">
        <v>187</v>
      </c>
      <c r="E211" s="233" t="s">
        <v>19</v>
      </c>
      <c r="F211" s="234" t="s">
        <v>374</v>
      </c>
      <c r="G211" s="232"/>
      <c r="H211" s="235">
        <v>34.801000000000002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187</v>
      </c>
      <c r="AU211" s="241" t="s">
        <v>81</v>
      </c>
      <c r="AV211" s="13" t="s">
        <v>81</v>
      </c>
      <c r="AW211" s="13" t="s">
        <v>33</v>
      </c>
      <c r="AX211" s="13" t="s">
        <v>79</v>
      </c>
      <c r="AY211" s="241" t="s">
        <v>152</v>
      </c>
    </row>
    <row r="212" s="2" customFormat="1" ht="37.8" customHeight="1">
      <c r="A212" s="39"/>
      <c r="B212" s="40"/>
      <c r="C212" s="213" t="s">
        <v>375</v>
      </c>
      <c r="D212" s="213" t="s">
        <v>154</v>
      </c>
      <c r="E212" s="214" t="s">
        <v>376</v>
      </c>
      <c r="F212" s="215" t="s">
        <v>377</v>
      </c>
      <c r="G212" s="216" t="s">
        <v>252</v>
      </c>
      <c r="H212" s="217">
        <v>67.567999999999998</v>
      </c>
      <c r="I212" s="218"/>
      <c r="J212" s="219">
        <f>ROUND(I212*H212,2)</f>
        <v>0</v>
      </c>
      <c r="K212" s="215" t="s">
        <v>158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159</v>
      </c>
      <c r="AT212" s="224" t="s">
        <v>154</v>
      </c>
      <c r="AU212" s="224" t="s">
        <v>81</v>
      </c>
      <c r="AY212" s="18" t="s">
        <v>152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159</v>
      </c>
      <c r="BM212" s="224" t="s">
        <v>378</v>
      </c>
    </row>
    <row r="213" s="2" customFormat="1">
      <c r="A213" s="39"/>
      <c r="B213" s="40"/>
      <c r="C213" s="41"/>
      <c r="D213" s="226" t="s">
        <v>161</v>
      </c>
      <c r="E213" s="41"/>
      <c r="F213" s="227" t="s">
        <v>373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161</v>
      </c>
      <c r="AU213" s="18" t="s">
        <v>81</v>
      </c>
    </row>
    <row r="214" s="13" customFormat="1">
      <c r="A214" s="13"/>
      <c r="B214" s="231"/>
      <c r="C214" s="232"/>
      <c r="D214" s="226" t="s">
        <v>187</v>
      </c>
      <c r="E214" s="233" t="s">
        <v>19</v>
      </c>
      <c r="F214" s="234" t="s">
        <v>379</v>
      </c>
      <c r="G214" s="232"/>
      <c r="H214" s="235">
        <v>67.567999999999998</v>
      </c>
      <c r="I214" s="236"/>
      <c r="J214" s="232"/>
      <c r="K214" s="232"/>
      <c r="L214" s="237"/>
      <c r="M214" s="253"/>
      <c r="N214" s="254"/>
      <c r="O214" s="254"/>
      <c r="P214" s="254"/>
      <c r="Q214" s="254"/>
      <c r="R214" s="254"/>
      <c r="S214" s="254"/>
      <c r="T214" s="25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187</v>
      </c>
      <c r="AU214" s="241" t="s">
        <v>81</v>
      </c>
      <c r="AV214" s="13" t="s">
        <v>81</v>
      </c>
      <c r="AW214" s="13" t="s">
        <v>33</v>
      </c>
      <c r="AX214" s="13" t="s">
        <v>79</v>
      </c>
      <c r="AY214" s="241" t="s">
        <v>152</v>
      </c>
    </row>
    <row r="215" s="2" customFormat="1" ht="6.96" customHeight="1">
      <c r="A215" s="39"/>
      <c r="B215" s="60"/>
      <c r="C215" s="61"/>
      <c r="D215" s="61"/>
      <c r="E215" s="61"/>
      <c r="F215" s="61"/>
      <c r="G215" s="61"/>
      <c r="H215" s="61"/>
      <c r="I215" s="61"/>
      <c r="J215" s="61"/>
      <c r="K215" s="61"/>
      <c r="L215" s="45"/>
      <c r="M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</sheetData>
  <sheetProtection sheet="1" autoFilter="0" formatColumns="0" formatRows="0" objects="1" scenarios="1" spinCount="100000" saltValue="fmSRXn9DFucL97X3j6aK/drsXPoV3Qp8FYUfNPHvjxiPf86X9J0edOTIfpyqKkUQmvI4xBfrD14kBZfXTwIMBw==" hashValue="Ml0uxgmUIg25u07QZbJC+KKFo472oPx+5O3FS3YxLbQHY18+n+3wF0NNMAbSMQWW+p+czsfJTnhkZkkUKiv7oA==" algorithmName="SHA-512" password="CC35"/>
  <autoFilter ref="C88:K2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Cheb, Zlatý vrch kotelna</v>
      </c>
      <c r="F7" s="143"/>
      <c r="G7" s="143"/>
      <c r="H7" s="143"/>
      <c r="L7" s="21"/>
    </row>
    <row r="8" s="1" customFormat="1" ht="12" customHeight="1">
      <c r="B8" s="21"/>
      <c r="D8" s="143" t="s">
        <v>124</v>
      </c>
      <c r="L8" s="21"/>
    </row>
    <row r="9" s="2" customFormat="1" ht="16.5" customHeight="1">
      <c r="A9" s="39"/>
      <c r="B9" s="45"/>
      <c r="C9" s="39"/>
      <c r="D9" s="39"/>
      <c r="E9" s="144" t="s">
        <v>125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380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15. 10. 2021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128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ROUND((SUM(BE90:BE194)),  2)</f>
        <v>0</v>
      </c>
      <c r="G35" s="39"/>
      <c r="H35" s="39"/>
      <c r="I35" s="158">
        <v>0.20999999999999999</v>
      </c>
      <c r="J35" s="157">
        <f>ROUND(((SUM(BE90:BE194))*I35),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ROUND((SUM(BF90:BF194)),  2)</f>
        <v>0</v>
      </c>
      <c r="G36" s="39"/>
      <c r="H36" s="39"/>
      <c r="I36" s="158">
        <v>0.14999999999999999</v>
      </c>
      <c r="J36" s="157">
        <f>ROUND(((SUM(BF90:BF194))*I36),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ROUND((SUM(BG90:BG194)),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ROUND((SUM(BH90:BH194)),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ROUND((SUM(BI90:BI194)),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Cheb, Zlatý vrch kotelna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101 - Úprava vjezdu a parkoviště - Město Cheb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15. 10. 2021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Město Cheb</v>
      </c>
      <c r="G58" s="41"/>
      <c r="H58" s="41"/>
      <c r="I58" s="33" t="s">
        <v>31</v>
      </c>
      <c r="J58" s="37" t="str">
        <f>E23</f>
        <v>Miroslav Fischer, Ing. Petr Král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Miroslav Fischer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130</v>
      </c>
      <c r="D61" s="172"/>
      <c r="E61" s="172"/>
      <c r="F61" s="172"/>
      <c r="G61" s="172"/>
      <c r="H61" s="172"/>
      <c r="I61" s="172"/>
      <c r="J61" s="173" t="s">
        <v>131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132</v>
      </c>
    </row>
    <row r="64" s="9" customFormat="1" ht="24.96" customHeight="1">
      <c r="A64" s="9"/>
      <c r="B64" s="175"/>
      <c r="C64" s="176"/>
      <c r="D64" s="177" t="s">
        <v>133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134</v>
      </c>
      <c r="E65" s="183"/>
      <c r="F65" s="183"/>
      <c r="G65" s="183"/>
      <c r="H65" s="183"/>
      <c r="I65" s="183"/>
      <c r="J65" s="184">
        <f>J92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381</v>
      </c>
      <c r="E66" s="183"/>
      <c r="F66" s="183"/>
      <c r="G66" s="183"/>
      <c r="H66" s="183"/>
      <c r="I66" s="183"/>
      <c r="J66" s="184">
        <f>J101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135</v>
      </c>
      <c r="E67" s="183"/>
      <c r="F67" s="183"/>
      <c r="G67" s="183"/>
      <c r="H67" s="183"/>
      <c r="I67" s="183"/>
      <c r="J67" s="184">
        <f>J157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382</v>
      </c>
      <c r="E68" s="183"/>
      <c r="F68" s="183"/>
      <c r="G68" s="183"/>
      <c r="H68" s="183"/>
      <c r="I68" s="183"/>
      <c r="J68" s="184">
        <f>J192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137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Cheb, Zlatý vrch kotelna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124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125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101 - Úprava vjezdu a parkoviště - Město Cheb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Cheb</v>
      </c>
      <c r="G84" s="41"/>
      <c r="H84" s="41"/>
      <c r="I84" s="33" t="s">
        <v>23</v>
      </c>
      <c r="J84" s="73" t="str">
        <f>IF(J14="","",J14)</f>
        <v>15. 10. 2021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25</v>
      </c>
      <c r="D86" s="41"/>
      <c r="E86" s="41"/>
      <c r="F86" s="28" t="str">
        <f>E17</f>
        <v>Město Cheb</v>
      </c>
      <c r="G86" s="41"/>
      <c r="H86" s="41"/>
      <c r="I86" s="33" t="s">
        <v>31</v>
      </c>
      <c r="J86" s="37" t="str">
        <f>E23</f>
        <v>Miroslav Fischer, Ing. Petr Král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IF(E20="","",E20)</f>
        <v>Vyplň údaj</v>
      </c>
      <c r="G87" s="41"/>
      <c r="H87" s="41"/>
      <c r="I87" s="33" t="s">
        <v>34</v>
      </c>
      <c r="J87" s="37" t="str">
        <f>E26</f>
        <v>Miroslav Fischer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138</v>
      </c>
      <c r="D89" s="189" t="s">
        <v>57</v>
      </c>
      <c r="E89" s="189" t="s">
        <v>53</v>
      </c>
      <c r="F89" s="189" t="s">
        <v>54</v>
      </c>
      <c r="G89" s="189" t="s">
        <v>139</v>
      </c>
      <c r="H89" s="189" t="s">
        <v>140</v>
      </c>
      <c r="I89" s="189" t="s">
        <v>141</v>
      </c>
      <c r="J89" s="189" t="s">
        <v>131</v>
      </c>
      <c r="K89" s="190" t="s">
        <v>142</v>
      </c>
      <c r="L89" s="191"/>
      <c r="M89" s="93" t="s">
        <v>19</v>
      </c>
      <c r="N89" s="94" t="s">
        <v>42</v>
      </c>
      <c r="O89" s="94" t="s">
        <v>143</v>
      </c>
      <c r="P89" s="94" t="s">
        <v>144</v>
      </c>
      <c r="Q89" s="94" t="s">
        <v>145</v>
      </c>
      <c r="R89" s="94" t="s">
        <v>146</v>
      </c>
      <c r="S89" s="94" t="s">
        <v>147</v>
      </c>
      <c r="T89" s="95" t="s">
        <v>148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149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</f>
        <v>0</v>
      </c>
      <c r="Q90" s="97"/>
      <c r="R90" s="194">
        <f>R91</f>
        <v>113.34122099999999</v>
      </c>
      <c r="S90" s="97"/>
      <c r="T90" s="195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132</v>
      </c>
      <c r="BK90" s="196">
        <f>BK91</f>
        <v>0</v>
      </c>
    </row>
    <row r="91" s="12" customFormat="1" ht="25.92" customHeight="1">
      <c r="A91" s="12"/>
      <c r="B91" s="197"/>
      <c r="C91" s="198"/>
      <c r="D91" s="199" t="s">
        <v>71</v>
      </c>
      <c r="E91" s="200" t="s">
        <v>150</v>
      </c>
      <c r="F91" s="200" t="s">
        <v>151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P92+P101+P157+P192</f>
        <v>0</v>
      </c>
      <c r="Q91" s="205"/>
      <c r="R91" s="206">
        <f>R92+R101+R157+R192</f>
        <v>113.34122099999999</v>
      </c>
      <c r="S91" s="205"/>
      <c r="T91" s="207">
        <f>T92+T101+T157+T192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79</v>
      </c>
      <c r="AT91" s="209" t="s">
        <v>71</v>
      </c>
      <c r="AU91" s="209" t="s">
        <v>72</v>
      </c>
      <c r="AY91" s="208" t="s">
        <v>152</v>
      </c>
      <c r="BK91" s="210">
        <f>BK92+BK101+BK157+BK192</f>
        <v>0</v>
      </c>
    </row>
    <row r="92" s="12" customFormat="1" ht="22.8" customHeight="1">
      <c r="A92" s="12"/>
      <c r="B92" s="197"/>
      <c r="C92" s="198"/>
      <c r="D92" s="199" t="s">
        <v>71</v>
      </c>
      <c r="E92" s="211" t="s">
        <v>79</v>
      </c>
      <c r="F92" s="211" t="s">
        <v>153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SUM(P93:P100)</f>
        <v>0</v>
      </c>
      <c r="Q92" s="205"/>
      <c r="R92" s="206">
        <f>SUM(R93:R100)</f>
        <v>76</v>
      </c>
      <c r="S92" s="205"/>
      <c r="T92" s="207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71</v>
      </c>
      <c r="AU92" s="209" t="s">
        <v>79</v>
      </c>
      <c r="AY92" s="208" t="s">
        <v>152</v>
      </c>
      <c r="BK92" s="210">
        <f>SUM(BK93:BK100)</f>
        <v>0</v>
      </c>
    </row>
    <row r="93" s="2" customFormat="1" ht="49.05" customHeight="1">
      <c r="A93" s="39"/>
      <c r="B93" s="40"/>
      <c r="C93" s="213" t="s">
        <v>79</v>
      </c>
      <c r="D93" s="213" t="s">
        <v>154</v>
      </c>
      <c r="E93" s="214" t="s">
        <v>383</v>
      </c>
      <c r="F93" s="215" t="s">
        <v>384</v>
      </c>
      <c r="G93" s="216" t="s">
        <v>280</v>
      </c>
      <c r="H93" s="217">
        <v>40</v>
      </c>
      <c r="I93" s="218"/>
      <c r="J93" s="219">
        <f>ROUND(I93*H93,2)</f>
        <v>0</v>
      </c>
      <c r="K93" s="215" t="s">
        <v>158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159</v>
      </c>
      <c r="AT93" s="224" t="s">
        <v>154</v>
      </c>
      <c r="AU93" s="224" t="s">
        <v>81</v>
      </c>
      <c r="AY93" s="18" t="s">
        <v>152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159</v>
      </c>
      <c r="BM93" s="224" t="s">
        <v>385</v>
      </c>
    </row>
    <row r="94" s="2" customFormat="1">
      <c r="A94" s="39"/>
      <c r="B94" s="40"/>
      <c r="C94" s="41"/>
      <c r="D94" s="226" t="s">
        <v>161</v>
      </c>
      <c r="E94" s="41"/>
      <c r="F94" s="227" t="s">
        <v>386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161</v>
      </c>
      <c r="AU94" s="18" t="s">
        <v>81</v>
      </c>
    </row>
    <row r="95" s="2" customFormat="1" ht="14.4" customHeight="1">
      <c r="A95" s="39"/>
      <c r="B95" s="40"/>
      <c r="C95" s="256" t="s">
        <v>81</v>
      </c>
      <c r="D95" s="256" t="s">
        <v>387</v>
      </c>
      <c r="E95" s="257" t="s">
        <v>388</v>
      </c>
      <c r="F95" s="258" t="s">
        <v>389</v>
      </c>
      <c r="G95" s="259" t="s">
        <v>252</v>
      </c>
      <c r="H95" s="260">
        <v>76</v>
      </c>
      <c r="I95" s="261"/>
      <c r="J95" s="262">
        <f>ROUND(I95*H95,2)</f>
        <v>0</v>
      </c>
      <c r="K95" s="258" t="s">
        <v>158</v>
      </c>
      <c r="L95" s="263"/>
      <c r="M95" s="264" t="s">
        <v>19</v>
      </c>
      <c r="N95" s="265" t="s">
        <v>43</v>
      </c>
      <c r="O95" s="85"/>
      <c r="P95" s="222">
        <f>O95*H95</f>
        <v>0</v>
      </c>
      <c r="Q95" s="222">
        <v>1</v>
      </c>
      <c r="R95" s="222">
        <f>Q95*H95</f>
        <v>76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193</v>
      </c>
      <c r="AT95" s="224" t="s">
        <v>387</v>
      </c>
      <c r="AU95" s="224" t="s">
        <v>81</v>
      </c>
      <c r="AY95" s="18" t="s">
        <v>152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159</v>
      </c>
      <c r="BM95" s="224" t="s">
        <v>390</v>
      </c>
    </row>
    <row r="96" s="2" customFormat="1">
      <c r="A96" s="39"/>
      <c r="B96" s="40"/>
      <c r="C96" s="41"/>
      <c r="D96" s="226" t="s">
        <v>163</v>
      </c>
      <c r="E96" s="41"/>
      <c r="F96" s="227" t="s">
        <v>391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163</v>
      </c>
      <c r="AU96" s="18" t="s">
        <v>81</v>
      </c>
    </row>
    <row r="97" s="13" customFormat="1">
      <c r="A97" s="13"/>
      <c r="B97" s="231"/>
      <c r="C97" s="232"/>
      <c r="D97" s="226" t="s">
        <v>187</v>
      </c>
      <c r="E97" s="233" t="s">
        <v>19</v>
      </c>
      <c r="F97" s="234" t="s">
        <v>392</v>
      </c>
      <c r="G97" s="232"/>
      <c r="H97" s="235">
        <v>76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187</v>
      </c>
      <c r="AU97" s="241" t="s">
        <v>81</v>
      </c>
      <c r="AV97" s="13" t="s">
        <v>81</v>
      </c>
      <c r="AW97" s="13" t="s">
        <v>33</v>
      </c>
      <c r="AX97" s="13" t="s">
        <v>79</v>
      </c>
      <c r="AY97" s="241" t="s">
        <v>152</v>
      </c>
    </row>
    <row r="98" s="2" customFormat="1" ht="24.15" customHeight="1">
      <c r="A98" s="39"/>
      <c r="B98" s="40"/>
      <c r="C98" s="213" t="s">
        <v>169</v>
      </c>
      <c r="D98" s="213" t="s">
        <v>154</v>
      </c>
      <c r="E98" s="214" t="s">
        <v>393</v>
      </c>
      <c r="F98" s="215" t="s">
        <v>394</v>
      </c>
      <c r="G98" s="216" t="s">
        <v>157</v>
      </c>
      <c r="H98" s="217">
        <v>375.60000000000002</v>
      </c>
      <c r="I98" s="218"/>
      <c r="J98" s="219">
        <f>ROUND(I98*H98,2)</f>
        <v>0</v>
      </c>
      <c r="K98" s="215" t="s">
        <v>158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159</v>
      </c>
      <c r="AT98" s="224" t="s">
        <v>154</v>
      </c>
      <c r="AU98" s="224" t="s">
        <v>81</v>
      </c>
      <c r="AY98" s="18" t="s">
        <v>152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159</v>
      </c>
      <c r="BM98" s="224" t="s">
        <v>395</v>
      </c>
    </row>
    <row r="99" s="2" customFormat="1">
      <c r="A99" s="39"/>
      <c r="B99" s="40"/>
      <c r="C99" s="41"/>
      <c r="D99" s="226" t="s">
        <v>161</v>
      </c>
      <c r="E99" s="41"/>
      <c r="F99" s="227" t="s">
        <v>396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161</v>
      </c>
      <c r="AU99" s="18" t="s">
        <v>81</v>
      </c>
    </row>
    <row r="100" s="13" customFormat="1">
      <c r="A100" s="13"/>
      <c r="B100" s="231"/>
      <c r="C100" s="232"/>
      <c r="D100" s="226" t="s">
        <v>187</v>
      </c>
      <c r="E100" s="233" t="s">
        <v>19</v>
      </c>
      <c r="F100" s="234" t="s">
        <v>397</v>
      </c>
      <c r="G100" s="232"/>
      <c r="H100" s="235">
        <v>375.60000000000002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187</v>
      </c>
      <c r="AU100" s="241" t="s">
        <v>81</v>
      </c>
      <c r="AV100" s="13" t="s">
        <v>81</v>
      </c>
      <c r="AW100" s="13" t="s">
        <v>33</v>
      </c>
      <c r="AX100" s="13" t="s">
        <v>79</v>
      </c>
      <c r="AY100" s="241" t="s">
        <v>152</v>
      </c>
    </row>
    <row r="101" s="12" customFormat="1" ht="22.8" customHeight="1">
      <c r="A101" s="12"/>
      <c r="B101" s="197"/>
      <c r="C101" s="198"/>
      <c r="D101" s="199" t="s">
        <v>71</v>
      </c>
      <c r="E101" s="211" t="s">
        <v>178</v>
      </c>
      <c r="F101" s="211" t="s">
        <v>398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SUM(P102:P156)</f>
        <v>0</v>
      </c>
      <c r="Q101" s="205"/>
      <c r="R101" s="206">
        <f>SUM(R102:R156)</f>
        <v>7.3637160000000002</v>
      </c>
      <c r="S101" s="205"/>
      <c r="T101" s="207">
        <f>SUM(T102:T156)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79</v>
      </c>
      <c r="AT101" s="209" t="s">
        <v>71</v>
      </c>
      <c r="AU101" s="209" t="s">
        <v>79</v>
      </c>
      <c r="AY101" s="208" t="s">
        <v>152</v>
      </c>
      <c r="BK101" s="210">
        <f>SUM(BK102:BK156)</f>
        <v>0</v>
      </c>
    </row>
    <row r="102" s="2" customFormat="1" ht="37.8" customHeight="1">
      <c r="A102" s="39"/>
      <c r="B102" s="40"/>
      <c r="C102" s="213" t="s">
        <v>159</v>
      </c>
      <c r="D102" s="213" t="s">
        <v>154</v>
      </c>
      <c r="E102" s="214" t="s">
        <v>399</v>
      </c>
      <c r="F102" s="215" t="s">
        <v>400</v>
      </c>
      <c r="G102" s="216" t="s">
        <v>157</v>
      </c>
      <c r="H102" s="217">
        <v>375.60000000000002</v>
      </c>
      <c r="I102" s="218"/>
      <c r="J102" s="219">
        <f>ROUND(I102*H102,2)</f>
        <v>0</v>
      </c>
      <c r="K102" s="215" t="s">
        <v>158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0.00036000000000000002</v>
      </c>
      <c r="R102" s="222">
        <f>Q102*H102</f>
        <v>0.135216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159</v>
      </c>
      <c r="AT102" s="224" t="s">
        <v>154</v>
      </c>
      <c r="AU102" s="224" t="s">
        <v>81</v>
      </c>
      <c r="AY102" s="18" t="s">
        <v>152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159</v>
      </c>
      <c r="BM102" s="224" t="s">
        <v>401</v>
      </c>
    </row>
    <row r="103" s="2" customFormat="1">
      <c r="A103" s="39"/>
      <c r="B103" s="40"/>
      <c r="C103" s="41"/>
      <c r="D103" s="226" t="s">
        <v>161</v>
      </c>
      <c r="E103" s="41"/>
      <c r="F103" s="227" t="s">
        <v>402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161</v>
      </c>
      <c r="AU103" s="18" t="s">
        <v>81</v>
      </c>
    </row>
    <row r="104" s="2" customFormat="1">
      <c r="A104" s="39"/>
      <c r="B104" s="40"/>
      <c r="C104" s="41"/>
      <c r="D104" s="226" t="s">
        <v>163</v>
      </c>
      <c r="E104" s="41"/>
      <c r="F104" s="227" t="s">
        <v>403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163</v>
      </c>
      <c r="AU104" s="18" t="s">
        <v>81</v>
      </c>
    </row>
    <row r="105" s="2" customFormat="1" ht="24.15" customHeight="1">
      <c r="A105" s="39"/>
      <c r="B105" s="40"/>
      <c r="C105" s="213" t="s">
        <v>178</v>
      </c>
      <c r="D105" s="213" t="s">
        <v>154</v>
      </c>
      <c r="E105" s="214" t="s">
        <v>404</v>
      </c>
      <c r="F105" s="215" t="s">
        <v>405</v>
      </c>
      <c r="G105" s="216" t="s">
        <v>157</v>
      </c>
      <c r="H105" s="217">
        <v>349</v>
      </c>
      <c r="I105" s="218"/>
      <c r="J105" s="219">
        <f>ROUND(I105*H105,2)</f>
        <v>0</v>
      </c>
      <c r="K105" s="215" t="s">
        <v>158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159</v>
      </c>
      <c r="AT105" s="224" t="s">
        <v>154</v>
      </c>
      <c r="AU105" s="224" t="s">
        <v>81</v>
      </c>
      <c r="AY105" s="18" t="s">
        <v>152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159</v>
      </c>
      <c r="BM105" s="224" t="s">
        <v>406</v>
      </c>
    </row>
    <row r="106" s="13" customFormat="1">
      <c r="A106" s="13"/>
      <c r="B106" s="231"/>
      <c r="C106" s="232"/>
      <c r="D106" s="226" t="s">
        <v>187</v>
      </c>
      <c r="E106" s="233" t="s">
        <v>19</v>
      </c>
      <c r="F106" s="234" t="s">
        <v>407</v>
      </c>
      <c r="G106" s="232"/>
      <c r="H106" s="235">
        <v>31.199999999999999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187</v>
      </c>
      <c r="AU106" s="241" t="s">
        <v>81</v>
      </c>
      <c r="AV106" s="13" t="s">
        <v>81</v>
      </c>
      <c r="AW106" s="13" t="s">
        <v>33</v>
      </c>
      <c r="AX106" s="13" t="s">
        <v>72</v>
      </c>
      <c r="AY106" s="241" t="s">
        <v>152</v>
      </c>
    </row>
    <row r="107" s="13" customFormat="1">
      <c r="A107" s="13"/>
      <c r="B107" s="231"/>
      <c r="C107" s="232"/>
      <c r="D107" s="226" t="s">
        <v>187</v>
      </c>
      <c r="E107" s="233" t="s">
        <v>19</v>
      </c>
      <c r="F107" s="234" t="s">
        <v>408</v>
      </c>
      <c r="G107" s="232"/>
      <c r="H107" s="235">
        <v>271.19999999999999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187</v>
      </c>
      <c r="AU107" s="241" t="s">
        <v>81</v>
      </c>
      <c r="AV107" s="13" t="s">
        <v>81</v>
      </c>
      <c r="AW107" s="13" t="s">
        <v>33</v>
      </c>
      <c r="AX107" s="13" t="s">
        <v>72</v>
      </c>
      <c r="AY107" s="241" t="s">
        <v>152</v>
      </c>
    </row>
    <row r="108" s="13" customFormat="1">
      <c r="A108" s="13"/>
      <c r="B108" s="231"/>
      <c r="C108" s="232"/>
      <c r="D108" s="226" t="s">
        <v>187</v>
      </c>
      <c r="E108" s="233" t="s">
        <v>19</v>
      </c>
      <c r="F108" s="234" t="s">
        <v>409</v>
      </c>
      <c r="G108" s="232"/>
      <c r="H108" s="235">
        <v>7.2000000000000002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187</v>
      </c>
      <c r="AU108" s="241" t="s">
        <v>81</v>
      </c>
      <c r="AV108" s="13" t="s">
        <v>81</v>
      </c>
      <c r="AW108" s="13" t="s">
        <v>33</v>
      </c>
      <c r="AX108" s="13" t="s">
        <v>72</v>
      </c>
      <c r="AY108" s="241" t="s">
        <v>152</v>
      </c>
    </row>
    <row r="109" s="13" customFormat="1">
      <c r="A109" s="13"/>
      <c r="B109" s="231"/>
      <c r="C109" s="232"/>
      <c r="D109" s="226" t="s">
        <v>187</v>
      </c>
      <c r="E109" s="233" t="s">
        <v>19</v>
      </c>
      <c r="F109" s="234" t="s">
        <v>410</v>
      </c>
      <c r="G109" s="232"/>
      <c r="H109" s="235">
        <v>20.399999999999999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187</v>
      </c>
      <c r="AU109" s="241" t="s">
        <v>81</v>
      </c>
      <c r="AV109" s="13" t="s">
        <v>81</v>
      </c>
      <c r="AW109" s="13" t="s">
        <v>33</v>
      </c>
      <c r="AX109" s="13" t="s">
        <v>72</v>
      </c>
      <c r="AY109" s="241" t="s">
        <v>152</v>
      </c>
    </row>
    <row r="110" s="13" customFormat="1">
      <c r="A110" s="13"/>
      <c r="B110" s="231"/>
      <c r="C110" s="232"/>
      <c r="D110" s="226" t="s">
        <v>187</v>
      </c>
      <c r="E110" s="233" t="s">
        <v>19</v>
      </c>
      <c r="F110" s="234" t="s">
        <v>411</v>
      </c>
      <c r="G110" s="232"/>
      <c r="H110" s="235">
        <v>9</v>
      </c>
      <c r="I110" s="236"/>
      <c r="J110" s="232"/>
      <c r="K110" s="232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187</v>
      </c>
      <c r="AU110" s="241" t="s">
        <v>81</v>
      </c>
      <c r="AV110" s="13" t="s">
        <v>81</v>
      </c>
      <c r="AW110" s="13" t="s">
        <v>33</v>
      </c>
      <c r="AX110" s="13" t="s">
        <v>72</v>
      </c>
      <c r="AY110" s="241" t="s">
        <v>152</v>
      </c>
    </row>
    <row r="111" s="13" customFormat="1">
      <c r="A111" s="13"/>
      <c r="B111" s="231"/>
      <c r="C111" s="232"/>
      <c r="D111" s="226" t="s">
        <v>187</v>
      </c>
      <c r="E111" s="233" t="s">
        <v>19</v>
      </c>
      <c r="F111" s="234" t="s">
        <v>412</v>
      </c>
      <c r="G111" s="232"/>
      <c r="H111" s="235">
        <v>10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187</v>
      </c>
      <c r="AU111" s="241" t="s">
        <v>81</v>
      </c>
      <c r="AV111" s="13" t="s">
        <v>81</v>
      </c>
      <c r="AW111" s="13" t="s">
        <v>33</v>
      </c>
      <c r="AX111" s="13" t="s">
        <v>72</v>
      </c>
      <c r="AY111" s="241" t="s">
        <v>152</v>
      </c>
    </row>
    <row r="112" s="14" customFormat="1">
      <c r="A112" s="14"/>
      <c r="B112" s="242"/>
      <c r="C112" s="243"/>
      <c r="D112" s="226" t="s">
        <v>187</v>
      </c>
      <c r="E112" s="244" t="s">
        <v>19</v>
      </c>
      <c r="F112" s="245" t="s">
        <v>258</v>
      </c>
      <c r="G112" s="243"/>
      <c r="H112" s="246">
        <v>348.99999999999994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2" t="s">
        <v>187</v>
      </c>
      <c r="AU112" s="252" t="s">
        <v>81</v>
      </c>
      <c r="AV112" s="14" t="s">
        <v>159</v>
      </c>
      <c r="AW112" s="14" t="s">
        <v>33</v>
      </c>
      <c r="AX112" s="14" t="s">
        <v>79</v>
      </c>
      <c r="AY112" s="252" t="s">
        <v>152</v>
      </c>
    </row>
    <row r="113" s="2" customFormat="1" ht="24.15" customHeight="1">
      <c r="A113" s="39"/>
      <c r="B113" s="40"/>
      <c r="C113" s="213" t="s">
        <v>183</v>
      </c>
      <c r="D113" s="213" t="s">
        <v>154</v>
      </c>
      <c r="E113" s="214" t="s">
        <v>413</v>
      </c>
      <c r="F113" s="215" t="s">
        <v>414</v>
      </c>
      <c r="G113" s="216" t="s">
        <v>157</v>
      </c>
      <c r="H113" s="217">
        <v>36.600000000000001</v>
      </c>
      <c r="I113" s="218"/>
      <c r="J113" s="219">
        <f>ROUND(I113*H113,2)</f>
        <v>0</v>
      </c>
      <c r="K113" s="215" t="s">
        <v>158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159</v>
      </c>
      <c r="AT113" s="224" t="s">
        <v>154</v>
      </c>
      <c r="AU113" s="224" t="s">
        <v>81</v>
      </c>
      <c r="AY113" s="18" t="s">
        <v>152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159</v>
      </c>
      <c r="BM113" s="224" t="s">
        <v>415</v>
      </c>
    </row>
    <row r="114" s="13" customFormat="1">
      <c r="A114" s="13"/>
      <c r="B114" s="231"/>
      <c r="C114" s="232"/>
      <c r="D114" s="226" t="s">
        <v>187</v>
      </c>
      <c r="E114" s="233" t="s">
        <v>19</v>
      </c>
      <c r="F114" s="234" t="s">
        <v>416</v>
      </c>
      <c r="G114" s="232"/>
      <c r="H114" s="235">
        <v>33.600000000000001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187</v>
      </c>
      <c r="AU114" s="241" t="s">
        <v>81</v>
      </c>
      <c r="AV114" s="13" t="s">
        <v>81</v>
      </c>
      <c r="AW114" s="13" t="s">
        <v>33</v>
      </c>
      <c r="AX114" s="13" t="s">
        <v>72</v>
      </c>
      <c r="AY114" s="241" t="s">
        <v>152</v>
      </c>
    </row>
    <row r="115" s="13" customFormat="1">
      <c r="A115" s="13"/>
      <c r="B115" s="231"/>
      <c r="C115" s="232"/>
      <c r="D115" s="226" t="s">
        <v>187</v>
      </c>
      <c r="E115" s="233" t="s">
        <v>19</v>
      </c>
      <c r="F115" s="234" t="s">
        <v>417</v>
      </c>
      <c r="G115" s="232"/>
      <c r="H115" s="235">
        <v>3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187</v>
      </c>
      <c r="AU115" s="241" t="s">
        <v>81</v>
      </c>
      <c r="AV115" s="13" t="s">
        <v>81</v>
      </c>
      <c r="AW115" s="13" t="s">
        <v>33</v>
      </c>
      <c r="AX115" s="13" t="s">
        <v>72</v>
      </c>
      <c r="AY115" s="241" t="s">
        <v>152</v>
      </c>
    </row>
    <row r="116" s="14" customFormat="1">
      <c r="A116" s="14"/>
      <c r="B116" s="242"/>
      <c r="C116" s="243"/>
      <c r="D116" s="226" t="s">
        <v>187</v>
      </c>
      <c r="E116" s="244" t="s">
        <v>19</v>
      </c>
      <c r="F116" s="245" t="s">
        <v>258</v>
      </c>
      <c r="G116" s="243"/>
      <c r="H116" s="246">
        <v>36.600000000000001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187</v>
      </c>
      <c r="AU116" s="252" t="s">
        <v>81</v>
      </c>
      <c r="AV116" s="14" t="s">
        <v>159</v>
      </c>
      <c r="AW116" s="14" t="s">
        <v>33</v>
      </c>
      <c r="AX116" s="14" t="s">
        <v>79</v>
      </c>
      <c r="AY116" s="252" t="s">
        <v>152</v>
      </c>
    </row>
    <row r="117" s="2" customFormat="1" ht="37.8" customHeight="1">
      <c r="A117" s="39"/>
      <c r="B117" s="40"/>
      <c r="C117" s="213" t="s">
        <v>189</v>
      </c>
      <c r="D117" s="213" t="s">
        <v>154</v>
      </c>
      <c r="E117" s="214" t="s">
        <v>418</v>
      </c>
      <c r="F117" s="215" t="s">
        <v>419</v>
      </c>
      <c r="G117" s="216" t="s">
        <v>157</v>
      </c>
      <c r="H117" s="217">
        <v>284</v>
      </c>
      <c r="I117" s="218"/>
      <c r="J117" s="219">
        <f>ROUND(I117*H117,2)</f>
        <v>0</v>
      </c>
      <c r="K117" s="215" t="s">
        <v>158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159</v>
      </c>
      <c r="AT117" s="224" t="s">
        <v>154</v>
      </c>
      <c r="AU117" s="224" t="s">
        <v>81</v>
      </c>
      <c r="AY117" s="18" t="s">
        <v>152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159</v>
      </c>
      <c r="BM117" s="224" t="s">
        <v>420</v>
      </c>
    </row>
    <row r="118" s="2" customFormat="1">
      <c r="A118" s="39"/>
      <c r="B118" s="40"/>
      <c r="C118" s="41"/>
      <c r="D118" s="226" t="s">
        <v>161</v>
      </c>
      <c r="E118" s="41"/>
      <c r="F118" s="227" t="s">
        <v>421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161</v>
      </c>
      <c r="AU118" s="18" t="s">
        <v>81</v>
      </c>
    </row>
    <row r="119" s="13" customFormat="1">
      <c r="A119" s="13"/>
      <c r="B119" s="231"/>
      <c r="C119" s="232"/>
      <c r="D119" s="226" t="s">
        <v>187</v>
      </c>
      <c r="E119" s="233" t="s">
        <v>19</v>
      </c>
      <c r="F119" s="234" t="s">
        <v>422</v>
      </c>
      <c r="G119" s="232"/>
      <c r="H119" s="235">
        <v>26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187</v>
      </c>
      <c r="AU119" s="241" t="s">
        <v>81</v>
      </c>
      <c r="AV119" s="13" t="s">
        <v>81</v>
      </c>
      <c r="AW119" s="13" t="s">
        <v>33</v>
      </c>
      <c r="AX119" s="13" t="s">
        <v>72</v>
      </c>
      <c r="AY119" s="241" t="s">
        <v>152</v>
      </c>
    </row>
    <row r="120" s="13" customFormat="1">
      <c r="A120" s="13"/>
      <c r="B120" s="231"/>
      <c r="C120" s="232"/>
      <c r="D120" s="226" t="s">
        <v>187</v>
      </c>
      <c r="E120" s="233" t="s">
        <v>19</v>
      </c>
      <c r="F120" s="234" t="s">
        <v>423</v>
      </c>
      <c r="G120" s="232"/>
      <c r="H120" s="235">
        <v>226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187</v>
      </c>
      <c r="AU120" s="241" t="s">
        <v>81</v>
      </c>
      <c r="AV120" s="13" t="s">
        <v>81</v>
      </c>
      <c r="AW120" s="13" t="s">
        <v>33</v>
      </c>
      <c r="AX120" s="13" t="s">
        <v>72</v>
      </c>
      <c r="AY120" s="241" t="s">
        <v>152</v>
      </c>
    </row>
    <row r="121" s="13" customFormat="1">
      <c r="A121" s="13"/>
      <c r="B121" s="231"/>
      <c r="C121" s="232"/>
      <c r="D121" s="226" t="s">
        <v>187</v>
      </c>
      <c r="E121" s="233" t="s">
        <v>19</v>
      </c>
      <c r="F121" s="234" t="s">
        <v>424</v>
      </c>
      <c r="G121" s="232"/>
      <c r="H121" s="235">
        <v>6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187</v>
      </c>
      <c r="AU121" s="241" t="s">
        <v>81</v>
      </c>
      <c r="AV121" s="13" t="s">
        <v>81</v>
      </c>
      <c r="AW121" s="13" t="s">
        <v>33</v>
      </c>
      <c r="AX121" s="13" t="s">
        <v>72</v>
      </c>
      <c r="AY121" s="241" t="s">
        <v>152</v>
      </c>
    </row>
    <row r="122" s="13" customFormat="1">
      <c r="A122" s="13"/>
      <c r="B122" s="231"/>
      <c r="C122" s="232"/>
      <c r="D122" s="226" t="s">
        <v>187</v>
      </c>
      <c r="E122" s="233" t="s">
        <v>19</v>
      </c>
      <c r="F122" s="234" t="s">
        <v>425</v>
      </c>
      <c r="G122" s="232"/>
      <c r="H122" s="235">
        <v>17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187</v>
      </c>
      <c r="AU122" s="241" t="s">
        <v>81</v>
      </c>
      <c r="AV122" s="13" t="s">
        <v>81</v>
      </c>
      <c r="AW122" s="13" t="s">
        <v>33</v>
      </c>
      <c r="AX122" s="13" t="s">
        <v>72</v>
      </c>
      <c r="AY122" s="241" t="s">
        <v>152</v>
      </c>
    </row>
    <row r="123" s="13" customFormat="1">
      <c r="A123" s="13"/>
      <c r="B123" s="231"/>
      <c r="C123" s="232"/>
      <c r="D123" s="226" t="s">
        <v>187</v>
      </c>
      <c r="E123" s="233" t="s">
        <v>19</v>
      </c>
      <c r="F123" s="234" t="s">
        <v>411</v>
      </c>
      <c r="G123" s="232"/>
      <c r="H123" s="235">
        <v>9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187</v>
      </c>
      <c r="AU123" s="241" t="s">
        <v>81</v>
      </c>
      <c r="AV123" s="13" t="s">
        <v>81</v>
      </c>
      <c r="AW123" s="13" t="s">
        <v>33</v>
      </c>
      <c r="AX123" s="13" t="s">
        <v>72</v>
      </c>
      <c r="AY123" s="241" t="s">
        <v>152</v>
      </c>
    </row>
    <row r="124" s="14" customFormat="1">
      <c r="A124" s="14"/>
      <c r="B124" s="242"/>
      <c r="C124" s="243"/>
      <c r="D124" s="226" t="s">
        <v>187</v>
      </c>
      <c r="E124" s="244" t="s">
        <v>19</v>
      </c>
      <c r="F124" s="245" t="s">
        <v>258</v>
      </c>
      <c r="G124" s="243"/>
      <c r="H124" s="246">
        <v>284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187</v>
      </c>
      <c r="AU124" s="252" t="s">
        <v>81</v>
      </c>
      <c r="AV124" s="14" t="s">
        <v>159</v>
      </c>
      <c r="AW124" s="14" t="s">
        <v>33</v>
      </c>
      <c r="AX124" s="14" t="s">
        <v>79</v>
      </c>
      <c r="AY124" s="252" t="s">
        <v>152</v>
      </c>
    </row>
    <row r="125" s="2" customFormat="1" ht="24.15" customHeight="1">
      <c r="A125" s="39"/>
      <c r="B125" s="40"/>
      <c r="C125" s="213" t="s">
        <v>193</v>
      </c>
      <c r="D125" s="213" t="s">
        <v>154</v>
      </c>
      <c r="E125" s="214" t="s">
        <v>426</v>
      </c>
      <c r="F125" s="215" t="s">
        <v>427</v>
      </c>
      <c r="G125" s="216" t="s">
        <v>157</v>
      </c>
      <c r="H125" s="217">
        <v>258</v>
      </c>
      <c r="I125" s="218"/>
      <c r="J125" s="219">
        <f>ROUND(I125*H125,2)</f>
        <v>0</v>
      </c>
      <c r="K125" s="215" t="s">
        <v>158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159</v>
      </c>
      <c r="AT125" s="224" t="s">
        <v>154</v>
      </c>
      <c r="AU125" s="224" t="s">
        <v>81</v>
      </c>
      <c r="AY125" s="18" t="s">
        <v>152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159</v>
      </c>
      <c r="BM125" s="224" t="s">
        <v>428</v>
      </c>
    </row>
    <row r="126" s="13" customFormat="1">
      <c r="A126" s="13"/>
      <c r="B126" s="231"/>
      <c r="C126" s="232"/>
      <c r="D126" s="226" t="s">
        <v>187</v>
      </c>
      <c r="E126" s="233" t="s">
        <v>19</v>
      </c>
      <c r="F126" s="234" t="s">
        <v>422</v>
      </c>
      <c r="G126" s="232"/>
      <c r="H126" s="235">
        <v>26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187</v>
      </c>
      <c r="AU126" s="241" t="s">
        <v>81</v>
      </c>
      <c r="AV126" s="13" t="s">
        <v>81</v>
      </c>
      <c r="AW126" s="13" t="s">
        <v>33</v>
      </c>
      <c r="AX126" s="13" t="s">
        <v>72</v>
      </c>
      <c r="AY126" s="241" t="s">
        <v>152</v>
      </c>
    </row>
    <row r="127" s="13" customFormat="1">
      <c r="A127" s="13"/>
      <c r="B127" s="231"/>
      <c r="C127" s="232"/>
      <c r="D127" s="226" t="s">
        <v>187</v>
      </c>
      <c r="E127" s="233" t="s">
        <v>19</v>
      </c>
      <c r="F127" s="234" t="s">
        <v>423</v>
      </c>
      <c r="G127" s="232"/>
      <c r="H127" s="235">
        <v>226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187</v>
      </c>
      <c r="AU127" s="241" t="s">
        <v>81</v>
      </c>
      <c r="AV127" s="13" t="s">
        <v>81</v>
      </c>
      <c r="AW127" s="13" t="s">
        <v>33</v>
      </c>
      <c r="AX127" s="13" t="s">
        <v>72</v>
      </c>
      <c r="AY127" s="241" t="s">
        <v>152</v>
      </c>
    </row>
    <row r="128" s="13" customFormat="1">
      <c r="A128" s="13"/>
      <c r="B128" s="231"/>
      <c r="C128" s="232"/>
      <c r="D128" s="226" t="s">
        <v>187</v>
      </c>
      <c r="E128" s="233" t="s">
        <v>19</v>
      </c>
      <c r="F128" s="234" t="s">
        <v>424</v>
      </c>
      <c r="G128" s="232"/>
      <c r="H128" s="235">
        <v>6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187</v>
      </c>
      <c r="AU128" s="241" t="s">
        <v>81</v>
      </c>
      <c r="AV128" s="13" t="s">
        <v>81</v>
      </c>
      <c r="AW128" s="13" t="s">
        <v>33</v>
      </c>
      <c r="AX128" s="13" t="s">
        <v>72</v>
      </c>
      <c r="AY128" s="241" t="s">
        <v>152</v>
      </c>
    </row>
    <row r="129" s="14" customFormat="1">
      <c r="A129" s="14"/>
      <c r="B129" s="242"/>
      <c r="C129" s="243"/>
      <c r="D129" s="226" t="s">
        <v>187</v>
      </c>
      <c r="E129" s="244" t="s">
        <v>19</v>
      </c>
      <c r="F129" s="245" t="s">
        <v>258</v>
      </c>
      <c r="G129" s="243"/>
      <c r="H129" s="246">
        <v>258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187</v>
      </c>
      <c r="AU129" s="252" t="s">
        <v>81</v>
      </c>
      <c r="AV129" s="14" t="s">
        <v>159</v>
      </c>
      <c r="AW129" s="14" t="s">
        <v>33</v>
      </c>
      <c r="AX129" s="14" t="s">
        <v>79</v>
      </c>
      <c r="AY129" s="252" t="s">
        <v>152</v>
      </c>
    </row>
    <row r="130" s="2" customFormat="1" ht="49.05" customHeight="1">
      <c r="A130" s="39"/>
      <c r="B130" s="40"/>
      <c r="C130" s="213" t="s">
        <v>198</v>
      </c>
      <c r="D130" s="213" t="s">
        <v>154</v>
      </c>
      <c r="E130" s="214" t="s">
        <v>429</v>
      </c>
      <c r="F130" s="215" t="s">
        <v>430</v>
      </c>
      <c r="G130" s="216" t="s">
        <v>157</v>
      </c>
      <c r="H130" s="217">
        <v>258</v>
      </c>
      <c r="I130" s="218"/>
      <c r="J130" s="219">
        <f>ROUND(I130*H130,2)</f>
        <v>0</v>
      </c>
      <c r="K130" s="215" t="s">
        <v>158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159</v>
      </c>
      <c r="AT130" s="224" t="s">
        <v>154</v>
      </c>
      <c r="AU130" s="224" t="s">
        <v>81</v>
      </c>
      <c r="AY130" s="18" t="s">
        <v>152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159</v>
      </c>
      <c r="BM130" s="224" t="s">
        <v>431</v>
      </c>
    </row>
    <row r="131" s="2" customFormat="1">
      <c r="A131" s="39"/>
      <c r="B131" s="40"/>
      <c r="C131" s="41"/>
      <c r="D131" s="226" t="s">
        <v>161</v>
      </c>
      <c r="E131" s="41"/>
      <c r="F131" s="227" t="s">
        <v>432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161</v>
      </c>
      <c r="AU131" s="18" t="s">
        <v>81</v>
      </c>
    </row>
    <row r="132" s="13" customFormat="1">
      <c r="A132" s="13"/>
      <c r="B132" s="231"/>
      <c r="C132" s="232"/>
      <c r="D132" s="226" t="s">
        <v>187</v>
      </c>
      <c r="E132" s="233" t="s">
        <v>19</v>
      </c>
      <c r="F132" s="234" t="s">
        <v>422</v>
      </c>
      <c r="G132" s="232"/>
      <c r="H132" s="235">
        <v>26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187</v>
      </c>
      <c r="AU132" s="241" t="s">
        <v>81</v>
      </c>
      <c r="AV132" s="13" t="s">
        <v>81</v>
      </c>
      <c r="AW132" s="13" t="s">
        <v>33</v>
      </c>
      <c r="AX132" s="13" t="s">
        <v>72</v>
      </c>
      <c r="AY132" s="241" t="s">
        <v>152</v>
      </c>
    </row>
    <row r="133" s="13" customFormat="1">
      <c r="A133" s="13"/>
      <c r="B133" s="231"/>
      <c r="C133" s="232"/>
      <c r="D133" s="226" t="s">
        <v>187</v>
      </c>
      <c r="E133" s="233" t="s">
        <v>19</v>
      </c>
      <c r="F133" s="234" t="s">
        <v>423</v>
      </c>
      <c r="G133" s="232"/>
      <c r="H133" s="235">
        <v>226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187</v>
      </c>
      <c r="AU133" s="241" t="s">
        <v>81</v>
      </c>
      <c r="AV133" s="13" t="s">
        <v>81</v>
      </c>
      <c r="AW133" s="13" t="s">
        <v>33</v>
      </c>
      <c r="AX133" s="13" t="s">
        <v>72</v>
      </c>
      <c r="AY133" s="241" t="s">
        <v>152</v>
      </c>
    </row>
    <row r="134" s="13" customFormat="1">
      <c r="A134" s="13"/>
      <c r="B134" s="231"/>
      <c r="C134" s="232"/>
      <c r="D134" s="226" t="s">
        <v>187</v>
      </c>
      <c r="E134" s="233" t="s">
        <v>19</v>
      </c>
      <c r="F134" s="234" t="s">
        <v>424</v>
      </c>
      <c r="G134" s="232"/>
      <c r="H134" s="235">
        <v>6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187</v>
      </c>
      <c r="AU134" s="241" t="s">
        <v>81</v>
      </c>
      <c r="AV134" s="13" t="s">
        <v>81</v>
      </c>
      <c r="AW134" s="13" t="s">
        <v>33</v>
      </c>
      <c r="AX134" s="13" t="s">
        <v>72</v>
      </c>
      <c r="AY134" s="241" t="s">
        <v>152</v>
      </c>
    </row>
    <row r="135" s="14" customFormat="1">
      <c r="A135" s="14"/>
      <c r="B135" s="242"/>
      <c r="C135" s="243"/>
      <c r="D135" s="226" t="s">
        <v>187</v>
      </c>
      <c r="E135" s="244" t="s">
        <v>19</v>
      </c>
      <c r="F135" s="245" t="s">
        <v>258</v>
      </c>
      <c r="G135" s="243"/>
      <c r="H135" s="246">
        <v>258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187</v>
      </c>
      <c r="AU135" s="252" t="s">
        <v>81</v>
      </c>
      <c r="AV135" s="14" t="s">
        <v>159</v>
      </c>
      <c r="AW135" s="14" t="s">
        <v>33</v>
      </c>
      <c r="AX135" s="14" t="s">
        <v>79</v>
      </c>
      <c r="AY135" s="252" t="s">
        <v>152</v>
      </c>
    </row>
    <row r="136" s="2" customFormat="1" ht="24.15" customHeight="1">
      <c r="A136" s="39"/>
      <c r="B136" s="40"/>
      <c r="C136" s="213" t="s">
        <v>202</v>
      </c>
      <c r="D136" s="213" t="s">
        <v>154</v>
      </c>
      <c r="E136" s="214" t="s">
        <v>433</v>
      </c>
      <c r="F136" s="215" t="s">
        <v>434</v>
      </c>
      <c r="G136" s="216" t="s">
        <v>157</v>
      </c>
      <c r="H136" s="217">
        <v>258</v>
      </c>
      <c r="I136" s="218"/>
      <c r="J136" s="219">
        <f>ROUND(I136*H136,2)</f>
        <v>0</v>
      </c>
      <c r="K136" s="215" t="s">
        <v>158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159</v>
      </c>
      <c r="AT136" s="224" t="s">
        <v>154</v>
      </c>
      <c r="AU136" s="224" t="s">
        <v>81</v>
      </c>
      <c r="AY136" s="18" t="s">
        <v>152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159</v>
      </c>
      <c r="BM136" s="224" t="s">
        <v>435</v>
      </c>
    </row>
    <row r="137" s="13" customFormat="1">
      <c r="A137" s="13"/>
      <c r="B137" s="231"/>
      <c r="C137" s="232"/>
      <c r="D137" s="226" t="s">
        <v>187</v>
      </c>
      <c r="E137" s="233" t="s">
        <v>19</v>
      </c>
      <c r="F137" s="234" t="s">
        <v>422</v>
      </c>
      <c r="G137" s="232"/>
      <c r="H137" s="235">
        <v>26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187</v>
      </c>
      <c r="AU137" s="241" t="s">
        <v>81</v>
      </c>
      <c r="AV137" s="13" t="s">
        <v>81</v>
      </c>
      <c r="AW137" s="13" t="s">
        <v>33</v>
      </c>
      <c r="AX137" s="13" t="s">
        <v>72</v>
      </c>
      <c r="AY137" s="241" t="s">
        <v>152</v>
      </c>
    </row>
    <row r="138" s="13" customFormat="1">
      <c r="A138" s="13"/>
      <c r="B138" s="231"/>
      <c r="C138" s="232"/>
      <c r="D138" s="226" t="s">
        <v>187</v>
      </c>
      <c r="E138" s="233" t="s">
        <v>19</v>
      </c>
      <c r="F138" s="234" t="s">
        <v>423</v>
      </c>
      <c r="G138" s="232"/>
      <c r="H138" s="235">
        <v>226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187</v>
      </c>
      <c r="AU138" s="241" t="s">
        <v>81</v>
      </c>
      <c r="AV138" s="13" t="s">
        <v>81</v>
      </c>
      <c r="AW138" s="13" t="s">
        <v>33</v>
      </c>
      <c r="AX138" s="13" t="s">
        <v>72</v>
      </c>
      <c r="AY138" s="241" t="s">
        <v>152</v>
      </c>
    </row>
    <row r="139" s="13" customFormat="1">
      <c r="A139" s="13"/>
      <c r="B139" s="231"/>
      <c r="C139" s="232"/>
      <c r="D139" s="226" t="s">
        <v>187</v>
      </c>
      <c r="E139" s="233" t="s">
        <v>19</v>
      </c>
      <c r="F139" s="234" t="s">
        <v>424</v>
      </c>
      <c r="G139" s="232"/>
      <c r="H139" s="235">
        <v>6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187</v>
      </c>
      <c r="AU139" s="241" t="s">
        <v>81</v>
      </c>
      <c r="AV139" s="13" t="s">
        <v>81</v>
      </c>
      <c r="AW139" s="13" t="s">
        <v>33</v>
      </c>
      <c r="AX139" s="13" t="s">
        <v>72</v>
      </c>
      <c r="AY139" s="241" t="s">
        <v>152</v>
      </c>
    </row>
    <row r="140" s="14" customFormat="1">
      <c r="A140" s="14"/>
      <c r="B140" s="242"/>
      <c r="C140" s="243"/>
      <c r="D140" s="226" t="s">
        <v>187</v>
      </c>
      <c r="E140" s="244" t="s">
        <v>19</v>
      </c>
      <c r="F140" s="245" t="s">
        <v>258</v>
      </c>
      <c r="G140" s="243"/>
      <c r="H140" s="246">
        <v>258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187</v>
      </c>
      <c r="AU140" s="252" t="s">
        <v>81</v>
      </c>
      <c r="AV140" s="14" t="s">
        <v>159</v>
      </c>
      <c r="AW140" s="14" t="s">
        <v>33</v>
      </c>
      <c r="AX140" s="14" t="s">
        <v>79</v>
      </c>
      <c r="AY140" s="252" t="s">
        <v>152</v>
      </c>
    </row>
    <row r="141" s="2" customFormat="1" ht="37.8" customHeight="1">
      <c r="A141" s="39"/>
      <c r="B141" s="40"/>
      <c r="C141" s="213" t="s">
        <v>206</v>
      </c>
      <c r="D141" s="213" t="s">
        <v>154</v>
      </c>
      <c r="E141" s="214" t="s">
        <v>436</v>
      </c>
      <c r="F141" s="215" t="s">
        <v>437</v>
      </c>
      <c r="G141" s="216" t="s">
        <v>157</v>
      </c>
      <c r="H141" s="217">
        <v>258</v>
      </c>
      <c r="I141" s="218"/>
      <c r="J141" s="219">
        <f>ROUND(I141*H141,2)</f>
        <v>0</v>
      </c>
      <c r="K141" s="215" t="s">
        <v>158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159</v>
      </c>
      <c r="AT141" s="224" t="s">
        <v>154</v>
      </c>
      <c r="AU141" s="224" t="s">
        <v>81</v>
      </c>
      <c r="AY141" s="18" t="s">
        <v>152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159</v>
      </c>
      <c r="BM141" s="224" t="s">
        <v>438</v>
      </c>
    </row>
    <row r="142" s="2" customFormat="1">
      <c r="A142" s="39"/>
      <c r="B142" s="40"/>
      <c r="C142" s="41"/>
      <c r="D142" s="226" t="s">
        <v>161</v>
      </c>
      <c r="E142" s="41"/>
      <c r="F142" s="227" t="s">
        <v>439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161</v>
      </c>
      <c r="AU142" s="18" t="s">
        <v>81</v>
      </c>
    </row>
    <row r="143" s="13" customFormat="1">
      <c r="A143" s="13"/>
      <c r="B143" s="231"/>
      <c r="C143" s="232"/>
      <c r="D143" s="226" t="s">
        <v>187</v>
      </c>
      <c r="E143" s="233" t="s">
        <v>19</v>
      </c>
      <c r="F143" s="234" t="s">
        <v>422</v>
      </c>
      <c r="G143" s="232"/>
      <c r="H143" s="235">
        <v>26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187</v>
      </c>
      <c r="AU143" s="241" t="s">
        <v>81</v>
      </c>
      <c r="AV143" s="13" t="s">
        <v>81</v>
      </c>
      <c r="AW143" s="13" t="s">
        <v>33</v>
      </c>
      <c r="AX143" s="13" t="s">
        <v>72</v>
      </c>
      <c r="AY143" s="241" t="s">
        <v>152</v>
      </c>
    </row>
    <row r="144" s="13" customFormat="1">
      <c r="A144" s="13"/>
      <c r="B144" s="231"/>
      <c r="C144" s="232"/>
      <c r="D144" s="226" t="s">
        <v>187</v>
      </c>
      <c r="E144" s="233" t="s">
        <v>19</v>
      </c>
      <c r="F144" s="234" t="s">
        <v>423</v>
      </c>
      <c r="G144" s="232"/>
      <c r="H144" s="235">
        <v>226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187</v>
      </c>
      <c r="AU144" s="241" t="s">
        <v>81</v>
      </c>
      <c r="AV144" s="13" t="s">
        <v>81</v>
      </c>
      <c r="AW144" s="13" t="s">
        <v>33</v>
      </c>
      <c r="AX144" s="13" t="s">
        <v>72</v>
      </c>
      <c r="AY144" s="241" t="s">
        <v>152</v>
      </c>
    </row>
    <row r="145" s="13" customFormat="1">
      <c r="A145" s="13"/>
      <c r="B145" s="231"/>
      <c r="C145" s="232"/>
      <c r="D145" s="226" t="s">
        <v>187</v>
      </c>
      <c r="E145" s="233" t="s">
        <v>19</v>
      </c>
      <c r="F145" s="234" t="s">
        <v>424</v>
      </c>
      <c r="G145" s="232"/>
      <c r="H145" s="235">
        <v>6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187</v>
      </c>
      <c r="AU145" s="241" t="s">
        <v>81</v>
      </c>
      <c r="AV145" s="13" t="s">
        <v>81</v>
      </c>
      <c r="AW145" s="13" t="s">
        <v>33</v>
      </c>
      <c r="AX145" s="13" t="s">
        <v>72</v>
      </c>
      <c r="AY145" s="241" t="s">
        <v>152</v>
      </c>
    </row>
    <row r="146" s="14" customFormat="1">
      <c r="A146" s="14"/>
      <c r="B146" s="242"/>
      <c r="C146" s="243"/>
      <c r="D146" s="226" t="s">
        <v>187</v>
      </c>
      <c r="E146" s="244" t="s">
        <v>19</v>
      </c>
      <c r="F146" s="245" t="s">
        <v>258</v>
      </c>
      <c r="G146" s="243"/>
      <c r="H146" s="246">
        <v>258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187</v>
      </c>
      <c r="AU146" s="252" t="s">
        <v>81</v>
      </c>
      <c r="AV146" s="14" t="s">
        <v>159</v>
      </c>
      <c r="AW146" s="14" t="s">
        <v>33</v>
      </c>
      <c r="AX146" s="14" t="s">
        <v>79</v>
      </c>
      <c r="AY146" s="252" t="s">
        <v>152</v>
      </c>
    </row>
    <row r="147" s="2" customFormat="1" ht="62.7" customHeight="1">
      <c r="A147" s="39"/>
      <c r="B147" s="40"/>
      <c r="C147" s="213" t="s">
        <v>210</v>
      </c>
      <c r="D147" s="213" t="s">
        <v>154</v>
      </c>
      <c r="E147" s="214" t="s">
        <v>440</v>
      </c>
      <c r="F147" s="215" t="s">
        <v>441</v>
      </c>
      <c r="G147" s="216" t="s">
        <v>157</v>
      </c>
      <c r="H147" s="217">
        <v>68</v>
      </c>
      <c r="I147" s="218"/>
      <c r="J147" s="219">
        <f>ROUND(I147*H147,2)</f>
        <v>0</v>
      </c>
      <c r="K147" s="215" t="s">
        <v>158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0.10100000000000001</v>
      </c>
      <c r="R147" s="222">
        <f>Q147*H147</f>
        <v>6.8680000000000003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159</v>
      </c>
      <c r="AT147" s="224" t="s">
        <v>154</v>
      </c>
      <c r="AU147" s="224" t="s">
        <v>81</v>
      </c>
      <c r="AY147" s="18" t="s">
        <v>152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159</v>
      </c>
      <c r="BM147" s="224" t="s">
        <v>442</v>
      </c>
    </row>
    <row r="148" s="2" customFormat="1">
      <c r="A148" s="39"/>
      <c r="B148" s="40"/>
      <c r="C148" s="41"/>
      <c r="D148" s="226" t="s">
        <v>161</v>
      </c>
      <c r="E148" s="41"/>
      <c r="F148" s="227" t="s">
        <v>443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161</v>
      </c>
      <c r="AU148" s="18" t="s">
        <v>81</v>
      </c>
    </row>
    <row r="149" s="2" customFormat="1">
      <c r="A149" s="39"/>
      <c r="B149" s="40"/>
      <c r="C149" s="41"/>
      <c r="D149" s="226" t="s">
        <v>163</v>
      </c>
      <c r="E149" s="41"/>
      <c r="F149" s="227" t="s">
        <v>444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163</v>
      </c>
      <c r="AU149" s="18" t="s">
        <v>81</v>
      </c>
    </row>
    <row r="150" s="13" customFormat="1">
      <c r="A150" s="13"/>
      <c r="B150" s="231"/>
      <c r="C150" s="232"/>
      <c r="D150" s="226" t="s">
        <v>187</v>
      </c>
      <c r="E150" s="233" t="s">
        <v>19</v>
      </c>
      <c r="F150" s="234" t="s">
        <v>445</v>
      </c>
      <c r="G150" s="232"/>
      <c r="H150" s="235">
        <v>39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187</v>
      </c>
      <c r="AU150" s="241" t="s">
        <v>81</v>
      </c>
      <c r="AV150" s="13" t="s">
        <v>81</v>
      </c>
      <c r="AW150" s="13" t="s">
        <v>33</v>
      </c>
      <c r="AX150" s="13" t="s">
        <v>72</v>
      </c>
      <c r="AY150" s="241" t="s">
        <v>152</v>
      </c>
    </row>
    <row r="151" s="13" customFormat="1">
      <c r="A151" s="13"/>
      <c r="B151" s="231"/>
      <c r="C151" s="232"/>
      <c r="D151" s="226" t="s">
        <v>187</v>
      </c>
      <c r="E151" s="233" t="s">
        <v>19</v>
      </c>
      <c r="F151" s="234" t="s">
        <v>446</v>
      </c>
      <c r="G151" s="232"/>
      <c r="H151" s="235">
        <v>17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187</v>
      </c>
      <c r="AU151" s="241" t="s">
        <v>81</v>
      </c>
      <c r="AV151" s="13" t="s">
        <v>81</v>
      </c>
      <c r="AW151" s="13" t="s">
        <v>33</v>
      </c>
      <c r="AX151" s="13" t="s">
        <v>72</v>
      </c>
      <c r="AY151" s="241" t="s">
        <v>152</v>
      </c>
    </row>
    <row r="152" s="13" customFormat="1">
      <c r="A152" s="13"/>
      <c r="B152" s="231"/>
      <c r="C152" s="232"/>
      <c r="D152" s="226" t="s">
        <v>187</v>
      </c>
      <c r="E152" s="233" t="s">
        <v>19</v>
      </c>
      <c r="F152" s="234" t="s">
        <v>447</v>
      </c>
      <c r="G152" s="232"/>
      <c r="H152" s="235">
        <v>12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187</v>
      </c>
      <c r="AU152" s="241" t="s">
        <v>81</v>
      </c>
      <c r="AV152" s="13" t="s">
        <v>81</v>
      </c>
      <c r="AW152" s="13" t="s">
        <v>33</v>
      </c>
      <c r="AX152" s="13" t="s">
        <v>72</v>
      </c>
      <c r="AY152" s="241" t="s">
        <v>152</v>
      </c>
    </row>
    <row r="153" s="14" customFormat="1">
      <c r="A153" s="14"/>
      <c r="B153" s="242"/>
      <c r="C153" s="243"/>
      <c r="D153" s="226" t="s">
        <v>187</v>
      </c>
      <c r="E153" s="244" t="s">
        <v>19</v>
      </c>
      <c r="F153" s="245" t="s">
        <v>258</v>
      </c>
      <c r="G153" s="243"/>
      <c r="H153" s="246">
        <v>68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187</v>
      </c>
      <c r="AU153" s="252" t="s">
        <v>81</v>
      </c>
      <c r="AV153" s="14" t="s">
        <v>159</v>
      </c>
      <c r="AW153" s="14" t="s">
        <v>33</v>
      </c>
      <c r="AX153" s="14" t="s">
        <v>79</v>
      </c>
      <c r="AY153" s="252" t="s">
        <v>152</v>
      </c>
    </row>
    <row r="154" s="2" customFormat="1" ht="24.15" customHeight="1">
      <c r="A154" s="39"/>
      <c r="B154" s="40"/>
      <c r="C154" s="256" t="s">
        <v>214</v>
      </c>
      <c r="D154" s="256" t="s">
        <v>387</v>
      </c>
      <c r="E154" s="257" t="s">
        <v>448</v>
      </c>
      <c r="F154" s="258" t="s">
        <v>449</v>
      </c>
      <c r="G154" s="259" t="s">
        <v>157</v>
      </c>
      <c r="H154" s="260">
        <v>2.0600000000000001</v>
      </c>
      <c r="I154" s="261"/>
      <c r="J154" s="262">
        <f>ROUND(I154*H154,2)</f>
        <v>0</v>
      </c>
      <c r="K154" s="258" t="s">
        <v>158</v>
      </c>
      <c r="L154" s="263"/>
      <c r="M154" s="264" t="s">
        <v>19</v>
      </c>
      <c r="N154" s="265" t="s">
        <v>43</v>
      </c>
      <c r="O154" s="85"/>
      <c r="P154" s="222">
        <f>O154*H154</f>
        <v>0</v>
      </c>
      <c r="Q154" s="222">
        <v>0.17499999999999999</v>
      </c>
      <c r="R154" s="222">
        <f>Q154*H154</f>
        <v>0.36049999999999999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193</v>
      </c>
      <c r="AT154" s="224" t="s">
        <v>387</v>
      </c>
      <c r="AU154" s="224" t="s">
        <v>81</v>
      </c>
      <c r="AY154" s="18" t="s">
        <v>152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159</v>
      </c>
      <c r="BM154" s="224" t="s">
        <v>450</v>
      </c>
    </row>
    <row r="155" s="13" customFormat="1">
      <c r="A155" s="13"/>
      <c r="B155" s="231"/>
      <c r="C155" s="232"/>
      <c r="D155" s="226" t="s">
        <v>187</v>
      </c>
      <c r="E155" s="233" t="s">
        <v>19</v>
      </c>
      <c r="F155" s="234" t="s">
        <v>451</v>
      </c>
      <c r="G155" s="232"/>
      <c r="H155" s="235">
        <v>2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187</v>
      </c>
      <c r="AU155" s="241" t="s">
        <v>81</v>
      </c>
      <c r="AV155" s="13" t="s">
        <v>81</v>
      </c>
      <c r="AW155" s="13" t="s">
        <v>33</v>
      </c>
      <c r="AX155" s="13" t="s">
        <v>79</v>
      </c>
      <c r="AY155" s="241" t="s">
        <v>152</v>
      </c>
    </row>
    <row r="156" s="13" customFormat="1">
      <c r="A156" s="13"/>
      <c r="B156" s="231"/>
      <c r="C156" s="232"/>
      <c r="D156" s="226" t="s">
        <v>187</v>
      </c>
      <c r="E156" s="232"/>
      <c r="F156" s="234" t="s">
        <v>452</v>
      </c>
      <c r="G156" s="232"/>
      <c r="H156" s="235">
        <v>2.0600000000000001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187</v>
      </c>
      <c r="AU156" s="241" t="s">
        <v>81</v>
      </c>
      <c r="AV156" s="13" t="s">
        <v>81</v>
      </c>
      <c r="AW156" s="13" t="s">
        <v>4</v>
      </c>
      <c r="AX156" s="13" t="s">
        <v>79</v>
      </c>
      <c r="AY156" s="241" t="s">
        <v>152</v>
      </c>
    </row>
    <row r="157" s="12" customFormat="1" ht="22.8" customHeight="1">
      <c r="A157" s="12"/>
      <c r="B157" s="197"/>
      <c r="C157" s="198"/>
      <c r="D157" s="199" t="s">
        <v>71</v>
      </c>
      <c r="E157" s="211" t="s">
        <v>198</v>
      </c>
      <c r="F157" s="211" t="s">
        <v>307</v>
      </c>
      <c r="G157" s="198"/>
      <c r="H157" s="198"/>
      <c r="I157" s="201"/>
      <c r="J157" s="212">
        <f>BK157</f>
        <v>0</v>
      </c>
      <c r="K157" s="198"/>
      <c r="L157" s="203"/>
      <c r="M157" s="204"/>
      <c r="N157" s="205"/>
      <c r="O157" s="205"/>
      <c r="P157" s="206">
        <f>SUM(P158:P191)</f>
        <v>0</v>
      </c>
      <c r="Q157" s="205"/>
      <c r="R157" s="206">
        <f>SUM(R158:R191)</f>
        <v>29.977504999999997</v>
      </c>
      <c r="S157" s="205"/>
      <c r="T157" s="207">
        <f>SUM(T158:T191)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79</v>
      </c>
      <c r="AT157" s="209" t="s">
        <v>71</v>
      </c>
      <c r="AU157" s="209" t="s">
        <v>79</v>
      </c>
      <c r="AY157" s="208" t="s">
        <v>152</v>
      </c>
      <c r="BK157" s="210">
        <f>SUM(BK158:BK191)</f>
        <v>0</v>
      </c>
    </row>
    <row r="158" s="2" customFormat="1" ht="24.15" customHeight="1">
      <c r="A158" s="39"/>
      <c r="B158" s="40"/>
      <c r="C158" s="213" t="s">
        <v>220</v>
      </c>
      <c r="D158" s="213" t="s">
        <v>154</v>
      </c>
      <c r="E158" s="214" t="s">
        <v>453</v>
      </c>
      <c r="F158" s="215" t="s">
        <v>454</v>
      </c>
      <c r="G158" s="216" t="s">
        <v>172</v>
      </c>
      <c r="H158" s="217">
        <v>1</v>
      </c>
      <c r="I158" s="218"/>
      <c r="J158" s="219">
        <f>ROUND(I158*H158,2)</f>
        <v>0</v>
      </c>
      <c r="K158" s="215" t="s">
        <v>158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0.00069999999999999999</v>
      </c>
      <c r="R158" s="222">
        <f>Q158*H158</f>
        <v>0.00069999999999999999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159</v>
      </c>
      <c r="AT158" s="224" t="s">
        <v>154</v>
      </c>
      <c r="AU158" s="224" t="s">
        <v>81</v>
      </c>
      <c r="AY158" s="18" t="s">
        <v>152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159</v>
      </c>
      <c r="BM158" s="224" t="s">
        <v>455</v>
      </c>
    </row>
    <row r="159" s="2" customFormat="1">
      <c r="A159" s="39"/>
      <c r="B159" s="40"/>
      <c r="C159" s="41"/>
      <c r="D159" s="226" t="s">
        <v>161</v>
      </c>
      <c r="E159" s="41"/>
      <c r="F159" s="227" t="s">
        <v>456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161</v>
      </c>
      <c r="AU159" s="18" t="s">
        <v>81</v>
      </c>
    </row>
    <row r="160" s="2" customFormat="1">
      <c r="A160" s="39"/>
      <c r="B160" s="40"/>
      <c r="C160" s="41"/>
      <c r="D160" s="226" t="s">
        <v>163</v>
      </c>
      <c r="E160" s="41"/>
      <c r="F160" s="227" t="s">
        <v>457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163</v>
      </c>
      <c r="AU160" s="18" t="s">
        <v>81</v>
      </c>
    </row>
    <row r="161" s="2" customFormat="1" ht="24.15" customHeight="1">
      <c r="A161" s="39"/>
      <c r="B161" s="40"/>
      <c r="C161" s="213" t="s">
        <v>8</v>
      </c>
      <c r="D161" s="213" t="s">
        <v>154</v>
      </c>
      <c r="E161" s="214" t="s">
        <v>458</v>
      </c>
      <c r="F161" s="215" t="s">
        <v>459</v>
      </c>
      <c r="G161" s="216" t="s">
        <v>172</v>
      </c>
      <c r="H161" s="217">
        <v>1</v>
      </c>
      <c r="I161" s="218"/>
      <c r="J161" s="219">
        <f>ROUND(I161*H161,2)</f>
        <v>0</v>
      </c>
      <c r="K161" s="215" t="s">
        <v>158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0.10940999999999999</v>
      </c>
      <c r="R161" s="222">
        <f>Q161*H161</f>
        <v>0.10940999999999999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159</v>
      </c>
      <c r="AT161" s="224" t="s">
        <v>154</v>
      </c>
      <c r="AU161" s="224" t="s">
        <v>81</v>
      </c>
      <c r="AY161" s="18" t="s">
        <v>152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159</v>
      </c>
      <c r="BM161" s="224" t="s">
        <v>460</v>
      </c>
    </row>
    <row r="162" s="2" customFormat="1">
      <c r="A162" s="39"/>
      <c r="B162" s="40"/>
      <c r="C162" s="41"/>
      <c r="D162" s="226" t="s">
        <v>161</v>
      </c>
      <c r="E162" s="41"/>
      <c r="F162" s="227" t="s">
        <v>461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161</v>
      </c>
      <c r="AU162" s="18" t="s">
        <v>81</v>
      </c>
    </row>
    <row r="163" s="2" customFormat="1">
      <c r="A163" s="39"/>
      <c r="B163" s="40"/>
      <c r="C163" s="41"/>
      <c r="D163" s="226" t="s">
        <v>163</v>
      </c>
      <c r="E163" s="41"/>
      <c r="F163" s="227" t="s">
        <v>462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163</v>
      </c>
      <c r="AU163" s="18" t="s">
        <v>81</v>
      </c>
    </row>
    <row r="164" s="2" customFormat="1" ht="14.4" customHeight="1">
      <c r="A164" s="39"/>
      <c r="B164" s="40"/>
      <c r="C164" s="256" t="s">
        <v>227</v>
      </c>
      <c r="D164" s="256" t="s">
        <v>387</v>
      </c>
      <c r="E164" s="257" t="s">
        <v>463</v>
      </c>
      <c r="F164" s="258" t="s">
        <v>464</v>
      </c>
      <c r="G164" s="259" t="s">
        <v>172</v>
      </c>
      <c r="H164" s="260">
        <v>1</v>
      </c>
      <c r="I164" s="261"/>
      <c r="J164" s="262">
        <f>ROUND(I164*H164,2)</f>
        <v>0</v>
      </c>
      <c r="K164" s="258" t="s">
        <v>158</v>
      </c>
      <c r="L164" s="263"/>
      <c r="M164" s="264" t="s">
        <v>19</v>
      </c>
      <c r="N164" s="265" t="s">
        <v>43</v>
      </c>
      <c r="O164" s="85"/>
      <c r="P164" s="222">
        <f>O164*H164</f>
        <v>0</v>
      </c>
      <c r="Q164" s="222">
        <v>0.0061000000000000004</v>
      </c>
      <c r="R164" s="222">
        <f>Q164*H164</f>
        <v>0.0061000000000000004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193</v>
      </c>
      <c r="AT164" s="224" t="s">
        <v>387</v>
      </c>
      <c r="AU164" s="224" t="s">
        <v>81</v>
      </c>
      <c r="AY164" s="18" t="s">
        <v>152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159</v>
      </c>
      <c r="BM164" s="224" t="s">
        <v>465</v>
      </c>
    </row>
    <row r="165" s="2" customFormat="1" ht="14.4" customHeight="1">
      <c r="A165" s="39"/>
      <c r="B165" s="40"/>
      <c r="C165" s="256" t="s">
        <v>231</v>
      </c>
      <c r="D165" s="256" t="s">
        <v>387</v>
      </c>
      <c r="E165" s="257" t="s">
        <v>466</v>
      </c>
      <c r="F165" s="258" t="s">
        <v>467</v>
      </c>
      <c r="G165" s="259" t="s">
        <v>172</v>
      </c>
      <c r="H165" s="260">
        <v>1</v>
      </c>
      <c r="I165" s="261"/>
      <c r="J165" s="262">
        <f>ROUND(I165*H165,2)</f>
        <v>0</v>
      </c>
      <c r="K165" s="258" t="s">
        <v>158</v>
      </c>
      <c r="L165" s="263"/>
      <c r="M165" s="264" t="s">
        <v>19</v>
      </c>
      <c r="N165" s="265" t="s">
        <v>43</v>
      </c>
      <c r="O165" s="85"/>
      <c r="P165" s="222">
        <f>O165*H165</f>
        <v>0</v>
      </c>
      <c r="Q165" s="222">
        <v>0.00010000000000000001</v>
      </c>
      <c r="R165" s="222">
        <f>Q165*H165</f>
        <v>0.00010000000000000001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193</v>
      </c>
      <c r="AT165" s="224" t="s">
        <v>387</v>
      </c>
      <c r="AU165" s="224" t="s">
        <v>81</v>
      </c>
      <c r="AY165" s="18" t="s">
        <v>152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159</v>
      </c>
      <c r="BM165" s="224" t="s">
        <v>468</v>
      </c>
    </row>
    <row r="166" s="2" customFormat="1" ht="24.15" customHeight="1">
      <c r="A166" s="39"/>
      <c r="B166" s="40"/>
      <c r="C166" s="256" t="s">
        <v>236</v>
      </c>
      <c r="D166" s="256" t="s">
        <v>387</v>
      </c>
      <c r="E166" s="257" t="s">
        <v>469</v>
      </c>
      <c r="F166" s="258" t="s">
        <v>470</v>
      </c>
      <c r="G166" s="259" t="s">
        <v>172</v>
      </c>
      <c r="H166" s="260">
        <v>1</v>
      </c>
      <c r="I166" s="261"/>
      <c r="J166" s="262">
        <f>ROUND(I166*H166,2)</f>
        <v>0</v>
      </c>
      <c r="K166" s="258" t="s">
        <v>158</v>
      </c>
      <c r="L166" s="263"/>
      <c r="M166" s="264" t="s">
        <v>19</v>
      </c>
      <c r="N166" s="265" t="s">
        <v>43</v>
      </c>
      <c r="O166" s="85"/>
      <c r="P166" s="222">
        <f>O166*H166</f>
        <v>0</v>
      </c>
      <c r="Q166" s="222">
        <v>0.0025000000000000001</v>
      </c>
      <c r="R166" s="222">
        <f>Q166*H166</f>
        <v>0.0025000000000000001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193</v>
      </c>
      <c r="AT166" s="224" t="s">
        <v>387</v>
      </c>
      <c r="AU166" s="224" t="s">
        <v>81</v>
      </c>
      <c r="AY166" s="18" t="s">
        <v>152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159</v>
      </c>
      <c r="BM166" s="224" t="s">
        <v>471</v>
      </c>
    </row>
    <row r="167" s="2" customFormat="1">
      <c r="A167" s="39"/>
      <c r="B167" s="40"/>
      <c r="C167" s="41"/>
      <c r="D167" s="226" t="s">
        <v>163</v>
      </c>
      <c r="E167" s="41"/>
      <c r="F167" s="227" t="s">
        <v>457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163</v>
      </c>
      <c r="AU167" s="18" t="s">
        <v>81</v>
      </c>
    </row>
    <row r="168" s="2" customFormat="1" ht="24.15" customHeight="1">
      <c r="A168" s="39"/>
      <c r="B168" s="40"/>
      <c r="C168" s="213" t="s">
        <v>240</v>
      </c>
      <c r="D168" s="213" t="s">
        <v>154</v>
      </c>
      <c r="E168" s="214" t="s">
        <v>472</v>
      </c>
      <c r="F168" s="215" t="s">
        <v>473</v>
      </c>
      <c r="G168" s="216" t="s">
        <v>311</v>
      </c>
      <c r="H168" s="217">
        <v>35.5</v>
      </c>
      <c r="I168" s="218"/>
      <c r="J168" s="219">
        <f>ROUND(I168*H168,2)</f>
        <v>0</v>
      </c>
      <c r="K168" s="215" t="s">
        <v>158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0.00020000000000000001</v>
      </c>
      <c r="R168" s="222">
        <f>Q168*H168</f>
        <v>0.0071000000000000004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159</v>
      </c>
      <c r="AT168" s="224" t="s">
        <v>154</v>
      </c>
      <c r="AU168" s="224" t="s">
        <v>81</v>
      </c>
      <c r="AY168" s="18" t="s">
        <v>152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159</v>
      </c>
      <c r="BM168" s="224" t="s">
        <v>474</v>
      </c>
    </row>
    <row r="169" s="2" customFormat="1">
      <c r="A169" s="39"/>
      <c r="B169" s="40"/>
      <c r="C169" s="41"/>
      <c r="D169" s="226" t="s">
        <v>161</v>
      </c>
      <c r="E169" s="41"/>
      <c r="F169" s="227" t="s">
        <v>475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161</v>
      </c>
      <c r="AU169" s="18" t="s">
        <v>81</v>
      </c>
    </row>
    <row r="170" s="13" customFormat="1">
      <c r="A170" s="13"/>
      <c r="B170" s="231"/>
      <c r="C170" s="232"/>
      <c r="D170" s="226" t="s">
        <v>187</v>
      </c>
      <c r="E170" s="233" t="s">
        <v>19</v>
      </c>
      <c r="F170" s="234" t="s">
        <v>476</v>
      </c>
      <c r="G170" s="232"/>
      <c r="H170" s="235">
        <v>10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187</v>
      </c>
      <c r="AU170" s="241" t="s">
        <v>81</v>
      </c>
      <c r="AV170" s="13" t="s">
        <v>81</v>
      </c>
      <c r="AW170" s="13" t="s">
        <v>33</v>
      </c>
      <c r="AX170" s="13" t="s">
        <v>72</v>
      </c>
      <c r="AY170" s="241" t="s">
        <v>152</v>
      </c>
    </row>
    <row r="171" s="13" customFormat="1">
      <c r="A171" s="13"/>
      <c r="B171" s="231"/>
      <c r="C171" s="232"/>
      <c r="D171" s="226" t="s">
        <v>187</v>
      </c>
      <c r="E171" s="233" t="s">
        <v>19</v>
      </c>
      <c r="F171" s="234" t="s">
        <v>477</v>
      </c>
      <c r="G171" s="232"/>
      <c r="H171" s="235">
        <v>25.5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187</v>
      </c>
      <c r="AU171" s="241" t="s">
        <v>81</v>
      </c>
      <c r="AV171" s="13" t="s">
        <v>81</v>
      </c>
      <c r="AW171" s="13" t="s">
        <v>33</v>
      </c>
      <c r="AX171" s="13" t="s">
        <v>72</v>
      </c>
      <c r="AY171" s="241" t="s">
        <v>152</v>
      </c>
    </row>
    <row r="172" s="14" customFormat="1">
      <c r="A172" s="14"/>
      <c r="B172" s="242"/>
      <c r="C172" s="243"/>
      <c r="D172" s="226" t="s">
        <v>187</v>
      </c>
      <c r="E172" s="244" t="s">
        <v>19</v>
      </c>
      <c r="F172" s="245" t="s">
        <v>258</v>
      </c>
      <c r="G172" s="243"/>
      <c r="H172" s="246">
        <v>35.5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187</v>
      </c>
      <c r="AU172" s="252" t="s">
        <v>81</v>
      </c>
      <c r="AV172" s="14" t="s">
        <v>159</v>
      </c>
      <c r="AW172" s="14" t="s">
        <v>33</v>
      </c>
      <c r="AX172" s="14" t="s">
        <v>79</v>
      </c>
      <c r="AY172" s="252" t="s">
        <v>152</v>
      </c>
    </row>
    <row r="173" s="2" customFormat="1" ht="24.15" customHeight="1">
      <c r="A173" s="39"/>
      <c r="B173" s="40"/>
      <c r="C173" s="213" t="s">
        <v>246</v>
      </c>
      <c r="D173" s="213" t="s">
        <v>154</v>
      </c>
      <c r="E173" s="214" t="s">
        <v>478</v>
      </c>
      <c r="F173" s="215" t="s">
        <v>479</v>
      </c>
      <c r="G173" s="216" t="s">
        <v>311</v>
      </c>
      <c r="H173" s="217">
        <v>5.5</v>
      </c>
      <c r="I173" s="218"/>
      <c r="J173" s="219">
        <f>ROUND(I173*H173,2)</f>
        <v>0</v>
      </c>
      <c r="K173" s="215" t="s">
        <v>158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0.00012999999999999999</v>
      </c>
      <c r="R173" s="222">
        <f>Q173*H173</f>
        <v>0.00071499999999999992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159</v>
      </c>
      <c r="AT173" s="224" t="s">
        <v>154</v>
      </c>
      <c r="AU173" s="224" t="s">
        <v>81</v>
      </c>
      <c r="AY173" s="18" t="s">
        <v>152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159</v>
      </c>
      <c r="BM173" s="224" t="s">
        <v>480</v>
      </c>
    </row>
    <row r="174" s="2" customFormat="1">
      <c r="A174" s="39"/>
      <c r="B174" s="40"/>
      <c r="C174" s="41"/>
      <c r="D174" s="226" t="s">
        <v>161</v>
      </c>
      <c r="E174" s="41"/>
      <c r="F174" s="227" t="s">
        <v>475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161</v>
      </c>
      <c r="AU174" s="18" t="s">
        <v>81</v>
      </c>
    </row>
    <row r="175" s="13" customFormat="1">
      <c r="A175" s="13"/>
      <c r="B175" s="231"/>
      <c r="C175" s="232"/>
      <c r="D175" s="226" t="s">
        <v>187</v>
      </c>
      <c r="E175" s="233" t="s">
        <v>19</v>
      </c>
      <c r="F175" s="234" t="s">
        <v>481</v>
      </c>
      <c r="G175" s="232"/>
      <c r="H175" s="235">
        <v>5.5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187</v>
      </c>
      <c r="AU175" s="241" t="s">
        <v>81</v>
      </c>
      <c r="AV175" s="13" t="s">
        <v>81</v>
      </c>
      <c r="AW175" s="13" t="s">
        <v>33</v>
      </c>
      <c r="AX175" s="13" t="s">
        <v>79</v>
      </c>
      <c r="AY175" s="241" t="s">
        <v>152</v>
      </c>
    </row>
    <row r="176" s="2" customFormat="1" ht="37.8" customHeight="1">
      <c r="A176" s="39"/>
      <c r="B176" s="40"/>
      <c r="C176" s="213" t="s">
        <v>7</v>
      </c>
      <c r="D176" s="213" t="s">
        <v>154</v>
      </c>
      <c r="E176" s="214" t="s">
        <v>482</v>
      </c>
      <c r="F176" s="215" t="s">
        <v>483</v>
      </c>
      <c r="G176" s="216" t="s">
        <v>311</v>
      </c>
      <c r="H176" s="217">
        <v>41</v>
      </c>
      <c r="I176" s="218"/>
      <c r="J176" s="219">
        <f>ROUND(I176*H176,2)</f>
        <v>0</v>
      </c>
      <c r="K176" s="215" t="s">
        <v>158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159</v>
      </c>
      <c r="AT176" s="224" t="s">
        <v>154</v>
      </c>
      <c r="AU176" s="224" t="s">
        <v>81</v>
      </c>
      <c r="AY176" s="18" t="s">
        <v>152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159</v>
      </c>
      <c r="BM176" s="224" t="s">
        <v>484</v>
      </c>
    </row>
    <row r="177" s="2" customFormat="1">
      <c r="A177" s="39"/>
      <c r="B177" s="40"/>
      <c r="C177" s="41"/>
      <c r="D177" s="226" t="s">
        <v>161</v>
      </c>
      <c r="E177" s="41"/>
      <c r="F177" s="227" t="s">
        <v>485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161</v>
      </c>
      <c r="AU177" s="18" t="s">
        <v>81</v>
      </c>
    </row>
    <row r="178" s="13" customFormat="1">
      <c r="A178" s="13"/>
      <c r="B178" s="231"/>
      <c r="C178" s="232"/>
      <c r="D178" s="226" t="s">
        <v>187</v>
      </c>
      <c r="E178" s="233" t="s">
        <v>19</v>
      </c>
      <c r="F178" s="234" t="s">
        <v>486</v>
      </c>
      <c r="G178" s="232"/>
      <c r="H178" s="235">
        <v>41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187</v>
      </c>
      <c r="AU178" s="241" t="s">
        <v>81</v>
      </c>
      <c r="AV178" s="13" t="s">
        <v>81</v>
      </c>
      <c r="AW178" s="13" t="s">
        <v>33</v>
      </c>
      <c r="AX178" s="13" t="s">
        <v>79</v>
      </c>
      <c r="AY178" s="241" t="s">
        <v>152</v>
      </c>
    </row>
    <row r="179" s="2" customFormat="1" ht="49.05" customHeight="1">
      <c r="A179" s="39"/>
      <c r="B179" s="40"/>
      <c r="C179" s="213" t="s">
        <v>259</v>
      </c>
      <c r="D179" s="213" t="s">
        <v>154</v>
      </c>
      <c r="E179" s="214" t="s">
        <v>487</v>
      </c>
      <c r="F179" s="215" t="s">
        <v>488</v>
      </c>
      <c r="G179" s="216" t="s">
        <v>311</v>
      </c>
      <c r="H179" s="217">
        <v>107</v>
      </c>
      <c r="I179" s="218"/>
      <c r="J179" s="219">
        <f>ROUND(I179*H179,2)</f>
        <v>0</v>
      </c>
      <c r="K179" s="215" t="s">
        <v>158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0.15540000000000001</v>
      </c>
      <c r="R179" s="222">
        <f>Q179*H179</f>
        <v>16.627800000000001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159</v>
      </c>
      <c r="AT179" s="224" t="s">
        <v>154</v>
      </c>
      <c r="AU179" s="224" t="s">
        <v>81</v>
      </c>
      <c r="AY179" s="18" t="s">
        <v>152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159</v>
      </c>
      <c r="BM179" s="224" t="s">
        <v>489</v>
      </c>
    </row>
    <row r="180" s="2" customFormat="1">
      <c r="A180" s="39"/>
      <c r="B180" s="40"/>
      <c r="C180" s="41"/>
      <c r="D180" s="226" t="s">
        <v>161</v>
      </c>
      <c r="E180" s="41"/>
      <c r="F180" s="227" t="s">
        <v>490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161</v>
      </c>
      <c r="AU180" s="18" t="s">
        <v>81</v>
      </c>
    </row>
    <row r="181" s="13" customFormat="1">
      <c r="A181" s="13"/>
      <c r="B181" s="231"/>
      <c r="C181" s="232"/>
      <c r="D181" s="226" t="s">
        <v>187</v>
      </c>
      <c r="E181" s="233" t="s">
        <v>19</v>
      </c>
      <c r="F181" s="234" t="s">
        <v>491</v>
      </c>
      <c r="G181" s="232"/>
      <c r="H181" s="235">
        <v>107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187</v>
      </c>
      <c r="AU181" s="241" t="s">
        <v>81</v>
      </c>
      <c r="AV181" s="13" t="s">
        <v>81</v>
      </c>
      <c r="AW181" s="13" t="s">
        <v>33</v>
      </c>
      <c r="AX181" s="13" t="s">
        <v>79</v>
      </c>
      <c r="AY181" s="241" t="s">
        <v>152</v>
      </c>
    </row>
    <row r="182" s="2" customFormat="1" ht="14.4" customHeight="1">
      <c r="A182" s="39"/>
      <c r="B182" s="40"/>
      <c r="C182" s="256" t="s">
        <v>266</v>
      </c>
      <c r="D182" s="256" t="s">
        <v>387</v>
      </c>
      <c r="E182" s="257" t="s">
        <v>492</v>
      </c>
      <c r="F182" s="258" t="s">
        <v>493</v>
      </c>
      <c r="G182" s="259" t="s">
        <v>311</v>
      </c>
      <c r="H182" s="260">
        <v>86</v>
      </c>
      <c r="I182" s="261"/>
      <c r="J182" s="262">
        <f>ROUND(I182*H182,2)</f>
        <v>0</v>
      </c>
      <c r="K182" s="258" t="s">
        <v>158</v>
      </c>
      <c r="L182" s="263"/>
      <c r="M182" s="264" t="s">
        <v>19</v>
      </c>
      <c r="N182" s="265" t="s">
        <v>43</v>
      </c>
      <c r="O182" s="85"/>
      <c r="P182" s="222">
        <f>O182*H182</f>
        <v>0</v>
      </c>
      <c r="Q182" s="222">
        <v>0.080000000000000002</v>
      </c>
      <c r="R182" s="222">
        <f>Q182*H182</f>
        <v>6.8799999999999999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193</v>
      </c>
      <c r="AT182" s="224" t="s">
        <v>387</v>
      </c>
      <c r="AU182" s="224" t="s">
        <v>81</v>
      </c>
      <c r="AY182" s="18" t="s">
        <v>152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159</v>
      </c>
      <c r="BM182" s="224" t="s">
        <v>494</v>
      </c>
    </row>
    <row r="183" s="2" customFormat="1" ht="24.15" customHeight="1">
      <c r="A183" s="39"/>
      <c r="B183" s="40"/>
      <c r="C183" s="256" t="s">
        <v>271</v>
      </c>
      <c r="D183" s="256" t="s">
        <v>387</v>
      </c>
      <c r="E183" s="257" t="s">
        <v>495</v>
      </c>
      <c r="F183" s="258" t="s">
        <v>496</v>
      </c>
      <c r="G183" s="259" t="s">
        <v>311</v>
      </c>
      <c r="H183" s="260">
        <v>21</v>
      </c>
      <c r="I183" s="261"/>
      <c r="J183" s="262">
        <f>ROUND(I183*H183,2)</f>
        <v>0</v>
      </c>
      <c r="K183" s="258" t="s">
        <v>158</v>
      </c>
      <c r="L183" s="263"/>
      <c r="M183" s="264" t="s">
        <v>19</v>
      </c>
      <c r="N183" s="265" t="s">
        <v>43</v>
      </c>
      <c r="O183" s="85"/>
      <c r="P183" s="222">
        <f>O183*H183</f>
        <v>0</v>
      </c>
      <c r="Q183" s="222">
        <v>0.048300000000000003</v>
      </c>
      <c r="R183" s="222">
        <f>Q183*H183</f>
        <v>1.0143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193</v>
      </c>
      <c r="AT183" s="224" t="s">
        <v>387</v>
      </c>
      <c r="AU183" s="224" t="s">
        <v>81</v>
      </c>
      <c r="AY183" s="18" t="s">
        <v>152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159</v>
      </c>
      <c r="BM183" s="224" t="s">
        <v>497</v>
      </c>
    </row>
    <row r="184" s="2" customFormat="1" ht="49.05" customHeight="1">
      <c r="A184" s="39"/>
      <c r="B184" s="40"/>
      <c r="C184" s="213" t="s">
        <v>277</v>
      </c>
      <c r="D184" s="213" t="s">
        <v>154</v>
      </c>
      <c r="E184" s="214" t="s">
        <v>498</v>
      </c>
      <c r="F184" s="215" t="s">
        <v>499</v>
      </c>
      <c r="G184" s="216" t="s">
        <v>311</v>
      </c>
      <c r="H184" s="217">
        <v>30</v>
      </c>
      <c r="I184" s="218"/>
      <c r="J184" s="219">
        <f>ROUND(I184*H184,2)</f>
        <v>0</v>
      </c>
      <c r="K184" s="215" t="s">
        <v>158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0.1295</v>
      </c>
      <c r="R184" s="222">
        <f>Q184*H184</f>
        <v>3.8850000000000002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159</v>
      </c>
      <c r="AT184" s="224" t="s">
        <v>154</v>
      </c>
      <c r="AU184" s="224" t="s">
        <v>81</v>
      </c>
      <c r="AY184" s="18" t="s">
        <v>152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159</v>
      </c>
      <c r="BM184" s="224" t="s">
        <v>500</v>
      </c>
    </row>
    <row r="185" s="2" customFormat="1">
      <c r="A185" s="39"/>
      <c r="B185" s="40"/>
      <c r="C185" s="41"/>
      <c r="D185" s="226" t="s">
        <v>161</v>
      </c>
      <c r="E185" s="41"/>
      <c r="F185" s="227" t="s">
        <v>501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161</v>
      </c>
      <c r="AU185" s="18" t="s">
        <v>81</v>
      </c>
    </row>
    <row r="186" s="2" customFormat="1" ht="14.4" customHeight="1">
      <c r="A186" s="39"/>
      <c r="B186" s="40"/>
      <c r="C186" s="256" t="s">
        <v>290</v>
      </c>
      <c r="D186" s="256" t="s">
        <v>387</v>
      </c>
      <c r="E186" s="257" t="s">
        <v>502</v>
      </c>
      <c r="F186" s="258" t="s">
        <v>503</v>
      </c>
      <c r="G186" s="259" t="s">
        <v>311</v>
      </c>
      <c r="H186" s="260">
        <v>30</v>
      </c>
      <c r="I186" s="261"/>
      <c r="J186" s="262">
        <f>ROUND(I186*H186,2)</f>
        <v>0</v>
      </c>
      <c r="K186" s="258" t="s">
        <v>158</v>
      </c>
      <c r="L186" s="263"/>
      <c r="M186" s="264" t="s">
        <v>19</v>
      </c>
      <c r="N186" s="265" t="s">
        <v>43</v>
      </c>
      <c r="O186" s="85"/>
      <c r="P186" s="222">
        <f>O186*H186</f>
        <v>0</v>
      </c>
      <c r="Q186" s="222">
        <v>0.048000000000000001</v>
      </c>
      <c r="R186" s="222">
        <f>Q186*H186</f>
        <v>1.44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193</v>
      </c>
      <c r="AT186" s="224" t="s">
        <v>387</v>
      </c>
      <c r="AU186" s="224" t="s">
        <v>81</v>
      </c>
      <c r="AY186" s="18" t="s">
        <v>152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159</v>
      </c>
      <c r="BM186" s="224" t="s">
        <v>504</v>
      </c>
    </row>
    <row r="187" s="13" customFormat="1">
      <c r="A187" s="13"/>
      <c r="B187" s="231"/>
      <c r="C187" s="232"/>
      <c r="D187" s="226" t="s">
        <v>187</v>
      </c>
      <c r="E187" s="232"/>
      <c r="F187" s="234" t="s">
        <v>505</v>
      </c>
      <c r="G187" s="232"/>
      <c r="H187" s="235">
        <v>30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187</v>
      </c>
      <c r="AU187" s="241" t="s">
        <v>81</v>
      </c>
      <c r="AV187" s="13" t="s">
        <v>81</v>
      </c>
      <c r="AW187" s="13" t="s">
        <v>4</v>
      </c>
      <c r="AX187" s="13" t="s">
        <v>79</v>
      </c>
      <c r="AY187" s="241" t="s">
        <v>152</v>
      </c>
    </row>
    <row r="188" s="2" customFormat="1" ht="49.05" customHeight="1">
      <c r="A188" s="39"/>
      <c r="B188" s="40"/>
      <c r="C188" s="213" t="s">
        <v>295</v>
      </c>
      <c r="D188" s="213" t="s">
        <v>154</v>
      </c>
      <c r="E188" s="214" t="s">
        <v>506</v>
      </c>
      <c r="F188" s="215" t="s">
        <v>507</v>
      </c>
      <c r="G188" s="216" t="s">
        <v>311</v>
      </c>
      <c r="H188" s="217">
        <v>21</v>
      </c>
      <c r="I188" s="218"/>
      <c r="J188" s="219">
        <f>ROUND(I188*H188,2)</f>
        <v>0</v>
      </c>
      <c r="K188" s="215" t="s">
        <v>158</v>
      </c>
      <c r="L188" s="45"/>
      <c r="M188" s="220" t="s">
        <v>19</v>
      </c>
      <c r="N188" s="221" t="s">
        <v>43</v>
      </c>
      <c r="O188" s="85"/>
      <c r="P188" s="222">
        <f>O188*H188</f>
        <v>0</v>
      </c>
      <c r="Q188" s="222">
        <v>0.00018000000000000001</v>
      </c>
      <c r="R188" s="222">
        <f>Q188*H188</f>
        <v>0.0037800000000000004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159</v>
      </c>
      <c r="AT188" s="224" t="s">
        <v>154</v>
      </c>
      <c r="AU188" s="224" t="s">
        <v>81</v>
      </c>
      <c r="AY188" s="18" t="s">
        <v>152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159</v>
      </c>
      <c r="BM188" s="224" t="s">
        <v>508</v>
      </c>
    </row>
    <row r="189" s="2" customFormat="1">
      <c r="A189" s="39"/>
      <c r="B189" s="40"/>
      <c r="C189" s="41"/>
      <c r="D189" s="226" t="s">
        <v>161</v>
      </c>
      <c r="E189" s="41"/>
      <c r="F189" s="227" t="s">
        <v>509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161</v>
      </c>
      <c r="AU189" s="18" t="s">
        <v>81</v>
      </c>
    </row>
    <row r="190" s="2" customFormat="1" ht="24.15" customHeight="1">
      <c r="A190" s="39"/>
      <c r="B190" s="40"/>
      <c r="C190" s="213" t="s">
        <v>300</v>
      </c>
      <c r="D190" s="213" t="s">
        <v>154</v>
      </c>
      <c r="E190" s="214" t="s">
        <v>510</v>
      </c>
      <c r="F190" s="215" t="s">
        <v>511</v>
      </c>
      <c r="G190" s="216" t="s">
        <v>311</v>
      </c>
      <c r="H190" s="217">
        <v>21</v>
      </c>
      <c r="I190" s="218"/>
      <c r="J190" s="219">
        <f>ROUND(I190*H190,2)</f>
        <v>0</v>
      </c>
      <c r="K190" s="215" t="s">
        <v>158</v>
      </c>
      <c r="L190" s="45"/>
      <c r="M190" s="220" t="s">
        <v>19</v>
      </c>
      <c r="N190" s="221" t="s">
        <v>43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159</v>
      </c>
      <c r="AT190" s="224" t="s">
        <v>154</v>
      </c>
      <c r="AU190" s="224" t="s">
        <v>81</v>
      </c>
      <c r="AY190" s="18" t="s">
        <v>152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159</v>
      </c>
      <c r="BM190" s="224" t="s">
        <v>512</v>
      </c>
    </row>
    <row r="191" s="2" customFormat="1">
      <c r="A191" s="39"/>
      <c r="B191" s="40"/>
      <c r="C191" s="41"/>
      <c r="D191" s="226" t="s">
        <v>161</v>
      </c>
      <c r="E191" s="41"/>
      <c r="F191" s="227" t="s">
        <v>513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161</v>
      </c>
      <c r="AU191" s="18" t="s">
        <v>81</v>
      </c>
    </row>
    <row r="192" s="12" customFormat="1" ht="22.8" customHeight="1">
      <c r="A192" s="12"/>
      <c r="B192" s="197"/>
      <c r="C192" s="198"/>
      <c r="D192" s="199" t="s">
        <v>71</v>
      </c>
      <c r="E192" s="211" t="s">
        <v>514</v>
      </c>
      <c r="F192" s="211" t="s">
        <v>515</v>
      </c>
      <c r="G192" s="198"/>
      <c r="H192" s="198"/>
      <c r="I192" s="201"/>
      <c r="J192" s="212">
        <f>BK192</f>
        <v>0</v>
      </c>
      <c r="K192" s="198"/>
      <c r="L192" s="203"/>
      <c r="M192" s="204"/>
      <c r="N192" s="205"/>
      <c r="O192" s="205"/>
      <c r="P192" s="206">
        <f>SUM(P193:P194)</f>
        <v>0</v>
      </c>
      <c r="Q192" s="205"/>
      <c r="R192" s="206">
        <f>SUM(R193:R194)</f>
        <v>0</v>
      </c>
      <c r="S192" s="205"/>
      <c r="T192" s="207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8" t="s">
        <v>79</v>
      </c>
      <c r="AT192" s="209" t="s">
        <v>71</v>
      </c>
      <c r="AU192" s="209" t="s">
        <v>79</v>
      </c>
      <c r="AY192" s="208" t="s">
        <v>152</v>
      </c>
      <c r="BK192" s="210">
        <f>SUM(BK193:BK194)</f>
        <v>0</v>
      </c>
    </row>
    <row r="193" s="2" customFormat="1" ht="37.8" customHeight="1">
      <c r="A193" s="39"/>
      <c r="B193" s="40"/>
      <c r="C193" s="213" t="s">
        <v>308</v>
      </c>
      <c r="D193" s="213" t="s">
        <v>154</v>
      </c>
      <c r="E193" s="214" t="s">
        <v>516</v>
      </c>
      <c r="F193" s="215" t="s">
        <v>517</v>
      </c>
      <c r="G193" s="216" t="s">
        <v>252</v>
      </c>
      <c r="H193" s="217">
        <v>113.34099999999999</v>
      </c>
      <c r="I193" s="218"/>
      <c r="J193" s="219">
        <f>ROUND(I193*H193,2)</f>
        <v>0</v>
      </c>
      <c r="K193" s="215" t="s">
        <v>158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159</v>
      </c>
      <c r="AT193" s="224" t="s">
        <v>154</v>
      </c>
      <c r="AU193" s="224" t="s">
        <v>81</v>
      </c>
      <c r="AY193" s="18" t="s">
        <v>152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159</v>
      </c>
      <c r="BM193" s="224" t="s">
        <v>518</v>
      </c>
    </row>
    <row r="194" s="2" customFormat="1">
      <c r="A194" s="39"/>
      <c r="B194" s="40"/>
      <c r="C194" s="41"/>
      <c r="D194" s="226" t="s">
        <v>161</v>
      </c>
      <c r="E194" s="41"/>
      <c r="F194" s="227" t="s">
        <v>519</v>
      </c>
      <c r="G194" s="41"/>
      <c r="H194" s="41"/>
      <c r="I194" s="228"/>
      <c r="J194" s="41"/>
      <c r="K194" s="41"/>
      <c r="L194" s="45"/>
      <c r="M194" s="266"/>
      <c r="N194" s="267"/>
      <c r="O194" s="268"/>
      <c r="P194" s="268"/>
      <c r="Q194" s="268"/>
      <c r="R194" s="268"/>
      <c r="S194" s="268"/>
      <c r="T194" s="26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161</v>
      </c>
      <c r="AU194" s="18" t="s">
        <v>81</v>
      </c>
    </row>
    <row r="195" s="2" customFormat="1" ht="6.96" customHeight="1">
      <c r="A195" s="39"/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dv9iDtMsiicICPjaZshHTn6AXz6o2UY6W38/5KrtS4dgsQvTQFQO/dBgMMqswgcOaUBukyw/M1NCdkzpfSJeYg==" hashValue="6rbF0nt/qVwPLmHXLfEbvMyq3jPkoRu4i0IrzbW+Hl3ZAHUGQh3rohUHtBOEEVsag9rUEXLQneY6VL/wsbqqyg==" algorithmName="SHA-512" password="CC35"/>
  <autoFilter ref="C89:K1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Cheb, Zlatý vrch kotelna</v>
      </c>
      <c r="F7" s="143"/>
      <c r="G7" s="143"/>
      <c r="H7" s="143"/>
      <c r="L7" s="21"/>
    </row>
    <row r="8" s="1" customFormat="1" ht="12" customHeight="1">
      <c r="B8" s="21"/>
      <c r="D8" s="143" t="s">
        <v>124</v>
      </c>
      <c r="L8" s="21"/>
    </row>
    <row r="9" s="2" customFormat="1" ht="16.5" customHeight="1">
      <c r="A9" s="39"/>
      <c r="B9" s="45"/>
      <c r="C9" s="39"/>
      <c r="D9" s="39"/>
      <c r="E9" s="144" t="s">
        <v>125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520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15. 10. 2021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128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521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ROUND((SUM(BE90:BE210)),  2)</f>
        <v>0</v>
      </c>
      <c r="G35" s="39"/>
      <c r="H35" s="39"/>
      <c r="I35" s="158">
        <v>0.20999999999999999</v>
      </c>
      <c r="J35" s="157">
        <f>ROUND(((SUM(BE90:BE210))*I35),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ROUND((SUM(BF90:BF210)),  2)</f>
        <v>0</v>
      </c>
      <c r="G36" s="39"/>
      <c r="H36" s="39"/>
      <c r="I36" s="158">
        <v>0.14999999999999999</v>
      </c>
      <c r="J36" s="157">
        <f>ROUND(((SUM(BF90:BF210))*I36),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ROUND((SUM(BG90:BG210)),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ROUND((SUM(BH90:BH210)),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ROUND((SUM(BI90:BI210)),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Cheb, Zlatý vrch kotelna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301 - Dešťová kanalizace - Město Cheb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15. 10. 2021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Cheb</v>
      </c>
      <c r="G58" s="41"/>
      <c r="H58" s="41"/>
      <c r="I58" s="33" t="s">
        <v>31</v>
      </c>
      <c r="J58" s="37" t="str">
        <f>E23</f>
        <v>Ing. Jan Révay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Miroslav Fischer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130</v>
      </c>
      <c r="D61" s="172"/>
      <c r="E61" s="172"/>
      <c r="F61" s="172"/>
      <c r="G61" s="172"/>
      <c r="H61" s="172"/>
      <c r="I61" s="172"/>
      <c r="J61" s="173" t="s">
        <v>131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132</v>
      </c>
    </row>
    <row r="64" s="9" customFormat="1" ht="24.96" customHeight="1">
      <c r="A64" s="9"/>
      <c r="B64" s="175"/>
      <c r="C64" s="176"/>
      <c r="D64" s="177" t="s">
        <v>133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134</v>
      </c>
      <c r="E65" s="183"/>
      <c r="F65" s="183"/>
      <c r="G65" s="183"/>
      <c r="H65" s="183"/>
      <c r="I65" s="183"/>
      <c r="J65" s="184">
        <f>J92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522</v>
      </c>
      <c r="E66" s="183"/>
      <c r="F66" s="183"/>
      <c r="G66" s="183"/>
      <c r="H66" s="183"/>
      <c r="I66" s="183"/>
      <c r="J66" s="184">
        <f>J126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382</v>
      </c>
      <c r="E67" s="183"/>
      <c r="F67" s="183"/>
      <c r="G67" s="183"/>
      <c r="H67" s="183"/>
      <c r="I67" s="183"/>
      <c r="J67" s="184">
        <f>J195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523</v>
      </c>
      <c r="E68" s="183"/>
      <c r="F68" s="183"/>
      <c r="G68" s="183"/>
      <c r="H68" s="183"/>
      <c r="I68" s="183"/>
      <c r="J68" s="184">
        <f>J200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137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Cheb, Zlatý vrch kotelna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124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125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301 - Dešťová kanalizace - Město Cheb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Cheb</v>
      </c>
      <c r="G84" s="41"/>
      <c r="H84" s="41"/>
      <c r="I84" s="33" t="s">
        <v>23</v>
      </c>
      <c r="J84" s="73" t="str">
        <f>IF(J14="","",J14)</f>
        <v>15. 10. 2021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Město Cheb</v>
      </c>
      <c r="G86" s="41"/>
      <c r="H86" s="41"/>
      <c r="I86" s="33" t="s">
        <v>31</v>
      </c>
      <c r="J86" s="37" t="str">
        <f>E23</f>
        <v>Ing. Jan Révay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IF(E20="","",E20)</f>
        <v>Vyplň údaj</v>
      </c>
      <c r="G87" s="41"/>
      <c r="H87" s="41"/>
      <c r="I87" s="33" t="s">
        <v>34</v>
      </c>
      <c r="J87" s="37" t="str">
        <f>E26</f>
        <v>Miroslav Fischer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138</v>
      </c>
      <c r="D89" s="189" t="s">
        <v>57</v>
      </c>
      <c r="E89" s="189" t="s">
        <v>53</v>
      </c>
      <c r="F89" s="189" t="s">
        <v>54</v>
      </c>
      <c r="G89" s="189" t="s">
        <v>139</v>
      </c>
      <c r="H89" s="189" t="s">
        <v>140</v>
      </c>
      <c r="I89" s="189" t="s">
        <v>141</v>
      </c>
      <c r="J89" s="189" t="s">
        <v>131</v>
      </c>
      <c r="K89" s="190" t="s">
        <v>142</v>
      </c>
      <c r="L89" s="191"/>
      <c r="M89" s="93" t="s">
        <v>19</v>
      </c>
      <c r="N89" s="94" t="s">
        <v>42</v>
      </c>
      <c r="O89" s="94" t="s">
        <v>143</v>
      </c>
      <c r="P89" s="94" t="s">
        <v>144</v>
      </c>
      <c r="Q89" s="94" t="s">
        <v>145</v>
      </c>
      <c r="R89" s="94" t="s">
        <v>146</v>
      </c>
      <c r="S89" s="94" t="s">
        <v>147</v>
      </c>
      <c r="T89" s="95" t="s">
        <v>148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149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</f>
        <v>0</v>
      </c>
      <c r="Q90" s="97"/>
      <c r="R90" s="194">
        <f>R91</f>
        <v>210.17783500000002</v>
      </c>
      <c r="S90" s="97"/>
      <c r="T90" s="195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132</v>
      </c>
      <c r="BK90" s="196">
        <f>BK91</f>
        <v>0</v>
      </c>
    </row>
    <row r="91" s="12" customFormat="1" ht="25.92" customHeight="1">
      <c r="A91" s="12"/>
      <c r="B91" s="197"/>
      <c r="C91" s="198"/>
      <c r="D91" s="199" t="s">
        <v>71</v>
      </c>
      <c r="E91" s="200" t="s">
        <v>150</v>
      </c>
      <c r="F91" s="200" t="s">
        <v>151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P92+P126+P195+P200</f>
        <v>0</v>
      </c>
      <c r="Q91" s="205"/>
      <c r="R91" s="206">
        <f>R92+R126+R195+R200</f>
        <v>210.17783500000002</v>
      </c>
      <c r="S91" s="205"/>
      <c r="T91" s="207">
        <f>T92+T126+T195+T200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79</v>
      </c>
      <c r="AT91" s="209" t="s">
        <v>71</v>
      </c>
      <c r="AU91" s="209" t="s">
        <v>72</v>
      </c>
      <c r="AY91" s="208" t="s">
        <v>152</v>
      </c>
      <c r="BK91" s="210">
        <f>BK92+BK126+BK195+BK200</f>
        <v>0</v>
      </c>
    </row>
    <row r="92" s="12" customFormat="1" ht="22.8" customHeight="1">
      <c r="A92" s="12"/>
      <c r="B92" s="197"/>
      <c r="C92" s="198"/>
      <c r="D92" s="199" t="s">
        <v>71</v>
      </c>
      <c r="E92" s="211" t="s">
        <v>79</v>
      </c>
      <c r="F92" s="211" t="s">
        <v>153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SUM(P93:P125)</f>
        <v>0</v>
      </c>
      <c r="Q92" s="205"/>
      <c r="R92" s="206">
        <f>SUM(R93:R125)</f>
        <v>199.65960000000001</v>
      </c>
      <c r="S92" s="205"/>
      <c r="T92" s="207">
        <f>SUM(T93:T125)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71</v>
      </c>
      <c r="AU92" s="209" t="s">
        <v>79</v>
      </c>
      <c r="AY92" s="208" t="s">
        <v>152</v>
      </c>
      <c r="BK92" s="210">
        <f>SUM(BK93:BK125)</f>
        <v>0</v>
      </c>
    </row>
    <row r="93" s="2" customFormat="1" ht="37.8" customHeight="1">
      <c r="A93" s="39"/>
      <c r="B93" s="40"/>
      <c r="C93" s="213" t="s">
        <v>79</v>
      </c>
      <c r="D93" s="213" t="s">
        <v>154</v>
      </c>
      <c r="E93" s="214" t="s">
        <v>524</v>
      </c>
      <c r="F93" s="215" t="s">
        <v>525</v>
      </c>
      <c r="G93" s="216" t="s">
        <v>280</v>
      </c>
      <c r="H93" s="217">
        <v>10</v>
      </c>
      <c r="I93" s="218"/>
      <c r="J93" s="219">
        <f>ROUND(I93*H93,2)</f>
        <v>0</v>
      </c>
      <c r="K93" s="215" t="s">
        <v>158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159</v>
      </c>
      <c r="AT93" s="224" t="s">
        <v>154</v>
      </c>
      <c r="AU93" s="224" t="s">
        <v>81</v>
      </c>
      <c r="AY93" s="18" t="s">
        <v>152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159</v>
      </c>
      <c r="BM93" s="224" t="s">
        <v>526</v>
      </c>
    </row>
    <row r="94" s="2" customFormat="1">
      <c r="A94" s="39"/>
      <c r="B94" s="40"/>
      <c r="C94" s="41"/>
      <c r="D94" s="226" t="s">
        <v>161</v>
      </c>
      <c r="E94" s="41"/>
      <c r="F94" s="227" t="s">
        <v>527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161</v>
      </c>
      <c r="AU94" s="18" t="s">
        <v>81</v>
      </c>
    </row>
    <row r="95" s="2" customFormat="1" ht="49.05" customHeight="1">
      <c r="A95" s="39"/>
      <c r="B95" s="40"/>
      <c r="C95" s="213" t="s">
        <v>81</v>
      </c>
      <c r="D95" s="213" t="s">
        <v>154</v>
      </c>
      <c r="E95" s="214" t="s">
        <v>528</v>
      </c>
      <c r="F95" s="215" t="s">
        <v>529</v>
      </c>
      <c r="G95" s="216" t="s">
        <v>280</v>
      </c>
      <c r="H95" s="217">
        <v>95</v>
      </c>
      <c r="I95" s="218"/>
      <c r="J95" s="219">
        <f>ROUND(I95*H95,2)</f>
        <v>0</v>
      </c>
      <c r="K95" s="215" t="s">
        <v>158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159</v>
      </c>
      <c r="AT95" s="224" t="s">
        <v>154</v>
      </c>
      <c r="AU95" s="224" t="s">
        <v>81</v>
      </c>
      <c r="AY95" s="18" t="s">
        <v>152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159</v>
      </c>
      <c r="BM95" s="224" t="s">
        <v>530</v>
      </c>
    </row>
    <row r="96" s="2" customFormat="1">
      <c r="A96" s="39"/>
      <c r="B96" s="40"/>
      <c r="C96" s="41"/>
      <c r="D96" s="226" t="s">
        <v>161</v>
      </c>
      <c r="E96" s="41"/>
      <c r="F96" s="227" t="s">
        <v>531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161</v>
      </c>
      <c r="AU96" s="18" t="s">
        <v>81</v>
      </c>
    </row>
    <row r="97" s="2" customFormat="1" ht="37.8" customHeight="1">
      <c r="A97" s="39"/>
      <c r="B97" s="40"/>
      <c r="C97" s="213" t="s">
        <v>169</v>
      </c>
      <c r="D97" s="213" t="s">
        <v>154</v>
      </c>
      <c r="E97" s="214" t="s">
        <v>532</v>
      </c>
      <c r="F97" s="215" t="s">
        <v>533</v>
      </c>
      <c r="G97" s="216" t="s">
        <v>157</v>
      </c>
      <c r="H97" s="217">
        <v>190</v>
      </c>
      <c r="I97" s="218"/>
      <c r="J97" s="219">
        <f>ROUND(I97*H97,2)</f>
        <v>0</v>
      </c>
      <c r="K97" s="215" t="s">
        <v>158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0.00084000000000000003</v>
      </c>
      <c r="R97" s="222">
        <f>Q97*H97</f>
        <v>0.15960000000000002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159</v>
      </c>
      <c r="AT97" s="224" t="s">
        <v>154</v>
      </c>
      <c r="AU97" s="224" t="s">
        <v>81</v>
      </c>
      <c r="AY97" s="18" t="s">
        <v>152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159</v>
      </c>
      <c r="BM97" s="224" t="s">
        <v>534</v>
      </c>
    </row>
    <row r="98" s="2" customFormat="1" ht="37.8" customHeight="1">
      <c r="A98" s="39"/>
      <c r="B98" s="40"/>
      <c r="C98" s="213" t="s">
        <v>159</v>
      </c>
      <c r="D98" s="213" t="s">
        <v>154</v>
      </c>
      <c r="E98" s="214" t="s">
        <v>535</v>
      </c>
      <c r="F98" s="215" t="s">
        <v>536</v>
      </c>
      <c r="G98" s="216" t="s">
        <v>157</v>
      </c>
      <c r="H98" s="217">
        <v>190</v>
      </c>
      <c r="I98" s="218"/>
      <c r="J98" s="219">
        <f>ROUND(I98*H98,2)</f>
        <v>0</v>
      </c>
      <c r="K98" s="215" t="s">
        <v>158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159</v>
      </c>
      <c r="AT98" s="224" t="s">
        <v>154</v>
      </c>
      <c r="AU98" s="224" t="s">
        <v>81</v>
      </c>
      <c r="AY98" s="18" t="s">
        <v>152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159</v>
      </c>
      <c r="BM98" s="224" t="s">
        <v>537</v>
      </c>
    </row>
    <row r="99" s="2" customFormat="1" ht="62.7" customHeight="1">
      <c r="A99" s="39"/>
      <c r="B99" s="40"/>
      <c r="C99" s="213" t="s">
        <v>178</v>
      </c>
      <c r="D99" s="213" t="s">
        <v>154</v>
      </c>
      <c r="E99" s="214" t="s">
        <v>538</v>
      </c>
      <c r="F99" s="215" t="s">
        <v>539</v>
      </c>
      <c r="G99" s="216" t="s">
        <v>280</v>
      </c>
      <c r="H99" s="217">
        <v>105</v>
      </c>
      <c r="I99" s="218"/>
      <c r="J99" s="219">
        <f>ROUND(I99*H99,2)</f>
        <v>0</v>
      </c>
      <c r="K99" s="215" t="s">
        <v>158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159</v>
      </c>
      <c r="AT99" s="224" t="s">
        <v>154</v>
      </c>
      <c r="AU99" s="224" t="s">
        <v>81</v>
      </c>
      <c r="AY99" s="18" t="s">
        <v>152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159</v>
      </c>
      <c r="BM99" s="224" t="s">
        <v>540</v>
      </c>
    </row>
    <row r="100" s="2" customFormat="1" ht="62.7" customHeight="1">
      <c r="A100" s="39"/>
      <c r="B100" s="40"/>
      <c r="C100" s="213" t="s">
        <v>183</v>
      </c>
      <c r="D100" s="213" t="s">
        <v>154</v>
      </c>
      <c r="E100" s="214" t="s">
        <v>291</v>
      </c>
      <c r="F100" s="215" t="s">
        <v>292</v>
      </c>
      <c r="G100" s="216" t="s">
        <v>280</v>
      </c>
      <c r="H100" s="217">
        <v>105</v>
      </c>
      <c r="I100" s="218"/>
      <c r="J100" s="219">
        <f>ROUND(I100*H100,2)</f>
        <v>0</v>
      </c>
      <c r="K100" s="215" t="s">
        <v>158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159</v>
      </c>
      <c r="AT100" s="224" t="s">
        <v>154</v>
      </c>
      <c r="AU100" s="224" t="s">
        <v>81</v>
      </c>
      <c r="AY100" s="18" t="s">
        <v>152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159</v>
      </c>
      <c r="BM100" s="224" t="s">
        <v>541</v>
      </c>
    </row>
    <row r="101" s="2" customFormat="1">
      <c r="A101" s="39"/>
      <c r="B101" s="40"/>
      <c r="C101" s="41"/>
      <c r="D101" s="226" t="s">
        <v>161</v>
      </c>
      <c r="E101" s="41"/>
      <c r="F101" s="227" t="s">
        <v>294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161</v>
      </c>
      <c r="AU101" s="18" t="s">
        <v>81</v>
      </c>
    </row>
    <row r="102" s="2" customFormat="1" ht="37.8" customHeight="1">
      <c r="A102" s="39"/>
      <c r="B102" s="40"/>
      <c r="C102" s="213" t="s">
        <v>189</v>
      </c>
      <c r="D102" s="213" t="s">
        <v>154</v>
      </c>
      <c r="E102" s="214" t="s">
        <v>296</v>
      </c>
      <c r="F102" s="215" t="s">
        <v>297</v>
      </c>
      <c r="G102" s="216" t="s">
        <v>280</v>
      </c>
      <c r="H102" s="217">
        <v>105</v>
      </c>
      <c r="I102" s="218"/>
      <c r="J102" s="219">
        <f>ROUND(I102*H102,2)</f>
        <v>0</v>
      </c>
      <c r="K102" s="215" t="s">
        <v>158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159</v>
      </c>
      <c r="AT102" s="224" t="s">
        <v>154</v>
      </c>
      <c r="AU102" s="224" t="s">
        <v>81</v>
      </c>
      <c r="AY102" s="18" t="s">
        <v>152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159</v>
      </c>
      <c r="BM102" s="224" t="s">
        <v>542</v>
      </c>
    </row>
    <row r="103" s="2" customFormat="1">
      <c r="A103" s="39"/>
      <c r="B103" s="40"/>
      <c r="C103" s="41"/>
      <c r="D103" s="226" t="s">
        <v>161</v>
      </c>
      <c r="E103" s="41"/>
      <c r="F103" s="227" t="s">
        <v>299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161</v>
      </c>
      <c r="AU103" s="18" t="s">
        <v>81</v>
      </c>
    </row>
    <row r="104" s="2" customFormat="1" ht="37.8" customHeight="1">
      <c r="A104" s="39"/>
      <c r="B104" s="40"/>
      <c r="C104" s="213" t="s">
        <v>193</v>
      </c>
      <c r="D104" s="213" t="s">
        <v>154</v>
      </c>
      <c r="E104" s="214" t="s">
        <v>301</v>
      </c>
      <c r="F104" s="215" t="s">
        <v>302</v>
      </c>
      <c r="G104" s="216" t="s">
        <v>252</v>
      </c>
      <c r="H104" s="217">
        <v>199.5</v>
      </c>
      <c r="I104" s="218"/>
      <c r="J104" s="219">
        <f>ROUND(I104*H104,2)</f>
        <v>0</v>
      </c>
      <c r="K104" s="215" t="s">
        <v>158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159</v>
      </c>
      <c r="AT104" s="224" t="s">
        <v>154</v>
      </c>
      <c r="AU104" s="224" t="s">
        <v>81</v>
      </c>
      <c r="AY104" s="18" t="s">
        <v>152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159</v>
      </c>
      <c r="BM104" s="224" t="s">
        <v>543</v>
      </c>
    </row>
    <row r="105" s="2" customFormat="1">
      <c r="A105" s="39"/>
      <c r="B105" s="40"/>
      <c r="C105" s="41"/>
      <c r="D105" s="226" t="s">
        <v>161</v>
      </c>
      <c r="E105" s="41"/>
      <c r="F105" s="227" t="s">
        <v>304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161</v>
      </c>
      <c r="AU105" s="18" t="s">
        <v>81</v>
      </c>
    </row>
    <row r="106" s="13" customFormat="1">
      <c r="A106" s="13"/>
      <c r="B106" s="231"/>
      <c r="C106" s="232"/>
      <c r="D106" s="226" t="s">
        <v>187</v>
      </c>
      <c r="E106" s="233" t="s">
        <v>19</v>
      </c>
      <c r="F106" s="234" t="s">
        <v>544</v>
      </c>
      <c r="G106" s="232"/>
      <c r="H106" s="235">
        <v>199.5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187</v>
      </c>
      <c r="AU106" s="241" t="s">
        <v>81</v>
      </c>
      <c r="AV106" s="13" t="s">
        <v>81</v>
      </c>
      <c r="AW106" s="13" t="s">
        <v>33</v>
      </c>
      <c r="AX106" s="13" t="s">
        <v>79</v>
      </c>
      <c r="AY106" s="241" t="s">
        <v>152</v>
      </c>
    </row>
    <row r="107" s="2" customFormat="1" ht="37.8" customHeight="1">
      <c r="A107" s="39"/>
      <c r="B107" s="40"/>
      <c r="C107" s="213" t="s">
        <v>198</v>
      </c>
      <c r="D107" s="213" t="s">
        <v>154</v>
      </c>
      <c r="E107" s="214" t="s">
        <v>545</v>
      </c>
      <c r="F107" s="215" t="s">
        <v>546</v>
      </c>
      <c r="G107" s="216" t="s">
        <v>157</v>
      </c>
      <c r="H107" s="217">
        <v>90</v>
      </c>
      <c r="I107" s="218"/>
      <c r="J107" s="219">
        <f>ROUND(I107*H107,2)</f>
        <v>0</v>
      </c>
      <c r="K107" s="215" t="s">
        <v>158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159</v>
      </c>
      <c r="AT107" s="224" t="s">
        <v>154</v>
      </c>
      <c r="AU107" s="224" t="s">
        <v>81</v>
      </c>
      <c r="AY107" s="18" t="s">
        <v>152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159</v>
      </c>
      <c r="BM107" s="224" t="s">
        <v>547</v>
      </c>
    </row>
    <row r="108" s="2" customFormat="1" ht="62.7" customHeight="1">
      <c r="A108" s="39"/>
      <c r="B108" s="40"/>
      <c r="C108" s="213" t="s">
        <v>202</v>
      </c>
      <c r="D108" s="213" t="s">
        <v>154</v>
      </c>
      <c r="E108" s="214" t="s">
        <v>548</v>
      </c>
      <c r="F108" s="215" t="s">
        <v>549</v>
      </c>
      <c r="G108" s="216" t="s">
        <v>280</v>
      </c>
      <c r="H108" s="217">
        <v>36</v>
      </c>
      <c r="I108" s="218"/>
      <c r="J108" s="219">
        <f>ROUND(I108*H108,2)</f>
        <v>0</v>
      </c>
      <c r="K108" s="215" t="s">
        <v>158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159</v>
      </c>
      <c r="AT108" s="224" t="s">
        <v>154</v>
      </c>
      <c r="AU108" s="224" t="s">
        <v>81</v>
      </c>
      <c r="AY108" s="18" t="s">
        <v>152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159</v>
      </c>
      <c r="BM108" s="224" t="s">
        <v>550</v>
      </c>
    </row>
    <row r="109" s="2" customFormat="1">
      <c r="A109" s="39"/>
      <c r="B109" s="40"/>
      <c r="C109" s="41"/>
      <c r="D109" s="226" t="s">
        <v>161</v>
      </c>
      <c r="E109" s="41"/>
      <c r="F109" s="227" t="s">
        <v>551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161</v>
      </c>
      <c r="AU109" s="18" t="s">
        <v>81</v>
      </c>
    </row>
    <row r="110" s="2" customFormat="1" ht="14.4" customHeight="1">
      <c r="A110" s="39"/>
      <c r="B110" s="40"/>
      <c r="C110" s="256" t="s">
        <v>206</v>
      </c>
      <c r="D110" s="256" t="s">
        <v>387</v>
      </c>
      <c r="E110" s="257" t="s">
        <v>388</v>
      </c>
      <c r="F110" s="258" t="s">
        <v>389</v>
      </c>
      <c r="G110" s="259" t="s">
        <v>252</v>
      </c>
      <c r="H110" s="260">
        <v>111.15000000000001</v>
      </c>
      <c r="I110" s="261"/>
      <c r="J110" s="262">
        <f>ROUND(I110*H110,2)</f>
        <v>0</v>
      </c>
      <c r="K110" s="258" t="s">
        <v>158</v>
      </c>
      <c r="L110" s="263"/>
      <c r="M110" s="264" t="s">
        <v>19</v>
      </c>
      <c r="N110" s="265" t="s">
        <v>43</v>
      </c>
      <c r="O110" s="85"/>
      <c r="P110" s="222">
        <f>O110*H110</f>
        <v>0</v>
      </c>
      <c r="Q110" s="222">
        <v>1</v>
      </c>
      <c r="R110" s="222">
        <f>Q110*H110</f>
        <v>111.15000000000001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193</v>
      </c>
      <c r="AT110" s="224" t="s">
        <v>387</v>
      </c>
      <c r="AU110" s="224" t="s">
        <v>81</v>
      </c>
      <c r="AY110" s="18" t="s">
        <v>152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159</v>
      </c>
      <c r="BM110" s="224" t="s">
        <v>552</v>
      </c>
    </row>
    <row r="111" s="2" customFormat="1">
      <c r="A111" s="39"/>
      <c r="B111" s="40"/>
      <c r="C111" s="41"/>
      <c r="D111" s="226" t="s">
        <v>163</v>
      </c>
      <c r="E111" s="41"/>
      <c r="F111" s="227" t="s">
        <v>391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163</v>
      </c>
      <c r="AU111" s="18" t="s">
        <v>81</v>
      </c>
    </row>
    <row r="112" s="13" customFormat="1">
      <c r="A112" s="13"/>
      <c r="B112" s="231"/>
      <c r="C112" s="232"/>
      <c r="D112" s="226" t="s">
        <v>187</v>
      </c>
      <c r="E112" s="233" t="s">
        <v>19</v>
      </c>
      <c r="F112" s="234" t="s">
        <v>553</v>
      </c>
      <c r="G112" s="232"/>
      <c r="H112" s="235">
        <v>42.75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187</v>
      </c>
      <c r="AU112" s="241" t="s">
        <v>81</v>
      </c>
      <c r="AV112" s="13" t="s">
        <v>81</v>
      </c>
      <c r="AW112" s="13" t="s">
        <v>33</v>
      </c>
      <c r="AX112" s="13" t="s">
        <v>72</v>
      </c>
      <c r="AY112" s="241" t="s">
        <v>152</v>
      </c>
    </row>
    <row r="113" s="13" customFormat="1">
      <c r="A113" s="13"/>
      <c r="B113" s="231"/>
      <c r="C113" s="232"/>
      <c r="D113" s="226" t="s">
        <v>187</v>
      </c>
      <c r="E113" s="233" t="s">
        <v>19</v>
      </c>
      <c r="F113" s="234" t="s">
        <v>554</v>
      </c>
      <c r="G113" s="232"/>
      <c r="H113" s="235">
        <v>68.400000000000006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187</v>
      </c>
      <c r="AU113" s="241" t="s">
        <v>81</v>
      </c>
      <c r="AV113" s="13" t="s">
        <v>81</v>
      </c>
      <c r="AW113" s="13" t="s">
        <v>33</v>
      </c>
      <c r="AX113" s="13" t="s">
        <v>72</v>
      </c>
      <c r="AY113" s="241" t="s">
        <v>152</v>
      </c>
    </row>
    <row r="114" s="14" customFormat="1">
      <c r="A114" s="14"/>
      <c r="B114" s="242"/>
      <c r="C114" s="243"/>
      <c r="D114" s="226" t="s">
        <v>187</v>
      </c>
      <c r="E114" s="244" t="s">
        <v>19</v>
      </c>
      <c r="F114" s="245" t="s">
        <v>258</v>
      </c>
      <c r="G114" s="243"/>
      <c r="H114" s="246">
        <v>111.15000000000001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187</v>
      </c>
      <c r="AU114" s="252" t="s">
        <v>81</v>
      </c>
      <c r="AV114" s="14" t="s">
        <v>159</v>
      </c>
      <c r="AW114" s="14" t="s">
        <v>33</v>
      </c>
      <c r="AX114" s="14" t="s">
        <v>79</v>
      </c>
      <c r="AY114" s="252" t="s">
        <v>152</v>
      </c>
    </row>
    <row r="115" s="2" customFormat="1" ht="24.15" customHeight="1">
      <c r="A115" s="39"/>
      <c r="B115" s="40"/>
      <c r="C115" s="213" t="s">
        <v>210</v>
      </c>
      <c r="D115" s="213" t="s">
        <v>154</v>
      </c>
      <c r="E115" s="214" t="s">
        <v>555</v>
      </c>
      <c r="F115" s="215" t="s">
        <v>556</v>
      </c>
      <c r="G115" s="216" t="s">
        <v>280</v>
      </c>
      <c r="H115" s="217">
        <v>46.5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159</v>
      </c>
      <c r="AT115" s="224" t="s">
        <v>154</v>
      </c>
      <c r="AU115" s="224" t="s">
        <v>81</v>
      </c>
      <c r="AY115" s="18" t="s">
        <v>152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159</v>
      </c>
      <c r="BM115" s="224" t="s">
        <v>557</v>
      </c>
    </row>
    <row r="116" s="2" customFormat="1" ht="14.4" customHeight="1">
      <c r="A116" s="39"/>
      <c r="B116" s="40"/>
      <c r="C116" s="256" t="s">
        <v>214</v>
      </c>
      <c r="D116" s="256" t="s">
        <v>387</v>
      </c>
      <c r="E116" s="257" t="s">
        <v>558</v>
      </c>
      <c r="F116" s="258" t="s">
        <v>559</v>
      </c>
      <c r="G116" s="259" t="s">
        <v>252</v>
      </c>
      <c r="H116" s="260">
        <v>88.349999999999994</v>
      </c>
      <c r="I116" s="261"/>
      <c r="J116" s="262">
        <f>ROUND(I116*H116,2)</f>
        <v>0</v>
      </c>
      <c r="K116" s="258" t="s">
        <v>158</v>
      </c>
      <c r="L116" s="263"/>
      <c r="M116" s="264" t="s">
        <v>19</v>
      </c>
      <c r="N116" s="265" t="s">
        <v>43</v>
      </c>
      <c r="O116" s="85"/>
      <c r="P116" s="222">
        <f>O116*H116</f>
        <v>0</v>
      </c>
      <c r="Q116" s="222">
        <v>1</v>
      </c>
      <c r="R116" s="222">
        <f>Q116*H116</f>
        <v>88.349999999999994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193</v>
      </c>
      <c r="AT116" s="224" t="s">
        <v>387</v>
      </c>
      <c r="AU116" s="224" t="s">
        <v>81</v>
      </c>
      <c r="AY116" s="18" t="s">
        <v>152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159</v>
      </c>
      <c r="BM116" s="224" t="s">
        <v>560</v>
      </c>
    </row>
    <row r="117" s="2" customFormat="1">
      <c r="A117" s="39"/>
      <c r="B117" s="40"/>
      <c r="C117" s="41"/>
      <c r="D117" s="226" t="s">
        <v>163</v>
      </c>
      <c r="E117" s="41"/>
      <c r="F117" s="227" t="s">
        <v>561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163</v>
      </c>
      <c r="AU117" s="18" t="s">
        <v>81</v>
      </c>
    </row>
    <row r="118" s="13" customFormat="1">
      <c r="A118" s="13"/>
      <c r="B118" s="231"/>
      <c r="C118" s="232"/>
      <c r="D118" s="226" t="s">
        <v>187</v>
      </c>
      <c r="E118" s="233" t="s">
        <v>19</v>
      </c>
      <c r="F118" s="234" t="s">
        <v>562</v>
      </c>
      <c r="G118" s="232"/>
      <c r="H118" s="235">
        <v>88.349999999999994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187</v>
      </c>
      <c r="AU118" s="241" t="s">
        <v>81</v>
      </c>
      <c r="AV118" s="13" t="s">
        <v>81</v>
      </c>
      <c r="AW118" s="13" t="s">
        <v>33</v>
      </c>
      <c r="AX118" s="13" t="s">
        <v>79</v>
      </c>
      <c r="AY118" s="241" t="s">
        <v>152</v>
      </c>
    </row>
    <row r="119" s="2" customFormat="1" ht="37.8" customHeight="1">
      <c r="A119" s="39"/>
      <c r="B119" s="40"/>
      <c r="C119" s="213" t="s">
        <v>220</v>
      </c>
      <c r="D119" s="213" t="s">
        <v>154</v>
      </c>
      <c r="E119" s="214" t="s">
        <v>563</v>
      </c>
      <c r="F119" s="215" t="s">
        <v>564</v>
      </c>
      <c r="G119" s="216" t="s">
        <v>280</v>
      </c>
      <c r="H119" s="217">
        <v>4.0499999999999998</v>
      </c>
      <c r="I119" s="218"/>
      <c r="J119" s="219">
        <f>ROUND(I119*H119,2)</f>
        <v>0</v>
      </c>
      <c r="K119" s="215" t="s">
        <v>158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159</v>
      </c>
      <c r="AT119" s="224" t="s">
        <v>154</v>
      </c>
      <c r="AU119" s="224" t="s">
        <v>81</v>
      </c>
      <c r="AY119" s="18" t="s">
        <v>152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159</v>
      </c>
      <c r="BM119" s="224" t="s">
        <v>565</v>
      </c>
    </row>
    <row r="120" s="2" customFormat="1">
      <c r="A120" s="39"/>
      <c r="B120" s="40"/>
      <c r="C120" s="41"/>
      <c r="D120" s="226" t="s">
        <v>161</v>
      </c>
      <c r="E120" s="41"/>
      <c r="F120" s="227" t="s">
        <v>566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161</v>
      </c>
      <c r="AU120" s="18" t="s">
        <v>81</v>
      </c>
    </row>
    <row r="121" s="13" customFormat="1">
      <c r="A121" s="13"/>
      <c r="B121" s="231"/>
      <c r="C121" s="232"/>
      <c r="D121" s="226" t="s">
        <v>187</v>
      </c>
      <c r="E121" s="233" t="s">
        <v>19</v>
      </c>
      <c r="F121" s="234" t="s">
        <v>567</v>
      </c>
      <c r="G121" s="232"/>
      <c r="H121" s="235">
        <v>4.0499999999999998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187</v>
      </c>
      <c r="AU121" s="241" t="s">
        <v>81</v>
      </c>
      <c r="AV121" s="13" t="s">
        <v>81</v>
      </c>
      <c r="AW121" s="13" t="s">
        <v>33</v>
      </c>
      <c r="AX121" s="13" t="s">
        <v>79</v>
      </c>
      <c r="AY121" s="241" t="s">
        <v>152</v>
      </c>
    </row>
    <row r="122" s="2" customFormat="1" ht="14.4" customHeight="1">
      <c r="A122" s="39"/>
      <c r="B122" s="40"/>
      <c r="C122" s="213" t="s">
        <v>8</v>
      </c>
      <c r="D122" s="213" t="s">
        <v>154</v>
      </c>
      <c r="E122" s="214" t="s">
        <v>568</v>
      </c>
      <c r="F122" s="215" t="s">
        <v>569</v>
      </c>
      <c r="G122" s="216" t="s">
        <v>311</v>
      </c>
      <c r="H122" s="217">
        <v>45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159</v>
      </c>
      <c r="AT122" s="224" t="s">
        <v>154</v>
      </c>
      <c r="AU122" s="224" t="s">
        <v>81</v>
      </c>
      <c r="AY122" s="18" t="s">
        <v>152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159</v>
      </c>
      <c r="BM122" s="224" t="s">
        <v>570</v>
      </c>
    </row>
    <row r="123" s="2" customFormat="1">
      <c r="A123" s="39"/>
      <c r="B123" s="40"/>
      <c r="C123" s="41"/>
      <c r="D123" s="226" t="s">
        <v>163</v>
      </c>
      <c r="E123" s="41"/>
      <c r="F123" s="227" t="s">
        <v>571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163</v>
      </c>
      <c r="AU123" s="18" t="s">
        <v>81</v>
      </c>
    </row>
    <row r="124" s="2" customFormat="1" ht="14.4" customHeight="1">
      <c r="A124" s="39"/>
      <c r="B124" s="40"/>
      <c r="C124" s="213" t="s">
        <v>227</v>
      </c>
      <c r="D124" s="213" t="s">
        <v>154</v>
      </c>
      <c r="E124" s="214" t="s">
        <v>572</v>
      </c>
      <c r="F124" s="215" t="s">
        <v>573</v>
      </c>
      <c r="G124" s="216" t="s">
        <v>311</v>
      </c>
      <c r="H124" s="217">
        <v>45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159</v>
      </c>
      <c r="AT124" s="224" t="s">
        <v>154</v>
      </c>
      <c r="AU124" s="224" t="s">
        <v>81</v>
      </c>
      <c r="AY124" s="18" t="s">
        <v>152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159</v>
      </c>
      <c r="BM124" s="224" t="s">
        <v>574</v>
      </c>
    </row>
    <row r="125" s="2" customFormat="1">
      <c r="A125" s="39"/>
      <c r="B125" s="40"/>
      <c r="C125" s="41"/>
      <c r="D125" s="226" t="s">
        <v>163</v>
      </c>
      <c r="E125" s="41"/>
      <c r="F125" s="227" t="s">
        <v>575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163</v>
      </c>
      <c r="AU125" s="18" t="s">
        <v>81</v>
      </c>
    </row>
    <row r="126" s="12" customFormat="1" ht="22.8" customHeight="1">
      <c r="A126" s="12"/>
      <c r="B126" s="197"/>
      <c r="C126" s="198"/>
      <c r="D126" s="199" t="s">
        <v>71</v>
      </c>
      <c r="E126" s="211" t="s">
        <v>193</v>
      </c>
      <c r="F126" s="211" t="s">
        <v>576</v>
      </c>
      <c r="G126" s="198"/>
      <c r="H126" s="198"/>
      <c r="I126" s="201"/>
      <c r="J126" s="212">
        <f>BK126</f>
        <v>0</v>
      </c>
      <c r="K126" s="198"/>
      <c r="L126" s="203"/>
      <c r="M126" s="204"/>
      <c r="N126" s="205"/>
      <c r="O126" s="205"/>
      <c r="P126" s="206">
        <f>SUM(P127:P194)</f>
        <v>0</v>
      </c>
      <c r="Q126" s="205"/>
      <c r="R126" s="206">
        <f>SUM(R127:R194)</f>
        <v>10.518234999999999</v>
      </c>
      <c r="S126" s="205"/>
      <c r="T126" s="207">
        <f>SUM(T127:T194)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79</v>
      </c>
      <c r="AT126" s="209" t="s">
        <v>71</v>
      </c>
      <c r="AU126" s="209" t="s">
        <v>79</v>
      </c>
      <c r="AY126" s="208" t="s">
        <v>152</v>
      </c>
      <c r="BK126" s="210">
        <f>SUM(BK127:BK194)</f>
        <v>0</v>
      </c>
    </row>
    <row r="127" s="2" customFormat="1" ht="24.15" customHeight="1">
      <c r="A127" s="39"/>
      <c r="B127" s="40"/>
      <c r="C127" s="213" t="s">
        <v>231</v>
      </c>
      <c r="D127" s="213" t="s">
        <v>154</v>
      </c>
      <c r="E127" s="214" t="s">
        <v>577</v>
      </c>
      <c r="F127" s="215" t="s">
        <v>578</v>
      </c>
      <c r="G127" s="216" t="s">
        <v>311</v>
      </c>
      <c r="H127" s="217">
        <v>35</v>
      </c>
      <c r="I127" s="218"/>
      <c r="J127" s="219">
        <f>ROUND(I127*H127,2)</f>
        <v>0</v>
      </c>
      <c r="K127" s="215" t="s">
        <v>158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2.0000000000000002E-05</v>
      </c>
      <c r="R127" s="222">
        <f>Q127*H127</f>
        <v>0.0007000000000000001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159</v>
      </c>
      <c r="AT127" s="224" t="s">
        <v>154</v>
      </c>
      <c r="AU127" s="224" t="s">
        <v>81</v>
      </c>
      <c r="AY127" s="18" t="s">
        <v>152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159</v>
      </c>
      <c r="BM127" s="224" t="s">
        <v>579</v>
      </c>
    </row>
    <row r="128" s="2" customFormat="1">
      <c r="A128" s="39"/>
      <c r="B128" s="40"/>
      <c r="C128" s="41"/>
      <c r="D128" s="226" t="s">
        <v>161</v>
      </c>
      <c r="E128" s="41"/>
      <c r="F128" s="227" t="s">
        <v>580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161</v>
      </c>
      <c r="AU128" s="18" t="s">
        <v>81</v>
      </c>
    </row>
    <row r="129" s="2" customFormat="1" ht="24.15" customHeight="1">
      <c r="A129" s="39"/>
      <c r="B129" s="40"/>
      <c r="C129" s="256" t="s">
        <v>236</v>
      </c>
      <c r="D129" s="256" t="s">
        <v>387</v>
      </c>
      <c r="E129" s="257" t="s">
        <v>581</v>
      </c>
      <c r="F129" s="258" t="s">
        <v>582</v>
      </c>
      <c r="G129" s="259" t="s">
        <v>311</v>
      </c>
      <c r="H129" s="260">
        <v>35</v>
      </c>
      <c r="I129" s="261"/>
      <c r="J129" s="262">
        <f>ROUND(I129*H129,2)</f>
        <v>0</v>
      </c>
      <c r="K129" s="258" t="s">
        <v>158</v>
      </c>
      <c r="L129" s="263"/>
      <c r="M129" s="264" t="s">
        <v>19</v>
      </c>
      <c r="N129" s="265" t="s">
        <v>43</v>
      </c>
      <c r="O129" s="85"/>
      <c r="P129" s="222">
        <f>O129*H129</f>
        <v>0</v>
      </c>
      <c r="Q129" s="222">
        <v>0.0036600000000000001</v>
      </c>
      <c r="R129" s="222">
        <f>Q129*H129</f>
        <v>0.12809999999999999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193</v>
      </c>
      <c r="AT129" s="224" t="s">
        <v>387</v>
      </c>
      <c r="AU129" s="224" t="s">
        <v>81</v>
      </c>
      <c r="AY129" s="18" t="s">
        <v>152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159</v>
      </c>
      <c r="BM129" s="224" t="s">
        <v>583</v>
      </c>
    </row>
    <row r="130" s="2" customFormat="1">
      <c r="A130" s="39"/>
      <c r="B130" s="40"/>
      <c r="C130" s="41"/>
      <c r="D130" s="226" t="s">
        <v>163</v>
      </c>
      <c r="E130" s="41"/>
      <c r="F130" s="227" t="s">
        <v>584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163</v>
      </c>
      <c r="AU130" s="18" t="s">
        <v>81</v>
      </c>
    </row>
    <row r="131" s="2" customFormat="1" ht="24.15" customHeight="1">
      <c r="A131" s="39"/>
      <c r="B131" s="40"/>
      <c r="C131" s="213" t="s">
        <v>240</v>
      </c>
      <c r="D131" s="213" t="s">
        <v>154</v>
      </c>
      <c r="E131" s="214" t="s">
        <v>585</v>
      </c>
      <c r="F131" s="215" t="s">
        <v>586</v>
      </c>
      <c r="G131" s="216" t="s">
        <v>311</v>
      </c>
      <c r="H131" s="217">
        <v>10</v>
      </c>
      <c r="I131" s="218"/>
      <c r="J131" s="219">
        <f>ROUND(I131*H131,2)</f>
        <v>0</v>
      </c>
      <c r="K131" s="215" t="s">
        <v>158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1.0000000000000001E-05</v>
      </c>
      <c r="R131" s="222">
        <f>Q131*H131</f>
        <v>0.00010000000000000001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159</v>
      </c>
      <c r="AT131" s="224" t="s">
        <v>154</v>
      </c>
      <c r="AU131" s="224" t="s">
        <v>81</v>
      </c>
      <c r="AY131" s="18" t="s">
        <v>152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159</v>
      </c>
      <c r="BM131" s="224" t="s">
        <v>587</v>
      </c>
    </row>
    <row r="132" s="2" customFormat="1">
      <c r="A132" s="39"/>
      <c r="B132" s="40"/>
      <c r="C132" s="41"/>
      <c r="D132" s="226" t="s">
        <v>161</v>
      </c>
      <c r="E132" s="41"/>
      <c r="F132" s="227" t="s">
        <v>580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161</v>
      </c>
      <c r="AU132" s="18" t="s">
        <v>81</v>
      </c>
    </row>
    <row r="133" s="2" customFormat="1" ht="24.15" customHeight="1">
      <c r="A133" s="39"/>
      <c r="B133" s="40"/>
      <c r="C133" s="256" t="s">
        <v>246</v>
      </c>
      <c r="D133" s="256" t="s">
        <v>387</v>
      </c>
      <c r="E133" s="257" t="s">
        <v>588</v>
      </c>
      <c r="F133" s="258" t="s">
        <v>589</v>
      </c>
      <c r="G133" s="259" t="s">
        <v>311</v>
      </c>
      <c r="H133" s="260">
        <v>10.15</v>
      </c>
      <c r="I133" s="261"/>
      <c r="J133" s="262">
        <f>ROUND(I133*H133,2)</f>
        <v>0</v>
      </c>
      <c r="K133" s="258" t="s">
        <v>158</v>
      </c>
      <c r="L133" s="263"/>
      <c r="M133" s="264" t="s">
        <v>19</v>
      </c>
      <c r="N133" s="265" t="s">
        <v>43</v>
      </c>
      <c r="O133" s="85"/>
      <c r="P133" s="222">
        <f>O133*H133</f>
        <v>0</v>
      </c>
      <c r="Q133" s="222">
        <v>0.0028999999999999998</v>
      </c>
      <c r="R133" s="222">
        <f>Q133*H133</f>
        <v>0.029434999999999999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193</v>
      </c>
      <c r="AT133" s="224" t="s">
        <v>387</v>
      </c>
      <c r="AU133" s="224" t="s">
        <v>81</v>
      </c>
      <c r="AY133" s="18" t="s">
        <v>152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159</v>
      </c>
      <c r="BM133" s="224" t="s">
        <v>590</v>
      </c>
    </row>
    <row r="134" s="2" customFormat="1">
      <c r="A134" s="39"/>
      <c r="B134" s="40"/>
      <c r="C134" s="41"/>
      <c r="D134" s="226" t="s">
        <v>163</v>
      </c>
      <c r="E134" s="41"/>
      <c r="F134" s="227" t="s">
        <v>584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163</v>
      </c>
      <c r="AU134" s="18" t="s">
        <v>81</v>
      </c>
    </row>
    <row r="135" s="13" customFormat="1">
      <c r="A135" s="13"/>
      <c r="B135" s="231"/>
      <c r="C135" s="232"/>
      <c r="D135" s="226" t="s">
        <v>187</v>
      </c>
      <c r="E135" s="232"/>
      <c r="F135" s="234" t="s">
        <v>591</v>
      </c>
      <c r="G135" s="232"/>
      <c r="H135" s="235">
        <v>10.15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187</v>
      </c>
      <c r="AU135" s="241" t="s">
        <v>81</v>
      </c>
      <c r="AV135" s="13" t="s">
        <v>81</v>
      </c>
      <c r="AW135" s="13" t="s">
        <v>4</v>
      </c>
      <c r="AX135" s="13" t="s">
        <v>79</v>
      </c>
      <c r="AY135" s="241" t="s">
        <v>152</v>
      </c>
    </row>
    <row r="136" s="2" customFormat="1" ht="24.15" customHeight="1">
      <c r="A136" s="39"/>
      <c r="B136" s="40"/>
      <c r="C136" s="213" t="s">
        <v>7</v>
      </c>
      <c r="D136" s="213" t="s">
        <v>154</v>
      </c>
      <c r="E136" s="214" t="s">
        <v>592</v>
      </c>
      <c r="F136" s="215" t="s">
        <v>593</v>
      </c>
      <c r="G136" s="216" t="s">
        <v>172</v>
      </c>
      <c r="H136" s="217">
        <v>3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159</v>
      </c>
      <c r="AT136" s="224" t="s">
        <v>154</v>
      </c>
      <c r="AU136" s="224" t="s">
        <v>81</v>
      </c>
      <c r="AY136" s="18" t="s">
        <v>152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159</v>
      </c>
      <c r="BM136" s="224" t="s">
        <v>594</v>
      </c>
    </row>
    <row r="137" s="2" customFormat="1" ht="14.4" customHeight="1">
      <c r="A137" s="39"/>
      <c r="B137" s="40"/>
      <c r="C137" s="213" t="s">
        <v>259</v>
      </c>
      <c r="D137" s="213" t="s">
        <v>154</v>
      </c>
      <c r="E137" s="214" t="s">
        <v>595</v>
      </c>
      <c r="F137" s="215" t="s">
        <v>596</v>
      </c>
      <c r="G137" s="216" t="s">
        <v>172</v>
      </c>
      <c r="H137" s="217">
        <v>5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159</v>
      </c>
      <c r="AT137" s="224" t="s">
        <v>154</v>
      </c>
      <c r="AU137" s="224" t="s">
        <v>81</v>
      </c>
      <c r="AY137" s="18" t="s">
        <v>152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159</v>
      </c>
      <c r="BM137" s="224" t="s">
        <v>597</v>
      </c>
    </row>
    <row r="138" s="2" customFormat="1" ht="24.15" customHeight="1">
      <c r="A138" s="39"/>
      <c r="B138" s="40"/>
      <c r="C138" s="256" t="s">
        <v>266</v>
      </c>
      <c r="D138" s="256" t="s">
        <v>387</v>
      </c>
      <c r="E138" s="257" t="s">
        <v>598</v>
      </c>
      <c r="F138" s="258" t="s">
        <v>599</v>
      </c>
      <c r="G138" s="259" t="s">
        <v>172</v>
      </c>
      <c r="H138" s="260">
        <v>2</v>
      </c>
      <c r="I138" s="261"/>
      <c r="J138" s="262">
        <f>ROUND(I138*H138,2)</f>
        <v>0</v>
      </c>
      <c r="K138" s="258" t="s">
        <v>158</v>
      </c>
      <c r="L138" s="263"/>
      <c r="M138" s="264" t="s">
        <v>19</v>
      </c>
      <c r="N138" s="265" t="s">
        <v>43</v>
      </c>
      <c r="O138" s="85"/>
      <c r="P138" s="222">
        <f>O138*H138</f>
        <v>0</v>
      </c>
      <c r="Q138" s="222">
        <v>1.29</v>
      </c>
      <c r="R138" s="222">
        <f>Q138*H138</f>
        <v>2.5800000000000001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193</v>
      </c>
      <c r="AT138" s="224" t="s">
        <v>387</v>
      </c>
      <c r="AU138" s="224" t="s">
        <v>81</v>
      </c>
      <c r="AY138" s="18" t="s">
        <v>152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159</v>
      </c>
      <c r="BM138" s="224" t="s">
        <v>600</v>
      </c>
    </row>
    <row r="139" s="2" customFormat="1">
      <c r="A139" s="39"/>
      <c r="B139" s="40"/>
      <c r="C139" s="41"/>
      <c r="D139" s="226" t="s">
        <v>163</v>
      </c>
      <c r="E139" s="41"/>
      <c r="F139" s="227" t="s">
        <v>601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163</v>
      </c>
      <c r="AU139" s="18" t="s">
        <v>81</v>
      </c>
    </row>
    <row r="140" s="2" customFormat="1" ht="14.4" customHeight="1">
      <c r="A140" s="39"/>
      <c r="B140" s="40"/>
      <c r="C140" s="256" t="s">
        <v>271</v>
      </c>
      <c r="D140" s="256" t="s">
        <v>387</v>
      </c>
      <c r="E140" s="257" t="s">
        <v>602</v>
      </c>
      <c r="F140" s="258" t="s">
        <v>603</v>
      </c>
      <c r="G140" s="259" t="s">
        <v>172</v>
      </c>
      <c r="H140" s="260">
        <v>1</v>
      </c>
      <c r="I140" s="261"/>
      <c r="J140" s="262">
        <f>ROUND(I140*H140,2)</f>
        <v>0</v>
      </c>
      <c r="K140" s="258" t="s">
        <v>158</v>
      </c>
      <c r="L140" s="263"/>
      <c r="M140" s="264" t="s">
        <v>19</v>
      </c>
      <c r="N140" s="265" t="s">
        <v>43</v>
      </c>
      <c r="O140" s="85"/>
      <c r="P140" s="222">
        <f>O140*H140</f>
        <v>0</v>
      </c>
      <c r="Q140" s="222">
        <v>1.817</v>
      </c>
      <c r="R140" s="222">
        <f>Q140*H140</f>
        <v>1.817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193</v>
      </c>
      <c r="AT140" s="224" t="s">
        <v>387</v>
      </c>
      <c r="AU140" s="224" t="s">
        <v>81</v>
      </c>
      <c r="AY140" s="18" t="s">
        <v>152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159</v>
      </c>
      <c r="BM140" s="224" t="s">
        <v>604</v>
      </c>
    </row>
    <row r="141" s="2" customFormat="1">
      <c r="A141" s="39"/>
      <c r="B141" s="40"/>
      <c r="C141" s="41"/>
      <c r="D141" s="226" t="s">
        <v>163</v>
      </c>
      <c r="E141" s="41"/>
      <c r="F141" s="227" t="s">
        <v>601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163</v>
      </c>
      <c r="AU141" s="18" t="s">
        <v>81</v>
      </c>
    </row>
    <row r="142" s="2" customFormat="1" ht="24.15" customHeight="1">
      <c r="A142" s="39"/>
      <c r="B142" s="40"/>
      <c r="C142" s="256" t="s">
        <v>277</v>
      </c>
      <c r="D142" s="256" t="s">
        <v>387</v>
      </c>
      <c r="E142" s="257" t="s">
        <v>605</v>
      </c>
      <c r="F142" s="258" t="s">
        <v>606</v>
      </c>
      <c r="G142" s="259" t="s">
        <v>172</v>
      </c>
      <c r="H142" s="260">
        <v>2</v>
      </c>
      <c r="I142" s="261"/>
      <c r="J142" s="262">
        <f>ROUND(I142*H142,2)</f>
        <v>0</v>
      </c>
      <c r="K142" s="258" t="s">
        <v>158</v>
      </c>
      <c r="L142" s="263"/>
      <c r="M142" s="264" t="s">
        <v>19</v>
      </c>
      <c r="N142" s="265" t="s">
        <v>43</v>
      </c>
      <c r="O142" s="85"/>
      <c r="P142" s="222">
        <f>O142*H142</f>
        <v>0</v>
      </c>
      <c r="Q142" s="222">
        <v>0.0030000000000000001</v>
      </c>
      <c r="R142" s="222">
        <f>Q142*H142</f>
        <v>0.0060000000000000001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193</v>
      </c>
      <c r="AT142" s="224" t="s">
        <v>387</v>
      </c>
      <c r="AU142" s="224" t="s">
        <v>81</v>
      </c>
      <c r="AY142" s="18" t="s">
        <v>152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159</v>
      </c>
      <c r="BM142" s="224" t="s">
        <v>607</v>
      </c>
    </row>
    <row r="143" s="2" customFormat="1">
      <c r="A143" s="39"/>
      <c r="B143" s="40"/>
      <c r="C143" s="41"/>
      <c r="D143" s="226" t="s">
        <v>163</v>
      </c>
      <c r="E143" s="41"/>
      <c r="F143" s="227" t="s">
        <v>601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163</v>
      </c>
      <c r="AU143" s="18" t="s">
        <v>81</v>
      </c>
    </row>
    <row r="144" s="2" customFormat="1" ht="24.15" customHeight="1">
      <c r="A144" s="39"/>
      <c r="B144" s="40"/>
      <c r="C144" s="256" t="s">
        <v>290</v>
      </c>
      <c r="D144" s="256" t="s">
        <v>387</v>
      </c>
      <c r="E144" s="257" t="s">
        <v>608</v>
      </c>
      <c r="F144" s="258" t="s">
        <v>609</v>
      </c>
      <c r="G144" s="259" t="s">
        <v>172</v>
      </c>
      <c r="H144" s="260">
        <v>5</v>
      </c>
      <c r="I144" s="261"/>
      <c r="J144" s="262">
        <f>ROUND(I144*H144,2)</f>
        <v>0</v>
      </c>
      <c r="K144" s="258" t="s">
        <v>158</v>
      </c>
      <c r="L144" s="263"/>
      <c r="M144" s="264" t="s">
        <v>19</v>
      </c>
      <c r="N144" s="265" t="s">
        <v>43</v>
      </c>
      <c r="O144" s="85"/>
      <c r="P144" s="222">
        <f>O144*H144</f>
        <v>0</v>
      </c>
      <c r="Q144" s="222">
        <v>0.002</v>
      </c>
      <c r="R144" s="222">
        <f>Q144*H144</f>
        <v>0.01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193</v>
      </c>
      <c r="AT144" s="224" t="s">
        <v>387</v>
      </c>
      <c r="AU144" s="224" t="s">
        <v>81</v>
      </c>
      <c r="AY144" s="18" t="s">
        <v>152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159</v>
      </c>
      <c r="BM144" s="224" t="s">
        <v>610</v>
      </c>
    </row>
    <row r="145" s="2" customFormat="1">
      <c r="A145" s="39"/>
      <c r="B145" s="40"/>
      <c r="C145" s="41"/>
      <c r="D145" s="226" t="s">
        <v>163</v>
      </c>
      <c r="E145" s="41"/>
      <c r="F145" s="227" t="s">
        <v>601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163</v>
      </c>
      <c r="AU145" s="18" t="s">
        <v>81</v>
      </c>
    </row>
    <row r="146" s="2" customFormat="1" ht="24.15" customHeight="1">
      <c r="A146" s="39"/>
      <c r="B146" s="40"/>
      <c r="C146" s="256" t="s">
        <v>295</v>
      </c>
      <c r="D146" s="256" t="s">
        <v>387</v>
      </c>
      <c r="E146" s="257" t="s">
        <v>611</v>
      </c>
      <c r="F146" s="258" t="s">
        <v>612</v>
      </c>
      <c r="G146" s="259" t="s">
        <v>172</v>
      </c>
      <c r="H146" s="260">
        <v>2</v>
      </c>
      <c r="I146" s="261"/>
      <c r="J146" s="262">
        <f>ROUND(I146*H146,2)</f>
        <v>0</v>
      </c>
      <c r="K146" s="258" t="s">
        <v>158</v>
      </c>
      <c r="L146" s="263"/>
      <c r="M146" s="264" t="s">
        <v>19</v>
      </c>
      <c r="N146" s="265" t="s">
        <v>43</v>
      </c>
      <c r="O146" s="85"/>
      <c r="P146" s="222">
        <f>O146*H146</f>
        <v>0</v>
      </c>
      <c r="Q146" s="222">
        <v>0.050999999999999997</v>
      </c>
      <c r="R146" s="222">
        <f>Q146*H146</f>
        <v>0.10199999999999999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193</v>
      </c>
      <c r="AT146" s="224" t="s">
        <v>387</v>
      </c>
      <c r="AU146" s="224" t="s">
        <v>81</v>
      </c>
      <c r="AY146" s="18" t="s">
        <v>152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159</v>
      </c>
      <c r="BM146" s="224" t="s">
        <v>613</v>
      </c>
    </row>
    <row r="147" s="2" customFormat="1">
      <c r="A147" s="39"/>
      <c r="B147" s="40"/>
      <c r="C147" s="41"/>
      <c r="D147" s="226" t="s">
        <v>163</v>
      </c>
      <c r="E147" s="41"/>
      <c r="F147" s="227" t="s">
        <v>601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163</v>
      </c>
      <c r="AU147" s="18" t="s">
        <v>81</v>
      </c>
    </row>
    <row r="148" s="2" customFormat="1" ht="24.15" customHeight="1">
      <c r="A148" s="39"/>
      <c r="B148" s="40"/>
      <c r="C148" s="256" t="s">
        <v>300</v>
      </c>
      <c r="D148" s="256" t="s">
        <v>387</v>
      </c>
      <c r="E148" s="257" t="s">
        <v>614</v>
      </c>
      <c r="F148" s="258" t="s">
        <v>615</v>
      </c>
      <c r="G148" s="259" t="s">
        <v>172</v>
      </c>
      <c r="H148" s="260">
        <v>1</v>
      </c>
      <c r="I148" s="261"/>
      <c r="J148" s="262">
        <f>ROUND(I148*H148,2)</f>
        <v>0</v>
      </c>
      <c r="K148" s="258" t="s">
        <v>158</v>
      </c>
      <c r="L148" s="263"/>
      <c r="M148" s="264" t="s">
        <v>19</v>
      </c>
      <c r="N148" s="265" t="s">
        <v>43</v>
      </c>
      <c r="O148" s="85"/>
      <c r="P148" s="222">
        <f>O148*H148</f>
        <v>0</v>
      </c>
      <c r="Q148" s="222">
        <v>0.040000000000000001</v>
      </c>
      <c r="R148" s="222">
        <f>Q148*H148</f>
        <v>0.040000000000000001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193</v>
      </c>
      <c r="AT148" s="224" t="s">
        <v>387</v>
      </c>
      <c r="AU148" s="224" t="s">
        <v>81</v>
      </c>
      <c r="AY148" s="18" t="s">
        <v>152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159</v>
      </c>
      <c r="BM148" s="224" t="s">
        <v>616</v>
      </c>
    </row>
    <row r="149" s="2" customFormat="1">
      <c r="A149" s="39"/>
      <c r="B149" s="40"/>
      <c r="C149" s="41"/>
      <c r="D149" s="226" t="s">
        <v>163</v>
      </c>
      <c r="E149" s="41"/>
      <c r="F149" s="227" t="s">
        <v>601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163</v>
      </c>
      <c r="AU149" s="18" t="s">
        <v>81</v>
      </c>
    </row>
    <row r="150" s="2" customFormat="1" ht="24.15" customHeight="1">
      <c r="A150" s="39"/>
      <c r="B150" s="40"/>
      <c r="C150" s="256" t="s">
        <v>308</v>
      </c>
      <c r="D150" s="256" t="s">
        <v>387</v>
      </c>
      <c r="E150" s="257" t="s">
        <v>617</v>
      </c>
      <c r="F150" s="258" t="s">
        <v>618</v>
      </c>
      <c r="G150" s="259" t="s">
        <v>172</v>
      </c>
      <c r="H150" s="260">
        <v>2</v>
      </c>
      <c r="I150" s="261"/>
      <c r="J150" s="262">
        <f>ROUND(I150*H150,2)</f>
        <v>0</v>
      </c>
      <c r="K150" s="258" t="s">
        <v>158</v>
      </c>
      <c r="L150" s="263"/>
      <c r="M150" s="264" t="s">
        <v>19</v>
      </c>
      <c r="N150" s="265" t="s">
        <v>43</v>
      </c>
      <c r="O150" s="85"/>
      <c r="P150" s="222">
        <f>O150*H150</f>
        <v>0</v>
      </c>
      <c r="Q150" s="222">
        <v>0.068000000000000005</v>
      </c>
      <c r="R150" s="222">
        <f>Q150*H150</f>
        <v>0.13600000000000001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193</v>
      </c>
      <c r="AT150" s="224" t="s">
        <v>387</v>
      </c>
      <c r="AU150" s="224" t="s">
        <v>81</v>
      </c>
      <c r="AY150" s="18" t="s">
        <v>152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159</v>
      </c>
      <c r="BM150" s="224" t="s">
        <v>619</v>
      </c>
    </row>
    <row r="151" s="2" customFormat="1">
      <c r="A151" s="39"/>
      <c r="B151" s="40"/>
      <c r="C151" s="41"/>
      <c r="D151" s="226" t="s">
        <v>163</v>
      </c>
      <c r="E151" s="41"/>
      <c r="F151" s="227" t="s">
        <v>601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163</v>
      </c>
      <c r="AU151" s="18" t="s">
        <v>81</v>
      </c>
    </row>
    <row r="152" s="2" customFormat="1" ht="24.15" customHeight="1">
      <c r="A152" s="39"/>
      <c r="B152" s="40"/>
      <c r="C152" s="256" t="s">
        <v>314</v>
      </c>
      <c r="D152" s="256" t="s">
        <v>387</v>
      </c>
      <c r="E152" s="257" t="s">
        <v>620</v>
      </c>
      <c r="F152" s="258" t="s">
        <v>621</v>
      </c>
      <c r="G152" s="259" t="s">
        <v>172</v>
      </c>
      <c r="H152" s="260">
        <v>2</v>
      </c>
      <c r="I152" s="261"/>
      <c r="J152" s="262">
        <f>ROUND(I152*H152,2)</f>
        <v>0</v>
      </c>
      <c r="K152" s="258" t="s">
        <v>158</v>
      </c>
      <c r="L152" s="263"/>
      <c r="M152" s="264" t="s">
        <v>19</v>
      </c>
      <c r="N152" s="265" t="s">
        <v>43</v>
      </c>
      <c r="O152" s="85"/>
      <c r="P152" s="222">
        <f>O152*H152</f>
        <v>0</v>
      </c>
      <c r="Q152" s="222">
        <v>0.58499999999999996</v>
      </c>
      <c r="R152" s="222">
        <f>Q152*H152</f>
        <v>1.1699999999999999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193</v>
      </c>
      <c r="AT152" s="224" t="s">
        <v>387</v>
      </c>
      <c r="AU152" s="224" t="s">
        <v>81</v>
      </c>
      <c r="AY152" s="18" t="s">
        <v>152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159</v>
      </c>
      <c r="BM152" s="224" t="s">
        <v>622</v>
      </c>
    </row>
    <row r="153" s="2" customFormat="1">
      <c r="A153" s="39"/>
      <c r="B153" s="40"/>
      <c r="C153" s="41"/>
      <c r="D153" s="226" t="s">
        <v>163</v>
      </c>
      <c r="E153" s="41"/>
      <c r="F153" s="227" t="s">
        <v>601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163</v>
      </c>
      <c r="AU153" s="18" t="s">
        <v>81</v>
      </c>
    </row>
    <row r="154" s="2" customFormat="1" ht="14.4" customHeight="1">
      <c r="A154" s="39"/>
      <c r="B154" s="40"/>
      <c r="C154" s="256" t="s">
        <v>320</v>
      </c>
      <c r="D154" s="256" t="s">
        <v>387</v>
      </c>
      <c r="E154" s="257" t="s">
        <v>623</v>
      </c>
      <c r="F154" s="258" t="s">
        <v>624</v>
      </c>
      <c r="G154" s="259" t="s">
        <v>172</v>
      </c>
      <c r="H154" s="260">
        <v>2</v>
      </c>
      <c r="I154" s="261"/>
      <c r="J154" s="262">
        <f>ROUND(I154*H154,2)</f>
        <v>0</v>
      </c>
      <c r="K154" s="258" t="s">
        <v>158</v>
      </c>
      <c r="L154" s="263"/>
      <c r="M154" s="264" t="s">
        <v>19</v>
      </c>
      <c r="N154" s="265" t="s">
        <v>43</v>
      </c>
      <c r="O154" s="85"/>
      <c r="P154" s="222">
        <f>O154*H154</f>
        <v>0</v>
      </c>
      <c r="Q154" s="222">
        <v>0.185</v>
      </c>
      <c r="R154" s="222">
        <f>Q154*H154</f>
        <v>0.37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193</v>
      </c>
      <c r="AT154" s="224" t="s">
        <v>387</v>
      </c>
      <c r="AU154" s="224" t="s">
        <v>81</v>
      </c>
      <c r="AY154" s="18" t="s">
        <v>152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159</v>
      </c>
      <c r="BM154" s="224" t="s">
        <v>625</v>
      </c>
    </row>
    <row r="155" s="2" customFormat="1">
      <c r="A155" s="39"/>
      <c r="B155" s="40"/>
      <c r="C155" s="41"/>
      <c r="D155" s="226" t="s">
        <v>163</v>
      </c>
      <c r="E155" s="41"/>
      <c r="F155" s="227" t="s">
        <v>601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163</v>
      </c>
      <c r="AU155" s="18" t="s">
        <v>81</v>
      </c>
    </row>
    <row r="156" s="2" customFormat="1" ht="14.4" customHeight="1">
      <c r="A156" s="39"/>
      <c r="B156" s="40"/>
      <c r="C156" s="256" t="s">
        <v>325</v>
      </c>
      <c r="D156" s="256" t="s">
        <v>387</v>
      </c>
      <c r="E156" s="257" t="s">
        <v>626</v>
      </c>
      <c r="F156" s="258" t="s">
        <v>627</v>
      </c>
      <c r="G156" s="259" t="s">
        <v>172</v>
      </c>
      <c r="H156" s="260">
        <v>1</v>
      </c>
      <c r="I156" s="261"/>
      <c r="J156" s="262">
        <f>ROUND(I156*H156,2)</f>
        <v>0</v>
      </c>
      <c r="K156" s="258" t="s">
        <v>158</v>
      </c>
      <c r="L156" s="263"/>
      <c r="M156" s="264" t="s">
        <v>19</v>
      </c>
      <c r="N156" s="265" t="s">
        <v>43</v>
      </c>
      <c r="O156" s="85"/>
      <c r="P156" s="222">
        <f>O156*H156</f>
        <v>0</v>
      </c>
      <c r="Q156" s="222">
        <v>0.37</v>
      </c>
      <c r="R156" s="222">
        <f>Q156*H156</f>
        <v>0.37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193</v>
      </c>
      <c r="AT156" s="224" t="s">
        <v>387</v>
      </c>
      <c r="AU156" s="224" t="s">
        <v>81</v>
      </c>
      <c r="AY156" s="18" t="s">
        <v>152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159</v>
      </c>
      <c r="BM156" s="224" t="s">
        <v>628</v>
      </c>
    </row>
    <row r="157" s="2" customFormat="1">
      <c r="A157" s="39"/>
      <c r="B157" s="40"/>
      <c r="C157" s="41"/>
      <c r="D157" s="226" t="s">
        <v>163</v>
      </c>
      <c r="E157" s="41"/>
      <c r="F157" s="227" t="s">
        <v>601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163</v>
      </c>
      <c r="AU157" s="18" t="s">
        <v>81</v>
      </c>
    </row>
    <row r="158" s="2" customFormat="1" ht="14.4" customHeight="1">
      <c r="A158" s="39"/>
      <c r="B158" s="40"/>
      <c r="C158" s="256" t="s">
        <v>330</v>
      </c>
      <c r="D158" s="256" t="s">
        <v>387</v>
      </c>
      <c r="E158" s="257" t="s">
        <v>629</v>
      </c>
      <c r="F158" s="258" t="s">
        <v>630</v>
      </c>
      <c r="G158" s="259" t="s">
        <v>172</v>
      </c>
      <c r="H158" s="260">
        <v>1</v>
      </c>
      <c r="I158" s="261"/>
      <c r="J158" s="262">
        <f>ROUND(I158*H158,2)</f>
        <v>0</v>
      </c>
      <c r="K158" s="258" t="s">
        <v>158</v>
      </c>
      <c r="L158" s="263"/>
      <c r="M158" s="264" t="s">
        <v>19</v>
      </c>
      <c r="N158" s="265" t="s">
        <v>43</v>
      </c>
      <c r="O158" s="85"/>
      <c r="P158" s="222">
        <f>O158*H158</f>
        <v>0</v>
      </c>
      <c r="Q158" s="222">
        <v>0.50600000000000001</v>
      </c>
      <c r="R158" s="222">
        <f>Q158*H158</f>
        <v>0.50600000000000001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193</v>
      </c>
      <c r="AT158" s="224" t="s">
        <v>387</v>
      </c>
      <c r="AU158" s="224" t="s">
        <v>81</v>
      </c>
      <c r="AY158" s="18" t="s">
        <v>152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159</v>
      </c>
      <c r="BM158" s="224" t="s">
        <v>631</v>
      </c>
    </row>
    <row r="159" s="2" customFormat="1">
      <c r="A159" s="39"/>
      <c r="B159" s="40"/>
      <c r="C159" s="41"/>
      <c r="D159" s="226" t="s">
        <v>163</v>
      </c>
      <c r="E159" s="41"/>
      <c r="F159" s="227" t="s">
        <v>601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163</v>
      </c>
      <c r="AU159" s="18" t="s">
        <v>81</v>
      </c>
    </row>
    <row r="160" s="2" customFormat="1" ht="24.15" customHeight="1">
      <c r="A160" s="39"/>
      <c r="B160" s="40"/>
      <c r="C160" s="256" t="s">
        <v>335</v>
      </c>
      <c r="D160" s="256" t="s">
        <v>387</v>
      </c>
      <c r="E160" s="257" t="s">
        <v>632</v>
      </c>
      <c r="F160" s="258" t="s">
        <v>633</v>
      </c>
      <c r="G160" s="259" t="s">
        <v>172</v>
      </c>
      <c r="H160" s="260">
        <v>3</v>
      </c>
      <c r="I160" s="261"/>
      <c r="J160" s="262">
        <f>ROUND(I160*H160,2)</f>
        <v>0</v>
      </c>
      <c r="K160" s="258" t="s">
        <v>158</v>
      </c>
      <c r="L160" s="263"/>
      <c r="M160" s="264" t="s">
        <v>19</v>
      </c>
      <c r="N160" s="265" t="s">
        <v>43</v>
      </c>
      <c r="O160" s="85"/>
      <c r="P160" s="222">
        <f>O160*H160</f>
        <v>0</v>
      </c>
      <c r="Q160" s="222">
        <v>0.079000000000000001</v>
      </c>
      <c r="R160" s="222">
        <f>Q160*H160</f>
        <v>0.23699999999999999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193</v>
      </c>
      <c r="AT160" s="224" t="s">
        <v>387</v>
      </c>
      <c r="AU160" s="224" t="s">
        <v>81</v>
      </c>
      <c r="AY160" s="18" t="s">
        <v>152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159</v>
      </c>
      <c r="BM160" s="224" t="s">
        <v>634</v>
      </c>
    </row>
    <row r="161" s="2" customFormat="1">
      <c r="A161" s="39"/>
      <c r="B161" s="40"/>
      <c r="C161" s="41"/>
      <c r="D161" s="226" t="s">
        <v>163</v>
      </c>
      <c r="E161" s="41"/>
      <c r="F161" s="227" t="s">
        <v>601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163</v>
      </c>
      <c r="AU161" s="18" t="s">
        <v>81</v>
      </c>
    </row>
    <row r="162" s="2" customFormat="1" ht="24.15" customHeight="1">
      <c r="A162" s="39"/>
      <c r="B162" s="40"/>
      <c r="C162" s="256" t="s">
        <v>340</v>
      </c>
      <c r="D162" s="256" t="s">
        <v>387</v>
      </c>
      <c r="E162" s="257" t="s">
        <v>635</v>
      </c>
      <c r="F162" s="258" t="s">
        <v>636</v>
      </c>
      <c r="G162" s="259" t="s">
        <v>172</v>
      </c>
      <c r="H162" s="260">
        <v>1</v>
      </c>
      <c r="I162" s="261"/>
      <c r="J162" s="262">
        <f>ROUND(I162*H162,2)</f>
        <v>0</v>
      </c>
      <c r="K162" s="258" t="s">
        <v>158</v>
      </c>
      <c r="L162" s="263"/>
      <c r="M162" s="264" t="s">
        <v>19</v>
      </c>
      <c r="N162" s="265" t="s">
        <v>43</v>
      </c>
      <c r="O162" s="85"/>
      <c r="P162" s="222">
        <f>O162*H162</f>
        <v>0</v>
      </c>
      <c r="Q162" s="222">
        <v>0.44900000000000001</v>
      </c>
      <c r="R162" s="222">
        <f>Q162*H162</f>
        <v>0.44900000000000001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193</v>
      </c>
      <c r="AT162" s="224" t="s">
        <v>387</v>
      </c>
      <c r="AU162" s="224" t="s">
        <v>81</v>
      </c>
      <c r="AY162" s="18" t="s">
        <v>152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159</v>
      </c>
      <c r="BM162" s="224" t="s">
        <v>637</v>
      </c>
    </row>
    <row r="163" s="2" customFormat="1">
      <c r="A163" s="39"/>
      <c r="B163" s="40"/>
      <c r="C163" s="41"/>
      <c r="D163" s="226" t="s">
        <v>163</v>
      </c>
      <c r="E163" s="41"/>
      <c r="F163" s="227" t="s">
        <v>601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163</v>
      </c>
      <c r="AU163" s="18" t="s">
        <v>81</v>
      </c>
    </row>
    <row r="164" s="2" customFormat="1" ht="14.4" customHeight="1">
      <c r="A164" s="39"/>
      <c r="B164" s="40"/>
      <c r="C164" s="213" t="s">
        <v>344</v>
      </c>
      <c r="D164" s="213" t="s">
        <v>154</v>
      </c>
      <c r="E164" s="214" t="s">
        <v>638</v>
      </c>
      <c r="F164" s="215" t="s">
        <v>639</v>
      </c>
      <c r="G164" s="216" t="s">
        <v>172</v>
      </c>
      <c r="H164" s="217">
        <v>3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159</v>
      </c>
      <c r="AT164" s="224" t="s">
        <v>154</v>
      </c>
      <c r="AU164" s="224" t="s">
        <v>81</v>
      </c>
      <c r="AY164" s="18" t="s">
        <v>152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159</v>
      </c>
      <c r="BM164" s="224" t="s">
        <v>640</v>
      </c>
    </row>
    <row r="165" s="2" customFormat="1" ht="37.8" customHeight="1">
      <c r="A165" s="39"/>
      <c r="B165" s="40"/>
      <c r="C165" s="213" t="s">
        <v>351</v>
      </c>
      <c r="D165" s="213" t="s">
        <v>154</v>
      </c>
      <c r="E165" s="214" t="s">
        <v>641</v>
      </c>
      <c r="F165" s="215" t="s">
        <v>642</v>
      </c>
      <c r="G165" s="216" t="s">
        <v>172</v>
      </c>
      <c r="H165" s="217">
        <v>2</v>
      </c>
      <c r="I165" s="218"/>
      <c r="J165" s="219">
        <f>ROUND(I165*H165,2)</f>
        <v>0</v>
      </c>
      <c r="K165" s="215" t="s">
        <v>158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159</v>
      </c>
      <c r="AT165" s="224" t="s">
        <v>154</v>
      </c>
      <c r="AU165" s="224" t="s">
        <v>81</v>
      </c>
      <c r="AY165" s="18" t="s">
        <v>152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159</v>
      </c>
      <c r="BM165" s="224" t="s">
        <v>643</v>
      </c>
    </row>
    <row r="166" s="2" customFormat="1">
      <c r="A166" s="39"/>
      <c r="B166" s="40"/>
      <c r="C166" s="41"/>
      <c r="D166" s="226" t="s">
        <v>161</v>
      </c>
      <c r="E166" s="41"/>
      <c r="F166" s="227" t="s">
        <v>644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161</v>
      </c>
      <c r="AU166" s="18" t="s">
        <v>81</v>
      </c>
    </row>
    <row r="167" s="2" customFormat="1" ht="14.4" customHeight="1">
      <c r="A167" s="39"/>
      <c r="B167" s="40"/>
      <c r="C167" s="256" t="s">
        <v>358</v>
      </c>
      <c r="D167" s="256" t="s">
        <v>387</v>
      </c>
      <c r="E167" s="257" t="s">
        <v>645</v>
      </c>
      <c r="F167" s="258" t="s">
        <v>646</v>
      </c>
      <c r="G167" s="259" t="s">
        <v>172</v>
      </c>
      <c r="H167" s="260">
        <v>2</v>
      </c>
      <c r="I167" s="261"/>
      <c r="J167" s="262">
        <f>ROUND(I167*H167,2)</f>
        <v>0</v>
      </c>
      <c r="K167" s="258" t="s">
        <v>158</v>
      </c>
      <c r="L167" s="263"/>
      <c r="M167" s="264" t="s">
        <v>19</v>
      </c>
      <c r="N167" s="265" t="s">
        <v>43</v>
      </c>
      <c r="O167" s="85"/>
      <c r="P167" s="222">
        <f>O167*H167</f>
        <v>0</v>
      </c>
      <c r="Q167" s="222">
        <v>0.0050000000000000001</v>
      </c>
      <c r="R167" s="222">
        <f>Q167*H167</f>
        <v>0.01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193</v>
      </c>
      <c r="AT167" s="224" t="s">
        <v>387</v>
      </c>
      <c r="AU167" s="224" t="s">
        <v>81</v>
      </c>
      <c r="AY167" s="18" t="s">
        <v>152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159</v>
      </c>
      <c r="BM167" s="224" t="s">
        <v>647</v>
      </c>
    </row>
    <row r="168" s="2" customFormat="1" ht="24.15" customHeight="1">
      <c r="A168" s="39"/>
      <c r="B168" s="40"/>
      <c r="C168" s="213" t="s">
        <v>363</v>
      </c>
      <c r="D168" s="213" t="s">
        <v>154</v>
      </c>
      <c r="E168" s="214" t="s">
        <v>648</v>
      </c>
      <c r="F168" s="215" t="s">
        <v>649</v>
      </c>
      <c r="G168" s="216" t="s">
        <v>172</v>
      </c>
      <c r="H168" s="217">
        <v>2</v>
      </c>
      <c r="I168" s="218"/>
      <c r="J168" s="219">
        <f>ROUND(I168*H168,2)</f>
        <v>0</v>
      </c>
      <c r="K168" s="215" t="s">
        <v>158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0.45937</v>
      </c>
      <c r="R168" s="222">
        <f>Q168*H168</f>
        <v>0.91874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159</v>
      </c>
      <c r="AT168" s="224" t="s">
        <v>154</v>
      </c>
      <c r="AU168" s="224" t="s">
        <v>81</v>
      </c>
      <c r="AY168" s="18" t="s">
        <v>152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159</v>
      </c>
      <c r="BM168" s="224" t="s">
        <v>650</v>
      </c>
    </row>
    <row r="169" s="2" customFormat="1">
      <c r="A169" s="39"/>
      <c r="B169" s="40"/>
      <c r="C169" s="41"/>
      <c r="D169" s="226" t="s">
        <v>161</v>
      </c>
      <c r="E169" s="41"/>
      <c r="F169" s="227" t="s">
        <v>651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161</v>
      </c>
      <c r="AU169" s="18" t="s">
        <v>81</v>
      </c>
    </row>
    <row r="170" s="2" customFormat="1" ht="37.8" customHeight="1">
      <c r="A170" s="39"/>
      <c r="B170" s="40"/>
      <c r="C170" s="213" t="s">
        <v>369</v>
      </c>
      <c r="D170" s="213" t="s">
        <v>154</v>
      </c>
      <c r="E170" s="214" t="s">
        <v>652</v>
      </c>
      <c r="F170" s="215" t="s">
        <v>653</v>
      </c>
      <c r="G170" s="216" t="s">
        <v>172</v>
      </c>
      <c r="H170" s="217">
        <v>4</v>
      </c>
      <c r="I170" s="218"/>
      <c r="J170" s="219">
        <f>ROUND(I170*H170,2)</f>
        <v>0</v>
      </c>
      <c r="K170" s="215" t="s">
        <v>158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159</v>
      </c>
      <c r="AT170" s="224" t="s">
        <v>154</v>
      </c>
      <c r="AU170" s="224" t="s">
        <v>81</v>
      </c>
      <c r="AY170" s="18" t="s">
        <v>152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159</v>
      </c>
      <c r="BM170" s="224" t="s">
        <v>654</v>
      </c>
    </row>
    <row r="171" s="2" customFormat="1">
      <c r="A171" s="39"/>
      <c r="B171" s="40"/>
      <c r="C171" s="41"/>
      <c r="D171" s="226" t="s">
        <v>161</v>
      </c>
      <c r="E171" s="41"/>
      <c r="F171" s="227" t="s">
        <v>644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161</v>
      </c>
      <c r="AU171" s="18" t="s">
        <v>81</v>
      </c>
    </row>
    <row r="172" s="2" customFormat="1" ht="14.4" customHeight="1">
      <c r="A172" s="39"/>
      <c r="B172" s="40"/>
      <c r="C172" s="256" t="s">
        <v>375</v>
      </c>
      <c r="D172" s="256" t="s">
        <v>387</v>
      </c>
      <c r="E172" s="257" t="s">
        <v>655</v>
      </c>
      <c r="F172" s="258" t="s">
        <v>656</v>
      </c>
      <c r="G172" s="259" t="s">
        <v>172</v>
      </c>
      <c r="H172" s="260">
        <v>2</v>
      </c>
      <c r="I172" s="261"/>
      <c r="J172" s="262">
        <f>ROUND(I172*H172,2)</f>
        <v>0</v>
      </c>
      <c r="K172" s="258" t="s">
        <v>158</v>
      </c>
      <c r="L172" s="263"/>
      <c r="M172" s="264" t="s">
        <v>19</v>
      </c>
      <c r="N172" s="265" t="s">
        <v>43</v>
      </c>
      <c r="O172" s="85"/>
      <c r="P172" s="222">
        <f>O172*H172</f>
        <v>0</v>
      </c>
      <c r="Q172" s="222">
        <v>0.0011999999999999999</v>
      </c>
      <c r="R172" s="222">
        <f>Q172*H172</f>
        <v>0.0023999999999999998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193</v>
      </c>
      <c r="AT172" s="224" t="s">
        <v>387</v>
      </c>
      <c r="AU172" s="224" t="s">
        <v>81</v>
      </c>
      <c r="AY172" s="18" t="s">
        <v>152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159</v>
      </c>
      <c r="BM172" s="224" t="s">
        <v>657</v>
      </c>
    </row>
    <row r="173" s="2" customFormat="1">
      <c r="A173" s="39"/>
      <c r="B173" s="40"/>
      <c r="C173" s="41"/>
      <c r="D173" s="226" t="s">
        <v>163</v>
      </c>
      <c r="E173" s="41"/>
      <c r="F173" s="227" t="s">
        <v>658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163</v>
      </c>
      <c r="AU173" s="18" t="s">
        <v>81</v>
      </c>
    </row>
    <row r="174" s="2" customFormat="1" ht="14.4" customHeight="1">
      <c r="A174" s="39"/>
      <c r="B174" s="40"/>
      <c r="C174" s="256" t="s">
        <v>659</v>
      </c>
      <c r="D174" s="256" t="s">
        <v>387</v>
      </c>
      <c r="E174" s="257" t="s">
        <v>660</v>
      </c>
      <c r="F174" s="258" t="s">
        <v>661</v>
      </c>
      <c r="G174" s="259" t="s">
        <v>172</v>
      </c>
      <c r="H174" s="260">
        <v>2</v>
      </c>
      <c r="I174" s="261"/>
      <c r="J174" s="262">
        <f>ROUND(I174*H174,2)</f>
        <v>0</v>
      </c>
      <c r="K174" s="258" t="s">
        <v>158</v>
      </c>
      <c r="L174" s="263"/>
      <c r="M174" s="264" t="s">
        <v>19</v>
      </c>
      <c r="N174" s="265" t="s">
        <v>43</v>
      </c>
      <c r="O174" s="85"/>
      <c r="P174" s="222">
        <f>O174*H174</f>
        <v>0</v>
      </c>
      <c r="Q174" s="222">
        <v>0.0016000000000000001</v>
      </c>
      <c r="R174" s="222">
        <f>Q174*H174</f>
        <v>0.0032000000000000002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193</v>
      </c>
      <c r="AT174" s="224" t="s">
        <v>387</v>
      </c>
      <c r="AU174" s="224" t="s">
        <v>81</v>
      </c>
      <c r="AY174" s="18" t="s">
        <v>152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159</v>
      </c>
      <c r="BM174" s="224" t="s">
        <v>662</v>
      </c>
    </row>
    <row r="175" s="2" customFormat="1">
      <c r="A175" s="39"/>
      <c r="B175" s="40"/>
      <c r="C175" s="41"/>
      <c r="D175" s="226" t="s">
        <v>163</v>
      </c>
      <c r="E175" s="41"/>
      <c r="F175" s="227" t="s">
        <v>658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163</v>
      </c>
      <c r="AU175" s="18" t="s">
        <v>81</v>
      </c>
    </row>
    <row r="176" s="2" customFormat="1" ht="24.15" customHeight="1">
      <c r="A176" s="39"/>
      <c r="B176" s="40"/>
      <c r="C176" s="213" t="s">
        <v>663</v>
      </c>
      <c r="D176" s="213" t="s">
        <v>154</v>
      </c>
      <c r="E176" s="214" t="s">
        <v>664</v>
      </c>
      <c r="F176" s="215" t="s">
        <v>665</v>
      </c>
      <c r="G176" s="216" t="s">
        <v>172</v>
      </c>
      <c r="H176" s="217">
        <v>2</v>
      </c>
      <c r="I176" s="218"/>
      <c r="J176" s="219">
        <f>ROUND(I176*H176,2)</f>
        <v>0</v>
      </c>
      <c r="K176" s="215" t="s">
        <v>158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0.14494000000000001</v>
      </c>
      <c r="R176" s="222">
        <f>Q176*H176</f>
        <v>0.28988000000000003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159</v>
      </c>
      <c r="AT176" s="224" t="s">
        <v>154</v>
      </c>
      <c r="AU176" s="224" t="s">
        <v>81</v>
      </c>
      <c r="AY176" s="18" t="s">
        <v>152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159</v>
      </c>
      <c r="BM176" s="224" t="s">
        <v>666</v>
      </c>
    </row>
    <row r="177" s="2" customFormat="1">
      <c r="A177" s="39"/>
      <c r="B177" s="40"/>
      <c r="C177" s="41"/>
      <c r="D177" s="226" t="s">
        <v>161</v>
      </c>
      <c r="E177" s="41"/>
      <c r="F177" s="227" t="s">
        <v>667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161</v>
      </c>
      <c r="AU177" s="18" t="s">
        <v>81</v>
      </c>
    </row>
    <row r="178" s="2" customFormat="1" ht="24.15" customHeight="1">
      <c r="A178" s="39"/>
      <c r="B178" s="40"/>
      <c r="C178" s="256" t="s">
        <v>668</v>
      </c>
      <c r="D178" s="256" t="s">
        <v>387</v>
      </c>
      <c r="E178" s="257" t="s">
        <v>669</v>
      </c>
      <c r="F178" s="258" t="s">
        <v>670</v>
      </c>
      <c r="G178" s="259" t="s">
        <v>172</v>
      </c>
      <c r="H178" s="260">
        <v>2</v>
      </c>
      <c r="I178" s="261"/>
      <c r="J178" s="262">
        <f>ROUND(I178*H178,2)</f>
        <v>0</v>
      </c>
      <c r="K178" s="258" t="s">
        <v>158</v>
      </c>
      <c r="L178" s="263"/>
      <c r="M178" s="264" t="s">
        <v>19</v>
      </c>
      <c r="N178" s="265" t="s">
        <v>43</v>
      </c>
      <c r="O178" s="85"/>
      <c r="P178" s="222">
        <f>O178*H178</f>
        <v>0</v>
      </c>
      <c r="Q178" s="222">
        <v>0.071999999999999995</v>
      </c>
      <c r="R178" s="222">
        <f>Q178*H178</f>
        <v>0.14399999999999999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193</v>
      </c>
      <c r="AT178" s="224" t="s">
        <v>387</v>
      </c>
      <c r="AU178" s="224" t="s">
        <v>81</v>
      </c>
      <c r="AY178" s="18" t="s">
        <v>152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159</v>
      </c>
      <c r="BM178" s="224" t="s">
        <v>671</v>
      </c>
    </row>
    <row r="179" s="2" customFormat="1">
      <c r="A179" s="39"/>
      <c r="B179" s="40"/>
      <c r="C179" s="41"/>
      <c r="D179" s="226" t="s">
        <v>163</v>
      </c>
      <c r="E179" s="41"/>
      <c r="F179" s="227" t="s">
        <v>601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163</v>
      </c>
      <c r="AU179" s="18" t="s">
        <v>81</v>
      </c>
    </row>
    <row r="180" s="2" customFormat="1" ht="24.15" customHeight="1">
      <c r="A180" s="39"/>
      <c r="B180" s="40"/>
      <c r="C180" s="256" t="s">
        <v>672</v>
      </c>
      <c r="D180" s="256" t="s">
        <v>387</v>
      </c>
      <c r="E180" s="257" t="s">
        <v>673</v>
      </c>
      <c r="F180" s="258" t="s">
        <v>674</v>
      </c>
      <c r="G180" s="259" t="s">
        <v>172</v>
      </c>
      <c r="H180" s="260">
        <v>2</v>
      </c>
      <c r="I180" s="261"/>
      <c r="J180" s="262">
        <f>ROUND(I180*H180,2)</f>
        <v>0</v>
      </c>
      <c r="K180" s="258" t="s">
        <v>158</v>
      </c>
      <c r="L180" s="263"/>
      <c r="M180" s="264" t="s">
        <v>19</v>
      </c>
      <c r="N180" s="265" t="s">
        <v>43</v>
      </c>
      <c r="O180" s="85"/>
      <c r="P180" s="222">
        <f>O180*H180</f>
        <v>0</v>
      </c>
      <c r="Q180" s="222">
        <v>0.057000000000000002</v>
      </c>
      <c r="R180" s="222">
        <f>Q180*H180</f>
        <v>0.114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193</v>
      </c>
      <c r="AT180" s="224" t="s">
        <v>387</v>
      </c>
      <c r="AU180" s="224" t="s">
        <v>81</v>
      </c>
      <c r="AY180" s="18" t="s">
        <v>152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159</v>
      </c>
      <c r="BM180" s="224" t="s">
        <v>675</v>
      </c>
    </row>
    <row r="181" s="2" customFormat="1" ht="24.15" customHeight="1">
      <c r="A181" s="39"/>
      <c r="B181" s="40"/>
      <c r="C181" s="256" t="s">
        <v>676</v>
      </c>
      <c r="D181" s="256" t="s">
        <v>387</v>
      </c>
      <c r="E181" s="257" t="s">
        <v>677</v>
      </c>
      <c r="F181" s="258" t="s">
        <v>678</v>
      </c>
      <c r="G181" s="259" t="s">
        <v>172</v>
      </c>
      <c r="H181" s="260">
        <v>2</v>
      </c>
      <c r="I181" s="261"/>
      <c r="J181" s="262">
        <f>ROUND(I181*H181,2)</f>
        <v>0</v>
      </c>
      <c r="K181" s="258" t="s">
        <v>158</v>
      </c>
      <c r="L181" s="263"/>
      <c r="M181" s="264" t="s">
        <v>19</v>
      </c>
      <c r="N181" s="265" t="s">
        <v>43</v>
      </c>
      <c r="O181" s="85"/>
      <c r="P181" s="222">
        <f>O181*H181</f>
        <v>0</v>
      </c>
      <c r="Q181" s="222">
        <v>0.080000000000000002</v>
      </c>
      <c r="R181" s="222">
        <f>Q181*H181</f>
        <v>0.16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193</v>
      </c>
      <c r="AT181" s="224" t="s">
        <v>387</v>
      </c>
      <c r="AU181" s="224" t="s">
        <v>81</v>
      </c>
      <c r="AY181" s="18" t="s">
        <v>152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159</v>
      </c>
      <c r="BM181" s="224" t="s">
        <v>679</v>
      </c>
    </row>
    <row r="182" s="2" customFormat="1">
      <c r="A182" s="39"/>
      <c r="B182" s="40"/>
      <c r="C182" s="41"/>
      <c r="D182" s="226" t="s">
        <v>163</v>
      </c>
      <c r="E182" s="41"/>
      <c r="F182" s="227" t="s">
        <v>601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163</v>
      </c>
      <c r="AU182" s="18" t="s">
        <v>81</v>
      </c>
    </row>
    <row r="183" s="2" customFormat="1" ht="14.4" customHeight="1">
      <c r="A183" s="39"/>
      <c r="B183" s="40"/>
      <c r="C183" s="256" t="s">
        <v>680</v>
      </c>
      <c r="D183" s="256" t="s">
        <v>387</v>
      </c>
      <c r="E183" s="257" t="s">
        <v>681</v>
      </c>
      <c r="F183" s="258" t="s">
        <v>682</v>
      </c>
      <c r="G183" s="259" t="s">
        <v>172</v>
      </c>
      <c r="H183" s="260">
        <v>2</v>
      </c>
      <c r="I183" s="261"/>
      <c r="J183" s="262">
        <f>ROUND(I183*H183,2)</f>
        <v>0</v>
      </c>
      <c r="K183" s="258" t="s">
        <v>158</v>
      </c>
      <c r="L183" s="263"/>
      <c r="M183" s="264" t="s">
        <v>19</v>
      </c>
      <c r="N183" s="265" t="s">
        <v>43</v>
      </c>
      <c r="O183" s="85"/>
      <c r="P183" s="222">
        <f>O183*H183</f>
        <v>0</v>
      </c>
      <c r="Q183" s="222">
        <v>0.111</v>
      </c>
      <c r="R183" s="222">
        <f>Q183*H183</f>
        <v>0.222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193</v>
      </c>
      <c r="AT183" s="224" t="s">
        <v>387</v>
      </c>
      <c r="AU183" s="224" t="s">
        <v>81</v>
      </c>
      <c r="AY183" s="18" t="s">
        <v>152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159</v>
      </c>
      <c r="BM183" s="224" t="s">
        <v>683</v>
      </c>
    </row>
    <row r="184" s="2" customFormat="1">
      <c r="A184" s="39"/>
      <c r="B184" s="40"/>
      <c r="C184" s="41"/>
      <c r="D184" s="226" t="s">
        <v>163</v>
      </c>
      <c r="E184" s="41"/>
      <c r="F184" s="227" t="s">
        <v>601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163</v>
      </c>
      <c r="AU184" s="18" t="s">
        <v>81</v>
      </c>
    </row>
    <row r="185" s="2" customFormat="1" ht="24.15" customHeight="1">
      <c r="A185" s="39"/>
      <c r="B185" s="40"/>
      <c r="C185" s="256" t="s">
        <v>684</v>
      </c>
      <c r="D185" s="256" t="s">
        <v>387</v>
      </c>
      <c r="E185" s="257" t="s">
        <v>685</v>
      </c>
      <c r="F185" s="258" t="s">
        <v>686</v>
      </c>
      <c r="G185" s="259" t="s">
        <v>172</v>
      </c>
      <c r="H185" s="260">
        <v>2</v>
      </c>
      <c r="I185" s="261"/>
      <c r="J185" s="262">
        <f>ROUND(I185*H185,2)</f>
        <v>0</v>
      </c>
      <c r="K185" s="258" t="s">
        <v>158</v>
      </c>
      <c r="L185" s="263"/>
      <c r="M185" s="264" t="s">
        <v>19</v>
      </c>
      <c r="N185" s="265" t="s">
        <v>43</v>
      </c>
      <c r="O185" s="85"/>
      <c r="P185" s="222">
        <f>O185*H185</f>
        <v>0</v>
      </c>
      <c r="Q185" s="222">
        <v>0.027</v>
      </c>
      <c r="R185" s="222">
        <f>Q185*H185</f>
        <v>0.053999999999999999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193</v>
      </c>
      <c r="AT185" s="224" t="s">
        <v>387</v>
      </c>
      <c r="AU185" s="224" t="s">
        <v>81</v>
      </c>
      <c r="AY185" s="18" t="s">
        <v>152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159</v>
      </c>
      <c r="BM185" s="224" t="s">
        <v>687</v>
      </c>
    </row>
    <row r="186" s="2" customFormat="1">
      <c r="A186" s="39"/>
      <c r="B186" s="40"/>
      <c r="C186" s="41"/>
      <c r="D186" s="226" t="s">
        <v>163</v>
      </c>
      <c r="E186" s="41"/>
      <c r="F186" s="227" t="s">
        <v>601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163</v>
      </c>
      <c r="AU186" s="18" t="s">
        <v>81</v>
      </c>
    </row>
    <row r="187" s="2" customFormat="1" ht="24.15" customHeight="1">
      <c r="A187" s="39"/>
      <c r="B187" s="40"/>
      <c r="C187" s="213" t="s">
        <v>688</v>
      </c>
      <c r="D187" s="213" t="s">
        <v>154</v>
      </c>
      <c r="E187" s="214" t="s">
        <v>689</v>
      </c>
      <c r="F187" s="215" t="s">
        <v>690</v>
      </c>
      <c r="G187" s="216" t="s">
        <v>172</v>
      </c>
      <c r="H187" s="217">
        <v>2</v>
      </c>
      <c r="I187" s="218"/>
      <c r="J187" s="219">
        <f>ROUND(I187*H187,2)</f>
        <v>0</v>
      </c>
      <c r="K187" s="215" t="s">
        <v>158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0.21734000000000001</v>
      </c>
      <c r="R187" s="222">
        <f>Q187*H187</f>
        <v>0.43468000000000001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159</v>
      </c>
      <c r="AT187" s="224" t="s">
        <v>154</v>
      </c>
      <c r="AU187" s="224" t="s">
        <v>81</v>
      </c>
      <c r="AY187" s="18" t="s">
        <v>152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159</v>
      </c>
      <c r="BM187" s="224" t="s">
        <v>691</v>
      </c>
    </row>
    <row r="188" s="2" customFormat="1">
      <c r="A188" s="39"/>
      <c r="B188" s="40"/>
      <c r="C188" s="41"/>
      <c r="D188" s="226" t="s">
        <v>161</v>
      </c>
      <c r="E188" s="41"/>
      <c r="F188" s="227" t="s">
        <v>692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161</v>
      </c>
      <c r="AU188" s="18" t="s">
        <v>81</v>
      </c>
    </row>
    <row r="189" s="2" customFormat="1" ht="14.4" customHeight="1">
      <c r="A189" s="39"/>
      <c r="B189" s="40"/>
      <c r="C189" s="256" t="s">
        <v>693</v>
      </c>
      <c r="D189" s="256" t="s">
        <v>387</v>
      </c>
      <c r="E189" s="257" t="s">
        <v>694</v>
      </c>
      <c r="F189" s="258" t="s">
        <v>695</v>
      </c>
      <c r="G189" s="259" t="s">
        <v>172</v>
      </c>
      <c r="H189" s="260">
        <v>2</v>
      </c>
      <c r="I189" s="261"/>
      <c r="J189" s="262">
        <f>ROUND(I189*H189,2)</f>
        <v>0</v>
      </c>
      <c r="K189" s="258" t="s">
        <v>158</v>
      </c>
      <c r="L189" s="263"/>
      <c r="M189" s="264" t="s">
        <v>19</v>
      </c>
      <c r="N189" s="265" t="s">
        <v>43</v>
      </c>
      <c r="O189" s="85"/>
      <c r="P189" s="222">
        <f>O189*H189</f>
        <v>0</v>
      </c>
      <c r="Q189" s="222">
        <v>0.052400000000000002</v>
      </c>
      <c r="R189" s="222">
        <f>Q189*H189</f>
        <v>0.1048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193</v>
      </c>
      <c r="AT189" s="224" t="s">
        <v>387</v>
      </c>
      <c r="AU189" s="224" t="s">
        <v>81</v>
      </c>
      <c r="AY189" s="18" t="s">
        <v>152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159</v>
      </c>
      <c r="BM189" s="224" t="s">
        <v>696</v>
      </c>
    </row>
    <row r="190" s="2" customFormat="1">
      <c r="A190" s="39"/>
      <c r="B190" s="40"/>
      <c r="C190" s="41"/>
      <c r="D190" s="226" t="s">
        <v>163</v>
      </c>
      <c r="E190" s="41"/>
      <c r="F190" s="227" t="s">
        <v>601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163</v>
      </c>
      <c r="AU190" s="18" t="s">
        <v>81</v>
      </c>
    </row>
    <row r="191" s="2" customFormat="1" ht="14.4" customHeight="1">
      <c r="A191" s="39"/>
      <c r="B191" s="40"/>
      <c r="C191" s="256" t="s">
        <v>697</v>
      </c>
      <c r="D191" s="256" t="s">
        <v>387</v>
      </c>
      <c r="E191" s="257" t="s">
        <v>698</v>
      </c>
      <c r="F191" s="258" t="s">
        <v>699</v>
      </c>
      <c r="G191" s="259" t="s">
        <v>172</v>
      </c>
      <c r="H191" s="260">
        <v>2</v>
      </c>
      <c r="I191" s="261"/>
      <c r="J191" s="262">
        <f>ROUND(I191*H191,2)</f>
        <v>0</v>
      </c>
      <c r="K191" s="258" t="s">
        <v>158</v>
      </c>
      <c r="L191" s="263"/>
      <c r="M191" s="264" t="s">
        <v>19</v>
      </c>
      <c r="N191" s="265" t="s">
        <v>43</v>
      </c>
      <c r="O191" s="85"/>
      <c r="P191" s="222">
        <f>O191*H191</f>
        <v>0</v>
      </c>
      <c r="Q191" s="222">
        <v>0.050599999999999999</v>
      </c>
      <c r="R191" s="222">
        <f>Q191*H191</f>
        <v>0.1012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193</v>
      </c>
      <c r="AT191" s="224" t="s">
        <v>387</v>
      </c>
      <c r="AU191" s="224" t="s">
        <v>81</v>
      </c>
      <c r="AY191" s="18" t="s">
        <v>152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159</v>
      </c>
      <c r="BM191" s="224" t="s">
        <v>700</v>
      </c>
    </row>
    <row r="192" s="2" customFormat="1">
      <c r="A192" s="39"/>
      <c r="B192" s="40"/>
      <c r="C192" s="41"/>
      <c r="D192" s="226" t="s">
        <v>163</v>
      </c>
      <c r="E192" s="41"/>
      <c r="F192" s="227" t="s">
        <v>601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163</v>
      </c>
      <c r="AU192" s="18" t="s">
        <v>81</v>
      </c>
    </row>
    <row r="193" s="2" customFormat="1" ht="24.15" customHeight="1">
      <c r="A193" s="39"/>
      <c r="B193" s="40"/>
      <c r="C193" s="256" t="s">
        <v>701</v>
      </c>
      <c r="D193" s="256" t="s">
        <v>387</v>
      </c>
      <c r="E193" s="257" t="s">
        <v>702</v>
      </c>
      <c r="F193" s="258" t="s">
        <v>703</v>
      </c>
      <c r="G193" s="259" t="s">
        <v>172</v>
      </c>
      <c r="H193" s="260">
        <v>2</v>
      </c>
      <c r="I193" s="261"/>
      <c r="J193" s="262">
        <f>ROUND(I193*H193,2)</f>
        <v>0</v>
      </c>
      <c r="K193" s="258" t="s">
        <v>158</v>
      </c>
      <c r="L193" s="263"/>
      <c r="M193" s="264" t="s">
        <v>19</v>
      </c>
      <c r="N193" s="265" t="s">
        <v>43</v>
      </c>
      <c r="O193" s="85"/>
      <c r="P193" s="222">
        <f>O193*H193</f>
        <v>0</v>
      </c>
      <c r="Q193" s="222">
        <v>0.0040000000000000001</v>
      </c>
      <c r="R193" s="222">
        <f>Q193*H193</f>
        <v>0.0080000000000000002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193</v>
      </c>
      <c r="AT193" s="224" t="s">
        <v>387</v>
      </c>
      <c r="AU193" s="224" t="s">
        <v>81</v>
      </c>
      <c r="AY193" s="18" t="s">
        <v>152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159</v>
      </c>
      <c r="BM193" s="224" t="s">
        <v>704</v>
      </c>
    </row>
    <row r="194" s="2" customFormat="1">
      <c r="A194" s="39"/>
      <c r="B194" s="40"/>
      <c r="C194" s="41"/>
      <c r="D194" s="226" t="s">
        <v>163</v>
      </c>
      <c r="E194" s="41"/>
      <c r="F194" s="227" t="s">
        <v>601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163</v>
      </c>
      <c r="AU194" s="18" t="s">
        <v>81</v>
      </c>
    </row>
    <row r="195" s="12" customFormat="1" ht="22.8" customHeight="1">
      <c r="A195" s="12"/>
      <c r="B195" s="197"/>
      <c r="C195" s="198"/>
      <c r="D195" s="199" t="s">
        <v>71</v>
      </c>
      <c r="E195" s="211" t="s">
        <v>514</v>
      </c>
      <c r="F195" s="211" t="s">
        <v>515</v>
      </c>
      <c r="G195" s="198"/>
      <c r="H195" s="198"/>
      <c r="I195" s="201"/>
      <c r="J195" s="212">
        <f>BK195</f>
        <v>0</v>
      </c>
      <c r="K195" s="198"/>
      <c r="L195" s="203"/>
      <c r="M195" s="204"/>
      <c r="N195" s="205"/>
      <c r="O195" s="205"/>
      <c r="P195" s="206">
        <f>SUM(P196:P199)</f>
        <v>0</v>
      </c>
      <c r="Q195" s="205"/>
      <c r="R195" s="206">
        <f>SUM(R196:R199)</f>
        <v>0</v>
      </c>
      <c r="S195" s="205"/>
      <c r="T195" s="207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79</v>
      </c>
      <c r="AT195" s="209" t="s">
        <v>71</v>
      </c>
      <c r="AU195" s="209" t="s">
        <v>79</v>
      </c>
      <c r="AY195" s="208" t="s">
        <v>152</v>
      </c>
      <c r="BK195" s="210">
        <f>SUM(BK196:BK199)</f>
        <v>0</v>
      </c>
    </row>
    <row r="196" s="2" customFormat="1" ht="37.8" customHeight="1">
      <c r="A196" s="39"/>
      <c r="B196" s="40"/>
      <c r="C196" s="213" t="s">
        <v>705</v>
      </c>
      <c r="D196" s="213" t="s">
        <v>154</v>
      </c>
      <c r="E196" s="214" t="s">
        <v>516</v>
      </c>
      <c r="F196" s="215" t="s">
        <v>517</v>
      </c>
      <c r="G196" s="216" t="s">
        <v>252</v>
      </c>
      <c r="H196" s="217">
        <v>210.178</v>
      </c>
      <c r="I196" s="218"/>
      <c r="J196" s="219">
        <f>ROUND(I196*H196,2)</f>
        <v>0</v>
      </c>
      <c r="K196" s="215" t="s">
        <v>158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159</v>
      </c>
      <c r="AT196" s="224" t="s">
        <v>154</v>
      </c>
      <c r="AU196" s="224" t="s">
        <v>81</v>
      </c>
      <c r="AY196" s="18" t="s">
        <v>152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159</v>
      </c>
      <c r="BM196" s="224" t="s">
        <v>706</v>
      </c>
    </row>
    <row r="197" s="2" customFormat="1">
      <c r="A197" s="39"/>
      <c r="B197" s="40"/>
      <c r="C197" s="41"/>
      <c r="D197" s="226" t="s">
        <v>161</v>
      </c>
      <c r="E197" s="41"/>
      <c r="F197" s="227" t="s">
        <v>519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161</v>
      </c>
      <c r="AU197" s="18" t="s">
        <v>81</v>
      </c>
    </row>
    <row r="198" s="2" customFormat="1" ht="49.05" customHeight="1">
      <c r="A198" s="39"/>
      <c r="B198" s="40"/>
      <c r="C198" s="213" t="s">
        <v>707</v>
      </c>
      <c r="D198" s="213" t="s">
        <v>154</v>
      </c>
      <c r="E198" s="214" t="s">
        <v>708</v>
      </c>
      <c r="F198" s="215" t="s">
        <v>709</v>
      </c>
      <c r="G198" s="216" t="s">
        <v>252</v>
      </c>
      <c r="H198" s="217">
        <v>0.20000000000000001</v>
      </c>
      <c r="I198" s="218"/>
      <c r="J198" s="219">
        <f>ROUND(I198*H198,2)</f>
        <v>0</v>
      </c>
      <c r="K198" s="215" t="s">
        <v>158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159</v>
      </c>
      <c r="AT198" s="224" t="s">
        <v>154</v>
      </c>
      <c r="AU198" s="224" t="s">
        <v>81</v>
      </c>
      <c r="AY198" s="18" t="s">
        <v>152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159</v>
      </c>
      <c r="BM198" s="224" t="s">
        <v>710</v>
      </c>
    </row>
    <row r="199" s="2" customFormat="1">
      <c r="A199" s="39"/>
      <c r="B199" s="40"/>
      <c r="C199" s="41"/>
      <c r="D199" s="226" t="s">
        <v>161</v>
      </c>
      <c r="E199" s="41"/>
      <c r="F199" s="227" t="s">
        <v>711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161</v>
      </c>
      <c r="AU199" s="18" t="s">
        <v>81</v>
      </c>
    </row>
    <row r="200" s="12" customFormat="1" ht="22.8" customHeight="1">
      <c r="A200" s="12"/>
      <c r="B200" s="197"/>
      <c r="C200" s="198"/>
      <c r="D200" s="199" t="s">
        <v>71</v>
      </c>
      <c r="E200" s="211" t="s">
        <v>712</v>
      </c>
      <c r="F200" s="211" t="s">
        <v>713</v>
      </c>
      <c r="G200" s="198"/>
      <c r="H200" s="198"/>
      <c r="I200" s="201"/>
      <c r="J200" s="212">
        <f>BK200</f>
        <v>0</v>
      </c>
      <c r="K200" s="198"/>
      <c r="L200" s="203"/>
      <c r="M200" s="204"/>
      <c r="N200" s="205"/>
      <c r="O200" s="205"/>
      <c r="P200" s="206">
        <f>SUM(P201:P210)</f>
        <v>0</v>
      </c>
      <c r="Q200" s="205"/>
      <c r="R200" s="206">
        <f>SUM(R201:R210)</f>
        <v>0</v>
      </c>
      <c r="S200" s="205"/>
      <c r="T200" s="207">
        <f>SUM(T201:T210)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8" t="s">
        <v>159</v>
      </c>
      <c r="AT200" s="209" t="s">
        <v>71</v>
      </c>
      <c r="AU200" s="209" t="s">
        <v>79</v>
      </c>
      <c r="AY200" s="208" t="s">
        <v>152</v>
      </c>
      <c r="BK200" s="210">
        <f>SUM(BK201:BK210)</f>
        <v>0</v>
      </c>
    </row>
    <row r="201" s="2" customFormat="1" ht="24.15" customHeight="1">
      <c r="A201" s="39"/>
      <c r="B201" s="40"/>
      <c r="C201" s="213" t="s">
        <v>714</v>
      </c>
      <c r="D201" s="213" t="s">
        <v>154</v>
      </c>
      <c r="E201" s="214" t="s">
        <v>715</v>
      </c>
      <c r="F201" s="215" t="s">
        <v>716</v>
      </c>
      <c r="G201" s="216" t="s">
        <v>311</v>
      </c>
      <c r="H201" s="217">
        <v>45</v>
      </c>
      <c r="I201" s="218"/>
      <c r="J201" s="219">
        <f>ROUND(I201*H201,2)</f>
        <v>0</v>
      </c>
      <c r="K201" s="215" t="s">
        <v>158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159</v>
      </c>
      <c r="AT201" s="224" t="s">
        <v>154</v>
      </c>
      <c r="AU201" s="224" t="s">
        <v>81</v>
      </c>
      <c r="AY201" s="18" t="s">
        <v>152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159</v>
      </c>
      <c r="BM201" s="224" t="s">
        <v>717</v>
      </c>
    </row>
    <row r="202" s="2" customFormat="1">
      <c r="A202" s="39"/>
      <c r="B202" s="40"/>
      <c r="C202" s="41"/>
      <c r="D202" s="226" t="s">
        <v>161</v>
      </c>
      <c r="E202" s="41"/>
      <c r="F202" s="227" t="s">
        <v>718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161</v>
      </c>
      <c r="AU202" s="18" t="s">
        <v>81</v>
      </c>
    </row>
    <row r="203" s="2" customFormat="1">
      <c r="A203" s="39"/>
      <c r="B203" s="40"/>
      <c r="C203" s="41"/>
      <c r="D203" s="226" t="s">
        <v>163</v>
      </c>
      <c r="E203" s="41"/>
      <c r="F203" s="227" t="s">
        <v>719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163</v>
      </c>
      <c r="AU203" s="18" t="s">
        <v>81</v>
      </c>
    </row>
    <row r="204" s="2" customFormat="1" ht="14.4" customHeight="1">
      <c r="A204" s="39"/>
      <c r="B204" s="40"/>
      <c r="C204" s="213" t="s">
        <v>720</v>
      </c>
      <c r="D204" s="213" t="s">
        <v>154</v>
      </c>
      <c r="E204" s="214" t="s">
        <v>721</v>
      </c>
      <c r="F204" s="215" t="s">
        <v>722</v>
      </c>
      <c r="G204" s="216" t="s">
        <v>311</v>
      </c>
      <c r="H204" s="217">
        <v>10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43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159</v>
      </c>
      <c r="AT204" s="224" t="s">
        <v>154</v>
      </c>
      <c r="AU204" s="224" t="s">
        <v>81</v>
      </c>
      <c r="AY204" s="18" t="s">
        <v>152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159</v>
      </c>
      <c r="BM204" s="224" t="s">
        <v>723</v>
      </c>
    </row>
    <row r="205" s="2" customFormat="1" ht="24.15" customHeight="1">
      <c r="A205" s="39"/>
      <c r="B205" s="40"/>
      <c r="C205" s="213" t="s">
        <v>724</v>
      </c>
      <c r="D205" s="213" t="s">
        <v>154</v>
      </c>
      <c r="E205" s="214" t="s">
        <v>725</v>
      </c>
      <c r="F205" s="215" t="s">
        <v>726</v>
      </c>
      <c r="G205" s="216" t="s">
        <v>311</v>
      </c>
      <c r="H205" s="217">
        <v>35</v>
      </c>
      <c r="I205" s="218"/>
      <c r="J205" s="219">
        <f>ROUND(I205*H205,2)</f>
        <v>0</v>
      </c>
      <c r="K205" s="215" t="s">
        <v>158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159</v>
      </c>
      <c r="AT205" s="224" t="s">
        <v>154</v>
      </c>
      <c r="AU205" s="224" t="s">
        <v>81</v>
      </c>
      <c r="AY205" s="18" t="s">
        <v>152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159</v>
      </c>
      <c r="BM205" s="224" t="s">
        <v>727</v>
      </c>
    </row>
    <row r="206" s="2" customFormat="1">
      <c r="A206" s="39"/>
      <c r="B206" s="40"/>
      <c r="C206" s="41"/>
      <c r="D206" s="226" t="s">
        <v>161</v>
      </c>
      <c r="E206" s="41"/>
      <c r="F206" s="227" t="s">
        <v>651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161</v>
      </c>
      <c r="AU206" s="18" t="s">
        <v>81</v>
      </c>
    </row>
    <row r="207" s="2" customFormat="1" ht="14.4" customHeight="1">
      <c r="A207" s="39"/>
      <c r="B207" s="40"/>
      <c r="C207" s="213" t="s">
        <v>728</v>
      </c>
      <c r="D207" s="213" t="s">
        <v>154</v>
      </c>
      <c r="E207" s="214" t="s">
        <v>729</v>
      </c>
      <c r="F207" s="215" t="s">
        <v>730</v>
      </c>
      <c r="G207" s="216" t="s">
        <v>731</v>
      </c>
      <c r="H207" s="217">
        <v>1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43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732</v>
      </c>
      <c r="AT207" s="224" t="s">
        <v>154</v>
      </c>
      <c r="AU207" s="224" t="s">
        <v>81</v>
      </c>
      <c r="AY207" s="18" t="s">
        <v>152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732</v>
      </c>
      <c r="BM207" s="224" t="s">
        <v>733</v>
      </c>
    </row>
    <row r="208" s="2" customFormat="1">
      <c r="A208" s="39"/>
      <c r="B208" s="40"/>
      <c r="C208" s="41"/>
      <c r="D208" s="226" t="s">
        <v>163</v>
      </c>
      <c r="E208" s="41"/>
      <c r="F208" s="227" t="s">
        <v>734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163</v>
      </c>
      <c r="AU208" s="18" t="s">
        <v>81</v>
      </c>
    </row>
    <row r="209" s="2" customFormat="1" ht="14.4" customHeight="1">
      <c r="A209" s="39"/>
      <c r="B209" s="40"/>
      <c r="C209" s="213" t="s">
        <v>735</v>
      </c>
      <c r="D209" s="213" t="s">
        <v>154</v>
      </c>
      <c r="E209" s="214" t="s">
        <v>736</v>
      </c>
      <c r="F209" s="215" t="s">
        <v>737</v>
      </c>
      <c r="G209" s="216" t="s">
        <v>731</v>
      </c>
      <c r="H209" s="217">
        <v>1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43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732</v>
      </c>
      <c r="AT209" s="224" t="s">
        <v>154</v>
      </c>
      <c r="AU209" s="224" t="s">
        <v>81</v>
      </c>
      <c r="AY209" s="18" t="s">
        <v>152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732</v>
      </c>
      <c r="BM209" s="224" t="s">
        <v>738</v>
      </c>
    </row>
    <row r="210" s="2" customFormat="1">
      <c r="A210" s="39"/>
      <c r="B210" s="40"/>
      <c r="C210" s="41"/>
      <c r="D210" s="226" t="s">
        <v>163</v>
      </c>
      <c r="E210" s="41"/>
      <c r="F210" s="227" t="s">
        <v>739</v>
      </c>
      <c r="G210" s="41"/>
      <c r="H210" s="41"/>
      <c r="I210" s="228"/>
      <c r="J210" s="41"/>
      <c r="K210" s="41"/>
      <c r="L210" s="45"/>
      <c r="M210" s="266"/>
      <c r="N210" s="267"/>
      <c r="O210" s="268"/>
      <c r="P210" s="268"/>
      <c r="Q210" s="268"/>
      <c r="R210" s="268"/>
      <c r="S210" s="268"/>
      <c r="T210" s="26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163</v>
      </c>
      <c r="AU210" s="18" t="s">
        <v>81</v>
      </c>
    </row>
    <row r="211" s="2" customFormat="1" ht="6.96" customHeight="1">
      <c r="A211" s="39"/>
      <c r="B211" s="60"/>
      <c r="C211" s="61"/>
      <c r="D211" s="61"/>
      <c r="E211" s="61"/>
      <c r="F211" s="61"/>
      <c r="G211" s="61"/>
      <c r="H211" s="61"/>
      <c r="I211" s="61"/>
      <c r="J211" s="61"/>
      <c r="K211" s="61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ed9sCrJyRCi+3weZPcRKXZfk08zQ/jspJ0oh4TGjk6Otvs2mN7gEsE3wCbktR8c6KiLCth16olPYT35F1yveRw==" hashValue="hD6yd0DkKdRZ+YQstidiDl2+edlziEu07kP5bmKTPIEvMDDYr7vPEI6lO/S878lHziqF5qVABYwv9aCug2MyTQ==" algorithmName="SHA-512" password="CC35"/>
  <autoFilter ref="C89:K2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Cheb, Zlatý vrch kotelna</v>
      </c>
      <c r="F7" s="143"/>
      <c r="G7" s="143"/>
      <c r="H7" s="143"/>
      <c r="L7" s="21"/>
    </row>
    <row r="8" s="1" customFormat="1" ht="12" customHeight="1">
      <c r="B8" s="21"/>
      <c r="D8" s="143" t="s">
        <v>124</v>
      </c>
      <c r="L8" s="21"/>
    </row>
    <row r="9" s="2" customFormat="1" ht="16.5" customHeight="1">
      <c r="A9" s="39"/>
      <c r="B9" s="45"/>
      <c r="C9" s="39"/>
      <c r="D9" s="39"/>
      <c r="E9" s="144" t="s">
        <v>125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740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15. 10. 2021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128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ROUND((SUM(BE87:BE120)),  2)</f>
        <v>0</v>
      </c>
      <c r="G35" s="39"/>
      <c r="H35" s="39"/>
      <c r="I35" s="158">
        <v>0.20999999999999999</v>
      </c>
      <c r="J35" s="157">
        <f>ROUND(((SUM(BE87:BE120))*I35),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ROUND((SUM(BF87:BF120)),  2)</f>
        <v>0</v>
      </c>
      <c r="G36" s="39"/>
      <c r="H36" s="39"/>
      <c r="I36" s="158">
        <v>0.14999999999999999</v>
      </c>
      <c r="J36" s="157">
        <f>ROUND(((SUM(BF87:BF120))*I36),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ROUND((SUM(BG87:BG120)),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ROUND((SUM(BH87:BH120)),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ROUND((SUM(BI87:BI120)),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Cheb, Zlatý vrch kotelna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431 - Přeložka veřejného osvětlení - Město Cheb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15. 10. 2021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Město Cheb</v>
      </c>
      <c r="G58" s="41"/>
      <c r="H58" s="41"/>
      <c r="I58" s="33" t="s">
        <v>31</v>
      </c>
      <c r="J58" s="37" t="str">
        <f>E23</f>
        <v>Miroslav Fischer, Ing. Petr Král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Miroslav Fischer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130</v>
      </c>
      <c r="D61" s="172"/>
      <c r="E61" s="172"/>
      <c r="F61" s="172"/>
      <c r="G61" s="172"/>
      <c r="H61" s="172"/>
      <c r="I61" s="172"/>
      <c r="J61" s="173" t="s">
        <v>131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132</v>
      </c>
    </row>
    <row r="64" s="9" customFormat="1" ht="24.96" customHeight="1">
      <c r="A64" s="9"/>
      <c r="B64" s="175"/>
      <c r="C64" s="176"/>
      <c r="D64" s="177" t="s">
        <v>741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742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Cheb, Zlatý vrch kotelna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124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125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SO 431 - Přeložka veřejného osvětlení - Město Cheb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Cheb</v>
      </c>
      <c r="G81" s="41"/>
      <c r="H81" s="41"/>
      <c r="I81" s="33" t="s">
        <v>23</v>
      </c>
      <c r="J81" s="73" t="str">
        <f>IF(J14="","",J14)</f>
        <v>15. 10. 2021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41"/>
      <c r="E83" s="41"/>
      <c r="F83" s="28" t="str">
        <f>E17</f>
        <v>Město Cheb</v>
      </c>
      <c r="G83" s="41"/>
      <c r="H83" s="41"/>
      <c r="I83" s="33" t="s">
        <v>31</v>
      </c>
      <c r="J83" s="37" t="str">
        <f>E23</f>
        <v>Miroslav Fischer, Ing. Petr Král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Miroslav Fischer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138</v>
      </c>
      <c r="D86" s="189" t="s">
        <v>57</v>
      </c>
      <c r="E86" s="189" t="s">
        <v>53</v>
      </c>
      <c r="F86" s="189" t="s">
        <v>54</v>
      </c>
      <c r="G86" s="189" t="s">
        <v>139</v>
      </c>
      <c r="H86" s="189" t="s">
        <v>140</v>
      </c>
      <c r="I86" s="189" t="s">
        <v>141</v>
      </c>
      <c r="J86" s="189" t="s">
        <v>131</v>
      </c>
      <c r="K86" s="190" t="s">
        <v>142</v>
      </c>
      <c r="L86" s="191"/>
      <c r="M86" s="93" t="s">
        <v>19</v>
      </c>
      <c r="N86" s="94" t="s">
        <v>42</v>
      </c>
      <c r="O86" s="94" t="s">
        <v>143</v>
      </c>
      <c r="P86" s="94" t="s">
        <v>144</v>
      </c>
      <c r="Q86" s="94" t="s">
        <v>145</v>
      </c>
      <c r="R86" s="94" t="s">
        <v>146</v>
      </c>
      <c r="S86" s="94" t="s">
        <v>147</v>
      </c>
      <c r="T86" s="95" t="s">
        <v>148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149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132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71</v>
      </c>
      <c r="E88" s="200" t="s">
        <v>743</v>
      </c>
      <c r="F88" s="200" t="s">
        <v>744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81</v>
      </c>
      <c r="AT88" s="209" t="s">
        <v>71</v>
      </c>
      <c r="AU88" s="209" t="s">
        <v>72</v>
      </c>
      <c r="AY88" s="208" t="s">
        <v>152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71</v>
      </c>
      <c r="E89" s="211" t="s">
        <v>745</v>
      </c>
      <c r="F89" s="211" t="s">
        <v>746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SUM(P90:P120)</f>
        <v>0</v>
      </c>
      <c r="Q89" s="205"/>
      <c r="R89" s="206">
        <f>SUM(R90:R120)</f>
        <v>0</v>
      </c>
      <c r="S89" s="205"/>
      <c r="T89" s="207">
        <f>SUM(T90:T120)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81</v>
      </c>
      <c r="AT89" s="209" t="s">
        <v>71</v>
      </c>
      <c r="AU89" s="209" t="s">
        <v>79</v>
      </c>
      <c r="AY89" s="208" t="s">
        <v>152</v>
      </c>
      <c r="BK89" s="210">
        <f>SUM(BK90:BK120)</f>
        <v>0</v>
      </c>
    </row>
    <row r="90" s="2" customFormat="1" ht="14.4" customHeight="1">
      <c r="A90" s="39"/>
      <c r="B90" s="40"/>
      <c r="C90" s="213" t="s">
        <v>79</v>
      </c>
      <c r="D90" s="213" t="s">
        <v>154</v>
      </c>
      <c r="E90" s="214" t="s">
        <v>747</v>
      </c>
      <c r="F90" s="215" t="s">
        <v>748</v>
      </c>
      <c r="G90" s="216" t="s">
        <v>749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159</v>
      </c>
      <c r="AT90" s="224" t="s">
        <v>154</v>
      </c>
      <c r="AU90" s="224" t="s">
        <v>81</v>
      </c>
      <c r="AY90" s="18" t="s">
        <v>152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159</v>
      </c>
      <c r="BM90" s="224" t="s">
        <v>750</v>
      </c>
    </row>
    <row r="91" s="2" customFormat="1" ht="14.4" customHeight="1">
      <c r="A91" s="39"/>
      <c r="B91" s="40"/>
      <c r="C91" s="213" t="s">
        <v>81</v>
      </c>
      <c r="D91" s="213" t="s">
        <v>154</v>
      </c>
      <c r="E91" s="214" t="s">
        <v>751</v>
      </c>
      <c r="F91" s="215" t="s">
        <v>752</v>
      </c>
      <c r="G91" s="216" t="s">
        <v>749</v>
      </c>
      <c r="H91" s="217">
        <v>1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43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159</v>
      </c>
      <c r="AT91" s="224" t="s">
        <v>154</v>
      </c>
      <c r="AU91" s="224" t="s">
        <v>81</v>
      </c>
      <c r="AY91" s="18" t="s">
        <v>152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159</v>
      </c>
      <c r="BM91" s="224" t="s">
        <v>753</v>
      </c>
    </row>
    <row r="92" s="2" customFormat="1" ht="14.4" customHeight="1">
      <c r="A92" s="39"/>
      <c r="B92" s="40"/>
      <c r="C92" s="213" t="s">
        <v>169</v>
      </c>
      <c r="D92" s="213" t="s">
        <v>154</v>
      </c>
      <c r="E92" s="214" t="s">
        <v>754</v>
      </c>
      <c r="F92" s="215" t="s">
        <v>755</v>
      </c>
      <c r="G92" s="216" t="s">
        <v>749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159</v>
      </c>
      <c r="AT92" s="224" t="s">
        <v>154</v>
      </c>
      <c r="AU92" s="224" t="s">
        <v>81</v>
      </c>
      <c r="AY92" s="18" t="s">
        <v>152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159</v>
      </c>
      <c r="BM92" s="224" t="s">
        <v>756</v>
      </c>
    </row>
    <row r="93" s="2" customFormat="1" ht="14.4" customHeight="1">
      <c r="A93" s="39"/>
      <c r="B93" s="40"/>
      <c r="C93" s="213" t="s">
        <v>159</v>
      </c>
      <c r="D93" s="213" t="s">
        <v>154</v>
      </c>
      <c r="E93" s="214" t="s">
        <v>757</v>
      </c>
      <c r="F93" s="215" t="s">
        <v>758</v>
      </c>
      <c r="G93" s="216" t="s">
        <v>749</v>
      </c>
      <c r="H93" s="217">
        <v>1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159</v>
      </c>
      <c r="AT93" s="224" t="s">
        <v>154</v>
      </c>
      <c r="AU93" s="224" t="s">
        <v>81</v>
      </c>
      <c r="AY93" s="18" t="s">
        <v>152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159</v>
      </c>
      <c r="BM93" s="224" t="s">
        <v>759</v>
      </c>
    </row>
    <row r="94" s="2" customFormat="1" ht="14.4" customHeight="1">
      <c r="A94" s="39"/>
      <c r="B94" s="40"/>
      <c r="C94" s="213" t="s">
        <v>178</v>
      </c>
      <c r="D94" s="213" t="s">
        <v>154</v>
      </c>
      <c r="E94" s="214" t="s">
        <v>760</v>
      </c>
      <c r="F94" s="215" t="s">
        <v>761</v>
      </c>
      <c r="G94" s="216" t="s">
        <v>749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159</v>
      </c>
      <c r="AT94" s="224" t="s">
        <v>154</v>
      </c>
      <c r="AU94" s="224" t="s">
        <v>81</v>
      </c>
      <c r="AY94" s="18" t="s">
        <v>152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159</v>
      </c>
      <c r="BM94" s="224" t="s">
        <v>762</v>
      </c>
    </row>
    <row r="95" s="2" customFormat="1" ht="14.4" customHeight="1">
      <c r="A95" s="39"/>
      <c r="B95" s="40"/>
      <c r="C95" s="213" t="s">
        <v>183</v>
      </c>
      <c r="D95" s="213" t="s">
        <v>154</v>
      </c>
      <c r="E95" s="214" t="s">
        <v>763</v>
      </c>
      <c r="F95" s="215" t="s">
        <v>764</v>
      </c>
      <c r="G95" s="216" t="s">
        <v>280</v>
      </c>
      <c r="H95" s="217">
        <v>0.40999999999999998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159</v>
      </c>
      <c r="AT95" s="224" t="s">
        <v>154</v>
      </c>
      <c r="AU95" s="224" t="s">
        <v>81</v>
      </c>
      <c r="AY95" s="18" t="s">
        <v>152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159</v>
      </c>
      <c r="BM95" s="224" t="s">
        <v>765</v>
      </c>
    </row>
    <row r="96" s="2" customFormat="1" ht="14.4" customHeight="1">
      <c r="A96" s="39"/>
      <c r="B96" s="40"/>
      <c r="C96" s="213" t="s">
        <v>189</v>
      </c>
      <c r="D96" s="213" t="s">
        <v>154</v>
      </c>
      <c r="E96" s="214" t="s">
        <v>766</v>
      </c>
      <c r="F96" s="215" t="s">
        <v>767</v>
      </c>
      <c r="G96" s="216" t="s">
        <v>749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159</v>
      </c>
      <c r="AT96" s="224" t="s">
        <v>154</v>
      </c>
      <c r="AU96" s="224" t="s">
        <v>81</v>
      </c>
      <c r="AY96" s="18" t="s">
        <v>152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159</v>
      </c>
      <c r="BM96" s="224" t="s">
        <v>768</v>
      </c>
    </row>
    <row r="97" s="2" customFormat="1" ht="24.15" customHeight="1">
      <c r="A97" s="39"/>
      <c r="B97" s="40"/>
      <c r="C97" s="213" t="s">
        <v>193</v>
      </c>
      <c r="D97" s="213" t="s">
        <v>154</v>
      </c>
      <c r="E97" s="214" t="s">
        <v>769</v>
      </c>
      <c r="F97" s="215" t="s">
        <v>770</v>
      </c>
      <c r="G97" s="216" t="s">
        <v>749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159</v>
      </c>
      <c r="AT97" s="224" t="s">
        <v>154</v>
      </c>
      <c r="AU97" s="224" t="s">
        <v>81</v>
      </c>
      <c r="AY97" s="18" t="s">
        <v>152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159</v>
      </c>
      <c r="BM97" s="224" t="s">
        <v>771</v>
      </c>
    </row>
    <row r="98" s="2" customFormat="1" ht="14.4" customHeight="1">
      <c r="A98" s="39"/>
      <c r="B98" s="40"/>
      <c r="C98" s="213" t="s">
        <v>198</v>
      </c>
      <c r="D98" s="213" t="s">
        <v>154</v>
      </c>
      <c r="E98" s="214" t="s">
        <v>772</v>
      </c>
      <c r="F98" s="215" t="s">
        <v>773</v>
      </c>
      <c r="G98" s="216" t="s">
        <v>749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159</v>
      </c>
      <c r="AT98" s="224" t="s">
        <v>154</v>
      </c>
      <c r="AU98" s="224" t="s">
        <v>81</v>
      </c>
      <c r="AY98" s="18" t="s">
        <v>152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159</v>
      </c>
      <c r="BM98" s="224" t="s">
        <v>774</v>
      </c>
    </row>
    <row r="99" s="2" customFormat="1" ht="14.4" customHeight="1">
      <c r="A99" s="39"/>
      <c r="B99" s="40"/>
      <c r="C99" s="213" t="s">
        <v>202</v>
      </c>
      <c r="D99" s="213" t="s">
        <v>154</v>
      </c>
      <c r="E99" s="214" t="s">
        <v>775</v>
      </c>
      <c r="F99" s="215" t="s">
        <v>776</v>
      </c>
      <c r="G99" s="216" t="s">
        <v>749</v>
      </c>
      <c r="H99" s="217">
        <v>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159</v>
      </c>
      <c r="AT99" s="224" t="s">
        <v>154</v>
      </c>
      <c r="AU99" s="224" t="s">
        <v>81</v>
      </c>
      <c r="AY99" s="18" t="s">
        <v>152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159</v>
      </c>
      <c r="BM99" s="224" t="s">
        <v>777</v>
      </c>
    </row>
    <row r="100" s="2" customFormat="1" ht="14.4" customHeight="1">
      <c r="A100" s="39"/>
      <c r="B100" s="40"/>
      <c r="C100" s="213" t="s">
        <v>206</v>
      </c>
      <c r="D100" s="213" t="s">
        <v>154</v>
      </c>
      <c r="E100" s="214" t="s">
        <v>778</v>
      </c>
      <c r="F100" s="215" t="s">
        <v>779</v>
      </c>
      <c r="G100" s="216" t="s">
        <v>749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159</v>
      </c>
      <c r="AT100" s="224" t="s">
        <v>154</v>
      </c>
      <c r="AU100" s="224" t="s">
        <v>81</v>
      </c>
      <c r="AY100" s="18" t="s">
        <v>152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159</v>
      </c>
      <c r="BM100" s="224" t="s">
        <v>780</v>
      </c>
    </row>
    <row r="101" s="2" customFormat="1" ht="14.4" customHeight="1">
      <c r="A101" s="39"/>
      <c r="B101" s="40"/>
      <c r="C101" s="213" t="s">
        <v>210</v>
      </c>
      <c r="D101" s="213" t="s">
        <v>154</v>
      </c>
      <c r="E101" s="214" t="s">
        <v>781</v>
      </c>
      <c r="F101" s="215" t="s">
        <v>782</v>
      </c>
      <c r="G101" s="216" t="s">
        <v>749</v>
      </c>
      <c r="H101" s="217">
        <v>1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159</v>
      </c>
      <c r="AT101" s="224" t="s">
        <v>154</v>
      </c>
      <c r="AU101" s="224" t="s">
        <v>81</v>
      </c>
      <c r="AY101" s="18" t="s">
        <v>152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159</v>
      </c>
      <c r="BM101" s="224" t="s">
        <v>783</v>
      </c>
    </row>
    <row r="102" s="2" customFormat="1" ht="14.4" customHeight="1">
      <c r="A102" s="39"/>
      <c r="B102" s="40"/>
      <c r="C102" s="213" t="s">
        <v>214</v>
      </c>
      <c r="D102" s="213" t="s">
        <v>154</v>
      </c>
      <c r="E102" s="214" t="s">
        <v>784</v>
      </c>
      <c r="F102" s="215" t="s">
        <v>785</v>
      </c>
      <c r="G102" s="216" t="s">
        <v>311</v>
      </c>
      <c r="H102" s="217">
        <v>11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159</v>
      </c>
      <c r="AT102" s="224" t="s">
        <v>154</v>
      </c>
      <c r="AU102" s="224" t="s">
        <v>81</v>
      </c>
      <c r="AY102" s="18" t="s">
        <v>152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159</v>
      </c>
      <c r="BM102" s="224" t="s">
        <v>786</v>
      </c>
    </row>
    <row r="103" s="2" customFormat="1" ht="14.4" customHeight="1">
      <c r="A103" s="39"/>
      <c r="B103" s="40"/>
      <c r="C103" s="213" t="s">
        <v>220</v>
      </c>
      <c r="D103" s="213" t="s">
        <v>154</v>
      </c>
      <c r="E103" s="214" t="s">
        <v>787</v>
      </c>
      <c r="F103" s="215" t="s">
        <v>788</v>
      </c>
      <c r="G103" s="216" t="s">
        <v>311</v>
      </c>
      <c r="H103" s="217">
        <v>13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159</v>
      </c>
      <c r="AT103" s="224" t="s">
        <v>154</v>
      </c>
      <c r="AU103" s="224" t="s">
        <v>81</v>
      </c>
      <c r="AY103" s="18" t="s">
        <v>152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159</v>
      </c>
      <c r="BM103" s="224" t="s">
        <v>789</v>
      </c>
    </row>
    <row r="104" s="2" customFormat="1" ht="14.4" customHeight="1">
      <c r="A104" s="39"/>
      <c r="B104" s="40"/>
      <c r="C104" s="213" t="s">
        <v>8</v>
      </c>
      <c r="D104" s="213" t="s">
        <v>154</v>
      </c>
      <c r="E104" s="214" t="s">
        <v>790</v>
      </c>
      <c r="F104" s="215" t="s">
        <v>791</v>
      </c>
      <c r="G104" s="216" t="s">
        <v>311</v>
      </c>
      <c r="H104" s="217">
        <v>7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159</v>
      </c>
      <c r="AT104" s="224" t="s">
        <v>154</v>
      </c>
      <c r="AU104" s="224" t="s">
        <v>81</v>
      </c>
      <c r="AY104" s="18" t="s">
        <v>152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159</v>
      </c>
      <c r="BM104" s="224" t="s">
        <v>792</v>
      </c>
    </row>
    <row r="105" s="2" customFormat="1" ht="14.4" customHeight="1">
      <c r="A105" s="39"/>
      <c r="B105" s="40"/>
      <c r="C105" s="213" t="s">
        <v>227</v>
      </c>
      <c r="D105" s="213" t="s">
        <v>154</v>
      </c>
      <c r="E105" s="214" t="s">
        <v>793</v>
      </c>
      <c r="F105" s="215" t="s">
        <v>794</v>
      </c>
      <c r="G105" s="216" t="s">
        <v>311</v>
      </c>
      <c r="H105" s="217">
        <v>7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159</v>
      </c>
      <c r="AT105" s="224" t="s">
        <v>154</v>
      </c>
      <c r="AU105" s="224" t="s">
        <v>81</v>
      </c>
      <c r="AY105" s="18" t="s">
        <v>152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159</v>
      </c>
      <c r="BM105" s="224" t="s">
        <v>795</v>
      </c>
    </row>
    <row r="106" s="2" customFormat="1" ht="14.4" customHeight="1">
      <c r="A106" s="39"/>
      <c r="B106" s="40"/>
      <c r="C106" s="213" t="s">
        <v>231</v>
      </c>
      <c r="D106" s="213" t="s">
        <v>154</v>
      </c>
      <c r="E106" s="214" t="s">
        <v>796</v>
      </c>
      <c r="F106" s="215" t="s">
        <v>797</v>
      </c>
      <c r="G106" s="216" t="s">
        <v>280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159</v>
      </c>
      <c r="AT106" s="224" t="s">
        <v>154</v>
      </c>
      <c r="AU106" s="224" t="s">
        <v>81</v>
      </c>
      <c r="AY106" s="18" t="s">
        <v>152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159</v>
      </c>
      <c r="BM106" s="224" t="s">
        <v>798</v>
      </c>
    </row>
    <row r="107" s="2" customFormat="1" ht="14.4" customHeight="1">
      <c r="A107" s="39"/>
      <c r="B107" s="40"/>
      <c r="C107" s="213" t="s">
        <v>236</v>
      </c>
      <c r="D107" s="213" t="s">
        <v>154</v>
      </c>
      <c r="E107" s="214" t="s">
        <v>799</v>
      </c>
      <c r="F107" s="215" t="s">
        <v>800</v>
      </c>
      <c r="G107" s="216" t="s">
        <v>311</v>
      </c>
      <c r="H107" s="217">
        <v>41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159</v>
      </c>
      <c r="AT107" s="224" t="s">
        <v>154</v>
      </c>
      <c r="AU107" s="224" t="s">
        <v>81</v>
      </c>
      <c r="AY107" s="18" t="s">
        <v>152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159</v>
      </c>
      <c r="BM107" s="224" t="s">
        <v>801</v>
      </c>
    </row>
    <row r="108" s="2" customFormat="1" ht="14.4" customHeight="1">
      <c r="A108" s="39"/>
      <c r="B108" s="40"/>
      <c r="C108" s="213" t="s">
        <v>240</v>
      </c>
      <c r="D108" s="213" t="s">
        <v>154</v>
      </c>
      <c r="E108" s="214" t="s">
        <v>802</v>
      </c>
      <c r="F108" s="215" t="s">
        <v>803</v>
      </c>
      <c r="G108" s="216" t="s">
        <v>311</v>
      </c>
      <c r="H108" s="217">
        <v>41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159</v>
      </c>
      <c r="AT108" s="224" t="s">
        <v>154</v>
      </c>
      <c r="AU108" s="224" t="s">
        <v>81</v>
      </c>
      <c r="AY108" s="18" t="s">
        <v>152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159</v>
      </c>
      <c r="BM108" s="224" t="s">
        <v>804</v>
      </c>
    </row>
    <row r="109" s="2" customFormat="1" ht="14.4" customHeight="1">
      <c r="A109" s="39"/>
      <c r="B109" s="40"/>
      <c r="C109" s="213" t="s">
        <v>246</v>
      </c>
      <c r="D109" s="213" t="s">
        <v>154</v>
      </c>
      <c r="E109" s="214" t="s">
        <v>805</v>
      </c>
      <c r="F109" s="215" t="s">
        <v>806</v>
      </c>
      <c r="G109" s="216" t="s">
        <v>311</v>
      </c>
      <c r="H109" s="217">
        <v>41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159</v>
      </c>
      <c r="AT109" s="224" t="s">
        <v>154</v>
      </c>
      <c r="AU109" s="224" t="s">
        <v>81</v>
      </c>
      <c r="AY109" s="18" t="s">
        <v>152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159</v>
      </c>
      <c r="BM109" s="224" t="s">
        <v>807</v>
      </c>
    </row>
    <row r="110" s="2" customFormat="1" ht="14.4" customHeight="1">
      <c r="A110" s="39"/>
      <c r="B110" s="40"/>
      <c r="C110" s="213" t="s">
        <v>7</v>
      </c>
      <c r="D110" s="213" t="s">
        <v>154</v>
      </c>
      <c r="E110" s="214" t="s">
        <v>808</v>
      </c>
      <c r="F110" s="215" t="s">
        <v>809</v>
      </c>
      <c r="G110" s="216" t="s">
        <v>252</v>
      </c>
      <c r="H110" s="217">
        <v>4.6740000000000004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159</v>
      </c>
      <c r="AT110" s="224" t="s">
        <v>154</v>
      </c>
      <c r="AU110" s="224" t="s">
        <v>81</v>
      </c>
      <c r="AY110" s="18" t="s">
        <v>152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159</v>
      </c>
      <c r="BM110" s="224" t="s">
        <v>810</v>
      </c>
    </row>
    <row r="111" s="13" customFormat="1">
      <c r="A111" s="13"/>
      <c r="B111" s="231"/>
      <c r="C111" s="232"/>
      <c r="D111" s="226" t="s">
        <v>187</v>
      </c>
      <c r="E111" s="233" t="s">
        <v>19</v>
      </c>
      <c r="F111" s="234" t="s">
        <v>811</v>
      </c>
      <c r="G111" s="232"/>
      <c r="H111" s="235">
        <v>4.6740000000000004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187</v>
      </c>
      <c r="AU111" s="241" t="s">
        <v>81</v>
      </c>
      <c r="AV111" s="13" t="s">
        <v>81</v>
      </c>
      <c r="AW111" s="13" t="s">
        <v>33</v>
      </c>
      <c r="AX111" s="13" t="s">
        <v>79</v>
      </c>
      <c r="AY111" s="241" t="s">
        <v>152</v>
      </c>
    </row>
    <row r="112" s="2" customFormat="1" ht="14.4" customHeight="1">
      <c r="A112" s="39"/>
      <c r="B112" s="40"/>
      <c r="C112" s="213" t="s">
        <v>259</v>
      </c>
      <c r="D112" s="213" t="s">
        <v>154</v>
      </c>
      <c r="E112" s="214" t="s">
        <v>812</v>
      </c>
      <c r="F112" s="215" t="s">
        <v>813</v>
      </c>
      <c r="G112" s="216" t="s">
        <v>311</v>
      </c>
      <c r="H112" s="217">
        <v>41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159</v>
      </c>
      <c r="AT112" s="224" t="s">
        <v>154</v>
      </c>
      <c r="AU112" s="224" t="s">
        <v>81</v>
      </c>
      <c r="AY112" s="18" t="s">
        <v>152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159</v>
      </c>
      <c r="BM112" s="224" t="s">
        <v>814</v>
      </c>
    </row>
    <row r="113" s="2" customFormat="1" ht="14.4" customHeight="1">
      <c r="A113" s="39"/>
      <c r="B113" s="40"/>
      <c r="C113" s="213" t="s">
        <v>266</v>
      </c>
      <c r="D113" s="213" t="s">
        <v>154</v>
      </c>
      <c r="E113" s="214" t="s">
        <v>815</v>
      </c>
      <c r="F113" s="215" t="s">
        <v>816</v>
      </c>
      <c r="G113" s="216" t="s">
        <v>311</v>
      </c>
      <c r="H113" s="217">
        <v>41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159</v>
      </c>
      <c r="AT113" s="224" t="s">
        <v>154</v>
      </c>
      <c r="AU113" s="224" t="s">
        <v>81</v>
      </c>
      <c r="AY113" s="18" t="s">
        <v>152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159</v>
      </c>
      <c r="BM113" s="224" t="s">
        <v>817</v>
      </c>
    </row>
    <row r="114" s="2" customFormat="1" ht="24.15" customHeight="1">
      <c r="A114" s="39"/>
      <c r="B114" s="40"/>
      <c r="C114" s="213" t="s">
        <v>271</v>
      </c>
      <c r="D114" s="213" t="s">
        <v>154</v>
      </c>
      <c r="E114" s="214" t="s">
        <v>818</v>
      </c>
      <c r="F114" s="215" t="s">
        <v>819</v>
      </c>
      <c r="G114" s="216" t="s">
        <v>252</v>
      </c>
      <c r="H114" s="217">
        <v>11.685000000000001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159</v>
      </c>
      <c r="AT114" s="224" t="s">
        <v>154</v>
      </c>
      <c r="AU114" s="224" t="s">
        <v>81</v>
      </c>
      <c r="AY114" s="18" t="s">
        <v>152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159</v>
      </c>
      <c r="BM114" s="224" t="s">
        <v>820</v>
      </c>
    </row>
    <row r="115" s="13" customFormat="1">
      <c r="A115" s="13"/>
      <c r="B115" s="231"/>
      <c r="C115" s="232"/>
      <c r="D115" s="226" t="s">
        <v>187</v>
      </c>
      <c r="E115" s="233" t="s">
        <v>19</v>
      </c>
      <c r="F115" s="234" t="s">
        <v>821</v>
      </c>
      <c r="G115" s="232"/>
      <c r="H115" s="235">
        <v>11.685000000000001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187</v>
      </c>
      <c r="AU115" s="241" t="s">
        <v>81</v>
      </c>
      <c r="AV115" s="13" t="s">
        <v>81</v>
      </c>
      <c r="AW115" s="13" t="s">
        <v>33</v>
      </c>
      <c r="AX115" s="13" t="s">
        <v>79</v>
      </c>
      <c r="AY115" s="241" t="s">
        <v>152</v>
      </c>
    </row>
    <row r="116" s="2" customFormat="1" ht="14.4" customHeight="1">
      <c r="A116" s="39"/>
      <c r="B116" s="40"/>
      <c r="C116" s="213" t="s">
        <v>277</v>
      </c>
      <c r="D116" s="213" t="s">
        <v>154</v>
      </c>
      <c r="E116" s="214" t="s">
        <v>822</v>
      </c>
      <c r="F116" s="215" t="s">
        <v>823</v>
      </c>
      <c r="G116" s="216" t="s">
        <v>749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159</v>
      </c>
      <c r="AT116" s="224" t="s">
        <v>154</v>
      </c>
      <c r="AU116" s="224" t="s">
        <v>81</v>
      </c>
      <c r="AY116" s="18" t="s">
        <v>152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159</v>
      </c>
      <c r="BM116" s="224" t="s">
        <v>824</v>
      </c>
    </row>
    <row r="117" s="2" customFormat="1" ht="14.4" customHeight="1">
      <c r="A117" s="39"/>
      <c r="B117" s="40"/>
      <c r="C117" s="213" t="s">
        <v>290</v>
      </c>
      <c r="D117" s="213" t="s">
        <v>154</v>
      </c>
      <c r="E117" s="214" t="s">
        <v>825</v>
      </c>
      <c r="F117" s="215" t="s">
        <v>826</v>
      </c>
      <c r="G117" s="216" t="s">
        <v>749</v>
      </c>
      <c r="H117" s="217">
        <v>1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159</v>
      </c>
      <c r="AT117" s="224" t="s">
        <v>154</v>
      </c>
      <c r="AU117" s="224" t="s">
        <v>81</v>
      </c>
      <c r="AY117" s="18" t="s">
        <v>152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159</v>
      </c>
      <c r="BM117" s="224" t="s">
        <v>827</v>
      </c>
    </row>
    <row r="118" s="2" customFormat="1" ht="14.4" customHeight="1">
      <c r="A118" s="39"/>
      <c r="B118" s="40"/>
      <c r="C118" s="213" t="s">
        <v>295</v>
      </c>
      <c r="D118" s="213" t="s">
        <v>154</v>
      </c>
      <c r="E118" s="214" t="s">
        <v>828</v>
      </c>
      <c r="F118" s="215" t="s">
        <v>829</v>
      </c>
      <c r="G118" s="216" t="s">
        <v>749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159</v>
      </c>
      <c r="AT118" s="224" t="s">
        <v>154</v>
      </c>
      <c r="AU118" s="224" t="s">
        <v>81</v>
      </c>
      <c r="AY118" s="18" t="s">
        <v>152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159</v>
      </c>
      <c r="BM118" s="224" t="s">
        <v>830</v>
      </c>
    </row>
    <row r="119" s="2" customFormat="1" ht="14.4" customHeight="1">
      <c r="A119" s="39"/>
      <c r="B119" s="40"/>
      <c r="C119" s="213" t="s">
        <v>300</v>
      </c>
      <c r="D119" s="213" t="s">
        <v>154</v>
      </c>
      <c r="E119" s="214" t="s">
        <v>831</v>
      </c>
      <c r="F119" s="215" t="s">
        <v>832</v>
      </c>
      <c r="G119" s="216" t="s">
        <v>749</v>
      </c>
      <c r="H119" s="217">
        <v>1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159</v>
      </c>
      <c r="AT119" s="224" t="s">
        <v>154</v>
      </c>
      <c r="AU119" s="224" t="s">
        <v>81</v>
      </c>
      <c r="AY119" s="18" t="s">
        <v>152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159</v>
      </c>
      <c r="BM119" s="224" t="s">
        <v>833</v>
      </c>
    </row>
    <row r="120" s="2" customFormat="1">
      <c r="A120" s="39"/>
      <c r="B120" s="40"/>
      <c r="C120" s="41"/>
      <c r="D120" s="226" t="s">
        <v>163</v>
      </c>
      <c r="E120" s="41"/>
      <c r="F120" s="227" t="s">
        <v>834</v>
      </c>
      <c r="G120" s="41"/>
      <c r="H120" s="41"/>
      <c r="I120" s="228"/>
      <c r="J120" s="41"/>
      <c r="K120" s="41"/>
      <c r="L120" s="45"/>
      <c r="M120" s="266"/>
      <c r="N120" s="267"/>
      <c r="O120" s="268"/>
      <c r="P120" s="268"/>
      <c r="Q120" s="268"/>
      <c r="R120" s="268"/>
      <c r="S120" s="268"/>
      <c r="T120" s="26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163</v>
      </c>
      <c r="AU120" s="18" t="s">
        <v>81</v>
      </c>
    </row>
    <row r="121" s="2" customFormat="1" ht="6.96" customHeight="1">
      <c r="A121" s="39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5pVwA9u6NpwnxICCtxrU/JudIz63GamwLaKT6MxlV4voEss5GBEGdooaZTsR4TGuQfQXneQlhuWrNKyH9p+lrg==" hashValue="5HPnm/b+qLUOoyXuqGIKzq3jJHIlmmAabE4k7aG7ieEiGaqMYJN+Zk8/TQyxJnp3FnEyO4yfnFm+JTNv0s5gEg==" algorithmName="SHA-512" password="CC35"/>
  <autoFilter ref="C86:K1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Cheb, Zlatý vrch kotelna</v>
      </c>
      <c r="F7" s="143"/>
      <c r="G7" s="143"/>
      <c r="H7" s="143"/>
      <c r="L7" s="21"/>
    </row>
    <row r="8" s="1" customFormat="1" ht="12" customHeight="1">
      <c r="B8" s="21"/>
      <c r="D8" s="143" t="s">
        <v>124</v>
      </c>
      <c r="L8" s="21"/>
    </row>
    <row r="9" s="2" customFormat="1" ht="16.5" customHeight="1">
      <c r="A9" s="39"/>
      <c r="B9" s="45"/>
      <c r="C9" s="39"/>
      <c r="D9" s="39"/>
      <c r="E9" s="144" t="s">
        <v>125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835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15. 10. 2021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128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ROUND((SUM(BE88:BE137)),  2)</f>
        <v>0</v>
      </c>
      <c r="G35" s="39"/>
      <c r="H35" s="39"/>
      <c r="I35" s="158">
        <v>0.20999999999999999</v>
      </c>
      <c r="J35" s="157">
        <f>ROUND(((SUM(BE88:BE137))*I35),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ROUND((SUM(BF88:BF137)),  2)</f>
        <v>0</v>
      </c>
      <c r="G36" s="39"/>
      <c r="H36" s="39"/>
      <c r="I36" s="158">
        <v>0.14999999999999999</v>
      </c>
      <c r="J36" s="157">
        <f>ROUND(((SUM(BF88:BF137))*I36),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ROUND((SUM(BG88:BG137)),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ROUND((SUM(BH88:BH137)),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ROUND((SUM(BI88:BI137)),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Cheb, Zlatý vrch kotelna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801 - Sadové úpravy - Město Cheb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15. 10. 2021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Město Cheb</v>
      </c>
      <c r="G58" s="41"/>
      <c r="H58" s="41"/>
      <c r="I58" s="33" t="s">
        <v>31</v>
      </c>
      <c r="J58" s="37" t="str">
        <f>E23</f>
        <v>Miroslav Fischer, Ing. Petr Král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Miroslav Fischer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130</v>
      </c>
      <c r="D61" s="172"/>
      <c r="E61" s="172"/>
      <c r="F61" s="172"/>
      <c r="G61" s="172"/>
      <c r="H61" s="172"/>
      <c r="I61" s="172"/>
      <c r="J61" s="173" t="s">
        <v>131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132</v>
      </c>
    </row>
    <row r="64" s="9" customFormat="1" ht="24.96" customHeight="1">
      <c r="A64" s="9"/>
      <c r="B64" s="175"/>
      <c r="C64" s="176"/>
      <c r="D64" s="177" t="s">
        <v>133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134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135</v>
      </c>
      <c r="E66" s="183"/>
      <c r="F66" s="183"/>
      <c r="G66" s="183"/>
      <c r="H66" s="183"/>
      <c r="I66" s="183"/>
      <c r="J66" s="184">
        <f>J135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137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Cheb, Zlatý vrch kotelna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124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125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801 - Sadové úpravy - Město Cheb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>Cheb</v>
      </c>
      <c r="G82" s="41"/>
      <c r="H82" s="41"/>
      <c r="I82" s="33" t="s">
        <v>23</v>
      </c>
      <c r="J82" s="73" t="str">
        <f>IF(J14="","",J14)</f>
        <v>15. 10. 2021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25</v>
      </c>
      <c r="D84" s="41"/>
      <c r="E84" s="41"/>
      <c r="F84" s="28" t="str">
        <f>E17</f>
        <v>Město Cheb</v>
      </c>
      <c r="G84" s="41"/>
      <c r="H84" s="41"/>
      <c r="I84" s="33" t="s">
        <v>31</v>
      </c>
      <c r="J84" s="37" t="str">
        <f>E23</f>
        <v>Miroslav Fischer, Ing. Petr Král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IF(E20="","",E20)</f>
        <v>Vyplň údaj</v>
      </c>
      <c r="G85" s="41"/>
      <c r="H85" s="41"/>
      <c r="I85" s="33" t="s">
        <v>34</v>
      </c>
      <c r="J85" s="37" t="str">
        <f>E26</f>
        <v>Miroslav Fischer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138</v>
      </c>
      <c r="D87" s="189" t="s">
        <v>57</v>
      </c>
      <c r="E87" s="189" t="s">
        <v>53</v>
      </c>
      <c r="F87" s="189" t="s">
        <v>54</v>
      </c>
      <c r="G87" s="189" t="s">
        <v>139</v>
      </c>
      <c r="H87" s="189" t="s">
        <v>140</v>
      </c>
      <c r="I87" s="189" t="s">
        <v>141</v>
      </c>
      <c r="J87" s="189" t="s">
        <v>131</v>
      </c>
      <c r="K87" s="190" t="s">
        <v>142</v>
      </c>
      <c r="L87" s="191"/>
      <c r="M87" s="93" t="s">
        <v>19</v>
      </c>
      <c r="N87" s="94" t="s">
        <v>42</v>
      </c>
      <c r="O87" s="94" t="s">
        <v>143</v>
      </c>
      <c r="P87" s="94" t="s">
        <v>144</v>
      </c>
      <c r="Q87" s="94" t="s">
        <v>145</v>
      </c>
      <c r="R87" s="94" t="s">
        <v>146</v>
      </c>
      <c r="S87" s="94" t="s">
        <v>147</v>
      </c>
      <c r="T87" s="95" t="s">
        <v>148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149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0.11199000000000001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71</v>
      </c>
      <c r="AU88" s="18" t="s">
        <v>132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71</v>
      </c>
      <c r="E89" s="200" t="s">
        <v>150</v>
      </c>
      <c r="F89" s="200" t="s">
        <v>151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P90+P135</f>
        <v>0</v>
      </c>
      <c r="Q89" s="205"/>
      <c r="R89" s="206">
        <f>R90+R135</f>
        <v>0.11199000000000001</v>
      </c>
      <c r="S89" s="205"/>
      <c r="T89" s="207">
        <f>T90+T135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79</v>
      </c>
      <c r="AT89" s="209" t="s">
        <v>71</v>
      </c>
      <c r="AU89" s="209" t="s">
        <v>72</v>
      </c>
      <c r="AY89" s="208" t="s">
        <v>152</v>
      </c>
      <c r="BK89" s="210">
        <f>BK90+BK135</f>
        <v>0</v>
      </c>
    </row>
    <row r="90" s="12" customFormat="1" ht="22.8" customHeight="1">
      <c r="A90" s="12"/>
      <c r="B90" s="197"/>
      <c r="C90" s="198"/>
      <c r="D90" s="199" t="s">
        <v>71</v>
      </c>
      <c r="E90" s="211" t="s">
        <v>79</v>
      </c>
      <c r="F90" s="211" t="s">
        <v>153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SUM(P91:P134)</f>
        <v>0</v>
      </c>
      <c r="Q90" s="205"/>
      <c r="R90" s="206">
        <f>SUM(R91:R134)</f>
        <v>0.11199000000000001</v>
      </c>
      <c r="S90" s="205"/>
      <c r="T90" s="207">
        <f>SUM(T91:T134)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79</v>
      </c>
      <c r="AT90" s="209" t="s">
        <v>71</v>
      </c>
      <c r="AU90" s="209" t="s">
        <v>79</v>
      </c>
      <c r="AY90" s="208" t="s">
        <v>152</v>
      </c>
      <c r="BK90" s="210">
        <f>SUM(BK91:BK134)</f>
        <v>0</v>
      </c>
    </row>
    <row r="91" s="2" customFormat="1" ht="62.7" customHeight="1">
      <c r="A91" s="39"/>
      <c r="B91" s="40"/>
      <c r="C91" s="213" t="s">
        <v>79</v>
      </c>
      <c r="D91" s="213" t="s">
        <v>154</v>
      </c>
      <c r="E91" s="214" t="s">
        <v>836</v>
      </c>
      <c r="F91" s="215" t="s">
        <v>837</v>
      </c>
      <c r="G91" s="216" t="s">
        <v>280</v>
      </c>
      <c r="H91" s="217">
        <v>30</v>
      </c>
      <c r="I91" s="218"/>
      <c r="J91" s="219">
        <f>ROUND(I91*H91,2)</f>
        <v>0</v>
      </c>
      <c r="K91" s="215" t="s">
        <v>158</v>
      </c>
      <c r="L91" s="45"/>
      <c r="M91" s="220" t="s">
        <v>19</v>
      </c>
      <c r="N91" s="221" t="s">
        <v>43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159</v>
      </c>
      <c r="AT91" s="224" t="s">
        <v>154</v>
      </c>
      <c r="AU91" s="224" t="s">
        <v>81</v>
      </c>
      <c r="AY91" s="18" t="s">
        <v>152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159</v>
      </c>
      <c r="BM91" s="224" t="s">
        <v>838</v>
      </c>
    </row>
    <row r="92" s="2" customFormat="1">
      <c r="A92" s="39"/>
      <c r="B92" s="40"/>
      <c r="C92" s="41"/>
      <c r="D92" s="226" t="s">
        <v>161</v>
      </c>
      <c r="E92" s="41"/>
      <c r="F92" s="227" t="s">
        <v>294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161</v>
      </c>
      <c r="AU92" s="18" t="s">
        <v>81</v>
      </c>
    </row>
    <row r="93" s="13" customFormat="1">
      <c r="A93" s="13"/>
      <c r="B93" s="231"/>
      <c r="C93" s="232"/>
      <c r="D93" s="226" t="s">
        <v>187</v>
      </c>
      <c r="E93" s="233" t="s">
        <v>19</v>
      </c>
      <c r="F93" s="234" t="s">
        <v>839</v>
      </c>
      <c r="G93" s="232"/>
      <c r="H93" s="235">
        <v>30</v>
      </c>
      <c r="I93" s="236"/>
      <c r="J93" s="232"/>
      <c r="K93" s="232"/>
      <c r="L93" s="237"/>
      <c r="M93" s="238"/>
      <c r="N93" s="239"/>
      <c r="O93" s="239"/>
      <c r="P93" s="239"/>
      <c r="Q93" s="239"/>
      <c r="R93" s="239"/>
      <c r="S93" s="239"/>
      <c r="T93" s="24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1" t="s">
        <v>187</v>
      </c>
      <c r="AU93" s="241" t="s">
        <v>81</v>
      </c>
      <c r="AV93" s="13" t="s">
        <v>81</v>
      </c>
      <c r="AW93" s="13" t="s">
        <v>33</v>
      </c>
      <c r="AX93" s="13" t="s">
        <v>79</v>
      </c>
      <c r="AY93" s="241" t="s">
        <v>152</v>
      </c>
    </row>
    <row r="94" s="2" customFormat="1" ht="37.8" customHeight="1">
      <c r="A94" s="39"/>
      <c r="B94" s="40"/>
      <c r="C94" s="213" t="s">
        <v>81</v>
      </c>
      <c r="D94" s="213" t="s">
        <v>154</v>
      </c>
      <c r="E94" s="214" t="s">
        <v>296</v>
      </c>
      <c r="F94" s="215" t="s">
        <v>297</v>
      </c>
      <c r="G94" s="216" t="s">
        <v>280</v>
      </c>
      <c r="H94" s="217">
        <v>30</v>
      </c>
      <c r="I94" s="218"/>
      <c r="J94" s="219">
        <f>ROUND(I94*H94,2)</f>
        <v>0</v>
      </c>
      <c r="K94" s="215" t="s">
        <v>158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159</v>
      </c>
      <c r="AT94" s="224" t="s">
        <v>154</v>
      </c>
      <c r="AU94" s="224" t="s">
        <v>81</v>
      </c>
      <c r="AY94" s="18" t="s">
        <v>152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159</v>
      </c>
      <c r="BM94" s="224" t="s">
        <v>840</v>
      </c>
    </row>
    <row r="95" s="2" customFormat="1">
      <c r="A95" s="39"/>
      <c r="B95" s="40"/>
      <c r="C95" s="41"/>
      <c r="D95" s="226" t="s">
        <v>161</v>
      </c>
      <c r="E95" s="41"/>
      <c r="F95" s="227" t="s">
        <v>299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161</v>
      </c>
      <c r="AU95" s="18" t="s">
        <v>81</v>
      </c>
    </row>
    <row r="96" s="2" customFormat="1">
      <c r="A96" s="39"/>
      <c r="B96" s="40"/>
      <c r="C96" s="41"/>
      <c r="D96" s="226" t="s">
        <v>163</v>
      </c>
      <c r="E96" s="41"/>
      <c r="F96" s="227" t="s">
        <v>841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163</v>
      </c>
      <c r="AU96" s="18" t="s">
        <v>81</v>
      </c>
    </row>
    <row r="97" s="2" customFormat="1" ht="37.8" customHeight="1">
      <c r="A97" s="39"/>
      <c r="B97" s="40"/>
      <c r="C97" s="213" t="s">
        <v>169</v>
      </c>
      <c r="D97" s="213" t="s">
        <v>154</v>
      </c>
      <c r="E97" s="214" t="s">
        <v>842</v>
      </c>
      <c r="F97" s="215" t="s">
        <v>843</v>
      </c>
      <c r="G97" s="216" t="s">
        <v>157</v>
      </c>
      <c r="H97" s="217">
        <v>166</v>
      </c>
      <c r="I97" s="218"/>
      <c r="J97" s="219">
        <f>ROUND(I97*H97,2)</f>
        <v>0</v>
      </c>
      <c r="K97" s="215" t="s">
        <v>158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159</v>
      </c>
      <c r="AT97" s="224" t="s">
        <v>154</v>
      </c>
      <c r="AU97" s="224" t="s">
        <v>81</v>
      </c>
      <c r="AY97" s="18" t="s">
        <v>152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159</v>
      </c>
      <c r="BM97" s="224" t="s">
        <v>844</v>
      </c>
    </row>
    <row r="98" s="2" customFormat="1">
      <c r="A98" s="39"/>
      <c r="B98" s="40"/>
      <c r="C98" s="41"/>
      <c r="D98" s="226" t="s">
        <v>161</v>
      </c>
      <c r="E98" s="41"/>
      <c r="F98" s="227" t="s">
        <v>845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161</v>
      </c>
      <c r="AU98" s="18" t="s">
        <v>81</v>
      </c>
    </row>
    <row r="99" s="2" customFormat="1">
      <c r="A99" s="39"/>
      <c r="B99" s="40"/>
      <c r="C99" s="41"/>
      <c r="D99" s="226" t="s">
        <v>163</v>
      </c>
      <c r="E99" s="41"/>
      <c r="F99" s="227" t="s">
        <v>846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163</v>
      </c>
      <c r="AU99" s="18" t="s">
        <v>81</v>
      </c>
    </row>
    <row r="100" s="2" customFormat="1" ht="37.8" customHeight="1">
      <c r="A100" s="39"/>
      <c r="B100" s="40"/>
      <c r="C100" s="213" t="s">
        <v>159</v>
      </c>
      <c r="D100" s="213" t="s">
        <v>154</v>
      </c>
      <c r="E100" s="214" t="s">
        <v>847</v>
      </c>
      <c r="F100" s="215" t="s">
        <v>848</v>
      </c>
      <c r="G100" s="216" t="s">
        <v>157</v>
      </c>
      <c r="H100" s="217">
        <v>234</v>
      </c>
      <c r="I100" s="218"/>
      <c r="J100" s="219">
        <f>ROUND(I100*H100,2)</f>
        <v>0</v>
      </c>
      <c r="K100" s="215" t="s">
        <v>158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159</v>
      </c>
      <c r="AT100" s="224" t="s">
        <v>154</v>
      </c>
      <c r="AU100" s="224" t="s">
        <v>81</v>
      </c>
      <c r="AY100" s="18" t="s">
        <v>152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159</v>
      </c>
      <c r="BM100" s="224" t="s">
        <v>849</v>
      </c>
    </row>
    <row r="101" s="2" customFormat="1">
      <c r="A101" s="39"/>
      <c r="B101" s="40"/>
      <c r="C101" s="41"/>
      <c r="D101" s="226" t="s">
        <v>161</v>
      </c>
      <c r="E101" s="41"/>
      <c r="F101" s="227" t="s">
        <v>845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161</v>
      </c>
      <c r="AU101" s="18" t="s">
        <v>81</v>
      </c>
    </row>
    <row r="102" s="2" customFormat="1">
      <c r="A102" s="39"/>
      <c r="B102" s="40"/>
      <c r="C102" s="41"/>
      <c r="D102" s="226" t="s">
        <v>163</v>
      </c>
      <c r="E102" s="41"/>
      <c r="F102" s="227" t="s">
        <v>846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163</v>
      </c>
      <c r="AU102" s="18" t="s">
        <v>81</v>
      </c>
    </row>
    <row r="103" s="13" customFormat="1">
      <c r="A103" s="13"/>
      <c r="B103" s="231"/>
      <c r="C103" s="232"/>
      <c r="D103" s="226" t="s">
        <v>187</v>
      </c>
      <c r="E103" s="233" t="s">
        <v>19</v>
      </c>
      <c r="F103" s="234" t="s">
        <v>335</v>
      </c>
      <c r="G103" s="232"/>
      <c r="H103" s="235">
        <v>34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187</v>
      </c>
      <c r="AU103" s="241" t="s">
        <v>81</v>
      </c>
      <c r="AV103" s="13" t="s">
        <v>81</v>
      </c>
      <c r="AW103" s="13" t="s">
        <v>33</v>
      </c>
      <c r="AX103" s="13" t="s">
        <v>72</v>
      </c>
      <c r="AY103" s="241" t="s">
        <v>152</v>
      </c>
    </row>
    <row r="104" s="13" customFormat="1">
      <c r="A104" s="13"/>
      <c r="B104" s="231"/>
      <c r="C104" s="232"/>
      <c r="D104" s="226" t="s">
        <v>187</v>
      </c>
      <c r="E104" s="233" t="s">
        <v>19</v>
      </c>
      <c r="F104" s="234" t="s">
        <v>850</v>
      </c>
      <c r="G104" s="232"/>
      <c r="H104" s="235">
        <v>200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1" t="s">
        <v>187</v>
      </c>
      <c r="AU104" s="241" t="s">
        <v>81</v>
      </c>
      <c r="AV104" s="13" t="s">
        <v>81</v>
      </c>
      <c r="AW104" s="13" t="s">
        <v>33</v>
      </c>
      <c r="AX104" s="13" t="s">
        <v>72</v>
      </c>
      <c r="AY104" s="241" t="s">
        <v>152</v>
      </c>
    </row>
    <row r="105" s="14" customFormat="1">
      <c r="A105" s="14"/>
      <c r="B105" s="242"/>
      <c r="C105" s="243"/>
      <c r="D105" s="226" t="s">
        <v>187</v>
      </c>
      <c r="E105" s="244" t="s">
        <v>19</v>
      </c>
      <c r="F105" s="245" t="s">
        <v>258</v>
      </c>
      <c r="G105" s="243"/>
      <c r="H105" s="246">
        <v>234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2" t="s">
        <v>187</v>
      </c>
      <c r="AU105" s="252" t="s">
        <v>81</v>
      </c>
      <c r="AV105" s="14" t="s">
        <v>159</v>
      </c>
      <c r="AW105" s="14" t="s">
        <v>33</v>
      </c>
      <c r="AX105" s="14" t="s">
        <v>79</v>
      </c>
      <c r="AY105" s="252" t="s">
        <v>152</v>
      </c>
    </row>
    <row r="106" s="2" customFormat="1" ht="14.4" customHeight="1">
      <c r="A106" s="39"/>
      <c r="B106" s="40"/>
      <c r="C106" s="256" t="s">
        <v>178</v>
      </c>
      <c r="D106" s="256" t="s">
        <v>387</v>
      </c>
      <c r="E106" s="257" t="s">
        <v>851</v>
      </c>
      <c r="F106" s="258" t="s">
        <v>852</v>
      </c>
      <c r="G106" s="259" t="s">
        <v>252</v>
      </c>
      <c r="H106" s="260">
        <v>57</v>
      </c>
      <c r="I106" s="261"/>
      <c r="J106" s="262">
        <f>ROUND(I106*H106,2)</f>
        <v>0</v>
      </c>
      <c r="K106" s="258" t="s">
        <v>19</v>
      </c>
      <c r="L106" s="263"/>
      <c r="M106" s="264" t="s">
        <v>19</v>
      </c>
      <c r="N106" s="265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193</v>
      </c>
      <c r="AT106" s="224" t="s">
        <v>387</v>
      </c>
      <c r="AU106" s="224" t="s">
        <v>81</v>
      </c>
      <c r="AY106" s="18" t="s">
        <v>152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159</v>
      </c>
      <c r="BM106" s="224" t="s">
        <v>853</v>
      </c>
    </row>
    <row r="107" s="2" customFormat="1">
      <c r="A107" s="39"/>
      <c r="B107" s="40"/>
      <c r="C107" s="41"/>
      <c r="D107" s="226" t="s">
        <v>163</v>
      </c>
      <c r="E107" s="41"/>
      <c r="F107" s="227" t="s">
        <v>854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163</v>
      </c>
      <c r="AU107" s="18" t="s">
        <v>81</v>
      </c>
    </row>
    <row r="108" s="13" customFormat="1">
      <c r="A108" s="13"/>
      <c r="B108" s="231"/>
      <c r="C108" s="232"/>
      <c r="D108" s="226" t="s">
        <v>187</v>
      </c>
      <c r="E108" s="233" t="s">
        <v>19</v>
      </c>
      <c r="F108" s="234" t="s">
        <v>855</v>
      </c>
      <c r="G108" s="232"/>
      <c r="H108" s="235">
        <v>57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187</v>
      </c>
      <c r="AU108" s="241" t="s">
        <v>81</v>
      </c>
      <c r="AV108" s="13" t="s">
        <v>81</v>
      </c>
      <c r="AW108" s="13" t="s">
        <v>33</v>
      </c>
      <c r="AX108" s="13" t="s">
        <v>79</v>
      </c>
      <c r="AY108" s="241" t="s">
        <v>152</v>
      </c>
    </row>
    <row r="109" s="2" customFormat="1" ht="37.8" customHeight="1">
      <c r="A109" s="39"/>
      <c r="B109" s="40"/>
      <c r="C109" s="213" t="s">
        <v>183</v>
      </c>
      <c r="D109" s="213" t="s">
        <v>154</v>
      </c>
      <c r="E109" s="214" t="s">
        <v>856</v>
      </c>
      <c r="F109" s="215" t="s">
        <v>857</v>
      </c>
      <c r="G109" s="216" t="s">
        <v>157</v>
      </c>
      <c r="H109" s="217">
        <v>196</v>
      </c>
      <c r="I109" s="218"/>
      <c r="J109" s="219">
        <f>ROUND(I109*H109,2)</f>
        <v>0</v>
      </c>
      <c r="K109" s="215" t="s">
        <v>158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159</v>
      </c>
      <c r="AT109" s="224" t="s">
        <v>154</v>
      </c>
      <c r="AU109" s="224" t="s">
        <v>81</v>
      </c>
      <c r="AY109" s="18" t="s">
        <v>152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159</v>
      </c>
      <c r="BM109" s="224" t="s">
        <v>858</v>
      </c>
    </row>
    <row r="110" s="2" customFormat="1">
      <c r="A110" s="39"/>
      <c r="B110" s="40"/>
      <c r="C110" s="41"/>
      <c r="D110" s="226" t="s">
        <v>161</v>
      </c>
      <c r="E110" s="41"/>
      <c r="F110" s="227" t="s">
        <v>859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161</v>
      </c>
      <c r="AU110" s="18" t="s">
        <v>81</v>
      </c>
    </row>
    <row r="111" s="2" customFormat="1" ht="37.8" customHeight="1">
      <c r="A111" s="39"/>
      <c r="B111" s="40"/>
      <c r="C111" s="213" t="s">
        <v>189</v>
      </c>
      <c r="D111" s="213" t="s">
        <v>154</v>
      </c>
      <c r="E111" s="214" t="s">
        <v>860</v>
      </c>
      <c r="F111" s="215" t="s">
        <v>861</v>
      </c>
      <c r="G111" s="216" t="s">
        <v>157</v>
      </c>
      <c r="H111" s="217">
        <v>34</v>
      </c>
      <c r="I111" s="218"/>
      <c r="J111" s="219">
        <f>ROUND(I111*H111,2)</f>
        <v>0</v>
      </c>
      <c r="K111" s="215" t="s">
        <v>158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159</v>
      </c>
      <c r="AT111" s="224" t="s">
        <v>154</v>
      </c>
      <c r="AU111" s="224" t="s">
        <v>81</v>
      </c>
      <c r="AY111" s="18" t="s">
        <v>152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159</v>
      </c>
      <c r="BM111" s="224" t="s">
        <v>862</v>
      </c>
    </row>
    <row r="112" s="2" customFormat="1">
      <c r="A112" s="39"/>
      <c r="B112" s="40"/>
      <c r="C112" s="41"/>
      <c r="D112" s="226" t="s">
        <v>161</v>
      </c>
      <c r="E112" s="41"/>
      <c r="F112" s="227" t="s">
        <v>859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161</v>
      </c>
      <c r="AU112" s="18" t="s">
        <v>81</v>
      </c>
    </row>
    <row r="113" s="2" customFormat="1" ht="14.4" customHeight="1">
      <c r="A113" s="39"/>
      <c r="B113" s="40"/>
      <c r="C113" s="256" t="s">
        <v>193</v>
      </c>
      <c r="D113" s="256" t="s">
        <v>387</v>
      </c>
      <c r="E113" s="257" t="s">
        <v>863</v>
      </c>
      <c r="F113" s="258" t="s">
        <v>864</v>
      </c>
      <c r="G113" s="259" t="s">
        <v>865</v>
      </c>
      <c r="H113" s="260">
        <v>6.9000000000000004</v>
      </c>
      <c r="I113" s="261"/>
      <c r="J113" s="262">
        <f>ROUND(I113*H113,2)</f>
        <v>0</v>
      </c>
      <c r="K113" s="258" t="s">
        <v>158</v>
      </c>
      <c r="L113" s="263"/>
      <c r="M113" s="264" t="s">
        <v>19</v>
      </c>
      <c r="N113" s="265" t="s">
        <v>43</v>
      </c>
      <c r="O113" s="85"/>
      <c r="P113" s="222">
        <f>O113*H113</f>
        <v>0</v>
      </c>
      <c r="Q113" s="222">
        <v>0.001</v>
      </c>
      <c r="R113" s="222">
        <f>Q113*H113</f>
        <v>0.0069000000000000008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193</v>
      </c>
      <c r="AT113" s="224" t="s">
        <v>387</v>
      </c>
      <c r="AU113" s="224" t="s">
        <v>81</v>
      </c>
      <c r="AY113" s="18" t="s">
        <v>152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159</v>
      </c>
      <c r="BM113" s="224" t="s">
        <v>866</v>
      </c>
    </row>
    <row r="114" s="2" customFormat="1">
      <c r="A114" s="39"/>
      <c r="B114" s="40"/>
      <c r="C114" s="41"/>
      <c r="D114" s="226" t="s">
        <v>163</v>
      </c>
      <c r="E114" s="41"/>
      <c r="F114" s="227" t="s">
        <v>867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163</v>
      </c>
      <c r="AU114" s="18" t="s">
        <v>81</v>
      </c>
    </row>
    <row r="115" s="13" customFormat="1">
      <c r="A115" s="13"/>
      <c r="B115" s="231"/>
      <c r="C115" s="232"/>
      <c r="D115" s="226" t="s">
        <v>187</v>
      </c>
      <c r="E115" s="233" t="s">
        <v>19</v>
      </c>
      <c r="F115" s="234" t="s">
        <v>868</v>
      </c>
      <c r="G115" s="232"/>
      <c r="H115" s="235">
        <v>6.9000000000000004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187</v>
      </c>
      <c r="AU115" s="241" t="s">
        <v>81</v>
      </c>
      <c r="AV115" s="13" t="s">
        <v>81</v>
      </c>
      <c r="AW115" s="13" t="s">
        <v>33</v>
      </c>
      <c r="AX115" s="13" t="s">
        <v>79</v>
      </c>
      <c r="AY115" s="241" t="s">
        <v>152</v>
      </c>
    </row>
    <row r="116" s="2" customFormat="1" ht="49.05" customHeight="1">
      <c r="A116" s="39"/>
      <c r="B116" s="40"/>
      <c r="C116" s="213" t="s">
        <v>198</v>
      </c>
      <c r="D116" s="213" t="s">
        <v>154</v>
      </c>
      <c r="E116" s="214" t="s">
        <v>869</v>
      </c>
      <c r="F116" s="215" t="s">
        <v>870</v>
      </c>
      <c r="G116" s="216" t="s">
        <v>157</v>
      </c>
      <c r="H116" s="217">
        <v>34</v>
      </c>
      <c r="I116" s="218"/>
      <c r="J116" s="219">
        <f>ROUND(I116*H116,2)</f>
        <v>0</v>
      </c>
      <c r="K116" s="215" t="s">
        <v>158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159</v>
      </c>
      <c r="AT116" s="224" t="s">
        <v>154</v>
      </c>
      <c r="AU116" s="224" t="s">
        <v>81</v>
      </c>
      <c r="AY116" s="18" t="s">
        <v>152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159</v>
      </c>
      <c r="BM116" s="224" t="s">
        <v>871</v>
      </c>
    </row>
    <row r="117" s="2" customFormat="1">
      <c r="A117" s="39"/>
      <c r="B117" s="40"/>
      <c r="C117" s="41"/>
      <c r="D117" s="226" t="s">
        <v>161</v>
      </c>
      <c r="E117" s="41"/>
      <c r="F117" s="227" t="s">
        <v>872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161</v>
      </c>
      <c r="AU117" s="18" t="s">
        <v>81</v>
      </c>
    </row>
    <row r="118" s="2" customFormat="1" ht="37.8" customHeight="1">
      <c r="A118" s="39"/>
      <c r="B118" s="40"/>
      <c r="C118" s="213" t="s">
        <v>202</v>
      </c>
      <c r="D118" s="213" t="s">
        <v>154</v>
      </c>
      <c r="E118" s="214" t="s">
        <v>873</v>
      </c>
      <c r="F118" s="215" t="s">
        <v>874</v>
      </c>
      <c r="G118" s="216" t="s">
        <v>172</v>
      </c>
      <c r="H118" s="217">
        <v>3</v>
      </c>
      <c r="I118" s="218"/>
      <c r="J118" s="219">
        <f>ROUND(I118*H118,2)</f>
        <v>0</v>
      </c>
      <c r="K118" s="215" t="s">
        <v>158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159</v>
      </c>
      <c r="AT118" s="224" t="s">
        <v>154</v>
      </c>
      <c r="AU118" s="224" t="s">
        <v>81</v>
      </c>
      <c r="AY118" s="18" t="s">
        <v>152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159</v>
      </c>
      <c r="BM118" s="224" t="s">
        <v>875</v>
      </c>
    </row>
    <row r="119" s="2" customFormat="1">
      <c r="A119" s="39"/>
      <c r="B119" s="40"/>
      <c r="C119" s="41"/>
      <c r="D119" s="226" t="s">
        <v>161</v>
      </c>
      <c r="E119" s="41"/>
      <c r="F119" s="227" t="s">
        <v>876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161</v>
      </c>
      <c r="AU119" s="18" t="s">
        <v>81</v>
      </c>
    </row>
    <row r="120" s="2" customFormat="1" ht="14.4" customHeight="1">
      <c r="A120" s="39"/>
      <c r="B120" s="40"/>
      <c r="C120" s="256" t="s">
        <v>206</v>
      </c>
      <c r="D120" s="256" t="s">
        <v>387</v>
      </c>
      <c r="E120" s="257" t="s">
        <v>877</v>
      </c>
      <c r="F120" s="258" t="s">
        <v>878</v>
      </c>
      <c r="G120" s="259" t="s">
        <v>172</v>
      </c>
      <c r="H120" s="260">
        <v>3</v>
      </c>
      <c r="I120" s="261"/>
      <c r="J120" s="262">
        <f>ROUND(I120*H120,2)</f>
        <v>0</v>
      </c>
      <c r="K120" s="258" t="s">
        <v>158</v>
      </c>
      <c r="L120" s="263"/>
      <c r="M120" s="264" t="s">
        <v>19</v>
      </c>
      <c r="N120" s="265" t="s">
        <v>43</v>
      </c>
      <c r="O120" s="85"/>
      <c r="P120" s="222">
        <f>O120*H120</f>
        <v>0</v>
      </c>
      <c r="Q120" s="222">
        <v>3.0000000000000001E-05</v>
      </c>
      <c r="R120" s="222">
        <f>Q120*H120</f>
        <v>9.0000000000000006E-05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193</v>
      </c>
      <c r="AT120" s="224" t="s">
        <v>387</v>
      </c>
      <c r="AU120" s="224" t="s">
        <v>81</v>
      </c>
      <c r="AY120" s="18" t="s">
        <v>152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159</v>
      </c>
      <c r="BM120" s="224" t="s">
        <v>879</v>
      </c>
    </row>
    <row r="121" s="2" customFormat="1" ht="24.15" customHeight="1">
      <c r="A121" s="39"/>
      <c r="B121" s="40"/>
      <c r="C121" s="213" t="s">
        <v>210</v>
      </c>
      <c r="D121" s="213" t="s">
        <v>154</v>
      </c>
      <c r="E121" s="214" t="s">
        <v>880</v>
      </c>
      <c r="F121" s="215" t="s">
        <v>881</v>
      </c>
      <c r="G121" s="216" t="s">
        <v>172</v>
      </c>
      <c r="H121" s="217">
        <v>3</v>
      </c>
      <c r="I121" s="218"/>
      <c r="J121" s="219">
        <f>ROUND(I121*H121,2)</f>
        <v>0</v>
      </c>
      <c r="K121" s="215" t="s">
        <v>158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159</v>
      </c>
      <c r="AT121" s="224" t="s">
        <v>154</v>
      </c>
      <c r="AU121" s="224" t="s">
        <v>81</v>
      </c>
      <c r="AY121" s="18" t="s">
        <v>152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159</v>
      </c>
      <c r="BM121" s="224" t="s">
        <v>882</v>
      </c>
    </row>
    <row r="122" s="2" customFormat="1">
      <c r="A122" s="39"/>
      <c r="B122" s="40"/>
      <c r="C122" s="41"/>
      <c r="D122" s="226" t="s">
        <v>161</v>
      </c>
      <c r="E122" s="41"/>
      <c r="F122" s="227" t="s">
        <v>883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161</v>
      </c>
      <c r="AU122" s="18" t="s">
        <v>81</v>
      </c>
    </row>
    <row r="123" s="2" customFormat="1" ht="24.15" customHeight="1">
      <c r="A123" s="39"/>
      <c r="B123" s="40"/>
      <c r="C123" s="213" t="s">
        <v>214</v>
      </c>
      <c r="D123" s="213" t="s">
        <v>154</v>
      </c>
      <c r="E123" s="214" t="s">
        <v>884</v>
      </c>
      <c r="F123" s="215" t="s">
        <v>885</v>
      </c>
      <c r="G123" s="216" t="s">
        <v>172</v>
      </c>
      <c r="H123" s="217">
        <v>15</v>
      </c>
      <c r="I123" s="218"/>
      <c r="J123" s="219">
        <f>ROUND(I123*H123,2)</f>
        <v>0</v>
      </c>
      <c r="K123" s="215" t="s">
        <v>158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0.0025999999999999999</v>
      </c>
      <c r="R123" s="222">
        <f>Q123*H123</f>
        <v>0.039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159</v>
      </c>
      <c r="AT123" s="224" t="s">
        <v>154</v>
      </c>
      <c r="AU123" s="224" t="s">
        <v>81</v>
      </c>
      <c r="AY123" s="18" t="s">
        <v>152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159</v>
      </c>
      <c r="BM123" s="224" t="s">
        <v>886</v>
      </c>
    </row>
    <row r="124" s="2" customFormat="1">
      <c r="A124" s="39"/>
      <c r="B124" s="40"/>
      <c r="C124" s="41"/>
      <c r="D124" s="226" t="s">
        <v>161</v>
      </c>
      <c r="E124" s="41"/>
      <c r="F124" s="227" t="s">
        <v>887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161</v>
      </c>
      <c r="AU124" s="18" t="s">
        <v>81</v>
      </c>
    </row>
    <row r="125" s="2" customFormat="1">
      <c r="A125" s="39"/>
      <c r="B125" s="40"/>
      <c r="C125" s="41"/>
      <c r="D125" s="226" t="s">
        <v>163</v>
      </c>
      <c r="E125" s="41"/>
      <c r="F125" s="227" t="s">
        <v>888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163</v>
      </c>
      <c r="AU125" s="18" t="s">
        <v>81</v>
      </c>
    </row>
    <row r="126" s="2" customFormat="1" ht="14.4" customHeight="1">
      <c r="A126" s="39"/>
      <c r="B126" s="40"/>
      <c r="C126" s="213" t="s">
        <v>220</v>
      </c>
      <c r="D126" s="213" t="s">
        <v>154</v>
      </c>
      <c r="E126" s="214" t="s">
        <v>889</v>
      </c>
      <c r="F126" s="215" t="s">
        <v>890</v>
      </c>
      <c r="G126" s="216" t="s">
        <v>280</v>
      </c>
      <c r="H126" s="217">
        <v>0.29999999999999999</v>
      </c>
      <c r="I126" s="218"/>
      <c r="J126" s="219">
        <f>ROUND(I126*H126,2)</f>
        <v>0</v>
      </c>
      <c r="K126" s="215" t="s">
        <v>158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159</v>
      </c>
      <c r="AT126" s="224" t="s">
        <v>154</v>
      </c>
      <c r="AU126" s="224" t="s">
        <v>81</v>
      </c>
      <c r="AY126" s="18" t="s">
        <v>152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159</v>
      </c>
      <c r="BM126" s="224" t="s">
        <v>891</v>
      </c>
    </row>
    <row r="127" s="2" customFormat="1">
      <c r="A127" s="39"/>
      <c r="B127" s="40"/>
      <c r="C127" s="41"/>
      <c r="D127" s="226" t="s">
        <v>161</v>
      </c>
      <c r="E127" s="41"/>
      <c r="F127" s="227" t="s">
        <v>892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161</v>
      </c>
      <c r="AU127" s="18" t="s">
        <v>81</v>
      </c>
    </row>
    <row r="128" s="13" customFormat="1">
      <c r="A128" s="13"/>
      <c r="B128" s="231"/>
      <c r="C128" s="232"/>
      <c r="D128" s="226" t="s">
        <v>187</v>
      </c>
      <c r="E128" s="233" t="s">
        <v>19</v>
      </c>
      <c r="F128" s="234" t="s">
        <v>893</v>
      </c>
      <c r="G128" s="232"/>
      <c r="H128" s="235">
        <v>0.29999999999999999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187</v>
      </c>
      <c r="AU128" s="241" t="s">
        <v>81</v>
      </c>
      <c r="AV128" s="13" t="s">
        <v>81</v>
      </c>
      <c r="AW128" s="13" t="s">
        <v>33</v>
      </c>
      <c r="AX128" s="13" t="s">
        <v>79</v>
      </c>
      <c r="AY128" s="241" t="s">
        <v>152</v>
      </c>
    </row>
    <row r="129" s="2" customFormat="1" ht="14.4" customHeight="1">
      <c r="A129" s="39"/>
      <c r="B129" s="40"/>
      <c r="C129" s="256" t="s">
        <v>8</v>
      </c>
      <c r="D129" s="256" t="s">
        <v>387</v>
      </c>
      <c r="E129" s="257" t="s">
        <v>894</v>
      </c>
      <c r="F129" s="258" t="s">
        <v>895</v>
      </c>
      <c r="G129" s="259" t="s">
        <v>280</v>
      </c>
      <c r="H129" s="260">
        <v>0.29999999999999999</v>
      </c>
      <c r="I129" s="261"/>
      <c r="J129" s="262">
        <f>ROUND(I129*H129,2)</f>
        <v>0</v>
      </c>
      <c r="K129" s="258" t="s">
        <v>158</v>
      </c>
      <c r="L129" s="263"/>
      <c r="M129" s="264" t="s">
        <v>19</v>
      </c>
      <c r="N129" s="265" t="s">
        <v>43</v>
      </c>
      <c r="O129" s="85"/>
      <c r="P129" s="222">
        <f>O129*H129</f>
        <v>0</v>
      </c>
      <c r="Q129" s="222">
        <v>0.22</v>
      </c>
      <c r="R129" s="222">
        <f>Q129*H129</f>
        <v>0.066000000000000003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193</v>
      </c>
      <c r="AT129" s="224" t="s">
        <v>387</v>
      </c>
      <c r="AU129" s="224" t="s">
        <v>81</v>
      </c>
      <c r="AY129" s="18" t="s">
        <v>152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159</v>
      </c>
      <c r="BM129" s="224" t="s">
        <v>896</v>
      </c>
    </row>
    <row r="130" s="2" customFormat="1" ht="14.4" customHeight="1">
      <c r="A130" s="39"/>
      <c r="B130" s="40"/>
      <c r="C130" s="213" t="s">
        <v>227</v>
      </c>
      <c r="D130" s="213" t="s">
        <v>154</v>
      </c>
      <c r="E130" s="214" t="s">
        <v>897</v>
      </c>
      <c r="F130" s="215" t="s">
        <v>898</v>
      </c>
      <c r="G130" s="216" t="s">
        <v>280</v>
      </c>
      <c r="H130" s="217">
        <v>9.3200000000000003</v>
      </c>
      <c r="I130" s="218"/>
      <c r="J130" s="219">
        <f>ROUND(I130*H130,2)</f>
        <v>0</v>
      </c>
      <c r="K130" s="215" t="s">
        <v>158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159</v>
      </c>
      <c r="AT130" s="224" t="s">
        <v>154</v>
      </c>
      <c r="AU130" s="224" t="s">
        <v>81</v>
      </c>
      <c r="AY130" s="18" t="s">
        <v>152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159</v>
      </c>
      <c r="BM130" s="224" t="s">
        <v>899</v>
      </c>
    </row>
    <row r="131" s="2" customFormat="1">
      <c r="A131" s="39"/>
      <c r="B131" s="40"/>
      <c r="C131" s="41"/>
      <c r="D131" s="226" t="s">
        <v>163</v>
      </c>
      <c r="E131" s="41"/>
      <c r="F131" s="227" t="s">
        <v>900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163</v>
      </c>
      <c r="AU131" s="18" t="s">
        <v>81</v>
      </c>
    </row>
    <row r="132" s="13" customFormat="1">
      <c r="A132" s="13"/>
      <c r="B132" s="231"/>
      <c r="C132" s="232"/>
      <c r="D132" s="226" t="s">
        <v>187</v>
      </c>
      <c r="E132" s="233" t="s">
        <v>19</v>
      </c>
      <c r="F132" s="234" t="s">
        <v>901</v>
      </c>
      <c r="G132" s="232"/>
      <c r="H132" s="235">
        <v>0.12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187</v>
      </c>
      <c r="AU132" s="241" t="s">
        <v>81</v>
      </c>
      <c r="AV132" s="13" t="s">
        <v>81</v>
      </c>
      <c r="AW132" s="13" t="s">
        <v>33</v>
      </c>
      <c r="AX132" s="13" t="s">
        <v>72</v>
      </c>
      <c r="AY132" s="241" t="s">
        <v>152</v>
      </c>
    </row>
    <row r="133" s="13" customFormat="1">
      <c r="A133" s="13"/>
      <c r="B133" s="231"/>
      <c r="C133" s="232"/>
      <c r="D133" s="226" t="s">
        <v>187</v>
      </c>
      <c r="E133" s="233" t="s">
        <v>19</v>
      </c>
      <c r="F133" s="234" t="s">
        <v>902</v>
      </c>
      <c r="G133" s="232"/>
      <c r="H133" s="235">
        <v>9.1999999999999993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187</v>
      </c>
      <c r="AU133" s="241" t="s">
        <v>81</v>
      </c>
      <c r="AV133" s="13" t="s">
        <v>81</v>
      </c>
      <c r="AW133" s="13" t="s">
        <v>33</v>
      </c>
      <c r="AX133" s="13" t="s">
        <v>72</v>
      </c>
      <c r="AY133" s="241" t="s">
        <v>152</v>
      </c>
    </row>
    <row r="134" s="14" customFormat="1">
      <c r="A134" s="14"/>
      <c r="B134" s="242"/>
      <c r="C134" s="243"/>
      <c r="D134" s="226" t="s">
        <v>187</v>
      </c>
      <c r="E134" s="244" t="s">
        <v>19</v>
      </c>
      <c r="F134" s="245" t="s">
        <v>258</v>
      </c>
      <c r="G134" s="243"/>
      <c r="H134" s="246">
        <v>9.3199999999999985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187</v>
      </c>
      <c r="AU134" s="252" t="s">
        <v>81</v>
      </c>
      <c r="AV134" s="14" t="s">
        <v>159</v>
      </c>
      <c r="AW134" s="14" t="s">
        <v>33</v>
      </c>
      <c r="AX134" s="14" t="s">
        <v>79</v>
      </c>
      <c r="AY134" s="252" t="s">
        <v>152</v>
      </c>
    </row>
    <row r="135" s="12" customFormat="1" ht="22.8" customHeight="1">
      <c r="A135" s="12"/>
      <c r="B135" s="197"/>
      <c r="C135" s="198"/>
      <c r="D135" s="199" t="s">
        <v>71</v>
      </c>
      <c r="E135" s="211" t="s">
        <v>198</v>
      </c>
      <c r="F135" s="211" t="s">
        <v>307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SUM(P136:P137)</f>
        <v>0</v>
      </c>
      <c r="Q135" s="205"/>
      <c r="R135" s="206">
        <f>SUM(R136:R137)</f>
        <v>0</v>
      </c>
      <c r="S135" s="205"/>
      <c r="T135" s="207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79</v>
      </c>
      <c r="AT135" s="209" t="s">
        <v>71</v>
      </c>
      <c r="AU135" s="209" t="s">
        <v>79</v>
      </c>
      <c r="AY135" s="208" t="s">
        <v>152</v>
      </c>
      <c r="BK135" s="210">
        <f>SUM(BK136:BK137)</f>
        <v>0</v>
      </c>
    </row>
    <row r="136" s="2" customFormat="1" ht="14.4" customHeight="1">
      <c r="A136" s="39"/>
      <c r="B136" s="40"/>
      <c r="C136" s="213" t="s">
        <v>231</v>
      </c>
      <c r="D136" s="213" t="s">
        <v>154</v>
      </c>
      <c r="E136" s="214" t="s">
        <v>903</v>
      </c>
      <c r="F136" s="215" t="s">
        <v>904</v>
      </c>
      <c r="G136" s="216" t="s">
        <v>157</v>
      </c>
      <c r="H136" s="217">
        <v>200</v>
      </c>
      <c r="I136" s="218"/>
      <c r="J136" s="219">
        <f>ROUND(I136*H136,2)</f>
        <v>0</v>
      </c>
      <c r="K136" s="215" t="s">
        <v>158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159</v>
      </c>
      <c r="AT136" s="224" t="s">
        <v>154</v>
      </c>
      <c r="AU136" s="224" t="s">
        <v>81</v>
      </c>
      <c r="AY136" s="18" t="s">
        <v>152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159</v>
      </c>
      <c r="BM136" s="224" t="s">
        <v>905</v>
      </c>
    </row>
    <row r="137" s="2" customFormat="1">
      <c r="A137" s="39"/>
      <c r="B137" s="40"/>
      <c r="C137" s="41"/>
      <c r="D137" s="226" t="s">
        <v>161</v>
      </c>
      <c r="E137" s="41"/>
      <c r="F137" s="227" t="s">
        <v>906</v>
      </c>
      <c r="G137" s="41"/>
      <c r="H137" s="41"/>
      <c r="I137" s="228"/>
      <c r="J137" s="41"/>
      <c r="K137" s="41"/>
      <c r="L137" s="45"/>
      <c r="M137" s="266"/>
      <c r="N137" s="267"/>
      <c r="O137" s="268"/>
      <c r="P137" s="268"/>
      <c r="Q137" s="268"/>
      <c r="R137" s="268"/>
      <c r="S137" s="268"/>
      <c r="T137" s="26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161</v>
      </c>
      <c r="AU137" s="18" t="s">
        <v>81</v>
      </c>
    </row>
    <row r="138" s="2" customFormat="1" ht="6.96" customHeight="1">
      <c r="A138" s="39"/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OduB/eas6mn8oRpHyuHifkoHNC/0cmjtlmhtSFGP6cLXK3mENB23xRARtgIujeiUJp6RMicQLncz+vi2va20mw==" hashValue="+PqBthifYYJiqf7s+pdDcBUYJR48TcS89u/jagTUDcxk2apMunJAGZ12wTPfKrY+cze3ZyBV5yWr3mR2TVoOEw==" algorithmName="SHA-512" password="CC35"/>
  <autoFilter ref="C87:K1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Cheb, Zlatý vrch kotelna</v>
      </c>
      <c r="F7" s="143"/>
      <c r="G7" s="143"/>
      <c r="H7" s="143"/>
      <c r="L7" s="21"/>
    </row>
    <row r="8" s="1" customFormat="1" ht="12" customHeight="1">
      <c r="B8" s="21"/>
      <c r="D8" s="143" t="s">
        <v>124</v>
      </c>
      <c r="L8" s="21"/>
    </row>
    <row r="9" s="2" customFormat="1" ht="16.5" customHeight="1">
      <c r="A9" s="39"/>
      <c r="B9" s="45"/>
      <c r="C9" s="39"/>
      <c r="D9" s="39"/>
      <c r="E9" s="144" t="s">
        <v>125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907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15. 10. 2021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128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ROUND((SUM(BE90:BE126)),  2)</f>
        <v>0</v>
      </c>
      <c r="G35" s="39"/>
      <c r="H35" s="39"/>
      <c r="I35" s="158">
        <v>0.20999999999999999</v>
      </c>
      <c r="J35" s="157">
        <f>ROUND(((SUM(BE90:BE126))*I35),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ROUND((SUM(BF90:BF126)),  2)</f>
        <v>0</v>
      </c>
      <c r="G36" s="39"/>
      <c r="H36" s="39"/>
      <c r="I36" s="158">
        <v>0.14999999999999999</v>
      </c>
      <c r="J36" s="157">
        <f>ROUND(((SUM(BF90:BF126))*I36),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ROUND((SUM(BG90:BG126)),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ROUND((SUM(BH90:BH126)),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ROUND((SUM(BI90:BI126)),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Cheb, Zlatý vrch kotelna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VRN-Město - Vedlejší rozpočtové náklady - Město Cheb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15. 10. 2021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Město Cheb</v>
      </c>
      <c r="G58" s="41"/>
      <c r="H58" s="41"/>
      <c r="I58" s="33" t="s">
        <v>31</v>
      </c>
      <c r="J58" s="37" t="str">
        <f>E23</f>
        <v>Miroslav Fischer, Ing. Petr Král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Miroslav Fischer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130</v>
      </c>
      <c r="D61" s="172"/>
      <c r="E61" s="172"/>
      <c r="F61" s="172"/>
      <c r="G61" s="172"/>
      <c r="H61" s="172"/>
      <c r="I61" s="172"/>
      <c r="J61" s="173" t="s">
        <v>131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132</v>
      </c>
    </row>
    <row r="64" s="9" customFormat="1" ht="24.96" customHeight="1">
      <c r="A64" s="9"/>
      <c r="B64" s="175"/>
      <c r="C64" s="176"/>
      <c r="D64" s="177" t="s">
        <v>908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909</v>
      </c>
      <c r="E65" s="183"/>
      <c r="F65" s="183"/>
      <c r="G65" s="183"/>
      <c r="H65" s="183"/>
      <c r="I65" s="183"/>
      <c r="J65" s="184">
        <f>J92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910</v>
      </c>
      <c r="E66" s="183"/>
      <c r="F66" s="183"/>
      <c r="G66" s="183"/>
      <c r="H66" s="183"/>
      <c r="I66" s="183"/>
      <c r="J66" s="184">
        <f>J107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911</v>
      </c>
      <c r="E67" s="183"/>
      <c r="F67" s="183"/>
      <c r="G67" s="183"/>
      <c r="H67" s="183"/>
      <c r="I67" s="183"/>
      <c r="J67" s="184">
        <f>J116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912</v>
      </c>
      <c r="E68" s="183"/>
      <c r="F68" s="183"/>
      <c r="G68" s="183"/>
      <c r="H68" s="183"/>
      <c r="I68" s="183"/>
      <c r="J68" s="184">
        <f>J120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137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Cheb, Zlatý vrch kotelna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124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125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VRN-Město - Vedlejší rozpočtové náklady - Město Cheb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Cheb</v>
      </c>
      <c r="G84" s="41"/>
      <c r="H84" s="41"/>
      <c r="I84" s="33" t="s">
        <v>23</v>
      </c>
      <c r="J84" s="73" t="str">
        <f>IF(J14="","",J14)</f>
        <v>15. 10. 2021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25</v>
      </c>
      <c r="D86" s="41"/>
      <c r="E86" s="41"/>
      <c r="F86" s="28" t="str">
        <f>E17</f>
        <v>Město Cheb</v>
      </c>
      <c r="G86" s="41"/>
      <c r="H86" s="41"/>
      <c r="I86" s="33" t="s">
        <v>31</v>
      </c>
      <c r="J86" s="37" t="str">
        <f>E23</f>
        <v>Miroslav Fischer, Ing. Petr Král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IF(E20="","",E20)</f>
        <v>Vyplň údaj</v>
      </c>
      <c r="G87" s="41"/>
      <c r="H87" s="41"/>
      <c r="I87" s="33" t="s">
        <v>34</v>
      </c>
      <c r="J87" s="37" t="str">
        <f>E26</f>
        <v>Miroslav Fischer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138</v>
      </c>
      <c r="D89" s="189" t="s">
        <v>57</v>
      </c>
      <c r="E89" s="189" t="s">
        <v>53</v>
      </c>
      <c r="F89" s="189" t="s">
        <v>54</v>
      </c>
      <c r="G89" s="189" t="s">
        <v>139</v>
      </c>
      <c r="H89" s="189" t="s">
        <v>140</v>
      </c>
      <c r="I89" s="189" t="s">
        <v>141</v>
      </c>
      <c r="J89" s="189" t="s">
        <v>131</v>
      </c>
      <c r="K89" s="190" t="s">
        <v>142</v>
      </c>
      <c r="L89" s="191"/>
      <c r="M89" s="93" t="s">
        <v>19</v>
      </c>
      <c r="N89" s="94" t="s">
        <v>42</v>
      </c>
      <c r="O89" s="94" t="s">
        <v>143</v>
      </c>
      <c r="P89" s="94" t="s">
        <v>144</v>
      </c>
      <c r="Q89" s="94" t="s">
        <v>145</v>
      </c>
      <c r="R89" s="94" t="s">
        <v>146</v>
      </c>
      <c r="S89" s="94" t="s">
        <v>147</v>
      </c>
      <c r="T89" s="95" t="s">
        <v>148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149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</f>
        <v>0</v>
      </c>
      <c r="Q90" s="97"/>
      <c r="R90" s="194">
        <f>R91</f>
        <v>0</v>
      </c>
      <c r="S90" s="97"/>
      <c r="T90" s="195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132</v>
      </c>
      <c r="BK90" s="196">
        <f>BK91</f>
        <v>0</v>
      </c>
    </row>
    <row r="91" s="12" customFormat="1" ht="25.92" customHeight="1">
      <c r="A91" s="12"/>
      <c r="B91" s="197"/>
      <c r="C91" s="198"/>
      <c r="D91" s="199" t="s">
        <v>71</v>
      </c>
      <c r="E91" s="200" t="s">
        <v>913</v>
      </c>
      <c r="F91" s="200" t="s">
        <v>914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P92+P107+P116+P120</f>
        <v>0</v>
      </c>
      <c r="Q91" s="205"/>
      <c r="R91" s="206">
        <f>R92+R107+R116+R120</f>
        <v>0</v>
      </c>
      <c r="S91" s="205"/>
      <c r="T91" s="207">
        <f>T92+T107+T116+T120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178</v>
      </c>
      <c r="AT91" s="209" t="s">
        <v>71</v>
      </c>
      <c r="AU91" s="209" t="s">
        <v>72</v>
      </c>
      <c r="AY91" s="208" t="s">
        <v>152</v>
      </c>
      <c r="BK91" s="210">
        <f>BK92+BK107+BK116+BK120</f>
        <v>0</v>
      </c>
    </row>
    <row r="92" s="12" customFormat="1" ht="22.8" customHeight="1">
      <c r="A92" s="12"/>
      <c r="B92" s="197"/>
      <c r="C92" s="198"/>
      <c r="D92" s="199" t="s">
        <v>71</v>
      </c>
      <c r="E92" s="211" t="s">
        <v>915</v>
      </c>
      <c r="F92" s="211" t="s">
        <v>916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SUM(P93:P106)</f>
        <v>0</v>
      </c>
      <c r="Q92" s="205"/>
      <c r="R92" s="206">
        <f>SUM(R93:R106)</f>
        <v>0</v>
      </c>
      <c r="S92" s="205"/>
      <c r="T92" s="207">
        <f>SUM(T93:T106)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178</v>
      </c>
      <c r="AT92" s="209" t="s">
        <v>71</v>
      </c>
      <c r="AU92" s="209" t="s">
        <v>79</v>
      </c>
      <c r="AY92" s="208" t="s">
        <v>152</v>
      </c>
      <c r="BK92" s="210">
        <f>SUM(BK93:BK106)</f>
        <v>0</v>
      </c>
    </row>
    <row r="93" s="2" customFormat="1" ht="14.4" customHeight="1">
      <c r="A93" s="39"/>
      <c r="B93" s="40"/>
      <c r="C93" s="213" t="s">
        <v>79</v>
      </c>
      <c r="D93" s="213" t="s">
        <v>154</v>
      </c>
      <c r="E93" s="214" t="s">
        <v>917</v>
      </c>
      <c r="F93" s="215" t="s">
        <v>918</v>
      </c>
      <c r="G93" s="216" t="s">
        <v>731</v>
      </c>
      <c r="H93" s="217">
        <v>1</v>
      </c>
      <c r="I93" s="218"/>
      <c r="J93" s="219">
        <f>ROUND(I93*H93,2)</f>
        <v>0</v>
      </c>
      <c r="K93" s="215" t="s">
        <v>158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919</v>
      </c>
      <c r="AT93" s="224" t="s">
        <v>154</v>
      </c>
      <c r="AU93" s="224" t="s">
        <v>81</v>
      </c>
      <c r="AY93" s="18" t="s">
        <v>152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919</v>
      </c>
      <c r="BM93" s="224" t="s">
        <v>920</v>
      </c>
    </row>
    <row r="94" s="2" customFormat="1">
      <c r="A94" s="39"/>
      <c r="B94" s="40"/>
      <c r="C94" s="41"/>
      <c r="D94" s="226" t="s">
        <v>163</v>
      </c>
      <c r="E94" s="41"/>
      <c r="F94" s="227" t="s">
        <v>921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163</v>
      </c>
      <c r="AU94" s="18" t="s">
        <v>81</v>
      </c>
    </row>
    <row r="95" s="2" customFormat="1" ht="14.4" customHeight="1">
      <c r="A95" s="39"/>
      <c r="B95" s="40"/>
      <c r="C95" s="213" t="s">
        <v>81</v>
      </c>
      <c r="D95" s="213" t="s">
        <v>154</v>
      </c>
      <c r="E95" s="214" t="s">
        <v>922</v>
      </c>
      <c r="F95" s="215" t="s">
        <v>923</v>
      </c>
      <c r="G95" s="216" t="s">
        <v>731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919</v>
      </c>
      <c r="AT95" s="224" t="s">
        <v>154</v>
      </c>
      <c r="AU95" s="224" t="s">
        <v>81</v>
      </c>
      <c r="AY95" s="18" t="s">
        <v>152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919</v>
      </c>
      <c r="BM95" s="224" t="s">
        <v>924</v>
      </c>
    </row>
    <row r="96" s="2" customFormat="1">
      <c r="A96" s="39"/>
      <c r="B96" s="40"/>
      <c r="C96" s="41"/>
      <c r="D96" s="226" t="s">
        <v>163</v>
      </c>
      <c r="E96" s="41"/>
      <c r="F96" s="227" t="s">
        <v>925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163</v>
      </c>
      <c r="AU96" s="18" t="s">
        <v>81</v>
      </c>
    </row>
    <row r="97" s="2" customFormat="1" ht="14.4" customHeight="1">
      <c r="A97" s="39"/>
      <c r="B97" s="40"/>
      <c r="C97" s="213" t="s">
        <v>169</v>
      </c>
      <c r="D97" s="213" t="s">
        <v>154</v>
      </c>
      <c r="E97" s="214" t="s">
        <v>926</v>
      </c>
      <c r="F97" s="215" t="s">
        <v>927</v>
      </c>
      <c r="G97" s="216" t="s">
        <v>731</v>
      </c>
      <c r="H97" s="217">
        <v>1</v>
      </c>
      <c r="I97" s="218"/>
      <c r="J97" s="219">
        <f>ROUND(I97*H97,2)</f>
        <v>0</v>
      </c>
      <c r="K97" s="215" t="s">
        <v>158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919</v>
      </c>
      <c r="AT97" s="224" t="s">
        <v>154</v>
      </c>
      <c r="AU97" s="224" t="s">
        <v>81</v>
      </c>
      <c r="AY97" s="18" t="s">
        <v>152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919</v>
      </c>
      <c r="BM97" s="224" t="s">
        <v>928</v>
      </c>
    </row>
    <row r="98" s="2" customFormat="1">
      <c r="A98" s="39"/>
      <c r="B98" s="40"/>
      <c r="C98" s="41"/>
      <c r="D98" s="226" t="s">
        <v>163</v>
      </c>
      <c r="E98" s="41"/>
      <c r="F98" s="227" t="s">
        <v>929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163</v>
      </c>
      <c r="AU98" s="18" t="s">
        <v>81</v>
      </c>
    </row>
    <row r="99" s="2" customFormat="1" ht="14.4" customHeight="1">
      <c r="A99" s="39"/>
      <c r="B99" s="40"/>
      <c r="C99" s="213" t="s">
        <v>159</v>
      </c>
      <c r="D99" s="213" t="s">
        <v>154</v>
      </c>
      <c r="E99" s="214" t="s">
        <v>930</v>
      </c>
      <c r="F99" s="215" t="s">
        <v>931</v>
      </c>
      <c r="G99" s="216" t="s">
        <v>731</v>
      </c>
      <c r="H99" s="217">
        <v>1</v>
      </c>
      <c r="I99" s="218"/>
      <c r="J99" s="219">
        <f>ROUND(I99*H99,2)</f>
        <v>0</v>
      </c>
      <c r="K99" s="215" t="s">
        <v>158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919</v>
      </c>
      <c r="AT99" s="224" t="s">
        <v>154</v>
      </c>
      <c r="AU99" s="224" t="s">
        <v>81</v>
      </c>
      <c r="AY99" s="18" t="s">
        <v>152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919</v>
      </c>
      <c r="BM99" s="224" t="s">
        <v>932</v>
      </c>
    </row>
    <row r="100" s="2" customFormat="1">
      <c r="A100" s="39"/>
      <c r="B100" s="40"/>
      <c r="C100" s="41"/>
      <c r="D100" s="226" t="s">
        <v>163</v>
      </c>
      <c r="E100" s="41"/>
      <c r="F100" s="227" t="s">
        <v>933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163</v>
      </c>
      <c r="AU100" s="18" t="s">
        <v>81</v>
      </c>
    </row>
    <row r="101" s="2" customFormat="1" ht="14.4" customHeight="1">
      <c r="A101" s="39"/>
      <c r="B101" s="40"/>
      <c r="C101" s="213" t="s">
        <v>178</v>
      </c>
      <c r="D101" s="213" t="s">
        <v>154</v>
      </c>
      <c r="E101" s="214" t="s">
        <v>934</v>
      </c>
      <c r="F101" s="215" t="s">
        <v>935</v>
      </c>
      <c r="G101" s="216" t="s">
        <v>731</v>
      </c>
      <c r="H101" s="217">
        <v>1</v>
      </c>
      <c r="I101" s="218"/>
      <c r="J101" s="219">
        <f>ROUND(I101*H101,2)</f>
        <v>0</v>
      </c>
      <c r="K101" s="215" t="s">
        <v>158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919</v>
      </c>
      <c r="AT101" s="224" t="s">
        <v>154</v>
      </c>
      <c r="AU101" s="224" t="s">
        <v>81</v>
      </c>
      <c r="AY101" s="18" t="s">
        <v>152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919</v>
      </c>
      <c r="BM101" s="224" t="s">
        <v>936</v>
      </c>
    </row>
    <row r="102" s="2" customFormat="1">
      <c r="A102" s="39"/>
      <c r="B102" s="40"/>
      <c r="C102" s="41"/>
      <c r="D102" s="226" t="s">
        <v>163</v>
      </c>
      <c r="E102" s="41"/>
      <c r="F102" s="227" t="s">
        <v>937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163</v>
      </c>
      <c r="AU102" s="18" t="s">
        <v>81</v>
      </c>
    </row>
    <row r="103" s="2" customFormat="1" ht="14.4" customHeight="1">
      <c r="A103" s="39"/>
      <c r="B103" s="40"/>
      <c r="C103" s="213" t="s">
        <v>183</v>
      </c>
      <c r="D103" s="213" t="s">
        <v>154</v>
      </c>
      <c r="E103" s="214" t="s">
        <v>938</v>
      </c>
      <c r="F103" s="215" t="s">
        <v>939</v>
      </c>
      <c r="G103" s="216" t="s">
        <v>731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940</v>
      </c>
      <c r="AT103" s="224" t="s">
        <v>154</v>
      </c>
      <c r="AU103" s="224" t="s">
        <v>81</v>
      </c>
      <c r="AY103" s="18" t="s">
        <v>152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940</v>
      </c>
      <c r="BM103" s="224" t="s">
        <v>941</v>
      </c>
    </row>
    <row r="104" s="2" customFormat="1">
      <c r="A104" s="39"/>
      <c r="B104" s="40"/>
      <c r="C104" s="41"/>
      <c r="D104" s="226" t="s">
        <v>163</v>
      </c>
      <c r="E104" s="41"/>
      <c r="F104" s="227" t="s">
        <v>942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163</v>
      </c>
      <c r="AU104" s="18" t="s">
        <v>81</v>
      </c>
    </row>
    <row r="105" s="2" customFormat="1" ht="14.4" customHeight="1">
      <c r="A105" s="39"/>
      <c r="B105" s="40"/>
      <c r="C105" s="213" t="s">
        <v>189</v>
      </c>
      <c r="D105" s="213" t="s">
        <v>154</v>
      </c>
      <c r="E105" s="214" t="s">
        <v>943</v>
      </c>
      <c r="F105" s="215" t="s">
        <v>944</v>
      </c>
      <c r="G105" s="216" t="s">
        <v>731</v>
      </c>
      <c r="H105" s="217">
        <v>1</v>
      </c>
      <c r="I105" s="218"/>
      <c r="J105" s="219">
        <f>ROUND(I105*H105,2)</f>
        <v>0</v>
      </c>
      <c r="K105" s="215" t="s">
        <v>158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919</v>
      </c>
      <c r="AT105" s="224" t="s">
        <v>154</v>
      </c>
      <c r="AU105" s="224" t="s">
        <v>81</v>
      </c>
      <c r="AY105" s="18" t="s">
        <v>152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919</v>
      </c>
      <c r="BM105" s="224" t="s">
        <v>945</v>
      </c>
    </row>
    <row r="106" s="2" customFormat="1">
      <c r="A106" s="39"/>
      <c r="B106" s="40"/>
      <c r="C106" s="41"/>
      <c r="D106" s="226" t="s">
        <v>163</v>
      </c>
      <c r="E106" s="41"/>
      <c r="F106" s="227" t="s">
        <v>946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163</v>
      </c>
      <c r="AU106" s="18" t="s">
        <v>81</v>
      </c>
    </row>
    <row r="107" s="12" customFormat="1" ht="22.8" customHeight="1">
      <c r="A107" s="12"/>
      <c r="B107" s="197"/>
      <c r="C107" s="198"/>
      <c r="D107" s="199" t="s">
        <v>71</v>
      </c>
      <c r="E107" s="211" t="s">
        <v>947</v>
      </c>
      <c r="F107" s="211" t="s">
        <v>948</v>
      </c>
      <c r="G107" s="198"/>
      <c r="H107" s="198"/>
      <c r="I107" s="201"/>
      <c r="J107" s="212">
        <f>BK107</f>
        <v>0</v>
      </c>
      <c r="K107" s="198"/>
      <c r="L107" s="203"/>
      <c r="M107" s="204"/>
      <c r="N107" s="205"/>
      <c r="O107" s="205"/>
      <c r="P107" s="206">
        <f>SUM(P108:P115)</f>
        <v>0</v>
      </c>
      <c r="Q107" s="205"/>
      <c r="R107" s="206">
        <f>SUM(R108:R115)</f>
        <v>0</v>
      </c>
      <c r="S107" s="205"/>
      <c r="T107" s="207">
        <f>SUM(T108:T115)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178</v>
      </c>
      <c r="AT107" s="209" t="s">
        <v>71</v>
      </c>
      <c r="AU107" s="209" t="s">
        <v>79</v>
      </c>
      <c r="AY107" s="208" t="s">
        <v>152</v>
      </c>
      <c r="BK107" s="210">
        <f>SUM(BK108:BK115)</f>
        <v>0</v>
      </c>
    </row>
    <row r="108" s="2" customFormat="1" ht="14.4" customHeight="1">
      <c r="A108" s="39"/>
      <c r="B108" s="40"/>
      <c r="C108" s="213" t="s">
        <v>193</v>
      </c>
      <c r="D108" s="213" t="s">
        <v>154</v>
      </c>
      <c r="E108" s="214" t="s">
        <v>949</v>
      </c>
      <c r="F108" s="215" t="s">
        <v>950</v>
      </c>
      <c r="G108" s="216" t="s">
        <v>731</v>
      </c>
      <c r="H108" s="217">
        <v>1</v>
      </c>
      <c r="I108" s="218"/>
      <c r="J108" s="219">
        <f>ROUND(I108*H108,2)</f>
        <v>0</v>
      </c>
      <c r="K108" s="215" t="s">
        <v>158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919</v>
      </c>
      <c r="AT108" s="224" t="s">
        <v>154</v>
      </c>
      <c r="AU108" s="224" t="s">
        <v>81</v>
      </c>
      <c r="AY108" s="18" t="s">
        <v>152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919</v>
      </c>
      <c r="BM108" s="224" t="s">
        <v>951</v>
      </c>
    </row>
    <row r="109" s="2" customFormat="1">
      <c r="A109" s="39"/>
      <c r="B109" s="40"/>
      <c r="C109" s="41"/>
      <c r="D109" s="226" t="s">
        <v>163</v>
      </c>
      <c r="E109" s="41"/>
      <c r="F109" s="227" t="s">
        <v>952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163</v>
      </c>
      <c r="AU109" s="18" t="s">
        <v>81</v>
      </c>
    </row>
    <row r="110" s="2" customFormat="1" ht="14.4" customHeight="1">
      <c r="A110" s="39"/>
      <c r="B110" s="40"/>
      <c r="C110" s="213" t="s">
        <v>198</v>
      </c>
      <c r="D110" s="213" t="s">
        <v>154</v>
      </c>
      <c r="E110" s="214" t="s">
        <v>953</v>
      </c>
      <c r="F110" s="215" t="s">
        <v>954</v>
      </c>
      <c r="G110" s="216" t="s">
        <v>731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919</v>
      </c>
      <c r="AT110" s="224" t="s">
        <v>154</v>
      </c>
      <c r="AU110" s="224" t="s">
        <v>81</v>
      </c>
      <c r="AY110" s="18" t="s">
        <v>152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919</v>
      </c>
      <c r="BM110" s="224" t="s">
        <v>955</v>
      </c>
    </row>
    <row r="111" s="2" customFormat="1">
      <c r="A111" s="39"/>
      <c r="B111" s="40"/>
      <c r="C111" s="41"/>
      <c r="D111" s="226" t="s">
        <v>163</v>
      </c>
      <c r="E111" s="41"/>
      <c r="F111" s="227" t="s">
        <v>956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163</v>
      </c>
      <c r="AU111" s="18" t="s">
        <v>81</v>
      </c>
    </row>
    <row r="112" s="2" customFormat="1" ht="14.4" customHeight="1">
      <c r="A112" s="39"/>
      <c r="B112" s="40"/>
      <c r="C112" s="213" t="s">
        <v>202</v>
      </c>
      <c r="D112" s="213" t="s">
        <v>154</v>
      </c>
      <c r="E112" s="214" t="s">
        <v>957</v>
      </c>
      <c r="F112" s="215" t="s">
        <v>958</v>
      </c>
      <c r="G112" s="216" t="s">
        <v>172</v>
      </c>
      <c r="H112" s="217">
        <v>1</v>
      </c>
      <c r="I112" s="218"/>
      <c r="J112" s="219">
        <f>ROUND(I112*H112,2)</f>
        <v>0</v>
      </c>
      <c r="K112" s="215" t="s">
        <v>158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919</v>
      </c>
      <c r="AT112" s="224" t="s">
        <v>154</v>
      </c>
      <c r="AU112" s="224" t="s">
        <v>81</v>
      </c>
      <c r="AY112" s="18" t="s">
        <v>152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919</v>
      </c>
      <c r="BM112" s="224" t="s">
        <v>959</v>
      </c>
    </row>
    <row r="113" s="2" customFormat="1">
      <c r="A113" s="39"/>
      <c r="B113" s="40"/>
      <c r="C113" s="41"/>
      <c r="D113" s="226" t="s">
        <v>163</v>
      </c>
      <c r="E113" s="41"/>
      <c r="F113" s="227" t="s">
        <v>960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163</v>
      </c>
      <c r="AU113" s="18" t="s">
        <v>81</v>
      </c>
    </row>
    <row r="114" s="2" customFormat="1" ht="14.4" customHeight="1">
      <c r="A114" s="39"/>
      <c r="B114" s="40"/>
      <c r="C114" s="213" t="s">
        <v>206</v>
      </c>
      <c r="D114" s="213" t="s">
        <v>154</v>
      </c>
      <c r="E114" s="214" t="s">
        <v>961</v>
      </c>
      <c r="F114" s="215" t="s">
        <v>962</v>
      </c>
      <c r="G114" s="216" t="s">
        <v>731</v>
      </c>
      <c r="H114" s="217">
        <v>1</v>
      </c>
      <c r="I114" s="218"/>
      <c r="J114" s="219">
        <f>ROUND(I114*H114,2)</f>
        <v>0</v>
      </c>
      <c r="K114" s="215" t="s">
        <v>158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919</v>
      </c>
      <c r="AT114" s="224" t="s">
        <v>154</v>
      </c>
      <c r="AU114" s="224" t="s">
        <v>81</v>
      </c>
      <c r="AY114" s="18" t="s">
        <v>152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919</v>
      </c>
      <c r="BM114" s="224" t="s">
        <v>963</v>
      </c>
    </row>
    <row r="115" s="2" customFormat="1">
      <c r="A115" s="39"/>
      <c r="B115" s="40"/>
      <c r="C115" s="41"/>
      <c r="D115" s="226" t="s">
        <v>163</v>
      </c>
      <c r="E115" s="41"/>
      <c r="F115" s="227" t="s">
        <v>964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163</v>
      </c>
      <c r="AU115" s="18" t="s">
        <v>81</v>
      </c>
    </row>
    <row r="116" s="12" customFormat="1" ht="22.8" customHeight="1">
      <c r="A116" s="12"/>
      <c r="B116" s="197"/>
      <c r="C116" s="198"/>
      <c r="D116" s="199" t="s">
        <v>71</v>
      </c>
      <c r="E116" s="211" t="s">
        <v>965</v>
      </c>
      <c r="F116" s="211" t="s">
        <v>966</v>
      </c>
      <c r="G116" s="198"/>
      <c r="H116" s="198"/>
      <c r="I116" s="201"/>
      <c r="J116" s="212">
        <f>BK116</f>
        <v>0</v>
      </c>
      <c r="K116" s="198"/>
      <c r="L116" s="203"/>
      <c r="M116" s="204"/>
      <c r="N116" s="205"/>
      <c r="O116" s="205"/>
      <c r="P116" s="206">
        <f>SUM(P117:P119)</f>
        <v>0</v>
      </c>
      <c r="Q116" s="205"/>
      <c r="R116" s="206">
        <f>SUM(R117:R119)</f>
        <v>0</v>
      </c>
      <c r="S116" s="205"/>
      <c r="T116" s="207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8" t="s">
        <v>178</v>
      </c>
      <c r="AT116" s="209" t="s">
        <v>71</v>
      </c>
      <c r="AU116" s="209" t="s">
        <v>79</v>
      </c>
      <c r="AY116" s="208" t="s">
        <v>152</v>
      </c>
      <c r="BK116" s="210">
        <f>SUM(BK117:BK119)</f>
        <v>0</v>
      </c>
    </row>
    <row r="117" s="2" customFormat="1" ht="14.4" customHeight="1">
      <c r="A117" s="39"/>
      <c r="B117" s="40"/>
      <c r="C117" s="213" t="s">
        <v>210</v>
      </c>
      <c r="D117" s="213" t="s">
        <v>154</v>
      </c>
      <c r="E117" s="214" t="s">
        <v>967</v>
      </c>
      <c r="F117" s="215" t="s">
        <v>968</v>
      </c>
      <c r="G117" s="216" t="s">
        <v>731</v>
      </c>
      <c r="H117" s="217">
        <v>1</v>
      </c>
      <c r="I117" s="218"/>
      <c r="J117" s="219">
        <f>ROUND(I117*H117,2)</f>
        <v>0</v>
      </c>
      <c r="K117" s="215" t="s">
        <v>158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919</v>
      </c>
      <c r="AT117" s="224" t="s">
        <v>154</v>
      </c>
      <c r="AU117" s="224" t="s">
        <v>81</v>
      </c>
      <c r="AY117" s="18" t="s">
        <v>152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919</v>
      </c>
      <c r="BM117" s="224" t="s">
        <v>969</v>
      </c>
    </row>
    <row r="118" s="2" customFormat="1" ht="24.15" customHeight="1">
      <c r="A118" s="39"/>
      <c r="B118" s="40"/>
      <c r="C118" s="213" t="s">
        <v>214</v>
      </c>
      <c r="D118" s="213" t="s">
        <v>154</v>
      </c>
      <c r="E118" s="214" t="s">
        <v>970</v>
      </c>
      <c r="F118" s="215" t="s">
        <v>971</v>
      </c>
      <c r="G118" s="216" t="s">
        <v>731</v>
      </c>
      <c r="H118" s="217">
        <v>1</v>
      </c>
      <c r="I118" s="218"/>
      <c r="J118" s="219">
        <f>ROUND(I118*H118,2)</f>
        <v>0</v>
      </c>
      <c r="K118" s="215" t="s">
        <v>158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919</v>
      </c>
      <c r="AT118" s="224" t="s">
        <v>154</v>
      </c>
      <c r="AU118" s="224" t="s">
        <v>81</v>
      </c>
      <c r="AY118" s="18" t="s">
        <v>152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919</v>
      </c>
      <c r="BM118" s="224" t="s">
        <v>972</v>
      </c>
    </row>
    <row r="119" s="2" customFormat="1">
      <c r="A119" s="39"/>
      <c r="B119" s="40"/>
      <c r="C119" s="41"/>
      <c r="D119" s="226" t="s">
        <v>163</v>
      </c>
      <c r="E119" s="41"/>
      <c r="F119" s="227" t="s">
        <v>973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163</v>
      </c>
      <c r="AU119" s="18" t="s">
        <v>81</v>
      </c>
    </row>
    <row r="120" s="12" customFormat="1" ht="22.8" customHeight="1">
      <c r="A120" s="12"/>
      <c r="B120" s="197"/>
      <c r="C120" s="198"/>
      <c r="D120" s="199" t="s">
        <v>71</v>
      </c>
      <c r="E120" s="211" t="s">
        <v>974</v>
      </c>
      <c r="F120" s="211" t="s">
        <v>975</v>
      </c>
      <c r="G120" s="198"/>
      <c r="H120" s="198"/>
      <c r="I120" s="201"/>
      <c r="J120" s="212">
        <f>BK120</f>
        <v>0</v>
      </c>
      <c r="K120" s="198"/>
      <c r="L120" s="203"/>
      <c r="M120" s="204"/>
      <c r="N120" s="205"/>
      <c r="O120" s="205"/>
      <c r="P120" s="206">
        <f>SUM(P121:P126)</f>
        <v>0</v>
      </c>
      <c r="Q120" s="205"/>
      <c r="R120" s="206">
        <f>SUM(R121:R126)</f>
        <v>0</v>
      </c>
      <c r="S120" s="205"/>
      <c r="T120" s="207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178</v>
      </c>
      <c r="AT120" s="209" t="s">
        <v>71</v>
      </c>
      <c r="AU120" s="209" t="s">
        <v>79</v>
      </c>
      <c r="AY120" s="208" t="s">
        <v>152</v>
      </c>
      <c r="BK120" s="210">
        <f>SUM(BK121:BK126)</f>
        <v>0</v>
      </c>
    </row>
    <row r="121" s="2" customFormat="1" ht="24.15" customHeight="1">
      <c r="A121" s="39"/>
      <c r="B121" s="40"/>
      <c r="C121" s="213" t="s">
        <v>220</v>
      </c>
      <c r="D121" s="213" t="s">
        <v>154</v>
      </c>
      <c r="E121" s="214" t="s">
        <v>976</v>
      </c>
      <c r="F121" s="215" t="s">
        <v>977</v>
      </c>
      <c r="G121" s="216" t="s">
        <v>731</v>
      </c>
      <c r="H121" s="217">
        <v>1</v>
      </c>
      <c r="I121" s="218"/>
      <c r="J121" s="219">
        <f>ROUND(I121*H121,2)</f>
        <v>0</v>
      </c>
      <c r="K121" s="215" t="s">
        <v>158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919</v>
      </c>
      <c r="AT121" s="224" t="s">
        <v>154</v>
      </c>
      <c r="AU121" s="224" t="s">
        <v>81</v>
      </c>
      <c r="AY121" s="18" t="s">
        <v>152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919</v>
      </c>
      <c r="BM121" s="224" t="s">
        <v>978</v>
      </c>
    </row>
    <row r="122" s="2" customFormat="1">
      <c r="A122" s="39"/>
      <c r="B122" s="40"/>
      <c r="C122" s="41"/>
      <c r="D122" s="226" t="s">
        <v>163</v>
      </c>
      <c r="E122" s="41"/>
      <c r="F122" s="227" t="s">
        <v>979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163</v>
      </c>
      <c r="AU122" s="18" t="s">
        <v>81</v>
      </c>
    </row>
    <row r="123" s="2" customFormat="1" ht="24.9" customHeight="1">
      <c r="A123" s="39"/>
      <c r="B123" s="40"/>
      <c r="C123" s="213" t="s">
        <v>8</v>
      </c>
      <c r="D123" s="213" t="s">
        <v>154</v>
      </c>
      <c r="E123" s="214" t="s">
        <v>980</v>
      </c>
      <c r="F123" s="215" t="s">
        <v>981</v>
      </c>
      <c r="G123" s="216" t="s">
        <v>731</v>
      </c>
      <c r="H123" s="217">
        <v>1</v>
      </c>
      <c r="I123" s="218"/>
      <c r="J123" s="219">
        <f>ROUND(I123*H123,2)</f>
        <v>0</v>
      </c>
      <c r="K123" s="215" t="s">
        <v>158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919</v>
      </c>
      <c r="AT123" s="224" t="s">
        <v>154</v>
      </c>
      <c r="AU123" s="224" t="s">
        <v>81</v>
      </c>
      <c r="AY123" s="18" t="s">
        <v>152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919</v>
      </c>
      <c r="BM123" s="224" t="s">
        <v>982</v>
      </c>
    </row>
    <row r="124" s="2" customFormat="1">
      <c r="A124" s="39"/>
      <c r="B124" s="40"/>
      <c r="C124" s="41"/>
      <c r="D124" s="226" t="s">
        <v>163</v>
      </c>
      <c r="E124" s="41"/>
      <c r="F124" s="227" t="s">
        <v>983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163</v>
      </c>
      <c r="AU124" s="18" t="s">
        <v>81</v>
      </c>
    </row>
    <row r="125" s="2" customFormat="1" ht="14.4" customHeight="1">
      <c r="A125" s="39"/>
      <c r="B125" s="40"/>
      <c r="C125" s="213" t="s">
        <v>227</v>
      </c>
      <c r="D125" s="213" t="s">
        <v>154</v>
      </c>
      <c r="E125" s="214" t="s">
        <v>984</v>
      </c>
      <c r="F125" s="215" t="s">
        <v>985</v>
      </c>
      <c r="G125" s="216" t="s">
        <v>731</v>
      </c>
      <c r="H125" s="217">
        <v>1</v>
      </c>
      <c r="I125" s="218"/>
      <c r="J125" s="219">
        <f>ROUND(I125*H125,2)</f>
        <v>0</v>
      </c>
      <c r="K125" s="215" t="s">
        <v>158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919</v>
      </c>
      <c r="AT125" s="224" t="s">
        <v>154</v>
      </c>
      <c r="AU125" s="224" t="s">
        <v>81</v>
      </c>
      <c r="AY125" s="18" t="s">
        <v>152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919</v>
      </c>
      <c r="BM125" s="224" t="s">
        <v>986</v>
      </c>
    </row>
    <row r="126" s="2" customFormat="1">
      <c r="A126" s="39"/>
      <c r="B126" s="40"/>
      <c r="C126" s="41"/>
      <c r="D126" s="226" t="s">
        <v>163</v>
      </c>
      <c r="E126" s="41"/>
      <c r="F126" s="227" t="s">
        <v>987</v>
      </c>
      <c r="G126" s="41"/>
      <c r="H126" s="41"/>
      <c r="I126" s="228"/>
      <c r="J126" s="41"/>
      <c r="K126" s="41"/>
      <c r="L126" s="45"/>
      <c r="M126" s="266"/>
      <c r="N126" s="267"/>
      <c r="O126" s="268"/>
      <c r="P126" s="268"/>
      <c r="Q126" s="268"/>
      <c r="R126" s="268"/>
      <c r="S126" s="268"/>
      <c r="T126" s="26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163</v>
      </c>
      <c r="AU126" s="18" t="s">
        <v>81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D3ixUwLcYLXci5vfe9NmMb/7jEbLaolIDBnzNLflpZ+XIIK2Vx+wEIoUIVvxLLmLGOSKXxpPYD/PFBXP3bufxQ==" hashValue="F4tvWj37eXouaPnnxMqZr4LAwsDs9y0nbJM80lt/+2PtUsRpQz5wkvu7gTzXpt9jZzImWWHF/qUMCn2cHn9tPQ==" algorithmName="SHA-512" password="CC35"/>
  <autoFilter ref="C89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Cheb, Zlatý vrch kotelna</v>
      </c>
      <c r="F7" s="143"/>
      <c r="G7" s="143"/>
      <c r="H7" s="143"/>
      <c r="L7" s="21"/>
    </row>
    <row r="8" s="1" customFormat="1" ht="12" customHeight="1">
      <c r="B8" s="21"/>
      <c r="D8" s="143" t="s">
        <v>124</v>
      </c>
      <c r="L8" s="21"/>
    </row>
    <row r="9" s="2" customFormat="1" ht="16.5" customHeight="1">
      <c r="A9" s="39"/>
      <c r="B9" s="45"/>
      <c r="C9" s="39"/>
      <c r="D9" s="39"/>
      <c r="E9" s="144" t="s">
        <v>988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46" t="s">
        <v>989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15. 10. 2021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990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ROUND((SUM(BE89:BE234)),  2)</f>
        <v>0</v>
      </c>
      <c r="G35" s="39"/>
      <c r="H35" s="39"/>
      <c r="I35" s="158">
        <v>0.20999999999999999</v>
      </c>
      <c r="J35" s="157">
        <f>ROUND(((SUM(BE89:BE234))*I35),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ROUND((SUM(BF89:BF234)),  2)</f>
        <v>0</v>
      </c>
      <c r="G36" s="39"/>
      <c r="H36" s="39"/>
      <c r="I36" s="158">
        <v>0.14999999999999999</v>
      </c>
      <c r="J36" s="157">
        <f>ROUND(((SUM(BF89:BF234))*I36),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ROUND((SUM(BG89:BG234)),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ROUND((SUM(BH89:BH234)),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ROUND((SUM(BI89:BI234)),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Cheb, Zlatý vrch kotelna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988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30" customHeight="1">
      <c r="A54" s="39"/>
      <c r="B54" s="40"/>
      <c r="C54" s="41"/>
      <c r="D54" s="41"/>
      <c r="E54" s="70" t="str">
        <f>E11</f>
        <v>SO 001b - Bourací práce a příprava staveniště - Terea Cheb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15. 10. 2021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TEREA Cheb</v>
      </c>
      <c r="G58" s="41"/>
      <c r="H58" s="41"/>
      <c r="I58" s="33" t="s">
        <v>31</v>
      </c>
      <c r="J58" s="37" t="str">
        <f>E23</f>
        <v>Miroslav Fischer, Ing. Petr Král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Miroslav Fischer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130</v>
      </c>
      <c r="D61" s="172"/>
      <c r="E61" s="172"/>
      <c r="F61" s="172"/>
      <c r="G61" s="172"/>
      <c r="H61" s="172"/>
      <c r="I61" s="172"/>
      <c r="J61" s="173" t="s">
        <v>131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132</v>
      </c>
    </row>
    <row r="64" s="9" customFormat="1" ht="24.96" customHeight="1">
      <c r="A64" s="9"/>
      <c r="B64" s="175"/>
      <c r="C64" s="176"/>
      <c r="D64" s="177" t="s">
        <v>133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134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135</v>
      </c>
      <c r="E66" s="183"/>
      <c r="F66" s="183"/>
      <c r="G66" s="183"/>
      <c r="H66" s="183"/>
      <c r="I66" s="183"/>
      <c r="J66" s="184">
        <f>J150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136</v>
      </c>
      <c r="E67" s="183"/>
      <c r="F67" s="183"/>
      <c r="G67" s="183"/>
      <c r="H67" s="183"/>
      <c r="I67" s="183"/>
      <c r="J67" s="184">
        <f>J197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137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Cheb, Zlatý vrch kotelna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124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988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126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30" customHeight="1">
      <c r="A81" s="39"/>
      <c r="B81" s="40"/>
      <c r="C81" s="41"/>
      <c r="D81" s="41"/>
      <c r="E81" s="70" t="str">
        <f>E11</f>
        <v>SO 001b - Bourací práce a příprava staveniště - Terea Cheb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Cheb</v>
      </c>
      <c r="G83" s="41"/>
      <c r="H83" s="41"/>
      <c r="I83" s="33" t="s">
        <v>23</v>
      </c>
      <c r="J83" s="73" t="str">
        <f>IF(J14="","",J14)</f>
        <v>15. 10. 2021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25</v>
      </c>
      <c r="D85" s="41"/>
      <c r="E85" s="41"/>
      <c r="F85" s="28" t="str">
        <f>E17</f>
        <v>TEREA Cheb</v>
      </c>
      <c r="G85" s="41"/>
      <c r="H85" s="41"/>
      <c r="I85" s="33" t="s">
        <v>31</v>
      </c>
      <c r="J85" s="37" t="str">
        <f>E23</f>
        <v>Miroslav Fischer, Ing. Petr Král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34</v>
      </c>
      <c r="J86" s="37" t="str">
        <f>E26</f>
        <v>Miroslav Fischer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138</v>
      </c>
      <c r="D88" s="189" t="s">
        <v>57</v>
      </c>
      <c r="E88" s="189" t="s">
        <v>53</v>
      </c>
      <c r="F88" s="189" t="s">
        <v>54</v>
      </c>
      <c r="G88" s="189" t="s">
        <v>139</v>
      </c>
      <c r="H88" s="189" t="s">
        <v>140</v>
      </c>
      <c r="I88" s="189" t="s">
        <v>141</v>
      </c>
      <c r="J88" s="189" t="s">
        <v>131</v>
      </c>
      <c r="K88" s="190" t="s">
        <v>142</v>
      </c>
      <c r="L88" s="191"/>
      <c r="M88" s="93" t="s">
        <v>19</v>
      </c>
      <c r="N88" s="94" t="s">
        <v>42</v>
      </c>
      <c r="O88" s="94" t="s">
        <v>143</v>
      </c>
      <c r="P88" s="94" t="s">
        <v>144</v>
      </c>
      <c r="Q88" s="94" t="s">
        <v>145</v>
      </c>
      <c r="R88" s="94" t="s">
        <v>146</v>
      </c>
      <c r="S88" s="94" t="s">
        <v>147</v>
      </c>
      <c r="T88" s="95" t="s">
        <v>148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149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0.057187999999999996</v>
      </c>
      <c r="S89" s="97"/>
      <c r="T89" s="195">
        <f>T90</f>
        <v>509.21500000000003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132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71</v>
      </c>
      <c r="E90" s="200" t="s">
        <v>150</v>
      </c>
      <c r="F90" s="200" t="s">
        <v>151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P91+P150+P197</f>
        <v>0</v>
      </c>
      <c r="Q90" s="205"/>
      <c r="R90" s="206">
        <f>R91+R150+R197</f>
        <v>0.057187999999999996</v>
      </c>
      <c r="S90" s="205"/>
      <c r="T90" s="207">
        <f>T91+T150+T197</f>
        <v>509.21500000000003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79</v>
      </c>
      <c r="AT90" s="209" t="s">
        <v>71</v>
      </c>
      <c r="AU90" s="209" t="s">
        <v>72</v>
      </c>
      <c r="AY90" s="208" t="s">
        <v>152</v>
      </c>
      <c r="BK90" s="210">
        <f>BK91+BK150+BK197</f>
        <v>0</v>
      </c>
    </row>
    <row r="91" s="12" customFormat="1" ht="22.8" customHeight="1">
      <c r="A91" s="12"/>
      <c r="B91" s="197"/>
      <c r="C91" s="198"/>
      <c r="D91" s="199" t="s">
        <v>71</v>
      </c>
      <c r="E91" s="211" t="s">
        <v>79</v>
      </c>
      <c r="F91" s="211" t="s">
        <v>153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SUM(P92:P149)</f>
        <v>0</v>
      </c>
      <c r="Q91" s="205"/>
      <c r="R91" s="206">
        <f>SUM(R92:R149)</f>
        <v>0.056227999999999993</v>
      </c>
      <c r="S91" s="205"/>
      <c r="T91" s="207">
        <f>SUM(T92:T149)</f>
        <v>206.37100000000001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79</v>
      </c>
      <c r="AT91" s="209" t="s">
        <v>71</v>
      </c>
      <c r="AU91" s="209" t="s">
        <v>79</v>
      </c>
      <c r="AY91" s="208" t="s">
        <v>152</v>
      </c>
      <c r="BK91" s="210">
        <f>SUM(BK92:BK149)</f>
        <v>0</v>
      </c>
    </row>
    <row r="92" s="2" customFormat="1" ht="14.4" customHeight="1">
      <c r="A92" s="39"/>
      <c r="B92" s="40"/>
      <c r="C92" s="213" t="s">
        <v>79</v>
      </c>
      <c r="D92" s="213" t="s">
        <v>154</v>
      </c>
      <c r="E92" s="214" t="s">
        <v>991</v>
      </c>
      <c r="F92" s="215" t="s">
        <v>992</v>
      </c>
      <c r="G92" s="216" t="s">
        <v>157</v>
      </c>
      <c r="H92" s="217">
        <v>3</v>
      </c>
      <c r="I92" s="218"/>
      <c r="J92" s="219">
        <f>ROUND(I92*H92,2)</f>
        <v>0</v>
      </c>
      <c r="K92" s="215" t="s">
        <v>158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0.23499999999999999</v>
      </c>
      <c r="T92" s="223">
        <f>S92*H92</f>
        <v>0.70499999999999996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159</v>
      </c>
      <c r="AT92" s="224" t="s">
        <v>154</v>
      </c>
      <c r="AU92" s="224" t="s">
        <v>81</v>
      </c>
      <c r="AY92" s="18" t="s">
        <v>152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159</v>
      </c>
      <c r="BM92" s="224" t="s">
        <v>993</v>
      </c>
    </row>
    <row r="93" s="2" customFormat="1">
      <c r="A93" s="39"/>
      <c r="B93" s="40"/>
      <c r="C93" s="41"/>
      <c r="D93" s="226" t="s">
        <v>161</v>
      </c>
      <c r="E93" s="41"/>
      <c r="F93" s="227" t="s">
        <v>263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161</v>
      </c>
      <c r="AU93" s="18" t="s">
        <v>81</v>
      </c>
    </row>
    <row r="94" s="2" customFormat="1">
      <c r="A94" s="39"/>
      <c r="B94" s="40"/>
      <c r="C94" s="41"/>
      <c r="D94" s="226" t="s">
        <v>163</v>
      </c>
      <c r="E94" s="41"/>
      <c r="F94" s="227" t="s">
        <v>994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163</v>
      </c>
      <c r="AU94" s="18" t="s">
        <v>81</v>
      </c>
    </row>
    <row r="95" s="2" customFormat="1" ht="24.15" customHeight="1">
      <c r="A95" s="39"/>
      <c r="B95" s="40"/>
      <c r="C95" s="213" t="s">
        <v>81</v>
      </c>
      <c r="D95" s="213" t="s">
        <v>154</v>
      </c>
      <c r="E95" s="214" t="s">
        <v>995</v>
      </c>
      <c r="F95" s="215" t="s">
        <v>996</v>
      </c>
      <c r="G95" s="216" t="s">
        <v>311</v>
      </c>
      <c r="H95" s="217">
        <v>350.19999999999999</v>
      </c>
      <c r="I95" s="218"/>
      <c r="J95" s="219">
        <f>ROUND(I95*H95,2)</f>
        <v>0</v>
      </c>
      <c r="K95" s="215" t="s">
        <v>158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0.00013999999999999999</v>
      </c>
      <c r="R95" s="222">
        <f>Q95*H95</f>
        <v>0.049027999999999995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159</v>
      </c>
      <c r="AT95" s="224" t="s">
        <v>154</v>
      </c>
      <c r="AU95" s="224" t="s">
        <v>81</v>
      </c>
      <c r="AY95" s="18" t="s">
        <v>152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159</v>
      </c>
      <c r="BM95" s="224" t="s">
        <v>997</v>
      </c>
    </row>
    <row r="96" s="2" customFormat="1">
      <c r="A96" s="39"/>
      <c r="B96" s="40"/>
      <c r="C96" s="41"/>
      <c r="D96" s="226" t="s">
        <v>161</v>
      </c>
      <c r="E96" s="41"/>
      <c r="F96" s="227" t="s">
        <v>513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161</v>
      </c>
      <c r="AU96" s="18" t="s">
        <v>81</v>
      </c>
    </row>
    <row r="97" s="13" customFormat="1">
      <c r="A97" s="13"/>
      <c r="B97" s="231"/>
      <c r="C97" s="232"/>
      <c r="D97" s="226" t="s">
        <v>187</v>
      </c>
      <c r="E97" s="233" t="s">
        <v>19</v>
      </c>
      <c r="F97" s="234" t="s">
        <v>998</v>
      </c>
      <c r="G97" s="232"/>
      <c r="H97" s="235">
        <v>120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187</v>
      </c>
      <c r="AU97" s="241" t="s">
        <v>81</v>
      </c>
      <c r="AV97" s="13" t="s">
        <v>81</v>
      </c>
      <c r="AW97" s="13" t="s">
        <v>33</v>
      </c>
      <c r="AX97" s="13" t="s">
        <v>72</v>
      </c>
      <c r="AY97" s="241" t="s">
        <v>152</v>
      </c>
    </row>
    <row r="98" s="13" customFormat="1">
      <c r="A98" s="13"/>
      <c r="B98" s="231"/>
      <c r="C98" s="232"/>
      <c r="D98" s="226" t="s">
        <v>187</v>
      </c>
      <c r="E98" s="233" t="s">
        <v>19</v>
      </c>
      <c r="F98" s="234" t="s">
        <v>999</v>
      </c>
      <c r="G98" s="232"/>
      <c r="H98" s="235">
        <v>30</v>
      </c>
      <c r="I98" s="236"/>
      <c r="J98" s="232"/>
      <c r="K98" s="232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187</v>
      </c>
      <c r="AU98" s="241" t="s">
        <v>81</v>
      </c>
      <c r="AV98" s="13" t="s">
        <v>81</v>
      </c>
      <c r="AW98" s="13" t="s">
        <v>33</v>
      </c>
      <c r="AX98" s="13" t="s">
        <v>72</v>
      </c>
      <c r="AY98" s="241" t="s">
        <v>152</v>
      </c>
    </row>
    <row r="99" s="13" customFormat="1">
      <c r="A99" s="13"/>
      <c r="B99" s="231"/>
      <c r="C99" s="232"/>
      <c r="D99" s="226" t="s">
        <v>187</v>
      </c>
      <c r="E99" s="233" t="s">
        <v>19</v>
      </c>
      <c r="F99" s="234" t="s">
        <v>1000</v>
      </c>
      <c r="G99" s="232"/>
      <c r="H99" s="235">
        <v>21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187</v>
      </c>
      <c r="AU99" s="241" t="s">
        <v>81</v>
      </c>
      <c r="AV99" s="13" t="s">
        <v>81</v>
      </c>
      <c r="AW99" s="13" t="s">
        <v>33</v>
      </c>
      <c r="AX99" s="13" t="s">
        <v>72</v>
      </c>
      <c r="AY99" s="241" t="s">
        <v>152</v>
      </c>
    </row>
    <row r="100" s="13" customFormat="1">
      <c r="A100" s="13"/>
      <c r="B100" s="231"/>
      <c r="C100" s="232"/>
      <c r="D100" s="226" t="s">
        <v>187</v>
      </c>
      <c r="E100" s="233" t="s">
        <v>19</v>
      </c>
      <c r="F100" s="234" t="s">
        <v>1001</v>
      </c>
      <c r="G100" s="232"/>
      <c r="H100" s="235">
        <v>68.200000000000003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187</v>
      </c>
      <c r="AU100" s="241" t="s">
        <v>81</v>
      </c>
      <c r="AV100" s="13" t="s">
        <v>81</v>
      </c>
      <c r="AW100" s="13" t="s">
        <v>33</v>
      </c>
      <c r="AX100" s="13" t="s">
        <v>72</v>
      </c>
      <c r="AY100" s="241" t="s">
        <v>152</v>
      </c>
    </row>
    <row r="101" s="13" customFormat="1">
      <c r="A101" s="13"/>
      <c r="B101" s="231"/>
      <c r="C101" s="232"/>
      <c r="D101" s="226" t="s">
        <v>187</v>
      </c>
      <c r="E101" s="233" t="s">
        <v>19</v>
      </c>
      <c r="F101" s="234" t="s">
        <v>1002</v>
      </c>
      <c r="G101" s="232"/>
      <c r="H101" s="235">
        <v>90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187</v>
      </c>
      <c r="AU101" s="241" t="s">
        <v>81</v>
      </c>
      <c r="AV101" s="13" t="s">
        <v>81</v>
      </c>
      <c r="AW101" s="13" t="s">
        <v>33</v>
      </c>
      <c r="AX101" s="13" t="s">
        <v>72</v>
      </c>
      <c r="AY101" s="241" t="s">
        <v>152</v>
      </c>
    </row>
    <row r="102" s="13" customFormat="1">
      <c r="A102" s="13"/>
      <c r="B102" s="231"/>
      <c r="C102" s="232"/>
      <c r="D102" s="226" t="s">
        <v>187</v>
      </c>
      <c r="E102" s="233" t="s">
        <v>19</v>
      </c>
      <c r="F102" s="234" t="s">
        <v>1003</v>
      </c>
      <c r="G102" s="232"/>
      <c r="H102" s="235">
        <v>21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187</v>
      </c>
      <c r="AU102" s="241" t="s">
        <v>81</v>
      </c>
      <c r="AV102" s="13" t="s">
        <v>81</v>
      </c>
      <c r="AW102" s="13" t="s">
        <v>33</v>
      </c>
      <c r="AX102" s="13" t="s">
        <v>72</v>
      </c>
      <c r="AY102" s="241" t="s">
        <v>152</v>
      </c>
    </row>
    <row r="103" s="14" customFormat="1">
      <c r="A103" s="14"/>
      <c r="B103" s="242"/>
      <c r="C103" s="243"/>
      <c r="D103" s="226" t="s">
        <v>187</v>
      </c>
      <c r="E103" s="244" t="s">
        <v>19</v>
      </c>
      <c r="F103" s="245" t="s">
        <v>258</v>
      </c>
      <c r="G103" s="243"/>
      <c r="H103" s="246">
        <v>350.19999999999999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187</v>
      </c>
      <c r="AU103" s="252" t="s">
        <v>81</v>
      </c>
      <c r="AV103" s="14" t="s">
        <v>159</v>
      </c>
      <c r="AW103" s="14" t="s">
        <v>33</v>
      </c>
      <c r="AX103" s="14" t="s">
        <v>79</v>
      </c>
      <c r="AY103" s="252" t="s">
        <v>152</v>
      </c>
    </row>
    <row r="104" s="2" customFormat="1" ht="62.7" customHeight="1">
      <c r="A104" s="39"/>
      <c r="B104" s="40"/>
      <c r="C104" s="213" t="s">
        <v>169</v>
      </c>
      <c r="D104" s="213" t="s">
        <v>154</v>
      </c>
      <c r="E104" s="214" t="s">
        <v>1004</v>
      </c>
      <c r="F104" s="215" t="s">
        <v>1005</v>
      </c>
      <c r="G104" s="216" t="s">
        <v>157</v>
      </c>
      <c r="H104" s="217">
        <v>218</v>
      </c>
      <c r="I104" s="218"/>
      <c r="J104" s="219">
        <f>ROUND(I104*H104,2)</f>
        <v>0</v>
      </c>
      <c r="K104" s="215" t="s">
        <v>158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0.625</v>
      </c>
      <c r="T104" s="223">
        <f>S104*H104</f>
        <v>136.25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159</v>
      </c>
      <c r="AT104" s="224" t="s">
        <v>154</v>
      </c>
      <c r="AU104" s="224" t="s">
        <v>81</v>
      </c>
      <c r="AY104" s="18" t="s">
        <v>152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159</v>
      </c>
      <c r="BM104" s="224" t="s">
        <v>1006</v>
      </c>
    </row>
    <row r="105" s="2" customFormat="1">
      <c r="A105" s="39"/>
      <c r="B105" s="40"/>
      <c r="C105" s="41"/>
      <c r="D105" s="226" t="s">
        <v>161</v>
      </c>
      <c r="E105" s="41"/>
      <c r="F105" s="227" t="s">
        <v>275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161</v>
      </c>
      <c r="AU105" s="18" t="s">
        <v>81</v>
      </c>
    </row>
    <row r="106" s="13" customFormat="1">
      <c r="A106" s="13"/>
      <c r="B106" s="231"/>
      <c r="C106" s="232"/>
      <c r="D106" s="226" t="s">
        <v>187</v>
      </c>
      <c r="E106" s="233" t="s">
        <v>19</v>
      </c>
      <c r="F106" s="234" t="s">
        <v>1007</v>
      </c>
      <c r="G106" s="232"/>
      <c r="H106" s="235">
        <v>100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187</v>
      </c>
      <c r="AU106" s="241" t="s">
        <v>81</v>
      </c>
      <c r="AV106" s="13" t="s">
        <v>81</v>
      </c>
      <c r="AW106" s="13" t="s">
        <v>33</v>
      </c>
      <c r="AX106" s="13" t="s">
        <v>72</v>
      </c>
      <c r="AY106" s="241" t="s">
        <v>152</v>
      </c>
    </row>
    <row r="107" s="13" customFormat="1">
      <c r="A107" s="13"/>
      <c r="B107" s="231"/>
      <c r="C107" s="232"/>
      <c r="D107" s="226" t="s">
        <v>187</v>
      </c>
      <c r="E107" s="233" t="s">
        <v>19</v>
      </c>
      <c r="F107" s="234" t="s">
        <v>1008</v>
      </c>
      <c r="G107" s="232"/>
      <c r="H107" s="235">
        <v>10.5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187</v>
      </c>
      <c r="AU107" s="241" t="s">
        <v>81</v>
      </c>
      <c r="AV107" s="13" t="s">
        <v>81</v>
      </c>
      <c r="AW107" s="13" t="s">
        <v>33</v>
      </c>
      <c r="AX107" s="13" t="s">
        <v>72</v>
      </c>
      <c r="AY107" s="241" t="s">
        <v>152</v>
      </c>
    </row>
    <row r="108" s="13" customFormat="1">
      <c r="A108" s="13"/>
      <c r="B108" s="231"/>
      <c r="C108" s="232"/>
      <c r="D108" s="226" t="s">
        <v>187</v>
      </c>
      <c r="E108" s="233" t="s">
        <v>19</v>
      </c>
      <c r="F108" s="234" t="s">
        <v>1009</v>
      </c>
      <c r="G108" s="232"/>
      <c r="H108" s="235">
        <v>5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187</v>
      </c>
      <c r="AU108" s="241" t="s">
        <v>81</v>
      </c>
      <c r="AV108" s="13" t="s">
        <v>81</v>
      </c>
      <c r="AW108" s="13" t="s">
        <v>33</v>
      </c>
      <c r="AX108" s="13" t="s">
        <v>72</v>
      </c>
      <c r="AY108" s="241" t="s">
        <v>152</v>
      </c>
    </row>
    <row r="109" s="13" customFormat="1">
      <c r="A109" s="13"/>
      <c r="B109" s="231"/>
      <c r="C109" s="232"/>
      <c r="D109" s="226" t="s">
        <v>187</v>
      </c>
      <c r="E109" s="233" t="s">
        <v>19</v>
      </c>
      <c r="F109" s="234" t="s">
        <v>1010</v>
      </c>
      <c r="G109" s="232"/>
      <c r="H109" s="235">
        <v>16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187</v>
      </c>
      <c r="AU109" s="241" t="s">
        <v>81</v>
      </c>
      <c r="AV109" s="13" t="s">
        <v>81</v>
      </c>
      <c r="AW109" s="13" t="s">
        <v>33</v>
      </c>
      <c r="AX109" s="13" t="s">
        <v>72</v>
      </c>
      <c r="AY109" s="241" t="s">
        <v>152</v>
      </c>
    </row>
    <row r="110" s="13" customFormat="1">
      <c r="A110" s="13"/>
      <c r="B110" s="231"/>
      <c r="C110" s="232"/>
      <c r="D110" s="226" t="s">
        <v>187</v>
      </c>
      <c r="E110" s="233" t="s">
        <v>19</v>
      </c>
      <c r="F110" s="234" t="s">
        <v>1011</v>
      </c>
      <c r="G110" s="232"/>
      <c r="H110" s="235">
        <v>21</v>
      </c>
      <c r="I110" s="236"/>
      <c r="J110" s="232"/>
      <c r="K110" s="232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187</v>
      </c>
      <c r="AU110" s="241" t="s">
        <v>81</v>
      </c>
      <c r="AV110" s="13" t="s">
        <v>81</v>
      </c>
      <c r="AW110" s="13" t="s">
        <v>33</v>
      </c>
      <c r="AX110" s="13" t="s">
        <v>72</v>
      </c>
      <c r="AY110" s="241" t="s">
        <v>152</v>
      </c>
    </row>
    <row r="111" s="13" customFormat="1">
      <c r="A111" s="13"/>
      <c r="B111" s="231"/>
      <c r="C111" s="232"/>
      <c r="D111" s="226" t="s">
        <v>187</v>
      </c>
      <c r="E111" s="233" t="s">
        <v>19</v>
      </c>
      <c r="F111" s="234" t="s">
        <v>1012</v>
      </c>
      <c r="G111" s="232"/>
      <c r="H111" s="235">
        <v>41.5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187</v>
      </c>
      <c r="AU111" s="241" t="s">
        <v>81</v>
      </c>
      <c r="AV111" s="13" t="s">
        <v>81</v>
      </c>
      <c r="AW111" s="13" t="s">
        <v>33</v>
      </c>
      <c r="AX111" s="13" t="s">
        <v>72</v>
      </c>
      <c r="AY111" s="241" t="s">
        <v>152</v>
      </c>
    </row>
    <row r="112" s="13" customFormat="1">
      <c r="A112" s="13"/>
      <c r="B112" s="231"/>
      <c r="C112" s="232"/>
      <c r="D112" s="226" t="s">
        <v>187</v>
      </c>
      <c r="E112" s="233" t="s">
        <v>19</v>
      </c>
      <c r="F112" s="234" t="s">
        <v>1013</v>
      </c>
      <c r="G112" s="232"/>
      <c r="H112" s="235">
        <v>2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187</v>
      </c>
      <c r="AU112" s="241" t="s">
        <v>81</v>
      </c>
      <c r="AV112" s="13" t="s">
        <v>81</v>
      </c>
      <c r="AW112" s="13" t="s">
        <v>33</v>
      </c>
      <c r="AX112" s="13" t="s">
        <v>72</v>
      </c>
      <c r="AY112" s="241" t="s">
        <v>152</v>
      </c>
    </row>
    <row r="113" s="13" customFormat="1">
      <c r="A113" s="13"/>
      <c r="B113" s="231"/>
      <c r="C113" s="232"/>
      <c r="D113" s="226" t="s">
        <v>187</v>
      </c>
      <c r="E113" s="233" t="s">
        <v>19</v>
      </c>
      <c r="F113" s="234" t="s">
        <v>1014</v>
      </c>
      <c r="G113" s="232"/>
      <c r="H113" s="235">
        <v>22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187</v>
      </c>
      <c r="AU113" s="241" t="s">
        <v>81</v>
      </c>
      <c r="AV113" s="13" t="s">
        <v>81</v>
      </c>
      <c r="AW113" s="13" t="s">
        <v>33</v>
      </c>
      <c r="AX113" s="13" t="s">
        <v>72</v>
      </c>
      <c r="AY113" s="241" t="s">
        <v>152</v>
      </c>
    </row>
    <row r="114" s="14" customFormat="1">
      <c r="A114" s="14"/>
      <c r="B114" s="242"/>
      <c r="C114" s="243"/>
      <c r="D114" s="226" t="s">
        <v>187</v>
      </c>
      <c r="E114" s="244" t="s">
        <v>19</v>
      </c>
      <c r="F114" s="245" t="s">
        <v>258</v>
      </c>
      <c r="G114" s="243"/>
      <c r="H114" s="246">
        <v>218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187</v>
      </c>
      <c r="AU114" s="252" t="s">
        <v>81</v>
      </c>
      <c r="AV114" s="14" t="s">
        <v>159</v>
      </c>
      <c r="AW114" s="14" t="s">
        <v>33</v>
      </c>
      <c r="AX114" s="14" t="s">
        <v>79</v>
      </c>
      <c r="AY114" s="252" t="s">
        <v>152</v>
      </c>
    </row>
    <row r="115" s="2" customFormat="1" ht="49.05" customHeight="1">
      <c r="A115" s="39"/>
      <c r="B115" s="40"/>
      <c r="C115" s="213" t="s">
        <v>159</v>
      </c>
      <c r="D115" s="213" t="s">
        <v>154</v>
      </c>
      <c r="E115" s="214" t="s">
        <v>1015</v>
      </c>
      <c r="F115" s="215" t="s">
        <v>1016</v>
      </c>
      <c r="G115" s="216" t="s">
        <v>157</v>
      </c>
      <c r="H115" s="217">
        <v>180</v>
      </c>
      <c r="I115" s="218"/>
      <c r="J115" s="219">
        <f>ROUND(I115*H115,2)</f>
        <v>0</v>
      </c>
      <c r="K115" s="215" t="s">
        <v>158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4.0000000000000003E-05</v>
      </c>
      <c r="R115" s="222">
        <f>Q115*H115</f>
        <v>0.0072000000000000007</v>
      </c>
      <c r="S115" s="222">
        <v>0.10299999999999999</v>
      </c>
      <c r="T115" s="223">
        <f>S115*H115</f>
        <v>18.539999999999999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159</v>
      </c>
      <c r="AT115" s="224" t="s">
        <v>154</v>
      </c>
      <c r="AU115" s="224" t="s">
        <v>81</v>
      </c>
      <c r="AY115" s="18" t="s">
        <v>152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159</v>
      </c>
      <c r="BM115" s="224" t="s">
        <v>1017</v>
      </c>
    </row>
    <row r="116" s="2" customFormat="1">
      <c r="A116" s="39"/>
      <c r="B116" s="40"/>
      <c r="C116" s="41"/>
      <c r="D116" s="226" t="s">
        <v>161</v>
      </c>
      <c r="E116" s="41"/>
      <c r="F116" s="227" t="s">
        <v>1018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161</v>
      </c>
      <c r="AU116" s="18" t="s">
        <v>81</v>
      </c>
    </row>
    <row r="117" s="2" customFormat="1">
      <c r="A117" s="39"/>
      <c r="B117" s="40"/>
      <c r="C117" s="41"/>
      <c r="D117" s="226" t="s">
        <v>163</v>
      </c>
      <c r="E117" s="41"/>
      <c r="F117" s="227" t="s">
        <v>1019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163</v>
      </c>
      <c r="AU117" s="18" t="s">
        <v>81</v>
      </c>
    </row>
    <row r="118" s="2" customFormat="1" ht="24.15" customHeight="1">
      <c r="A118" s="39"/>
      <c r="B118" s="40"/>
      <c r="C118" s="213" t="s">
        <v>178</v>
      </c>
      <c r="D118" s="213" t="s">
        <v>154</v>
      </c>
      <c r="E118" s="214" t="s">
        <v>510</v>
      </c>
      <c r="F118" s="215" t="s">
        <v>511</v>
      </c>
      <c r="G118" s="216" t="s">
        <v>311</v>
      </c>
      <c r="H118" s="217">
        <v>285</v>
      </c>
      <c r="I118" s="218"/>
      <c r="J118" s="219">
        <f>ROUND(I118*H118,2)</f>
        <v>0</v>
      </c>
      <c r="K118" s="215" t="s">
        <v>158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159</v>
      </c>
      <c r="AT118" s="224" t="s">
        <v>154</v>
      </c>
      <c r="AU118" s="224" t="s">
        <v>81</v>
      </c>
      <c r="AY118" s="18" t="s">
        <v>152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159</v>
      </c>
      <c r="BM118" s="224" t="s">
        <v>1020</v>
      </c>
    </row>
    <row r="119" s="2" customFormat="1">
      <c r="A119" s="39"/>
      <c r="B119" s="40"/>
      <c r="C119" s="41"/>
      <c r="D119" s="226" t="s">
        <v>161</v>
      </c>
      <c r="E119" s="41"/>
      <c r="F119" s="227" t="s">
        <v>513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161</v>
      </c>
      <c r="AU119" s="18" t="s">
        <v>81</v>
      </c>
    </row>
    <row r="120" s="13" customFormat="1">
      <c r="A120" s="13"/>
      <c r="B120" s="231"/>
      <c r="C120" s="232"/>
      <c r="D120" s="226" t="s">
        <v>187</v>
      </c>
      <c r="E120" s="233" t="s">
        <v>19</v>
      </c>
      <c r="F120" s="234" t="s">
        <v>1021</v>
      </c>
      <c r="G120" s="232"/>
      <c r="H120" s="235">
        <v>103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187</v>
      </c>
      <c r="AU120" s="241" t="s">
        <v>81</v>
      </c>
      <c r="AV120" s="13" t="s">
        <v>81</v>
      </c>
      <c r="AW120" s="13" t="s">
        <v>33</v>
      </c>
      <c r="AX120" s="13" t="s">
        <v>72</v>
      </c>
      <c r="AY120" s="241" t="s">
        <v>152</v>
      </c>
    </row>
    <row r="121" s="13" customFormat="1">
      <c r="A121" s="13"/>
      <c r="B121" s="231"/>
      <c r="C121" s="232"/>
      <c r="D121" s="226" t="s">
        <v>187</v>
      </c>
      <c r="E121" s="233" t="s">
        <v>19</v>
      </c>
      <c r="F121" s="234" t="s">
        <v>1022</v>
      </c>
      <c r="G121" s="232"/>
      <c r="H121" s="235">
        <v>134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187</v>
      </c>
      <c r="AU121" s="241" t="s">
        <v>81</v>
      </c>
      <c r="AV121" s="13" t="s">
        <v>81</v>
      </c>
      <c r="AW121" s="13" t="s">
        <v>33</v>
      </c>
      <c r="AX121" s="13" t="s">
        <v>72</v>
      </c>
      <c r="AY121" s="241" t="s">
        <v>152</v>
      </c>
    </row>
    <row r="122" s="13" customFormat="1">
      <c r="A122" s="13"/>
      <c r="B122" s="231"/>
      <c r="C122" s="232"/>
      <c r="D122" s="226" t="s">
        <v>187</v>
      </c>
      <c r="E122" s="233" t="s">
        <v>19</v>
      </c>
      <c r="F122" s="234" t="s">
        <v>1023</v>
      </c>
      <c r="G122" s="232"/>
      <c r="H122" s="235">
        <v>48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187</v>
      </c>
      <c r="AU122" s="241" t="s">
        <v>81</v>
      </c>
      <c r="AV122" s="13" t="s">
        <v>81</v>
      </c>
      <c r="AW122" s="13" t="s">
        <v>33</v>
      </c>
      <c r="AX122" s="13" t="s">
        <v>72</v>
      </c>
      <c r="AY122" s="241" t="s">
        <v>152</v>
      </c>
    </row>
    <row r="123" s="14" customFormat="1">
      <c r="A123" s="14"/>
      <c r="B123" s="242"/>
      <c r="C123" s="243"/>
      <c r="D123" s="226" t="s">
        <v>187</v>
      </c>
      <c r="E123" s="244" t="s">
        <v>19</v>
      </c>
      <c r="F123" s="245" t="s">
        <v>258</v>
      </c>
      <c r="G123" s="243"/>
      <c r="H123" s="246">
        <v>285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2" t="s">
        <v>187</v>
      </c>
      <c r="AU123" s="252" t="s">
        <v>81</v>
      </c>
      <c r="AV123" s="14" t="s">
        <v>159</v>
      </c>
      <c r="AW123" s="14" t="s">
        <v>33</v>
      </c>
      <c r="AX123" s="14" t="s">
        <v>79</v>
      </c>
      <c r="AY123" s="252" t="s">
        <v>152</v>
      </c>
    </row>
    <row r="124" s="2" customFormat="1" ht="62.7" customHeight="1">
      <c r="A124" s="39"/>
      <c r="B124" s="40"/>
      <c r="C124" s="213" t="s">
        <v>183</v>
      </c>
      <c r="D124" s="213" t="s">
        <v>154</v>
      </c>
      <c r="E124" s="214" t="s">
        <v>1024</v>
      </c>
      <c r="F124" s="215" t="s">
        <v>1025</v>
      </c>
      <c r="G124" s="216" t="s">
        <v>157</v>
      </c>
      <c r="H124" s="217">
        <v>161</v>
      </c>
      <c r="I124" s="218"/>
      <c r="J124" s="219">
        <f>ROUND(I124*H124,2)</f>
        <v>0</v>
      </c>
      <c r="K124" s="215" t="s">
        <v>158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0.316</v>
      </c>
      <c r="T124" s="223">
        <f>S124*H124</f>
        <v>50.875999999999998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159</v>
      </c>
      <c r="AT124" s="224" t="s">
        <v>154</v>
      </c>
      <c r="AU124" s="224" t="s">
        <v>81</v>
      </c>
      <c r="AY124" s="18" t="s">
        <v>152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159</v>
      </c>
      <c r="BM124" s="224" t="s">
        <v>1026</v>
      </c>
    </row>
    <row r="125" s="2" customFormat="1">
      <c r="A125" s="39"/>
      <c r="B125" s="40"/>
      <c r="C125" s="41"/>
      <c r="D125" s="226" t="s">
        <v>161</v>
      </c>
      <c r="E125" s="41"/>
      <c r="F125" s="227" t="s">
        <v>275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161</v>
      </c>
      <c r="AU125" s="18" t="s">
        <v>81</v>
      </c>
    </row>
    <row r="126" s="13" customFormat="1">
      <c r="A126" s="13"/>
      <c r="B126" s="231"/>
      <c r="C126" s="232"/>
      <c r="D126" s="226" t="s">
        <v>187</v>
      </c>
      <c r="E126" s="233" t="s">
        <v>19</v>
      </c>
      <c r="F126" s="234" t="s">
        <v>1027</v>
      </c>
      <c r="G126" s="232"/>
      <c r="H126" s="235">
        <v>98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187</v>
      </c>
      <c r="AU126" s="241" t="s">
        <v>81</v>
      </c>
      <c r="AV126" s="13" t="s">
        <v>81</v>
      </c>
      <c r="AW126" s="13" t="s">
        <v>33</v>
      </c>
      <c r="AX126" s="13" t="s">
        <v>72</v>
      </c>
      <c r="AY126" s="241" t="s">
        <v>152</v>
      </c>
    </row>
    <row r="127" s="13" customFormat="1">
      <c r="A127" s="13"/>
      <c r="B127" s="231"/>
      <c r="C127" s="232"/>
      <c r="D127" s="226" t="s">
        <v>187</v>
      </c>
      <c r="E127" s="233" t="s">
        <v>19</v>
      </c>
      <c r="F127" s="234" t="s">
        <v>1028</v>
      </c>
      <c r="G127" s="232"/>
      <c r="H127" s="235">
        <v>53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187</v>
      </c>
      <c r="AU127" s="241" t="s">
        <v>81</v>
      </c>
      <c r="AV127" s="13" t="s">
        <v>81</v>
      </c>
      <c r="AW127" s="13" t="s">
        <v>33</v>
      </c>
      <c r="AX127" s="13" t="s">
        <v>72</v>
      </c>
      <c r="AY127" s="241" t="s">
        <v>152</v>
      </c>
    </row>
    <row r="128" s="13" customFormat="1">
      <c r="A128" s="13"/>
      <c r="B128" s="231"/>
      <c r="C128" s="232"/>
      <c r="D128" s="226" t="s">
        <v>187</v>
      </c>
      <c r="E128" s="233" t="s">
        <v>19</v>
      </c>
      <c r="F128" s="234" t="s">
        <v>1029</v>
      </c>
      <c r="G128" s="232"/>
      <c r="H128" s="235">
        <v>10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187</v>
      </c>
      <c r="AU128" s="241" t="s">
        <v>81</v>
      </c>
      <c r="AV128" s="13" t="s">
        <v>81</v>
      </c>
      <c r="AW128" s="13" t="s">
        <v>33</v>
      </c>
      <c r="AX128" s="13" t="s">
        <v>72</v>
      </c>
      <c r="AY128" s="241" t="s">
        <v>152</v>
      </c>
    </row>
    <row r="129" s="14" customFormat="1">
      <c r="A129" s="14"/>
      <c r="B129" s="242"/>
      <c r="C129" s="243"/>
      <c r="D129" s="226" t="s">
        <v>187</v>
      </c>
      <c r="E129" s="244" t="s">
        <v>19</v>
      </c>
      <c r="F129" s="245" t="s">
        <v>258</v>
      </c>
      <c r="G129" s="243"/>
      <c r="H129" s="246">
        <v>161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187</v>
      </c>
      <c r="AU129" s="252" t="s">
        <v>81</v>
      </c>
      <c r="AV129" s="14" t="s">
        <v>159</v>
      </c>
      <c r="AW129" s="14" t="s">
        <v>33</v>
      </c>
      <c r="AX129" s="14" t="s">
        <v>79</v>
      </c>
      <c r="AY129" s="252" t="s">
        <v>152</v>
      </c>
    </row>
    <row r="130" s="2" customFormat="1" ht="37.8" customHeight="1">
      <c r="A130" s="39"/>
      <c r="B130" s="40"/>
      <c r="C130" s="213" t="s">
        <v>189</v>
      </c>
      <c r="D130" s="213" t="s">
        <v>154</v>
      </c>
      <c r="E130" s="214" t="s">
        <v>1030</v>
      </c>
      <c r="F130" s="215" t="s">
        <v>1031</v>
      </c>
      <c r="G130" s="216" t="s">
        <v>280</v>
      </c>
      <c r="H130" s="217">
        <v>120.62600000000001</v>
      </c>
      <c r="I130" s="218"/>
      <c r="J130" s="219">
        <f>ROUND(I130*H130,2)</f>
        <v>0</v>
      </c>
      <c r="K130" s="215" t="s">
        <v>158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159</v>
      </c>
      <c r="AT130" s="224" t="s">
        <v>154</v>
      </c>
      <c r="AU130" s="224" t="s">
        <v>81</v>
      </c>
      <c r="AY130" s="18" t="s">
        <v>152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159</v>
      </c>
      <c r="BM130" s="224" t="s">
        <v>1032</v>
      </c>
    </row>
    <row r="131" s="2" customFormat="1">
      <c r="A131" s="39"/>
      <c r="B131" s="40"/>
      <c r="C131" s="41"/>
      <c r="D131" s="226" t="s">
        <v>161</v>
      </c>
      <c r="E131" s="41"/>
      <c r="F131" s="227" t="s">
        <v>1033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161</v>
      </c>
      <c r="AU131" s="18" t="s">
        <v>81</v>
      </c>
    </row>
    <row r="132" s="13" customFormat="1">
      <c r="A132" s="13"/>
      <c r="B132" s="231"/>
      <c r="C132" s="232"/>
      <c r="D132" s="226" t="s">
        <v>187</v>
      </c>
      <c r="E132" s="233" t="s">
        <v>19</v>
      </c>
      <c r="F132" s="234" t="s">
        <v>1034</v>
      </c>
      <c r="G132" s="232"/>
      <c r="H132" s="235">
        <v>55.625999999999998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187</v>
      </c>
      <c r="AU132" s="241" t="s">
        <v>81</v>
      </c>
      <c r="AV132" s="13" t="s">
        <v>81</v>
      </c>
      <c r="AW132" s="13" t="s">
        <v>33</v>
      </c>
      <c r="AX132" s="13" t="s">
        <v>72</v>
      </c>
      <c r="AY132" s="241" t="s">
        <v>152</v>
      </c>
    </row>
    <row r="133" s="13" customFormat="1">
      <c r="A133" s="13"/>
      <c r="B133" s="231"/>
      <c r="C133" s="232"/>
      <c r="D133" s="226" t="s">
        <v>187</v>
      </c>
      <c r="E133" s="233" t="s">
        <v>19</v>
      </c>
      <c r="F133" s="234" t="s">
        <v>1035</v>
      </c>
      <c r="G133" s="232"/>
      <c r="H133" s="235">
        <v>55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187</v>
      </c>
      <c r="AU133" s="241" t="s">
        <v>81</v>
      </c>
      <c r="AV133" s="13" t="s">
        <v>81</v>
      </c>
      <c r="AW133" s="13" t="s">
        <v>33</v>
      </c>
      <c r="AX133" s="13" t="s">
        <v>72</v>
      </c>
      <c r="AY133" s="241" t="s">
        <v>152</v>
      </c>
    </row>
    <row r="134" s="13" customFormat="1">
      <c r="A134" s="13"/>
      <c r="B134" s="231"/>
      <c r="C134" s="232"/>
      <c r="D134" s="226" t="s">
        <v>187</v>
      </c>
      <c r="E134" s="233" t="s">
        <v>19</v>
      </c>
      <c r="F134" s="234" t="s">
        <v>1036</v>
      </c>
      <c r="G134" s="232"/>
      <c r="H134" s="235">
        <v>10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187</v>
      </c>
      <c r="AU134" s="241" t="s">
        <v>81</v>
      </c>
      <c r="AV134" s="13" t="s">
        <v>81</v>
      </c>
      <c r="AW134" s="13" t="s">
        <v>33</v>
      </c>
      <c r="AX134" s="13" t="s">
        <v>72</v>
      </c>
      <c r="AY134" s="241" t="s">
        <v>152</v>
      </c>
    </row>
    <row r="135" s="14" customFormat="1">
      <c r="A135" s="14"/>
      <c r="B135" s="242"/>
      <c r="C135" s="243"/>
      <c r="D135" s="226" t="s">
        <v>187</v>
      </c>
      <c r="E135" s="244" t="s">
        <v>19</v>
      </c>
      <c r="F135" s="245" t="s">
        <v>258</v>
      </c>
      <c r="G135" s="243"/>
      <c r="H135" s="246">
        <v>120.62600000000001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187</v>
      </c>
      <c r="AU135" s="252" t="s">
        <v>81</v>
      </c>
      <c r="AV135" s="14" t="s">
        <v>159</v>
      </c>
      <c r="AW135" s="14" t="s">
        <v>33</v>
      </c>
      <c r="AX135" s="14" t="s">
        <v>79</v>
      </c>
      <c r="AY135" s="252" t="s">
        <v>152</v>
      </c>
    </row>
    <row r="136" s="2" customFormat="1" ht="62.7" customHeight="1">
      <c r="A136" s="39"/>
      <c r="B136" s="40"/>
      <c r="C136" s="213" t="s">
        <v>193</v>
      </c>
      <c r="D136" s="213" t="s">
        <v>154</v>
      </c>
      <c r="E136" s="214" t="s">
        <v>1037</v>
      </c>
      <c r="F136" s="215" t="s">
        <v>1038</v>
      </c>
      <c r="G136" s="216" t="s">
        <v>280</v>
      </c>
      <c r="H136" s="217">
        <v>129.63999999999999</v>
      </c>
      <c r="I136" s="218"/>
      <c r="J136" s="219">
        <f>ROUND(I136*H136,2)</f>
        <v>0</v>
      </c>
      <c r="K136" s="215" t="s">
        <v>158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159</v>
      </c>
      <c r="AT136" s="224" t="s">
        <v>154</v>
      </c>
      <c r="AU136" s="224" t="s">
        <v>81</v>
      </c>
      <c r="AY136" s="18" t="s">
        <v>152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159</v>
      </c>
      <c r="BM136" s="224" t="s">
        <v>1039</v>
      </c>
    </row>
    <row r="137" s="2" customFormat="1">
      <c r="A137" s="39"/>
      <c r="B137" s="40"/>
      <c r="C137" s="41"/>
      <c r="D137" s="226" t="s">
        <v>161</v>
      </c>
      <c r="E137" s="41"/>
      <c r="F137" s="227" t="s">
        <v>294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161</v>
      </c>
      <c r="AU137" s="18" t="s">
        <v>81</v>
      </c>
    </row>
    <row r="138" s="13" customFormat="1">
      <c r="A138" s="13"/>
      <c r="B138" s="231"/>
      <c r="C138" s="232"/>
      <c r="D138" s="226" t="s">
        <v>187</v>
      </c>
      <c r="E138" s="233" t="s">
        <v>19</v>
      </c>
      <c r="F138" s="234" t="s">
        <v>1040</v>
      </c>
      <c r="G138" s="232"/>
      <c r="H138" s="235">
        <v>120.64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187</v>
      </c>
      <c r="AU138" s="241" t="s">
        <v>81</v>
      </c>
      <c r="AV138" s="13" t="s">
        <v>81</v>
      </c>
      <c r="AW138" s="13" t="s">
        <v>33</v>
      </c>
      <c r="AX138" s="13" t="s">
        <v>72</v>
      </c>
      <c r="AY138" s="241" t="s">
        <v>152</v>
      </c>
    </row>
    <row r="139" s="13" customFormat="1">
      <c r="A139" s="13"/>
      <c r="B139" s="231"/>
      <c r="C139" s="232"/>
      <c r="D139" s="226" t="s">
        <v>187</v>
      </c>
      <c r="E139" s="233" t="s">
        <v>19</v>
      </c>
      <c r="F139" s="234" t="s">
        <v>1041</v>
      </c>
      <c r="G139" s="232"/>
      <c r="H139" s="235">
        <v>9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187</v>
      </c>
      <c r="AU139" s="241" t="s">
        <v>81</v>
      </c>
      <c r="AV139" s="13" t="s">
        <v>81</v>
      </c>
      <c r="AW139" s="13" t="s">
        <v>33</v>
      </c>
      <c r="AX139" s="13" t="s">
        <v>72</v>
      </c>
      <c r="AY139" s="241" t="s">
        <v>152</v>
      </c>
    </row>
    <row r="140" s="14" customFormat="1">
      <c r="A140" s="14"/>
      <c r="B140" s="242"/>
      <c r="C140" s="243"/>
      <c r="D140" s="226" t="s">
        <v>187</v>
      </c>
      <c r="E140" s="244" t="s">
        <v>19</v>
      </c>
      <c r="F140" s="245" t="s">
        <v>258</v>
      </c>
      <c r="G140" s="243"/>
      <c r="H140" s="246">
        <v>129.63999999999999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187</v>
      </c>
      <c r="AU140" s="252" t="s">
        <v>81</v>
      </c>
      <c r="AV140" s="14" t="s">
        <v>159</v>
      </c>
      <c r="AW140" s="14" t="s">
        <v>33</v>
      </c>
      <c r="AX140" s="14" t="s">
        <v>79</v>
      </c>
      <c r="AY140" s="252" t="s">
        <v>152</v>
      </c>
    </row>
    <row r="141" s="2" customFormat="1" ht="37.8" customHeight="1">
      <c r="A141" s="39"/>
      <c r="B141" s="40"/>
      <c r="C141" s="213" t="s">
        <v>198</v>
      </c>
      <c r="D141" s="213" t="s">
        <v>154</v>
      </c>
      <c r="E141" s="214" t="s">
        <v>296</v>
      </c>
      <c r="F141" s="215" t="s">
        <v>297</v>
      </c>
      <c r="G141" s="216" t="s">
        <v>280</v>
      </c>
      <c r="H141" s="217">
        <v>129.63999999999999</v>
      </c>
      <c r="I141" s="218"/>
      <c r="J141" s="219">
        <f>ROUND(I141*H141,2)</f>
        <v>0</v>
      </c>
      <c r="K141" s="215" t="s">
        <v>158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159</v>
      </c>
      <c r="AT141" s="224" t="s">
        <v>154</v>
      </c>
      <c r="AU141" s="224" t="s">
        <v>81</v>
      </c>
      <c r="AY141" s="18" t="s">
        <v>152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159</v>
      </c>
      <c r="BM141" s="224" t="s">
        <v>1042</v>
      </c>
    </row>
    <row r="142" s="2" customFormat="1">
      <c r="A142" s="39"/>
      <c r="B142" s="40"/>
      <c r="C142" s="41"/>
      <c r="D142" s="226" t="s">
        <v>161</v>
      </c>
      <c r="E142" s="41"/>
      <c r="F142" s="227" t="s">
        <v>299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161</v>
      </c>
      <c r="AU142" s="18" t="s">
        <v>81</v>
      </c>
    </row>
    <row r="143" s="13" customFormat="1">
      <c r="A143" s="13"/>
      <c r="B143" s="231"/>
      <c r="C143" s="232"/>
      <c r="D143" s="226" t="s">
        <v>187</v>
      </c>
      <c r="E143" s="233" t="s">
        <v>19</v>
      </c>
      <c r="F143" s="234" t="s">
        <v>1040</v>
      </c>
      <c r="G143" s="232"/>
      <c r="H143" s="235">
        <v>120.64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187</v>
      </c>
      <c r="AU143" s="241" t="s">
        <v>81</v>
      </c>
      <c r="AV143" s="13" t="s">
        <v>81</v>
      </c>
      <c r="AW143" s="13" t="s">
        <v>33</v>
      </c>
      <c r="AX143" s="13" t="s">
        <v>72</v>
      </c>
      <c r="AY143" s="241" t="s">
        <v>152</v>
      </c>
    </row>
    <row r="144" s="13" customFormat="1">
      <c r="A144" s="13"/>
      <c r="B144" s="231"/>
      <c r="C144" s="232"/>
      <c r="D144" s="226" t="s">
        <v>187</v>
      </c>
      <c r="E144" s="233" t="s">
        <v>19</v>
      </c>
      <c r="F144" s="234" t="s">
        <v>1043</v>
      </c>
      <c r="G144" s="232"/>
      <c r="H144" s="235">
        <v>9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187</v>
      </c>
      <c r="AU144" s="241" t="s">
        <v>81</v>
      </c>
      <c r="AV144" s="13" t="s">
        <v>81</v>
      </c>
      <c r="AW144" s="13" t="s">
        <v>33</v>
      </c>
      <c r="AX144" s="13" t="s">
        <v>72</v>
      </c>
      <c r="AY144" s="241" t="s">
        <v>152</v>
      </c>
    </row>
    <row r="145" s="14" customFormat="1">
      <c r="A145" s="14"/>
      <c r="B145" s="242"/>
      <c r="C145" s="243"/>
      <c r="D145" s="226" t="s">
        <v>187</v>
      </c>
      <c r="E145" s="244" t="s">
        <v>19</v>
      </c>
      <c r="F145" s="245" t="s">
        <v>258</v>
      </c>
      <c r="G145" s="243"/>
      <c r="H145" s="246">
        <v>129.63999999999999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187</v>
      </c>
      <c r="AU145" s="252" t="s">
        <v>81</v>
      </c>
      <c r="AV145" s="14" t="s">
        <v>159</v>
      </c>
      <c r="AW145" s="14" t="s">
        <v>33</v>
      </c>
      <c r="AX145" s="14" t="s">
        <v>79</v>
      </c>
      <c r="AY145" s="252" t="s">
        <v>152</v>
      </c>
    </row>
    <row r="146" s="2" customFormat="1" ht="37.8" customHeight="1">
      <c r="A146" s="39"/>
      <c r="B146" s="40"/>
      <c r="C146" s="213" t="s">
        <v>202</v>
      </c>
      <c r="D146" s="213" t="s">
        <v>154</v>
      </c>
      <c r="E146" s="214" t="s">
        <v>301</v>
      </c>
      <c r="F146" s="215" t="s">
        <v>302</v>
      </c>
      <c r="G146" s="216" t="s">
        <v>252</v>
      </c>
      <c r="H146" s="217">
        <v>229.18899999999999</v>
      </c>
      <c r="I146" s="218"/>
      <c r="J146" s="219">
        <f>ROUND(I146*H146,2)</f>
        <v>0</v>
      </c>
      <c r="K146" s="215" t="s">
        <v>158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159</v>
      </c>
      <c r="AT146" s="224" t="s">
        <v>154</v>
      </c>
      <c r="AU146" s="224" t="s">
        <v>81</v>
      </c>
      <c r="AY146" s="18" t="s">
        <v>152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159</v>
      </c>
      <c r="BM146" s="224" t="s">
        <v>1044</v>
      </c>
    </row>
    <row r="147" s="2" customFormat="1">
      <c r="A147" s="39"/>
      <c r="B147" s="40"/>
      <c r="C147" s="41"/>
      <c r="D147" s="226" t="s">
        <v>161</v>
      </c>
      <c r="E147" s="41"/>
      <c r="F147" s="227" t="s">
        <v>304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161</v>
      </c>
      <c r="AU147" s="18" t="s">
        <v>81</v>
      </c>
    </row>
    <row r="148" s="2" customFormat="1">
      <c r="A148" s="39"/>
      <c r="B148" s="40"/>
      <c r="C148" s="41"/>
      <c r="D148" s="226" t="s">
        <v>163</v>
      </c>
      <c r="E148" s="41"/>
      <c r="F148" s="227" t="s">
        <v>367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163</v>
      </c>
      <c r="AU148" s="18" t="s">
        <v>81</v>
      </c>
    </row>
    <row r="149" s="13" customFormat="1">
      <c r="A149" s="13"/>
      <c r="B149" s="231"/>
      <c r="C149" s="232"/>
      <c r="D149" s="226" t="s">
        <v>187</v>
      </c>
      <c r="E149" s="233" t="s">
        <v>19</v>
      </c>
      <c r="F149" s="234" t="s">
        <v>1045</v>
      </c>
      <c r="G149" s="232"/>
      <c r="H149" s="235">
        <v>229.18899999999999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187</v>
      </c>
      <c r="AU149" s="241" t="s">
        <v>81</v>
      </c>
      <c r="AV149" s="13" t="s">
        <v>81</v>
      </c>
      <c r="AW149" s="13" t="s">
        <v>33</v>
      </c>
      <c r="AX149" s="13" t="s">
        <v>79</v>
      </c>
      <c r="AY149" s="241" t="s">
        <v>152</v>
      </c>
    </row>
    <row r="150" s="12" customFormat="1" ht="22.8" customHeight="1">
      <c r="A150" s="12"/>
      <c r="B150" s="197"/>
      <c r="C150" s="198"/>
      <c r="D150" s="199" t="s">
        <v>71</v>
      </c>
      <c r="E150" s="211" t="s">
        <v>198</v>
      </c>
      <c r="F150" s="211" t="s">
        <v>307</v>
      </c>
      <c r="G150" s="198"/>
      <c r="H150" s="198"/>
      <c r="I150" s="201"/>
      <c r="J150" s="212">
        <f>BK150</f>
        <v>0</v>
      </c>
      <c r="K150" s="198"/>
      <c r="L150" s="203"/>
      <c r="M150" s="204"/>
      <c r="N150" s="205"/>
      <c r="O150" s="205"/>
      <c r="P150" s="206">
        <f>SUM(P151:P196)</f>
        <v>0</v>
      </c>
      <c r="Q150" s="205"/>
      <c r="R150" s="206">
        <f>SUM(R151:R196)</f>
        <v>0.00096000000000000002</v>
      </c>
      <c r="S150" s="205"/>
      <c r="T150" s="207">
        <f>SUM(T151:T196)</f>
        <v>302.84399999999999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79</v>
      </c>
      <c r="AT150" s="209" t="s">
        <v>71</v>
      </c>
      <c r="AU150" s="209" t="s">
        <v>79</v>
      </c>
      <c r="AY150" s="208" t="s">
        <v>152</v>
      </c>
      <c r="BK150" s="210">
        <f>SUM(BK151:BK196)</f>
        <v>0</v>
      </c>
    </row>
    <row r="151" s="2" customFormat="1" ht="62.7" customHeight="1">
      <c r="A151" s="39"/>
      <c r="B151" s="40"/>
      <c r="C151" s="213" t="s">
        <v>206</v>
      </c>
      <c r="D151" s="213" t="s">
        <v>154</v>
      </c>
      <c r="E151" s="214" t="s">
        <v>1046</v>
      </c>
      <c r="F151" s="215" t="s">
        <v>1047</v>
      </c>
      <c r="G151" s="216" t="s">
        <v>157</v>
      </c>
      <c r="H151" s="217">
        <v>412</v>
      </c>
      <c r="I151" s="218"/>
      <c r="J151" s="219">
        <f>ROUND(I151*H151,2)</f>
        <v>0</v>
      </c>
      <c r="K151" s="215" t="s">
        <v>158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0.63</v>
      </c>
      <c r="T151" s="223">
        <f>S151*H151</f>
        <v>259.56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159</v>
      </c>
      <c r="AT151" s="224" t="s">
        <v>154</v>
      </c>
      <c r="AU151" s="224" t="s">
        <v>81</v>
      </c>
      <c r="AY151" s="18" t="s">
        <v>152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159</v>
      </c>
      <c r="BM151" s="224" t="s">
        <v>1048</v>
      </c>
    </row>
    <row r="152" s="2" customFormat="1">
      <c r="A152" s="39"/>
      <c r="B152" s="40"/>
      <c r="C152" s="41"/>
      <c r="D152" s="226" t="s">
        <v>161</v>
      </c>
      <c r="E152" s="41"/>
      <c r="F152" s="227" t="s">
        <v>275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161</v>
      </c>
      <c r="AU152" s="18" t="s">
        <v>81</v>
      </c>
    </row>
    <row r="153" s="2" customFormat="1">
      <c r="A153" s="39"/>
      <c r="B153" s="40"/>
      <c r="C153" s="41"/>
      <c r="D153" s="226" t="s">
        <v>163</v>
      </c>
      <c r="E153" s="41"/>
      <c r="F153" s="227" t="s">
        <v>1049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163</v>
      </c>
      <c r="AU153" s="18" t="s">
        <v>81</v>
      </c>
    </row>
    <row r="154" s="13" customFormat="1">
      <c r="A154" s="13"/>
      <c r="B154" s="231"/>
      <c r="C154" s="232"/>
      <c r="D154" s="226" t="s">
        <v>187</v>
      </c>
      <c r="E154" s="233" t="s">
        <v>19</v>
      </c>
      <c r="F154" s="234" t="s">
        <v>1050</v>
      </c>
      <c r="G154" s="232"/>
      <c r="H154" s="235">
        <v>442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187</v>
      </c>
      <c r="AU154" s="241" t="s">
        <v>81</v>
      </c>
      <c r="AV154" s="13" t="s">
        <v>81</v>
      </c>
      <c r="AW154" s="13" t="s">
        <v>33</v>
      </c>
      <c r="AX154" s="13" t="s">
        <v>72</v>
      </c>
      <c r="AY154" s="241" t="s">
        <v>152</v>
      </c>
    </row>
    <row r="155" s="13" customFormat="1">
      <c r="A155" s="13"/>
      <c r="B155" s="231"/>
      <c r="C155" s="232"/>
      <c r="D155" s="226" t="s">
        <v>187</v>
      </c>
      <c r="E155" s="233" t="s">
        <v>19</v>
      </c>
      <c r="F155" s="234" t="s">
        <v>1051</v>
      </c>
      <c r="G155" s="232"/>
      <c r="H155" s="235">
        <v>-30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187</v>
      </c>
      <c r="AU155" s="241" t="s">
        <v>81</v>
      </c>
      <c r="AV155" s="13" t="s">
        <v>81</v>
      </c>
      <c r="AW155" s="13" t="s">
        <v>33</v>
      </c>
      <c r="AX155" s="13" t="s">
        <v>72</v>
      </c>
      <c r="AY155" s="241" t="s">
        <v>152</v>
      </c>
    </row>
    <row r="156" s="14" customFormat="1">
      <c r="A156" s="14"/>
      <c r="B156" s="242"/>
      <c r="C156" s="243"/>
      <c r="D156" s="226" t="s">
        <v>187</v>
      </c>
      <c r="E156" s="244" t="s">
        <v>19</v>
      </c>
      <c r="F156" s="245" t="s">
        <v>258</v>
      </c>
      <c r="G156" s="243"/>
      <c r="H156" s="246">
        <v>412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187</v>
      </c>
      <c r="AU156" s="252" t="s">
        <v>81</v>
      </c>
      <c r="AV156" s="14" t="s">
        <v>159</v>
      </c>
      <c r="AW156" s="14" t="s">
        <v>33</v>
      </c>
      <c r="AX156" s="14" t="s">
        <v>79</v>
      </c>
      <c r="AY156" s="252" t="s">
        <v>152</v>
      </c>
    </row>
    <row r="157" s="2" customFormat="1" ht="49.05" customHeight="1">
      <c r="A157" s="39"/>
      <c r="B157" s="40"/>
      <c r="C157" s="213" t="s">
        <v>210</v>
      </c>
      <c r="D157" s="213" t="s">
        <v>154</v>
      </c>
      <c r="E157" s="214" t="s">
        <v>1052</v>
      </c>
      <c r="F157" s="215" t="s">
        <v>1053</v>
      </c>
      <c r="G157" s="216" t="s">
        <v>157</v>
      </c>
      <c r="H157" s="217">
        <v>412</v>
      </c>
      <c r="I157" s="218"/>
      <c r="J157" s="219">
        <f>ROUND(I157*H157,2)</f>
        <v>0</v>
      </c>
      <c r="K157" s="215" t="s">
        <v>158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0.00042000000000000002</v>
      </c>
      <c r="T157" s="223">
        <f>S157*H157</f>
        <v>0.17304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227</v>
      </c>
      <c r="AT157" s="224" t="s">
        <v>154</v>
      </c>
      <c r="AU157" s="224" t="s">
        <v>81</v>
      </c>
      <c r="AY157" s="18" t="s">
        <v>152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227</v>
      </c>
      <c r="BM157" s="224" t="s">
        <v>1054</v>
      </c>
    </row>
    <row r="158" s="2" customFormat="1">
      <c r="A158" s="39"/>
      <c r="B158" s="40"/>
      <c r="C158" s="41"/>
      <c r="D158" s="226" t="s">
        <v>161</v>
      </c>
      <c r="E158" s="41"/>
      <c r="F158" s="227" t="s">
        <v>1055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161</v>
      </c>
      <c r="AU158" s="18" t="s">
        <v>81</v>
      </c>
    </row>
    <row r="159" s="2" customFormat="1">
      <c r="A159" s="39"/>
      <c r="B159" s="40"/>
      <c r="C159" s="41"/>
      <c r="D159" s="226" t="s">
        <v>163</v>
      </c>
      <c r="E159" s="41"/>
      <c r="F159" s="227" t="s">
        <v>1056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163</v>
      </c>
      <c r="AU159" s="18" t="s">
        <v>81</v>
      </c>
    </row>
    <row r="160" s="13" customFormat="1">
      <c r="A160" s="13"/>
      <c r="B160" s="231"/>
      <c r="C160" s="232"/>
      <c r="D160" s="226" t="s">
        <v>187</v>
      </c>
      <c r="E160" s="233" t="s">
        <v>19</v>
      </c>
      <c r="F160" s="234" t="s">
        <v>1050</v>
      </c>
      <c r="G160" s="232"/>
      <c r="H160" s="235">
        <v>442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187</v>
      </c>
      <c r="AU160" s="241" t="s">
        <v>81</v>
      </c>
      <c r="AV160" s="13" t="s">
        <v>81</v>
      </c>
      <c r="AW160" s="13" t="s">
        <v>33</v>
      </c>
      <c r="AX160" s="13" t="s">
        <v>72</v>
      </c>
      <c r="AY160" s="241" t="s">
        <v>152</v>
      </c>
    </row>
    <row r="161" s="13" customFormat="1">
      <c r="A161" s="13"/>
      <c r="B161" s="231"/>
      <c r="C161" s="232"/>
      <c r="D161" s="226" t="s">
        <v>187</v>
      </c>
      <c r="E161" s="233" t="s">
        <v>19</v>
      </c>
      <c r="F161" s="234" t="s">
        <v>1051</v>
      </c>
      <c r="G161" s="232"/>
      <c r="H161" s="235">
        <v>-30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187</v>
      </c>
      <c r="AU161" s="241" t="s">
        <v>81</v>
      </c>
      <c r="AV161" s="13" t="s">
        <v>81</v>
      </c>
      <c r="AW161" s="13" t="s">
        <v>33</v>
      </c>
      <c r="AX161" s="13" t="s">
        <v>72</v>
      </c>
      <c r="AY161" s="241" t="s">
        <v>152</v>
      </c>
    </row>
    <row r="162" s="14" customFormat="1">
      <c r="A162" s="14"/>
      <c r="B162" s="242"/>
      <c r="C162" s="243"/>
      <c r="D162" s="226" t="s">
        <v>187</v>
      </c>
      <c r="E162" s="244" t="s">
        <v>19</v>
      </c>
      <c r="F162" s="245" t="s">
        <v>258</v>
      </c>
      <c r="G162" s="243"/>
      <c r="H162" s="246">
        <v>412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187</v>
      </c>
      <c r="AU162" s="252" t="s">
        <v>81</v>
      </c>
      <c r="AV162" s="14" t="s">
        <v>159</v>
      </c>
      <c r="AW162" s="14" t="s">
        <v>33</v>
      </c>
      <c r="AX162" s="14" t="s">
        <v>79</v>
      </c>
      <c r="AY162" s="252" t="s">
        <v>152</v>
      </c>
    </row>
    <row r="163" s="2" customFormat="1" ht="24.15" customHeight="1">
      <c r="A163" s="39"/>
      <c r="B163" s="40"/>
      <c r="C163" s="213" t="s">
        <v>214</v>
      </c>
      <c r="D163" s="213" t="s">
        <v>154</v>
      </c>
      <c r="E163" s="214" t="s">
        <v>1057</v>
      </c>
      <c r="F163" s="215" t="s">
        <v>1058</v>
      </c>
      <c r="G163" s="216" t="s">
        <v>157</v>
      </c>
      <c r="H163" s="217">
        <v>1162</v>
      </c>
      <c r="I163" s="218"/>
      <c r="J163" s="219">
        <f>ROUND(I163*H163,2)</f>
        <v>0</v>
      </c>
      <c r="K163" s="215" t="s">
        <v>158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0.01</v>
      </c>
      <c r="T163" s="223">
        <f>S163*H163</f>
        <v>11.620000000000001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159</v>
      </c>
      <c r="AT163" s="224" t="s">
        <v>154</v>
      </c>
      <c r="AU163" s="224" t="s">
        <v>81</v>
      </c>
      <c r="AY163" s="18" t="s">
        <v>152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159</v>
      </c>
      <c r="BM163" s="224" t="s">
        <v>1059</v>
      </c>
    </row>
    <row r="164" s="2" customFormat="1">
      <c r="A164" s="39"/>
      <c r="B164" s="40"/>
      <c r="C164" s="41"/>
      <c r="D164" s="226" t="s">
        <v>161</v>
      </c>
      <c r="E164" s="41"/>
      <c r="F164" s="227" t="s">
        <v>1060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161</v>
      </c>
      <c r="AU164" s="18" t="s">
        <v>81</v>
      </c>
    </row>
    <row r="165" s="2" customFormat="1">
      <c r="A165" s="39"/>
      <c r="B165" s="40"/>
      <c r="C165" s="41"/>
      <c r="D165" s="226" t="s">
        <v>163</v>
      </c>
      <c r="E165" s="41"/>
      <c r="F165" s="227" t="s">
        <v>1061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163</v>
      </c>
      <c r="AU165" s="18" t="s">
        <v>81</v>
      </c>
    </row>
    <row r="166" s="13" customFormat="1">
      <c r="A166" s="13"/>
      <c r="B166" s="231"/>
      <c r="C166" s="232"/>
      <c r="D166" s="226" t="s">
        <v>187</v>
      </c>
      <c r="E166" s="233" t="s">
        <v>19</v>
      </c>
      <c r="F166" s="234" t="s">
        <v>1062</v>
      </c>
      <c r="G166" s="232"/>
      <c r="H166" s="235">
        <v>423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187</v>
      </c>
      <c r="AU166" s="241" t="s">
        <v>81</v>
      </c>
      <c r="AV166" s="13" t="s">
        <v>81</v>
      </c>
      <c r="AW166" s="13" t="s">
        <v>33</v>
      </c>
      <c r="AX166" s="13" t="s">
        <v>72</v>
      </c>
      <c r="AY166" s="241" t="s">
        <v>152</v>
      </c>
    </row>
    <row r="167" s="13" customFormat="1">
      <c r="A167" s="13"/>
      <c r="B167" s="231"/>
      <c r="C167" s="232"/>
      <c r="D167" s="226" t="s">
        <v>187</v>
      </c>
      <c r="E167" s="233" t="s">
        <v>19</v>
      </c>
      <c r="F167" s="234" t="s">
        <v>1063</v>
      </c>
      <c r="G167" s="232"/>
      <c r="H167" s="235">
        <v>739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187</v>
      </c>
      <c r="AU167" s="241" t="s">
        <v>81</v>
      </c>
      <c r="AV167" s="13" t="s">
        <v>81</v>
      </c>
      <c r="AW167" s="13" t="s">
        <v>33</v>
      </c>
      <c r="AX167" s="13" t="s">
        <v>72</v>
      </c>
      <c r="AY167" s="241" t="s">
        <v>152</v>
      </c>
    </row>
    <row r="168" s="14" customFormat="1">
      <c r="A168" s="14"/>
      <c r="B168" s="242"/>
      <c r="C168" s="243"/>
      <c r="D168" s="226" t="s">
        <v>187</v>
      </c>
      <c r="E168" s="244" t="s">
        <v>19</v>
      </c>
      <c r="F168" s="245" t="s">
        <v>258</v>
      </c>
      <c r="G168" s="243"/>
      <c r="H168" s="246">
        <v>1162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187</v>
      </c>
      <c r="AU168" s="252" t="s">
        <v>81</v>
      </c>
      <c r="AV168" s="14" t="s">
        <v>159</v>
      </c>
      <c r="AW168" s="14" t="s">
        <v>33</v>
      </c>
      <c r="AX168" s="14" t="s">
        <v>79</v>
      </c>
      <c r="AY168" s="252" t="s">
        <v>152</v>
      </c>
    </row>
    <row r="169" s="2" customFormat="1" ht="62.7" customHeight="1">
      <c r="A169" s="39"/>
      <c r="B169" s="40"/>
      <c r="C169" s="213" t="s">
        <v>220</v>
      </c>
      <c r="D169" s="213" t="s">
        <v>154</v>
      </c>
      <c r="E169" s="214" t="s">
        <v>1064</v>
      </c>
      <c r="F169" s="215" t="s">
        <v>1065</v>
      </c>
      <c r="G169" s="216" t="s">
        <v>157</v>
      </c>
      <c r="H169" s="217">
        <v>442</v>
      </c>
      <c r="I169" s="218"/>
      <c r="J169" s="219">
        <f>ROUND(I169*H169,2)</f>
        <v>0</v>
      </c>
      <c r="K169" s="215" t="s">
        <v>158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0.02</v>
      </c>
      <c r="T169" s="223">
        <f>S169*H169</f>
        <v>8.8399999999999999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159</v>
      </c>
      <c r="AT169" s="224" t="s">
        <v>154</v>
      </c>
      <c r="AU169" s="224" t="s">
        <v>81</v>
      </c>
      <c r="AY169" s="18" t="s">
        <v>152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159</v>
      </c>
      <c r="BM169" s="224" t="s">
        <v>1066</v>
      </c>
    </row>
    <row r="170" s="2" customFormat="1">
      <c r="A170" s="39"/>
      <c r="B170" s="40"/>
      <c r="C170" s="41"/>
      <c r="D170" s="226" t="s">
        <v>161</v>
      </c>
      <c r="E170" s="41"/>
      <c r="F170" s="227" t="s">
        <v>1060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161</v>
      </c>
      <c r="AU170" s="18" t="s">
        <v>81</v>
      </c>
    </row>
    <row r="171" s="2" customFormat="1">
      <c r="A171" s="39"/>
      <c r="B171" s="40"/>
      <c r="C171" s="41"/>
      <c r="D171" s="226" t="s">
        <v>163</v>
      </c>
      <c r="E171" s="41"/>
      <c r="F171" s="227" t="s">
        <v>1067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163</v>
      </c>
      <c r="AU171" s="18" t="s">
        <v>81</v>
      </c>
    </row>
    <row r="172" s="2" customFormat="1" ht="24.15" customHeight="1">
      <c r="A172" s="39"/>
      <c r="B172" s="40"/>
      <c r="C172" s="213" t="s">
        <v>8</v>
      </c>
      <c r="D172" s="213" t="s">
        <v>154</v>
      </c>
      <c r="E172" s="214" t="s">
        <v>331</v>
      </c>
      <c r="F172" s="215" t="s">
        <v>332</v>
      </c>
      <c r="G172" s="216" t="s">
        <v>172</v>
      </c>
      <c r="H172" s="217">
        <v>38</v>
      </c>
      <c r="I172" s="218"/>
      <c r="J172" s="219">
        <f>ROUND(I172*H172,2)</f>
        <v>0</v>
      </c>
      <c r="K172" s="215" t="s">
        <v>158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0.16500000000000001</v>
      </c>
      <c r="T172" s="223">
        <f>S172*H172</f>
        <v>6.2700000000000005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159</v>
      </c>
      <c r="AT172" s="224" t="s">
        <v>154</v>
      </c>
      <c r="AU172" s="224" t="s">
        <v>81</v>
      </c>
      <c r="AY172" s="18" t="s">
        <v>152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159</v>
      </c>
      <c r="BM172" s="224" t="s">
        <v>1068</v>
      </c>
    </row>
    <row r="173" s="2" customFormat="1">
      <c r="A173" s="39"/>
      <c r="B173" s="40"/>
      <c r="C173" s="41"/>
      <c r="D173" s="226" t="s">
        <v>161</v>
      </c>
      <c r="E173" s="41"/>
      <c r="F173" s="227" t="s">
        <v>334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161</v>
      </c>
      <c r="AU173" s="18" t="s">
        <v>81</v>
      </c>
    </row>
    <row r="174" s="2" customFormat="1">
      <c r="A174" s="39"/>
      <c r="B174" s="40"/>
      <c r="C174" s="41"/>
      <c r="D174" s="226" t="s">
        <v>163</v>
      </c>
      <c r="E174" s="41"/>
      <c r="F174" s="227" t="s">
        <v>1069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163</v>
      </c>
      <c r="AU174" s="18" t="s">
        <v>81</v>
      </c>
    </row>
    <row r="175" s="2" customFormat="1" ht="24.15" customHeight="1">
      <c r="A175" s="39"/>
      <c r="B175" s="40"/>
      <c r="C175" s="213" t="s">
        <v>227</v>
      </c>
      <c r="D175" s="213" t="s">
        <v>154</v>
      </c>
      <c r="E175" s="214" t="s">
        <v>336</v>
      </c>
      <c r="F175" s="215" t="s">
        <v>337</v>
      </c>
      <c r="G175" s="216" t="s">
        <v>311</v>
      </c>
      <c r="H175" s="217">
        <v>77</v>
      </c>
      <c r="I175" s="218"/>
      <c r="J175" s="219">
        <f>ROUND(I175*H175,2)</f>
        <v>0</v>
      </c>
      <c r="K175" s="215" t="s">
        <v>158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0.00248</v>
      </c>
      <c r="T175" s="223">
        <f>S175*H175</f>
        <v>0.19095999999999999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159</v>
      </c>
      <c r="AT175" s="224" t="s">
        <v>154</v>
      </c>
      <c r="AU175" s="224" t="s">
        <v>81</v>
      </c>
      <c r="AY175" s="18" t="s">
        <v>152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159</v>
      </c>
      <c r="BM175" s="224" t="s">
        <v>1070</v>
      </c>
    </row>
    <row r="176" s="2" customFormat="1">
      <c r="A176" s="39"/>
      <c r="B176" s="40"/>
      <c r="C176" s="41"/>
      <c r="D176" s="226" t="s">
        <v>161</v>
      </c>
      <c r="E176" s="41"/>
      <c r="F176" s="227" t="s">
        <v>339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161</v>
      </c>
      <c r="AU176" s="18" t="s">
        <v>81</v>
      </c>
    </row>
    <row r="177" s="2" customFormat="1">
      <c r="A177" s="39"/>
      <c r="B177" s="40"/>
      <c r="C177" s="41"/>
      <c r="D177" s="226" t="s">
        <v>163</v>
      </c>
      <c r="E177" s="41"/>
      <c r="F177" s="227" t="s">
        <v>1071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163</v>
      </c>
      <c r="AU177" s="18" t="s">
        <v>81</v>
      </c>
    </row>
    <row r="178" s="2" customFormat="1" ht="49.05" customHeight="1">
      <c r="A178" s="39"/>
      <c r="B178" s="40"/>
      <c r="C178" s="213" t="s">
        <v>231</v>
      </c>
      <c r="D178" s="213" t="s">
        <v>154</v>
      </c>
      <c r="E178" s="214" t="s">
        <v>1072</v>
      </c>
      <c r="F178" s="215" t="s">
        <v>1073</v>
      </c>
      <c r="G178" s="216" t="s">
        <v>172</v>
      </c>
      <c r="H178" s="217">
        <v>2</v>
      </c>
      <c r="I178" s="218"/>
      <c r="J178" s="219">
        <f>ROUND(I178*H178,2)</f>
        <v>0</v>
      </c>
      <c r="K178" s="215" t="s">
        <v>158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0.10000000000000001</v>
      </c>
      <c r="T178" s="223">
        <f>S178*H178</f>
        <v>0.20000000000000001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159</v>
      </c>
      <c r="AT178" s="224" t="s">
        <v>154</v>
      </c>
      <c r="AU178" s="224" t="s">
        <v>81</v>
      </c>
      <c r="AY178" s="18" t="s">
        <v>152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159</v>
      </c>
      <c r="BM178" s="224" t="s">
        <v>1074</v>
      </c>
    </row>
    <row r="179" s="2" customFormat="1">
      <c r="A179" s="39"/>
      <c r="B179" s="40"/>
      <c r="C179" s="41"/>
      <c r="D179" s="226" t="s">
        <v>163</v>
      </c>
      <c r="E179" s="41"/>
      <c r="F179" s="227" t="s">
        <v>1071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163</v>
      </c>
      <c r="AU179" s="18" t="s">
        <v>81</v>
      </c>
    </row>
    <row r="180" s="2" customFormat="1" ht="37.8" customHeight="1">
      <c r="A180" s="39"/>
      <c r="B180" s="40"/>
      <c r="C180" s="213" t="s">
        <v>236</v>
      </c>
      <c r="D180" s="213" t="s">
        <v>154</v>
      </c>
      <c r="E180" s="214" t="s">
        <v>1075</v>
      </c>
      <c r="F180" s="215" t="s">
        <v>1076</v>
      </c>
      <c r="G180" s="216" t="s">
        <v>172</v>
      </c>
      <c r="H180" s="217">
        <v>2</v>
      </c>
      <c r="I180" s="218"/>
      <c r="J180" s="219">
        <f>ROUND(I180*H180,2)</f>
        <v>0</v>
      </c>
      <c r="K180" s="215" t="s">
        <v>158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8.0000000000000007E-05</v>
      </c>
      <c r="R180" s="222">
        <f>Q180*H180</f>
        <v>0.00016000000000000001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159</v>
      </c>
      <c r="AT180" s="224" t="s">
        <v>154</v>
      </c>
      <c r="AU180" s="224" t="s">
        <v>81</v>
      </c>
      <c r="AY180" s="18" t="s">
        <v>152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159</v>
      </c>
      <c r="BM180" s="224" t="s">
        <v>1077</v>
      </c>
    </row>
    <row r="181" s="2" customFormat="1">
      <c r="A181" s="39"/>
      <c r="B181" s="40"/>
      <c r="C181" s="41"/>
      <c r="D181" s="226" t="s">
        <v>161</v>
      </c>
      <c r="E181" s="41"/>
      <c r="F181" s="227" t="s">
        <v>644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161</v>
      </c>
      <c r="AU181" s="18" t="s">
        <v>81</v>
      </c>
    </row>
    <row r="182" s="2" customFormat="1">
      <c r="A182" s="39"/>
      <c r="B182" s="40"/>
      <c r="C182" s="41"/>
      <c r="D182" s="226" t="s">
        <v>163</v>
      </c>
      <c r="E182" s="41"/>
      <c r="F182" s="227" t="s">
        <v>1078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163</v>
      </c>
      <c r="AU182" s="18" t="s">
        <v>81</v>
      </c>
    </row>
    <row r="183" s="2" customFormat="1" ht="14.4" customHeight="1">
      <c r="A183" s="39"/>
      <c r="B183" s="40"/>
      <c r="C183" s="256" t="s">
        <v>240</v>
      </c>
      <c r="D183" s="256" t="s">
        <v>387</v>
      </c>
      <c r="E183" s="257" t="s">
        <v>1079</v>
      </c>
      <c r="F183" s="258" t="s">
        <v>1080</v>
      </c>
      <c r="G183" s="259" t="s">
        <v>172</v>
      </c>
      <c r="H183" s="260">
        <v>2</v>
      </c>
      <c r="I183" s="261"/>
      <c r="J183" s="262">
        <f>ROUND(I183*H183,2)</f>
        <v>0</v>
      </c>
      <c r="K183" s="258" t="s">
        <v>158</v>
      </c>
      <c r="L183" s="263"/>
      <c r="M183" s="264" t="s">
        <v>19</v>
      </c>
      <c r="N183" s="265" t="s">
        <v>43</v>
      </c>
      <c r="O183" s="85"/>
      <c r="P183" s="222">
        <f>O183*H183</f>
        <v>0</v>
      </c>
      <c r="Q183" s="222">
        <v>0.00040000000000000002</v>
      </c>
      <c r="R183" s="222">
        <f>Q183*H183</f>
        <v>0.00080000000000000004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193</v>
      </c>
      <c r="AT183" s="224" t="s">
        <v>387</v>
      </c>
      <c r="AU183" s="224" t="s">
        <v>81</v>
      </c>
      <c r="AY183" s="18" t="s">
        <v>152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159</v>
      </c>
      <c r="BM183" s="224" t="s">
        <v>1081</v>
      </c>
    </row>
    <row r="184" s="2" customFormat="1" ht="49.05" customHeight="1">
      <c r="A184" s="39"/>
      <c r="B184" s="40"/>
      <c r="C184" s="213" t="s">
        <v>246</v>
      </c>
      <c r="D184" s="213" t="s">
        <v>154</v>
      </c>
      <c r="E184" s="214" t="s">
        <v>309</v>
      </c>
      <c r="F184" s="215" t="s">
        <v>310</v>
      </c>
      <c r="G184" s="216" t="s">
        <v>311</v>
      </c>
      <c r="H184" s="217">
        <v>78</v>
      </c>
      <c r="I184" s="218"/>
      <c r="J184" s="219">
        <f>ROUND(I184*H184,2)</f>
        <v>0</v>
      </c>
      <c r="K184" s="215" t="s">
        <v>158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0.20499999999999999</v>
      </c>
      <c r="T184" s="223">
        <f>S184*H184</f>
        <v>15.989999999999998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159</v>
      </c>
      <c r="AT184" s="224" t="s">
        <v>154</v>
      </c>
      <c r="AU184" s="224" t="s">
        <v>81</v>
      </c>
      <c r="AY184" s="18" t="s">
        <v>152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159</v>
      </c>
      <c r="BM184" s="224" t="s">
        <v>1082</v>
      </c>
    </row>
    <row r="185" s="2" customFormat="1">
      <c r="A185" s="39"/>
      <c r="B185" s="40"/>
      <c r="C185" s="41"/>
      <c r="D185" s="226" t="s">
        <v>161</v>
      </c>
      <c r="E185" s="41"/>
      <c r="F185" s="227" t="s">
        <v>313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161</v>
      </c>
      <c r="AU185" s="18" t="s">
        <v>81</v>
      </c>
    </row>
    <row r="186" s="2" customFormat="1" ht="14.4" customHeight="1">
      <c r="A186" s="39"/>
      <c r="B186" s="40"/>
      <c r="C186" s="213" t="s">
        <v>7</v>
      </c>
      <c r="D186" s="213" t="s">
        <v>154</v>
      </c>
      <c r="E186" s="214" t="s">
        <v>903</v>
      </c>
      <c r="F186" s="215" t="s">
        <v>904</v>
      </c>
      <c r="G186" s="216" t="s">
        <v>157</v>
      </c>
      <c r="H186" s="217">
        <v>60</v>
      </c>
      <c r="I186" s="218"/>
      <c r="J186" s="219">
        <f>ROUND(I186*H186,2)</f>
        <v>0</v>
      </c>
      <c r="K186" s="215" t="s">
        <v>158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159</v>
      </c>
      <c r="AT186" s="224" t="s">
        <v>154</v>
      </c>
      <c r="AU186" s="224" t="s">
        <v>81</v>
      </c>
      <c r="AY186" s="18" t="s">
        <v>152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159</v>
      </c>
      <c r="BM186" s="224" t="s">
        <v>1083</v>
      </c>
    </row>
    <row r="187" s="2" customFormat="1">
      <c r="A187" s="39"/>
      <c r="B187" s="40"/>
      <c r="C187" s="41"/>
      <c r="D187" s="226" t="s">
        <v>161</v>
      </c>
      <c r="E187" s="41"/>
      <c r="F187" s="227" t="s">
        <v>906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161</v>
      </c>
      <c r="AU187" s="18" t="s">
        <v>81</v>
      </c>
    </row>
    <row r="188" s="2" customFormat="1" ht="24.15" customHeight="1">
      <c r="A188" s="39"/>
      <c r="B188" s="40"/>
      <c r="C188" s="213" t="s">
        <v>259</v>
      </c>
      <c r="D188" s="213" t="s">
        <v>154</v>
      </c>
      <c r="E188" s="214" t="s">
        <v>1084</v>
      </c>
      <c r="F188" s="215" t="s">
        <v>1085</v>
      </c>
      <c r="G188" s="216" t="s">
        <v>157</v>
      </c>
      <c r="H188" s="217">
        <v>80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43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940</v>
      </c>
      <c r="AT188" s="224" t="s">
        <v>154</v>
      </c>
      <c r="AU188" s="224" t="s">
        <v>81</v>
      </c>
      <c r="AY188" s="18" t="s">
        <v>152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940</v>
      </c>
      <c r="BM188" s="224" t="s">
        <v>1086</v>
      </c>
    </row>
    <row r="189" s="2" customFormat="1">
      <c r="A189" s="39"/>
      <c r="B189" s="40"/>
      <c r="C189" s="41"/>
      <c r="D189" s="226" t="s">
        <v>163</v>
      </c>
      <c r="E189" s="41"/>
      <c r="F189" s="227" t="s">
        <v>1087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163</v>
      </c>
      <c r="AU189" s="18" t="s">
        <v>81</v>
      </c>
    </row>
    <row r="190" s="2" customFormat="1" ht="24.15" customHeight="1">
      <c r="A190" s="39"/>
      <c r="B190" s="40"/>
      <c r="C190" s="213" t="s">
        <v>266</v>
      </c>
      <c r="D190" s="213" t="s">
        <v>154</v>
      </c>
      <c r="E190" s="214" t="s">
        <v>1088</v>
      </c>
      <c r="F190" s="215" t="s">
        <v>1089</v>
      </c>
      <c r="G190" s="216" t="s">
        <v>157</v>
      </c>
      <c r="H190" s="217">
        <v>7200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43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940</v>
      </c>
      <c r="AT190" s="224" t="s">
        <v>154</v>
      </c>
      <c r="AU190" s="224" t="s">
        <v>81</v>
      </c>
      <c r="AY190" s="18" t="s">
        <v>152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940</v>
      </c>
      <c r="BM190" s="224" t="s">
        <v>1090</v>
      </c>
    </row>
    <row r="191" s="13" customFormat="1">
      <c r="A191" s="13"/>
      <c r="B191" s="231"/>
      <c r="C191" s="232"/>
      <c r="D191" s="226" t="s">
        <v>187</v>
      </c>
      <c r="E191" s="233" t="s">
        <v>19</v>
      </c>
      <c r="F191" s="234" t="s">
        <v>1091</v>
      </c>
      <c r="G191" s="232"/>
      <c r="H191" s="235">
        <v>7200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187</v>
      </c>
      <c r="AU191" s="241" t="s">
        <v>81</v>
      </c>
      <c r="AV191" s="13" t="s">
        <v>81</v>
      </c>
      <c r="AW191" s="13" t="s">
        <v>33</v>
      </c>
      <c r="AX191" s="13" t="s">
        <v>79</v>
      </c>
      <c r="AY191" s="241" t="s">
        <v>152</v>
      </c>
    </row>
    <row r="192" s="2" customFormat="1" ht="24.15" customHeight="1">
      <c r="A192" s="39"/>
      <c r="B192" s="40"/>
      <c r="C192" s="213" t="s">
        <v>271</v>
      </c>
      <c r="D192" s="213" t="s">
        <v>154</v>
      </c>
      <c r="E192" s="214" t="s">
        <v>1092</v>
      </c>
      <c r="F192" s="215" t="s">
        <v>1093</v>
      </c>
      <c r="G192" s="216" t="s">
        <v>157</v>
      </c>
      <c r="H192" s="217">
        <v>80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940</v>
      </c>
      <c r="AT192" s="224" t="s">
        <v>154</v>
      </c>
      <c r="AU192" s="224" t="s">
        <v>81</v>
      </c>
      <c r="AY192" s="18" t="s">
        <v>152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940</v>
      </c>
      <c r="BM192" s="224" t="s">
        <v>1094</v>
      </c>
    </row>
    <row r="193" s="2" customFormat="1" ht="14.4" customHeight="1">
      <c r="A193" s="39"/>
      <c r="B193" s="40"/>
      <c r="C193" s="213" t="s">
        <v>277</v>
      </c>
      <c r="D193" s="213" t="s">
        <v>154</v>
      </c>
      <c r="E193" s="214" t="s">
        <v>1095</v>
      </c>
      <c r="F193" s="215" t="s">
        <v>1096</v>
      </c>
      <c r="G193" s="216" t="s">
        <v>157</v>
      </c>
      <c r="H193" s="217">
        <v>18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940</v>
      </c>
      <c r="AT193" s="224" t="s">
        <v>154</v>
      </c>
      <c r="AU193" s="224" t="s">
        <v>81</v>
      </c>
      <c r="AY193" s="18" t="s">
        <v>152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940</v>
      </c>
      <c r="BM193" s="224" t="s">
        <v>1097</v>
      </c>
    </row>
    <row r="194" s="2" customFormat="1">
      <c r="A194" s="39"/>
      <c r="B194" s="40"/>
      <c r="C194" s="41"/>
      <c r="D194" s="226" t="s">
        <v>163</v>
      </c>
      <c r="E194" s="41"/>
      <c r="F194" s="227" t="s">
        <v>1098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163</v>
      </c>
      <c r="AU194" s="18" t="s">
        <v>81</v>
      </c>
    </row>
    <row r="195" s="2" customFormat="1" ht="14.4" customHeight="1">
      <c r="A195" s="39"/>
      <c r="B195" s="40"/>
      <c r="C195" s="213" t="s">
        <v>290</v>
      </c>
      <c r="D195" s="213" t="s">
        <v>154</v>
      </c>
      <c r="E195" s="214" t="s">
        <v>1099</v>
      </c>
      <c r="F195" s="215" t="s">
        <v>1100</v>
      </c>
      <c r="G195" s="216" t="s">
        <v>749</v>
      </c>
      <c r="H195" s="217">
        <v>1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940</v>
      </c>
      <c r="AT195" s="224" t="s">
        <v>154</v>
      </c>
      <c r="AU195" s="224" t="s">
        <v>81</v>
      </c>
      <c r="AY195" s="18" t="s">
        <v>152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940</v>
      </c>
      <c r="BM195" s="224" t="s">
        <v>1101</v>
      </c>
    </row>
    <row r="196" s="2" customFormat="1" ht="14.4" customHeight="1">
      <c r="A196" s="39"/>
      <c r="B196" s="40"/>
      <c r="C196" s="213" t="s">
        <v>295</v>
      </c>
      <c r="D196" s="213" t="s">
        <v>154</v>
      </c>
      <c r="E196" s="214" t="s">
        <v>1102</v>
      </c>
      <c r="F196" s="215" t="s">
        <v>1103</v>
      </c>
      <c r="G196" s="216" t="s">
        <v>311</v>
      </c>
      <c r="H196" s="217">
        <v>40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940</v>
      </c>
      <c r="AT196" s="224" t="s">
        <v>154</v>
      </c>
      <c r="AU196" s="224" t="s">
        <v>81</v>
      </c>
      <c r="AY196" s="18" t="s">
        <v>152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940</v>
      </c>
      <c r="BM196" s="224" t="s">
        <v>1104</v>
      </c>
    </row>
    <row r="197" s="12" customFormat="1" ht="22.8" customHeight="1">
      <c r="A197" s="12"/>
      <c r="B197" s="197"/>
      <c r="C197" s="198"/>
      <c r="D197" s="199" t="s">
        <v>71</v>
      </c>
      <c r="E197" s="211" t="s">
        <v>349</v>
      </c>
      <c r="F197" s="211" t="s">
        <v>350</v>
      </c>
      <c r="G197" s="198"/>
      <c r="H197" s="198"/>
      <c r="I197" s="201"/>
      <c r="J197" s="212">
        <f>BK197</f>
        <v>0</v>
      </c>
      <c r="K197" s="198"/>
      <c r="L197" s="203"/>
      <c r="M197" s="204"/>
      <c r="N197" s="205"/>
      <c r="O197" s="205"/>
      <c r="P197" s="206">
        <f>SUM(P198:P234)</f>
        <v>0</v>
      </c>
      <c r="Q197" s="205"/>
      <c r="R197" s="206">
        <f>SUM(R198:R234)</f>
        <v>0</v>
      </c>
      <c r="S197" s="205"/>
      <c r="T197" s="207">
        <f>SUM(T198:T234)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8" t="s">
        <v>79</v>
      </c>
      <c r="AT197" s="209" t="s">
        <v>71</v>
      </c>
      <c r="AU197" s="209" t="s">
        <v>79</v>
      </c>
      <c r="AY197" s="208" t="s">
        <v>152</v>
      </c>
      <c r="BK197" s="210">
        <f>SUM(BK198:BK234)</f>
        <v>0</v>
      </c>
    </row>
    <row r="198" s="2" customFormat="1" ht="14.4" customHeight="1">
      <c r="A198" s="39"/>
      <c r="B198" s="40"/>
      <c r="C198" s="213" t="s">
        <v>300</v>
      </c>
      <c r="D198" s="213" t="s">
        <v>154</v>
      </c>
      <c r="E198" s="214" t="s">
        <v>1105</v>
      </c>
      <c r="F198" s="215" t="s">
        <v>1106</v>
      </c>
      <c r="G198" s="216" t="s">
        <v>252</v>
      </c>
      <c r="H198" s="217">
        <v>509.21499999999998</v>
      </c>
      <c r="I198" s="218"/>
      <c r="J198" s="219">
        <f>ROUND(I198*H198,2)</f>
        <v>0</v>
      </c>
      <c r="K198" s="215" t="s">
        <v>158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159</v>
      </c>
      <c r="AT198" s="224" t="s">
        <v>154</v>
      </c>
      <c r="AU198" s="224" t="s">
        <v>81</v>
      </c>
      <c r="AY198" s="18" t="s">
        <v>152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159</v>
      </c>
      <c r="BM198" s="224" t="s">
        <v>1107</v>
      </c>
    </row>
    <row r="199" s="2" customFormat="1">
      <c r="A199" s="39"/>
      <c r="B199" s="40"/>
      <c r="C199" s="41"/>
      <c r="D199" s="226" t="s">
        <v>161</v>
      </c>
      <c r="E199" s="41"/>
      <c r="F199" s="227" t="s">
        <v>1108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161</v>
      </c>
      <c r="AU199" s="18" t="s">
        <v>81</v>
      </c>
    </row>
    <row r="200" s="2" customFormat="1">
      <c r="A200" s="39"/>
      <c r="B200" s="40"/>
      <c r="C200" s="41"/>
      <c r="D200" s="226" t="s">
        <v>163</v>
      </c>
      <c r="E200" s="41"/>
      <c r="F200" s="227" t="s">
        <v>1109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163</v>
      </c>
      <c r="AU200" s="18" t="s">
        <v>81</v>
      </c>
    </row>
    <row r="201" s="2" customFormat="1" ht="24.15" customHeight="1">
      <c r="A201" s="39"/>
      <c r="B201" s="40"/>
      <c r="C201" s="213" t="s">
        <v>308</v>
      </c>
      <c r="D201" s="213" t="s">
        <v>154</v>
      </c>
      <c r="E201" s="214" t="s">
        <v>352</v>
      </c>
      <c r="F201" s="215" t="s">
        <v>353</v>
      </c>
      <c r="G201" s="216" t="s">
        <v>252</v>
      </c>
      <c r="H201" s="217">
        <v>1391.415</v>
      </c>
      <c r="I201" s="218"/>
      <c r="J201" s="219">
        <f>ROUND(I201*H201,2)</f>
        <v>0</v>
      </c>
      <c r="K201" s="215" t="s">
        <v>158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159</v>
      </c>
      <c r="AT201" s="224" t="s">
        <v>154</v>
      </c>
      <c r="AU201" s="224" t="s">
        <v>81</v>
      </c>
      <c r="AY201" s="18" t="s">
        <v>152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159</v>
      </c>
      <c r="BM201" s="224" t="s">
        <v>1110</v>
      </c>
    </row>
    <row r="202" s="2" customFormat="1">
      <c r="A202" s="39"/>
      <c r="B202" s="40"/>
      <c r="C202" s="41"/>
      <c r="D202" s="226" t="s">
        <v>161</v>
      </c>
      <c r="E202" s="41"/>
      <c r="F202" s="227" t="s">
        <v>355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161</v>
      </c>
      <c r="AU202" s="18" t="s">
        <v>81</v>
      </c>
    </row>
    <row r="203" s="2" customFormat="1">
      <c r="A203" s="39"/>
      <c r="B203" s="40"/>
      <c r="C203" s="41"/>
      <c r="D203" s="226" t="s">
        <v>163</v>
      </c>
      <c r="E203" s="41"/>
      <c r="F203" s="227" t="s">
        <v>1111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163</v>
      </c>
      <c r="AU203" s="18" t="s">
        <v>81</v>
      </c>
    </row>
    <row r="204" s="13" customFormat="1">
      <c r="A204" s="13"/>
      <c r="B204" s="231"/>
      <c r="C204" s="232"/>
      <c r="D204" s="226" t="s">
        <v>187</v>
      </c>
      <c r="E204" s="233" t="s">
        <v>19</v>
      </c>
      <c r="F204" s="234" t="s">
        <v>1112</v>
      </c>
      <c r="G204" s="232"/>
      <c r="H204" s="235">
        <v>509.21499999999998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187</v>
      </c>
      <c r="AU204" s="241" t="s">
        <v>81</v>
      </c>
      <c r="AV204" s="13" t="s">
        <v>81</v>
      </c>
      <c r="AW204" s="13" t="s">
        <v>33</v>
      </c>
      <c r="AX204" s="13" t="s">
        <v>72</v>
      </c>
      <c r="AY204" s="241" t="s">
        <v>152</v>
      </c>
    </row>
    <row r="205" s="13" customFormat="1">
      <c r="A205" s="13"/>
      <c r="B205" s="231"/>
      <c r="C205" s="232"/>
      <c r="D205" s="226" t="s">
        <v>187</v>
      </c>
      <c r="E205" s="233" t="s">
        <v>19</v>
      </c>
      <c r="F205" s="234" t="s">
        <v>1113</v>
      </c>
      <c r="G205" s="232"/>
      <c r="H205" s="235">
        <v>422.39999999999998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187</v>
      </c>
      <c r="AU205" s="241" t="s">
        <v>81</v>
      </c>
      <c r="AV205" s="13" t="s">
        <v>81</v>
      </c>
      <c r="AW205" s="13" t="s">
        <v>33</v>
      </c>
      <c r="AX205" s="13" t="s">
        <v>72</v>
      </c>
      <c r="AY205" s="241" t="s">
        <v>152</v>
      </c>
    </row>
    <row r="206" s="13" customFormat="1">
      <c r="A206" s="13"/>
      <c r="B206" s="231"/>
      <c r="C206" s="232"/>
      <c r="D206" s="226" t="s">
        <v>187</v>
      </c>
      <c r="E206" s="233" t="s">
        <v>19</v>
      </c>
      <c r="F206" s="234" t="s">
        <v>1114</v>
      </c>
      <c r="G206" s="232"/>
      <c r="H206" s="235">
        <v>459.80000000000001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187</v>
      </c>
      <c r="AU206" s="241" t="s">
        <v>81</v>
      </c>
      <c r="AV206" s="13" t="s">
        <v>81</v>
      </c>
      <c r="AW206" s="13" t="s">
        <v>33</v>
      </c>
      <c r="AX206" s="13" t="s">
        <v>72</v>
      </c>
      <c r="AY206" s="241" t="s">
        <v>152</v>
      </c>
    </row>
    <row r="207" s="14" customFormat="1">
      <c r="A207" s="14"/>
      <c r="B207" s="242"/>
      <c r="C207" s="243"/>
      <c r="D207" s="226" t="s">
        <v>187</v>
      </c>
      <c r="E207" s="244" t="s">
        <v>19</v>
      </c>
      <c r="F207" s="245" t="s">
        <v>258</v>
      </c>
      <c r="G207" s="243"/>
      <c r="H207" s="246">
        <v>1391.415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2" t="s">
        <v>187</v>
      </c>
      <c r="AU207" s="252" t="s">
        <v>81</v>
      </c>
      <c r="AV207" s="14" t="s">
        <v>159</v>
      </c>
      <c r="AW207" s="14" t="s">
        <v>33</v>
      </c>
      <c r="AX207" s="14" t="s">
        <v>79</v>
      </c>
      <c r="AY207" s="252" t="s">
        <v>152</v>
      </c>
    </row>
    <row r="208" s="2" customFormat="1" ht="37.8" customHeight="1">
      <c r="A208" s="39"/>
      <c r="B208" s="40"/>
      <c r="C208" s="213" t="s">
        <v>314</v>
      </c>
      <c r="D208" s="213" t="s">
        <v>154</v>
      </c>
      <c r="E208" s="214" t="s">
        <v>359</v>
      </c>
      <c r="F208" s="215" t="s">
        <v>360</v>
      </c>
      <c r="G208" s="216" t="s">
        <v>252</v>
      </c>
      <c r="H208" s="217">
        <v>1391.415</v>
      </c>
      <c r="I208" s="218"/>
      <c r="J208" s="219">
        <f>ROUND(I208*H208,2)</f>
        <v>0</v>
      </c>
      <c r="K208" s="215" t="s">
        <v>158</v>
      </c>
      <c r="L208" s="45"/>
      <c r="M208" s="220" t="s">
        <v>19</v>
      </c>
      <c r="N208" s="221" t="s">
        <v>43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159</v>
      </c>
      <c r="AT208" s="224" t="s">
        <v>154</v>
      </c>
      <c r="AU208" s="224" t="s">
        <v>81</v>
      </c>
      <c r="AY208" s="18" t="s">
        <v>152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159</v>
      </c>
      <c r="BM208" s="224" t="s">
        <v>1115</v>
      </c>
    </row>
    <row r="209" s="2" customFormat="1">
      <c r="A209" s="39"/>
      <c r="B209" s="40"/>
      <c r="C209" s="41"/>
      <c r="D209" s="226" t="s">
        <v>161</v>
      </c>
      <c r="E209" s="41"/>
      <c r="F209" s="227" t="s">
        <v>362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161</v>
      </c>
      <c r="AU209" s="18" t="s">
        <v>81</v>
      </c>
    </row>
    <row r="210" s="2" customFormat="1">
      <c r="A210" s="39"/>
      <c r="B210" s="40"/>
      <c r="C210" s="41"/>
      <c r="D210" s="226" t="s">
        <v>163</v>
      </c>
      <c r="E210" s="41"/>
      <c r="F210" s="227" t="s">
        <v>1111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163</v>
      </c>
      <c r="AU210" s="18" t="s">
        <v>81</v>
      </c>
    </row>
    <row r="211" s="13" customFormat="1">
      <c r="A211" s="13"/>
      <c r="B211" s="231"/>
      <c r="C211" s="232"/>
      <c r="D211" s="226" t="s">
        <v>187</v>
      </c>
      <c r="E211" s="233" t="s">
        <v>19</v>
      </c>
      <c r="F211" s="234" t="s">
        <v>1112</v>
      </c>
      <c r="G211" s="232"/>
      <c r="H211" s="235">
        <v>509.21499999999998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187</v>
      </c>
      <c r="AU211" s="241" t="s">
        <v>81</v>
      </c>
      <c r="AV211" s="13" t="s">
        <v>81</v>
      </c>
      <c r="AW211" s="13" t="s">
        <v>33</v>
      </c>
      <c r="AX211" s="13" t="s">
        <v>72</v>
      </c>
      <c r="AY211" s="241" t="s">
        <v>152</v>
      </c>
    </row>
    <row r="212" s="13" customFormat="1">
      <c r="A212" s="13"/>
      <c r="B212" s="231"/>
      <c r="C212" s="232"/>
      <c r="D212" s="226" t="s">
        <v>187</v>
      </c>
      <c r="E212" s="233" t="s">
        <v>19</v>
      </c>
      <c r="F212" s="234" t="s">
        <v>1113</v>
      </c>
      <c r="G212" s="232"/>
      <c r="H212" s="235">
        <v>422.39999999999998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187</v>
      </c>
      <c r="AU212" s="241" t="s">
        <v>81</v>
      </c>
      <c r="AV212" s="13" t="s">
        <v>81</v>
      </c>
      <c r="AW212" s="13" t="s">
        <v>33</v>
      </c>
      <c r="AX212" s="13" t="s">
        <v>72</v>
      </c>
      <c r="AY212" s="241" t="s">
        <v>152</v>
      </c>
    </row>
    <row r="213" s="13" customFormat="1">
      <c r="A213" s="13"/>
      <c r="B213" s="231"/>
      <c r="C213" s="232"/>
      <c r="D213" s="226" t="s">
        <v>187</v>
      </c>
      <c r="E213" s="233" t="s">
        <v>19</v>
      </c>
      <c r="F213" s="234" t="s">
        <v>1114</v>
      </c>
      <c r="G213" s="232"/>
      <c r="H213" s="235">
        <v>459.80000000000001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187</v>
      </c>
      <c r="AU213" s="241" t="s">
        <v>81</v>
      </c>
      <c r="AV213" s="13" t="s">
        <v>81</v>
      </c>
      <c r="AW213" s="13" t="s">
        <v>33</v>
      </c>
      <c r="AX213" s="13" t="s">
        <v>72</v>
      </c>
      <c r="AY213" s="241" t="s">
        <v>152</v>
      </c>
    </row>
    <row r="214" s="14" customFormat="1">
      <c r="A214" s="14"/>
      <c r="B214" s="242"/>
      <c r="C214" s="243"/>
      <c r="D214" s="226" t="s">
        <v>187</v>
      </c>
      <c r="E214" s="244" t="s">
        <v>19</v>
      </c>
      <c r="F214" s="245" t="s">
        <v>258</v>
      </c>
      <c r="G214" s="243"/>
      <c r="H214" s="246">
        <v>1391.415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187</v>
      </c>
      <c r="AU214" s="252" t="s">
        <v>81</v>
      </c>
      <c r="AV214" s="14" t="s">
        <v>159</v>
      </c>
      <c r="AW214" s="14" t="s">
        <v>33</v>
      </c>
      <c r="AX214" s="14" t="s">
        <v>79</v>
      </c>
      <c r="AY214" s="252" t="s">
        <v>152</v>
      </c>
    </row>
    <row r="215" s="2" customFormat="1" ht="37.8" customHeight="1">
      <c r="A215" s="39"/>
      <c r="B215" s="40"/>
      <c r="C215" s="213" t="s">
        <v>320</v>
      </c>
      <c r="D215" s="213" t="s">
        <v>154</v>
      </c>
      <c r="E215" s="214" t="s">
        <v>364</v>
      </c>
      <c r="F215" s="215" t="s">
        <v>365</v>
      </c>
      <c r="G215" s="216" t="s">
        <v>252</v>
      </c>
      <c r="H215" s="217">
        <v>6957.0749999999998</v>
      </c>
      <c r="I215" s="218"/>
      <c r="J215" s="219">
        <f>ROUND(I215*H215,2)</f>
        <v>0</v>
      </c>
      <c r="K215" s="215" t="s">
        <v>158</v>
      </c>
      <c r="L215" s="45"/>
      <c r="M215" s="220" t="s">
        <v>19</v>
      </c>
      <c r="N215" s="221" t="s">
        <v>43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159</v>
      </c>
      <c r="AT215" s="224" t="s">
        <v>154</v>
      </c>
      <c r="AU215" s="224" t="s">
        <v>81</v>
      </c>
      <c r="AY215" s="18" t="s">
        <v>152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159</v>
      </c>
      <c r="BM215" s="224" t="s">
        <v>1116</v>
      </c>
    </row>
    <row r="216" s="2" customFormat="1">
      <c r="A216" s="39"/>
      <c r="B216" s="40"/>
      <c r="C216" s="41"/>
      <c r="D216" s="226" t="s">
        <v>161</v>
      </c>
      <c r="E216" s="41"/>
      <c r="F216" s="227" t="s">
        <v>362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161</v>
      </c>
      <c r="AU216" s="18" t="s">
        <v>81</v>
      </c>
    </row>
    <row r="217" s="2" customFormat="1">
      <c r="A217" s="39"/>
      <c r="B217" s="40"/>
      <c r="C217" s="41"/>
      <c r="D217" s="226" t="s">
        <v>163</v>
      </c>
      <c r="E217" s="41"/>
      <c r="F217" s="227" t="s">
        <v>1117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163</v>
      </c>
      <c r="AU217" s="18" t="s">
        <v>81</v>
      </c>
    </row>
    <row r="218" s="13" customFormat="1">
      <c r="A218" s="13"/>
      <c r="B218" s="231"/>
      <c r="C218" s="232"/>
      <c r="D218" s="226" t="s">
        <v>187</v>
      </c>
      <c r="E218" s="233" t="s">
        <v>19</v>
      </c>
      <c r="F218" s="234" t="s">
        <v>1118</v>
      </c>
      <c r="G218" s="232"/>
      <c r="H218" s="235">
        <v>2546.0749999999998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187</v>
      </c>
      <c r="AU218" s="241" t="s">
        <v>81</v>
      </c>
      <c r="AV218" s="13" t="s">
        <v>81</v>
      </c>
      <c r="AW218" s="13" t="s">
        <v>33</v>
      </c>
      <c r="AX218" s="13" t="s">
        <v>72</v>
      </c>
      <c r="AY218" s="241" t="s">
        <v>152</v>
      </c>
    </row>
    <row r="219" s="13" customFormat="1">
      <c r="A219" s="13"/>
      <c r="B219" s="231"/>
      <c r="C219" s="232"/>
      <c r="D219" s="226" t="s">
        <v>187</v>
      </c>
      <c r="E219" s="233" t="s">
        <v>19</v>
      </c>
      <c r="F219" s="234" t="s">
        <v>1119</v>
      </c>
      <c r="G219" s="232"/>
      <c r="H219" s="235">
        <v>2112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187</v>
      </c>
      <c r="AU219" s="241" t="s">
        <v>81</v>
      </c>
      <c r="AV219" s="13" t="s">
        <v>81</v>
      </c>
      <c r="AW219" s="13" t="s">
        <v>33</v>
      </c>
      <c r="AX219" s="13" t="s">
        <v>72</v>
      </c>
      <c r="AY219" s="241" t="s">
        <v>152</v>
      </c>
    </row>
    <row r="220" s="13" customFormat="1">
      <c r="A220" s="13"/>
      <c r="B220" s="231"/>
      <c r="C220" s="232"/>
      <c r="D220" s="226" t="s">
        <v>187</v>
      </c>
      <c r="E220" s="233" t="s">
        <v>19</v>
      </c>
      <c r="F220" s="234" t="s">
        <v>1120</v>
      </c>
      <c r="G220" s="232"/>
      <c r="H220" s="235">
        <v>2299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187</v>
      </c>
      <c r="AU220" s="241" t="s">
        <v>81</v>
      </c>
      <c r="AV220" s="13" t="s">
        <v>81</v>
      </c>
      <c r="AW220" s="13" t="s">
        <v>33</v>
      </c>
      <c r="AX220" s="13" t="s">
        <v>72</v>
      </c>
      <c r="AY220" s="241" t="s">
        <v>152</v>
      </c>
    </row>
    <row r="221" s="14" customFormat="1">
      <c r="A221" s="14"/>
      <c r="B221" s="242"/>
      <c r="C221" s="243"/>
      <c r="D221" s="226" t="s">
        <v>187</v>
      </c>
      <c r="E221" s="244" t="s">
        <v>19</v>
      </c>
      <c r="F221" s="245" t="s">
        <v>258</v>
      </c>
      <c r="G221" s="243"/>
      <c r="H221" s="246">
        <v>6957.0749999999998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187</v>
      </c>
      <c r="AU221" s="252" t="s">
        <v>81</v>
      </c>
      <c r="AV221" s="14" t="s">
        <v>159</v>
      </c>
      <c r="AW221" s="14" t="s">
        <v>33</v>
      </c>
      <c r="AX221" s="14" t="s">
        <v>79</v>
      </c>
      <c r="AY221" s="252" t="s">
        <v>152</v>
      </c>
    </row>
    <row r="222" s="2" customFormat="1" ht="37.8" customHeight="1">
      <c r="A222" s="39"/>
      <c r="B222" s="40"/>
      <c r="C222" s="213" t="s">
        <v>325</v>
      </c>
      <c r="D222" s="213" t="s">
        <v>154</v>
      </c>
      <c r="E222" s="214" t="s">
        <v>1121</v>
      </c>
      <c r="F222" s="215" t="s">
        <v>1122</v>
      </c>
      <c r="G222" s="216" t="s">
        <v>252</v>
      </c>
      <c r="H222" s="217">
        <v>621.17899999999997</v>
      </c>
      <c r="I222" s="218"/>
      <c r="J222" s="219">
        <f>ROUND(I222*H222,2)</f>
        <v>0</v>
      </c>
      <c r="K222" s="215" t="s">
        <v>158</v>
      </c>
      <c r="L222" s="45"/>
      <c r="M222" s="220" t="s">
        <v>19</v>
      </c>
      <c r="N222" s="221" t="s">
        <v>43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159</v>
      </c>
      <c r="AT222" s="224" t="s">
        <v>154</v>
      </c>
      <c r="AU222" s="224" t="s">
        <v>81</v>
      </c>
      <c r="AY222" s="18" t="s">
        <v>152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79</v>
      </c>
      <c r="BK222" s="225">
        <f>ROUND(I222*H222,2)</f>
        <v>0</v>
      </c>
      <c r="BL222" s="18" t="s">
        <v>159</v>
      </c>
      <c r="BM222" s="224" t="s">
        <v>1123</v>
      </c>
    </row>
    <row r="223" s="2" customFormat="1">
      <c r="A223" s="39"/>
      <c r="B223" s="40"/>
      <c r="C223" s="41"/>
      <c r="D223" s="226" t="s">
        <v>161</v>
      </c>
      <c r="E223" s="41"/>
      <c r="F223" s="227" t="s">
        <v>1124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161</v>
      </c>
      <c r="AU223" s="18" t="s">
        <v>81</v>
      </c>
    </row>
    <row r="224" s="2" customFormat="1">
      <c r="A224" s="39"/>
      <c r="B224" s="40"/>
      <c r="C224" s="41"/>
      <c r="D224" s="226" t="s">
        <v>163</v>
      </c>
      <c r="E224" s="41"/>
      <c r="F224" s="227" t="s">
        <v>1117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163</v>
      </c>
      <c r="AU224" s="18" t="s">
        <v>81</v>
      </c>
    </row>
    <row r="225" s="2" customFormat="1" ht="37.8" customHeight="1">
      <c r="A225" s="39"/>
      <c r="B225" s="40"/>
      <c r="C225" s="213" t="s">
        <v>330</v>
      </c>
      <c r="D225" s="213" t="s">
        <v>154</v>
      </c>
      <c r="E225" s="214" t="s">
        <v>1125</v>
      </c>
      <c r="F225" s="215" t="s">
        <v>1126</v>
      </c>
      <c r="G225" s="216" t="s">
        <v>252</v>
      </c>
      <c r="H225" s="217">
        <v>259.56</v>
      </c>
      <c r="I225" s="218"/>
      <c r="J225" s="219">
        <f>ROUND(I225*H225,2)</f>
        <v>0</v>
      </c>
      <c r="K225" s="215" t="s">
        <v>158</v>
      </c>
      <c r="L225" s="45"/>
      <c r="M225" s="220" t="s">
        <v>19</v>
      </c>
      <c r="N225" s="221" t="s">
        <v>43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159</v>
      </c>
      <c r="AT225" s="224" t="s">
        <v>154</v>
      </c>
      <c r="AU225" s="224" t="s">
        <v>81</v>
      </c>
      <c r="AY225" s="18" t="s">
        <v>152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79</v>
      </c>
      <c r="BK225" s="225">
        <f>ROUND(I225*H225,2)</f>
        <v>0</v>
      </c>
      <c r="BL225" s="18" t="s">
        <v>159</v>
      </c>
      <c r="BM225" s="224" t="s">
        <v>1127</v>
      </c>
    </row>
    <row r="226" s="2" customFormat="1">
      <c r="A226" s="39"/>
      <c r="B226" s="40"/>
      <c r="C226" s="41"/>
      <c r="D226" s="226" t="s">
        <v>161</v>
      </c>
      <c r="E226" s="41"/>
      <c r="F226" s="227" t="s">
        <v>1124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161</v>
      </c>
      <c r="AU226" s="18" t="s">
        <v>81</v>
      </c>
    </row>
    <row r="227" s="2" customFormat="1">
      <c r="A227" s="39"/>
      <c r="B227" s="40"/>
      <c r="C227" s="41"/>
      <c r="D227" s="226" t="s">
        <v>163</v>
      </c>
      <c r="E227" s="41"/>
      <c r="F227" s="227" t="s">
        <v>367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163</v>
      </c>
      <c r="AU227" s="18" t="s">
        <v>81</v>
      </c>
    </row>
    <row r="228" s="2" customFormat="1" ht="37.8" customHeight="1">
      <c r="A228" s="39"/>
      <c r="B228" s="40"/>
      <c r="C228" s="213" t="s">
        <v>335</v>
      </c>
      <c r="D228" s="213" t="s">
        <v>154</v>
      </c>
      <c r="E228" s="214" t="s">
        <v>1128</v>
      </c>
      <c r="F228" s="215" t="s">
        <v>1129</v>
      </c>
      <c r="G228" s="216" t="s">
        <v>252</v>
      </c>
      <c r="H228" s="217">
        <v>459.80000000000001</v>
      </c>
      <c r="I228" s="218"/>
      <c r="J228" s="219">
        <f>ROUND(I228*H228,2)</f>
        <v>0</v>
      </c>
      <c r="K228" s="215" t="s">
        <v>158</v>
      </c>
      <c r="L228" s="45"/>
      <c r="M228" s="220" t="s">
        <v>19</v>
      </c>
      <c r="N228" s="221" t="s">
        <v>43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159</v>
      </c>
      <c r="AT228" s="224" t="s">
        <v>154</v>
      </c>
      <c r="AU228" s="224" t="s">
        <v>81</v>
      </c>
      <c r="AY228" s="18" t="s">
        <v>152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79</v>
      </c>
      <c r="BK228" s="225">
        <f>ROUND(I228*H228,2)</f>
        <v>0</v>
      </c>
      <c r="BL228" s="18" t="s">
        <v>159</v>
      </c>
      <c r="BM228" s="224" t="s">
        <v>1130</v>
      </c>
    </row>
    <row r="229" s="2" customFormat="1">
      <c r="A229" s="39"/>
      <c r="B229" s="40"/>
      <c r="C229" s="41"/>
      <c r="D229" s="226" t="s">
        <v>161</v>
      </c>
      <c r="E229" s="41"/>
      <c r="F229" s="227" t="s">
        <v>1124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161</v>
      </c>
      <c r="AU229" s="18" t="s">
        <v>81</v>
      </c>
    </row>
    <row r="230" s="2" customFormat="1">
      <c r="A230" s="39"/>
      <c r="B230" s="40"/>
      <c r="C230" s="41"/>
      <c r="D230" s="226" t="s">
        <v>163</v>
      </c>
      <c r="E230" s="41"/>
      <c r="F230" s="227" t="s">
        <v>1117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163</v>
      </c>
      <c r="AU230" s="18" t="s">
        <v>81</v>
      </c>
    </row>
    <row r="231" s="13" customFormat="1">
      <c r="A231" s="13"/>
      <c r="B231" s="231"/>
      <c r="C231" s="232"/>
      <c r="D231" s="226" t="s">
        <v>187</v>
      </c>
      <c r="E231" s="233" t="s">
        <v>19</v>
      </c>
      <c r="F231" s="234" t="s">
        <v>1114</v>
      </c>
      <c r="G231" s="232"/>
      <c r="H231" s="235">
        <v>459.80000000000001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187</v>
      </c>
      <c r="AU231" s="241" t="s">
        <v>81</v>
      </c>
      <c r="AV231" s="13" t="s">
        <v>81</v>
      </c>
      <c r="AW231" s="13" t="s">
        <v>33</v>
      </c>
      <c r="AX231" s="13" t="s">
        <v>79</v>
      </c>
      <c r="AY231" s="241" t="s">
        <v>152</v>
      </c>
    </row>
    <row r="232" s="2" customFormat="1" ht="37.8" customHeight="1">
      <c r="A232" s="39"/>
      <c r="B232" s="40"/>
      <c r="C232" s="213" t="s">
        <v>340</v>
      </c>
      <c r="D232" s="213" t="s">
        <v>154</v>
      </c>
      <c r="E232" s="214" t="s">
        <v>376</v>
      </c>
      <c r="F232" s="215" t="s">
        <v>377</v>
      </c>
      <c r="G232" s="216" t="s">
        <v>252</v>
      </c>
      <c r="H232" s="217">
        <v>50.875999999999998</v>
      </c>
      <c r="I232" s="218"/>
      <c r="J232" s="219">
        <f>ROUND(I232*H232,2)</f>
        <v>0</v>
      </c>
      <c r="K232" s="215" t="s">
        <v>158</v>
      </c>
      <c r="L232" s="45"/>
      <c r="M232" s="220" t="s">
        <v>19</v>
      </c>
      <c r="N232" s="221" t="s">
        <v>43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159</v>
      </c>
      <c r="AT232" s="224" t="s">
        <v>154</v>
      </c>
      <c r="AU232" s="224" t="s">
        <v>81</v>
      </c>
      <c r="AY232" s="18" t="s">
        <v>152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79</v>
      </c>
      <c r="BK232" s="225">
        <f>ROUND(I232*H232,2)</f>
        <v>0</v>
      </c>
      <c r="BL232" s="18" t="s">
        <v>159</v>
      </c>
      <c r="BM232" s="224" t="s">
        <v>1131</v>
      </c>
    </row>
    <row r="233" s="2" customFormat="1">
      <c r="A233" s="39"/>
      <c r="B233" s="40"/>
      <c r="C233" s="41"/>
      <c r="D233" s="226" t="s">
        <v>161</v>
      </c>
      <c r="E233" s="41"/>
      <c r="F233" s="227" t="s">
        <v>373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161</v>
      </c>
      <c r="AU233" s="18" t="s">
        <v>81</v>
      </c>
    </row>
    <row r="234" s="2" customFormat="1">
      <c r="A234" s="39"/>
      <c r="B234" s="40"/>
      <c r="C234" s="41"/>
      <c r="D234" s="226" t="s">
        <v>163</v>
      </c>
      <c r="E234" s="41"/>
      <c r="F234" s="227" t="s">
        <v>367</v>
      </c>
      <c r="G234" s="41"/>
      <c r="H234" s="41"/>
      <c r="I234" s="228"/>
      <c r="J234" s="41"/>
      <c r="K234" s="41"/>
      <c r="L234" s="45"/>
      <c r="M234" s="266"/>
      <c r="N234" s="267"/>
      <c r="O234" s="268"/>
      <c r="P234" s="268"/>
      <c r="Q234" s="268"/>
      <c r="R234" s="268"/>
      <c r="S234" s="268"/>
      <c r="T234" s="26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163</v>
      </c>
      <c r="AU234" s="18" t="s">
        <v>81</v>
      </c>
    </row>
    <row r="235" s="2" customFormat="1" ht="6.96" customHeight="1">
      <c r="A235" s="39"/>
      <c r="B235" s="60"/>
      <c r="C235" s="61"/>
      <c r="D235" s="61"/>
      <c r="E235" s="61"/>
      <c r="F235" s="61"/>
      <c r="G235" s="61"/>
      <c r="H235" s="61"/>
      <c r="I235" s="61"/>
      <c r="J235" s="61"/>
      <c r="K235" s="61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1fRkcvAiSXUEzNdRJ4YhKI5IpCaMQsfHqa3pp+eFQhUcX+3SBU8wKTWO/L8TcWFTE7vzDmxxKRT1YKJMrpXp5g==" hashValue="XQT88DgmxVn2s7vQVeEqu08nkVjhrsXVJIZKuW4WK3ajT6puDcXN5NMdJjcMLndTSKSVuvXSS/nLgggVhrUfHA==" algorithmName="SHA-512" password="CC35"/>
  <autoFilter ref="C88:K2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Cheb, Zlatý vrch kotelna</v>
      </c>
      <c r="F7" s="143"/>
      <c r="G7" s="143"/>
      <c r="H7" s="143"/>
      <c r="L7" s="21"/>
    </row>
    <row r="8" s="1" customFormat="1" ht="12" customHeight="1">
      <c r="B8" s="21"/>
      <c r="D8" s="143" t="s">
        <v>124</v>
      </c>
      <c r="L8" s="21"/>
    </row>
    <row r="9" s="2" customFormat="1" ht="16.5" customHeight="1">
      <c r="A9" s="39"/>
      <c r="B9" s="45"/>
      <c r="C9" s="39"/>
      <c r="D9" s="39"/>
      <c r="E9" s="144" t="s">
        <v>988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1132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15. 10. 2021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990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ROUND((SUM(BE92:BE315)),  2)</f>
        <v>0</v>
      </c>
      <c r="G35" s="39"/>
      <c r="H35" s="39"/>
      <c r="I35" s="158">
        <v>0.20999999999999999</v>
      </c>
      <c r="J35" s="157">
        <f>ROUND(((SUM(BE92:BE315))*I35),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ROUND((SUM(BF92:BF315)),  2)</f>
        <v>0</v>
      </c>
      <c r="G36" s="39"/>
      <c r="H36" s="39"/>
      <c r="I36" s="158">
        <v>0.14999999999999999</v>
      </c>
      <c r="J36" s="157">
        <f>ROUND(((SUM(BF92:BF315))*I36),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ROUND((SUM(BG92:BG315)),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ROUND((SUM(BH92:BH315)),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ROUND((SUM(BI92:BI315)),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Cheb, Zlatý vrch kotelna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988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102 - Nové parkoviště - Terea Cheb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15. 10. 2021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TEREA Cheb</v>
      </c>
      <c r="G58" s="41"/>
      <c r="H58" s="41"/>
      <c r="I58" s="33" t="s">
        <v>31</v>
      </c>
      <c r="J58" s="37" t="str">
        <f>E23</f>
        <v>Miroslav Fischer, Ing. Petr Král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Miroslav Fischer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130</v>
      </c>
      <c r="D61" s="172"/>
      <c r="E61" s="172"/>
      <c r="F61" s="172"/>
      <c r="G61" s="172"/>
      <c r="H61" s="172"/>
      <c r="I61" s="172"/>
      <c r="J61" s="173" t="s">
        <v>131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132</v>
      </c>
    </row>
    <row r="64" s="9" customFormat="1" ht="24.96" customHeight="1">
      <c r="A64" s="9"/>
      <c r="B64" s="175"/>
      <c r="C64" s="176"/>
      <c r="D64" s="177" t="s">
        <v>133</v>
      </c>
      <c r="E64" s="178"/>
      <c r="F64" s="178"/>
      <c r="G64" s="178"/>
      <c r="H64" s="178"/>
      <c r="I64" s="178"/>
      <c r="J64" s="179">
        <f>J93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134</v>
      </c>
      <c r="E65" s="183"/>
      <c r="F65" s="183"/>
      <c r="G65" s="183"/>
      <c r="H65" s="183"/>
      <c r="I65" s="183"/>
      <c r="J65" s="184">
        <f>J94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381</v>
      </c>
      <c r="E66" s="183"/>
      <c r="F66" s="183"/>
      <c r="G66" s="183"/>
      <c r="H66" s="183"/>
      <c r="I66" s="183"/>
      <c r="J66" s="184">
        <f>J124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1133</v>
      </c>
      <c r="E67" s="183"/>
      <c r="F67" s="183"/>
      <c r="G67" s="183"/>
      <c r="H67" s="183"/>
      <c r="I67" s="183"/>
      <c r="J67" s="184">
        <f>J151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1134</v>
      </c>
      <c r="E68" s="183"/>
      <c r="F68" s="183"/>
      <c r="G68" s="183"/>
      <c r="H68" s="183"/>
      <c r="I68" s="183"/>
      <c r="J68" s="184">
        <f>J211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135</v>
      </c>
      <c r="E69" s="183"/>
      <c r="F69" s="183"/>
      <c r="G69" s="183"/>
      <c r="H69" s="183"/>
      <c r="I69" s="183"/>
      <c r="J69" s="184">
        <f>J230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382</v>
      </c>
      <c r="E70" s="183"/>
      <c r="F70" s="183"/>
      <c r="G70" s="183"/>
      <c r="H70" s="183"/>
      <c r="I70" s="183"/>
      <c r="J70" s="184">
        <f>J313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137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0" t="str">
        <f>E7</f>
        <v>Cheb, Zlatý vrch kotelna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124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0" t="s">
        <v>988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126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102 - Nové parkoviště - Terea Cheb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>Cheb</v>
      </c>
      <c r="G86" s="41"/>
      <c r="H86" s="41"/>
      <c r="I86" s="33" t="s">
        <v>23</v>
      </c>
      <c r="J86" s="73" t="str">
        <f>IF(J14="","",J14)</f>
        <v>15. 10. 2021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25</v>
      </c>
      <c r="D88" s="41"/>
      <c r="E88" s="41"/>
      <c r="F88" s="28" t="str">
        <f>E17</f>
        <v>TEREA Cheb</v>
      </c>
      <c r="G88" s="41"/>
      <c r="H88" s="41"/>
      <c r="I88" s="33" t="s">
        <v>31</v>
      </c>
      <c r="J88" s="37" t="str">
        <f>E23</f>
        <v>Miroslav Fischer, Ing. Petr Král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41"/>
      <c r="E89" s="41"/>
      <c r="F89" s="28" t="str">
        <f>IF(E20="","",E20)</f>
        <v>Vyplň údaj</v>
      </c>
      <c r="G89" s="41"/>
      <c r="H89" s="41"/>
      <c r="I89" s="33" t="s">
        <v>34</v>
      </c>
      <c r="J89" s="37" t="str">
        <f>E26</f>
        <v>Miroslav Fischer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138</v>
      </c>
      <c r="D91" s="189" t="s">
        <v>57</v>
      </c>
      <c r="E91" s="189" t="s">
        <v>53</v>
      </c>
      <c r="F91" s="189" t="s">
        <v>54</v>
      </c>
      <c r="G91" s="189" t="s">
        <v>139</v>
      </c>
      <c r="H91" s="189" t="s">
        <v>140</v>
      </c>
      <c r="I91" s="189" t="s">
        <v>141</v>
      </c>
      <c r="J91" s="189" t="s">
        <v>131</v>
      </c>
      <c r="K91" s="190" t="s">
        <v>142</v>
      </c>
      <c r="L91" s="191"/>
      <c r="M91" s="93" t="s">
        <v>19</v>
      </c>
      <c r="N91" s="94" t="s">
        <v>42</v>
      </c>
      <c r="O91" s="94" t="s">
        <v>143</v>
      </c>
      <c r="P91" s="94" t="s">
        <v>144</v>
      </c>
      <c r="Q91" s="94" t="s">
        <v>145</v>
      </c>
      <c r="R91" s="94" t="s">
        <v>146</v>
      </c>
      <c r="S91" s="94" t="s">
        <v>147</v>
      </c>
      <c r="T91" s="95" t="s">
        <v>148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149</v>
      </c>
      <c r="D92" s="41"/>
      <c r="E92" s="41"/>
      <c r="F92" s="41"/>
      <c r="G92" s="41"/>
      <c r="H92" s="41"/>
      <c r="I92" s="41"/>
      <c r="J92" s="192">
        <f>BK92</f>
        <v>0</v>
      </c>
      <c r="K92" s="41"/>
      <c r="L92" s="45"/>
      <c r="M92" s="96"/>
      <c r="N92" s="193"/>
      <c r="O92" s="97"/>
      <c r="P92" s="194">
        <f>P93</f>
        <v>0</v>
      </c>
      <c r="Q92" s="97"/>
      <c r="R92" s="194">
        <f>R93</f>
        <v>238.17266949999998</v>
      </c>
      <c r="S92" s="97"/>
      <c r="T92" s="195">
        <f>T93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71</v>
      </c>
      <c r="AU92" s="18" t="s">
        <v>132</v>
      </c>
      <c r="BK92" s="196">
        <f>BK93</f>
        <v>0</v>
      </c>
    </row>
    <row r="93" s="12" customFormat="1" ht="25.92" customHeight="1">
      <c r="A93" s="12"/>
      <c r="B93" s="197"/>
      <c r="C93" s="198"/>
      <c r="D93" s="199" t="s">
        <v>71</v>
      </c>
      <c r="E93" s="200" t="s">
        <v>150</v>
      </c>
      <c r="F93" s="200" t="s">
        <v>151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P94+P124+P151+P211+P230+P313</f>
        <v>0</v>
      </c>
      <c r="Q93" s="205"/>
      <c r="R93" s="206">
        <f>R94+R124+R151+R211+R230+R313</f>
        <v>238.17266949999998</v>
      </c>
      <c r="S93" s="205"/>
      <c r="T93" s="207">
        <f>T94+T124+T151+T211+T230+T313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71</v>
      </c>
      <c r="AU93" s="209" t="s">
        <v>72</v>
      </c>
      <c r="AY93" s="208" t="s">
        <v>152</v>
      </c>
      <c r="BK93" s="210">
        <f>BK94+BK124+BK151+BK211+BK230+BK313</f>
        <v>0</v>
      </c>
    </row>
    <row r="94" s="12" customFormat="1" ht="22.8" customHeight="1">
      <c r="A94" s="12"/>
      <c r="B94" s="197"/>
      <c r="C94" s="198"/>
      <c r="D94" s="199" t="s">
        <v>71</v>
      </c>
      <c r="E94" s="211" t="s">
        <v>79</v>
      </c>
      <c r="F94" s="211" t="s">
        <v>153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SUM(P95:P123)</f>
        <v>0</v>
      </c>
      <c r="Q94" s="205"/>
      <c r="R94" s="206">
        <f>SUM(R95:R123)</f>
        <v>133.7535</v>
      </c>
      <c r="S94" s="205"/>
      <c r="T94" s="207">
        <f>SUM(T95:T123)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71</v>
      </c>
      <c r="AU94" s="209" t="s">
        <v>79</v>
      </c>
      <c r="AY94" s="208" t="s">
        <v>152</v>
      </c>
      <c r="BK94" s="210">
        <f>SUM(BK95:BK123)</f>
        <v>0</v>
      </c>
    </row>
    <row r="95" s="2" customFormat="1" ht="49.05" customHeight="1">
      <c r="A95" s="39"/>
      <c r="B95" s="40"/>
      <c r="C95" s="213" t="s">
        <v>79</v>
      </c>
      <c r="D95" s="213" t="s">
        <v>154</v>
      </c>
      <c r="E95" s="214" t="s">
        <v>383</v>
      </c>
      <c r="F95" s="215" t="s">
        <v>384</v>
      </c>
      <c r="G95" s="216" t="s">
        <v>280</v>
      </c>
      <c r="H95" s="217">
        <v>70.396000000000001</v>
      </c>
      <c r="I95" s="218"/>
      <c r="J95" s="219">
        <f>ROUND(I95*H95,2)</f>
        <v>0</v>
      </c>
      <c r="K95" s="215" t="s">
        <v>158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159</v>
      </c>
      <c r="AT95" s="224" t="s">
        <v>154</v>
      </c>
      <c r="AU95" s="224" t="s">
        <v>81</v>
      </c>
      <c r="AY95" s="18" t="s">
        <v>152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159</v>
      </c>
      <c r="BM95" s="224" t="s">
        <v>1135</v>
      </c>
    </row>
    <row r="96" s="2" customFormat="1">
      <c r="A96" s="39"/>
      <c r="B96" s="40"/>
      <c r="C96" s="41"/>
      <c r="D96" s="226" t="s">
        <v>161</v>
      </c>
      <c r="E96" s="41"/>
      <c r="F96" s="227" t="s">
        <v>386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161</v>
      </c>
      <c r="AU96" s="18" t="s">
        <v>81</v>
      </c>
    </row>
    <row r="97" s="13" customFormat="1">
      <c r="A97" s="13"/>
      <c r="B97" s="231"/>
      <c r="C97" s="232"/>
      <c r="D97" s="226" t="s">
        <v>187</v>
      </c>
      <c r="E97" s="233" t="s">
        <v>19</v>
      </c>
      <c r="F97" s="234" t="s">
        <v>1136</v>
      </c>
      <c r="G97" s="232"/>
      <c r="H97" s="235">
        <v>52.200000000000003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187</v>
      </c>
      <c r="AU97" s="241" t="s">
        <v>81</v>
      </c>
      <c r="AV97" s="13" t="s">
        <v>81</v>
      </c>
      <c r="AW97" s="13" t="s">
        <v>33</v>
      </c>
      <c r="AX97" s="13" t="s">
        <v>72</v>
      </c>
      <c r="AY97" s="241" t="s">
        <v>152</v>
      </c>
    </row>
    <row r="98" s="13" customFormat="1">
      <c r="A98" s="13"/>
      <c r="B98" s="231"/>
      <c r="C98" s="232"/>
      <c r="D98" s="226" t="s">
        <v>187</v>
      </c>
      <c r="E98" s="233" t="s">
        <v>19</v>
      </c>
      <c r="F98" s="234" t="s">
        <v>1137</v>
      </c>
      <c r="G98" s="232"/>
      <c r="H98" s="235">
        <v>18.196000000000002</v>
      </c>
      <c r="I98" s="236"/>
      <c r="J98" s="232"/>
      <c r="K98" s="232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187</v>
      </c>
      <c r="AU98" s="241" t="s">
        <v>81</v>
      </c>
      <c r="AV98" s="13" t="s">
        <v>81</v>
      </c>
      <c r="AW98" s="13" t="s">
        <v>33</v>
      </c>
      <c r="AX98" s="13" t="s">
        <v>72</v>
      </c>
      <c r="AY98" s="241" t="s">
        <v>152</v>
      </c>
    </row>
    <row r="99" s="14" customFormat="1">
      <c r="A99" s="14"/>
      <c r="B99" s="242"/>
      <c r="C99" s="243"/>
      <c r="D99" s="226" t="s">
        <v>187</v>
      </c>
      <c r="E99" s="244" t="s">
        <v>19</v>
      </c>
      <c r="F99" s="245" t="s">
        <v>258</v>
      </c>
      <c r="G99" s="243"/>
      <c r="H99" s="246">
        <v>70.396000000000001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2" t="s">
        <v>187</v>
      </c>
      <c r="AU99" s="252" t="s">
        <v>81</v>
      </c>
      <c r="AV99" s="14" t="s">
        <v>159</v>
      </c>
      <c r="AW99" s="14" t="s">
        <v>33</v>
      </c>
      <c r="AX99" s="14" t="s">
        <v>79</v>
      </c>
      <c r="AY99" s="252" t="s">
        <v>152</v>
      </c>
    </row>
    <row r="100" s="2" customFormat="1" ht="14.4" customHeight="1">
      <c r="A100" s="39"/>
      <c r="B100" s="40"/>
      <c r="C100" s="256" t="s">
        <v>81</v>
      </c>
      <c r="D100" s="256" t="s">
        <v>387</v>
      </c>
      <c r="E100" s="257" t="s">
        <v>388</v>
      </c>
      <c r="F100" s="258" t="s">
        <v>389</v>
      </c>
      <c r="G100" s="259" t="s">
        <v>252</v>
      </c>
      <c r="H100" s="260">
        <v>133.75200000000001</v>
      </c>
      <c r="I100" s="261"/>
      <c r="J100" s="262">
        <f>ROUND(I100*H100,2)</f>
        <v>0</v>
      </c>
      <c r="K100" s="258" t="s">
        <v>158</v>
      </c>
      <c r="L100" s="263"/>
      <c r="M100" s="264" t="s">
        <v>19</v>
      </c>
      <c r="N100" s="265" t="s">
        <v>43</v>
      </c>
      <c r="O100" s="85"/>
      <c r="P100" s="222">
        <f>O100*H100</f>
        <v>0</v>
      </c>
      <c r="Q100" s="222">
        <v>1</v>
      </c>
      <c r="R100" s="222">
        <f>Q100*H100</f>
        <v>133.75200000000001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193</v>
      </c>
      <c r="AT100" s="224" t="s">
        <v>387</v>
      </c>
      <c r="AU100" s="224" t="s">
        <v>81</v>
      </c>
      <c r="AY100" s="18" t="s">
        <v>152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159</v>
      </c>
      <c r="BM100" s="224" t="s">
        <v>1138</v>
      </c>
    </row>
    <row r="101" s="2" customFormat="1">
      <c r="A101" s="39"/>
      <c r="B101" s="40"/>
      <c r="C101" s="41"/>
      <c r="D101" s="226" t="s">
        <v>163</v>
      </c>
      <c r="E101" s="41"/>
      <c r="F101" s="227" t="s">
        <v>391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163</v>
      </c>
      <c r="AU101" s="18" t="s">
        <v>81</v>
      </c>
    </row>
    <row r="102" s="13" customFormat="1">
      <c r="A102" s="13"/>
      <c r="B102" s="231"/>
      <c r="C102" s="232"/>
      <c r="D102" s="226" t="s">
        <v>187</v>
      </c>
      <c r="E102" s="233" t="s">
        <v>19</v>
      </c>
      <c r="F102" s="234" t="s">
        <v>1139</v>
      </c>
      <c r="G102" s="232"/>
      <c r="H102" s="235">
        <v>133.75200000000001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187</v>
      </c>
      <c r="AU102" s="241" t="s">
        <v>81</v>
      </c>
      <c r="AV102" s="13" t="s">
        <v>81</v>
      </c>
      <c r="AW102" s="13" t="s">
        <v>33</v>
      </c>
      <c r="AX102" s="13" t="s">
        <v>79</v>
      </c>
      <c r="AY102" s="241" t="s">
        <v>152</v>
      </c>
    </row>
    <row r="103" s="2" customFormat="1" ht="24.15" customHeight="1">
      <c r="A103" s="39"/>
      <c r="B103" s="40"/>
      <c r="C103" s="213" t="s">
        <v>169</v>
      </c>
      <c r="D103" s="213" t="s">
        <v>154</v>
      </c>
      <c r="E103" s="214" t="s">
        <v>393</v>
      </c>
      <c r="F103" s="215" t="s">
        <v>394</v>
      </c>
      <c r="G103" s="216" t="s">
        <v>157</v>
      </c>
      <c r="H103" s="217">
        <v>161.106</v>
      </c>
      <c r="I103" s="218"/>
      <c r="J103" s="219">
        <f>ROUND(I103*H103,2)</f>
        <v>0</v>
      </c>
      <c r="K103" s="215" t="s">
        <v>158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159</v>
      </c>
      <c r="AT103" s="224" t="s">
        <v>154</v>
      </c>
      <c r="AU103" s="224" t="s">
        <v>81</v>
      </c>
      <c r="AY103" s="18" t="s">
        <v>152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159</v>
      </c>
      <c r="BM103" s="224" t="s">
        <v>1140</v>
      </c>
    </row>
    <row r="104" s="2" customFormat="1">
      <c r="A104" s="39"/>
      <c r="B104" s="40"/>
      <c r="C104" s="41"/>
      <c r="D104" s="226" t="s">
        <v>161</v>
      </c>
      <c r="E104" s="41"/>
      <c r="F104" s="227" t="s">
        <v>396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161</v>
      </c>
      <c r="AU104" s="18" t="s">
        <v>81</v>
      </c>
    </row>
    <row r="105" s="2" customFormat="1">
      <c r="A105" s="39"/>
      <c r="B105" s="40"/>
      <c r="C105" s="41"/>
      <c r="D105" s="226" t="s">
        <v>163</v>
      </c>
      <c r="E105" s="41"/>
      <c r="F105" s="227" t="s">
        <v>1141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163</v>
      </c>
      <c r="AU105" s="18" t="s">
        <v>81</v>
      </c>
    </row>
    <row r="106" s="13" customFormat="1">
      <c r="A106" s="13"/>
      <c r="B106" s="231"/>
      <c r="C106" s="232"/>
      <c r="D106" s="226" t="s">
        <v>187</v>
      </c>
      <c r="E106" s="233" t="s">
        <v>19</v>
      </c>
      <c r="F106" s="234" t="s">
        <v>1142</v>
      </c>
      <c r="G106" s="232"/>
      <c r="H106" s="235">
        <v>24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187</v>
      </c>
      <c r="AU106" s="241" t="s">
        <v>81</v>
      </c>
      <c r="AV106" s="13" t="s">
        <v>81</v>
      </c>
      <c r="AW106" s="13" t="s">
        <v>33</v>
      </c>
      <c r="AX106" s="13" t="s">
        <v>72</v>
      </c>
      <c r="AY106" s="241" t="s">
        <v>152</v>
      </c>
    </row>
    <row r="107" s="13" customFormat="1">
      <c r="A107" s="13"/>
      <c r="B107" s="231"/>
      <c r="C107" s="232"/>
      <c r="D107" s="226" t="s">
        <v>187</v>
      </c>
      <c r="E107" s="233" t="s">
        <v>19</v>
      </c>
      <c r="F107" s="234" t="s">
        <v>1143</v>
      </c>
      <c r="G107" s="232"/>
      <c r="H107" s="235">
        <v>100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187</v>
      </c>
      <c r="AU107" s="241" t="s">
        <v>81</v>
      </c>
      <c r="AV107" s="13" t="s">
        <v>81</v>
      </c>
      <c r="AW107" s="13" t="s">
        <v>33</v>
      </c>
      <c r="AX107" s="13" t="s">
        <v>72</v>
      </c>
      <c r="AY107" s="241" t="s">
        <v>152</v>
      </c>
    </row>
    <row r="108" s="13" customFormat="1">
      <c r="A108" s="13"/>
      <c r="B108" s="231"/>
      <c r="C108" s="232"/>
      <c r="D108" s="226" t="s">
        <v>187</v>
      </c>
      <c r="E108" s="233" t="s">
        <v>19</v>
      </c>
      <c r="F108" s="234" t="s">
        <v>1144</v>
      </c>
      <c r="G108" s="232"/>
      <c r="H108" s="235">
        <v>37.106000000000002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187</v>
      </c>
      <c r="AU108" s="241" t="s">
        <v>81</v>
      </c>
      <c r="AV108" s="13" t="s">
        <v>81</v>
      </c>
      <c r="AW108" s="13" t="s">
        <v>33</v>
      </c>
      <c r="AX108" s="13" t="s">
        <v>72</v>
      </c>
      <c r="AY108" s="241" t="s">
        <v>152</v>
      </c>
    </row>
    <row r="109" s="14" customFormat="1">
      <c r="A109" s="14"/>
      <c r="B109" s="242"/>
      <c r="C109" s="243"/>
      <c r="D109" s="226" t="s">
        <v>187</v>
      </c>
      <c r="E109" s="244" t="s">
        <v>19</v>
      </c>
      <c r="F109" s="245" t="s">
        <v>258</v>
      </c>
      <c r="G109" s="243"/>
      <c r="H109" s="246">
        <v>161.106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2" t="s">
        <v>187</v>
      </c>
      <c r="AU109" s="252" t="s">
        <v>81</v>
      </c>
      <c r="AV109" s="14" t="s">
        <v>159</v>
      </c>
      <c r="AW109" s="14" t="s">
        <v>33</v>
      </c>
      <c r="AX109" s="14" t="s">
        <v>79</v>
      </c>
      <c r="AY109" s="252" t="s">
        <v>152</v>
      </c>
    </row>
    <row r="110" s="2" customFormat="1" ht="37.8" customHeight="1">
      <c r="A110" s="39"/>
      <c r="B110" s="40"/>
      <c r="C110" s="213" t="s">
        <v>159</v>
      </c>
      <c r="D110" s="213" t="s">
        <v>154</v>
      </c>
      <c r="E110" s="214" t="s">
        <v>1145</v>
      </c>
      <c r="F110" s="215" t="s">
        <v>1146</v>
      </c>
      <c r="G110" s="216" t="s">
        <v>157</v>
      </c>
      <c r="H110" s="217">
        <v>50</v>
      </c>
      <c r="I110" s="218"/>
      <c r="J110" s="219">
        <f>ROUND(I110*H110,2)</f>
        <v>0</v>
      </c>
      <c r="K110" s="215" t="s">
        <v>158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159</v>
      </c>
      <c r="AT110" s="224" t="s">
        <v>154</v>
      </c>
      <c r="AU110" s="224" t="s">
        <v>81</v>
      </c>
      <c r="AY110" s="18" t="s">
        <v>152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159</v>
      </c>
      <c r="BM110" s="224" t="s">
        <v>1147</v>
      </c>
    </row>
    <row r="111" s="2" customFormat="1">
      <c r="A111" s="39"/>
      <c r="B111" s="40"/>
      <c r="C111" s="41"/>
      <c r="D111" s="226" t="s">
        <v>161</v>
      </c>
      <c r="E111" s="41"/>
      <c r="F111" s="227" t="s">
        <v>845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161</v>
      </c>
      <c r="AU111" s="18" t="s">
        <v>81</v>
      </c>
    </row>
    <row r="112" s="2" customFormat="1" ht="14.4" customHeight="1">
      <c r="A112" s="39"/>
      <c r="B112" s="40"/>
      <c r="C112" s="256" t="s">
        <v>178</v>
      </c>
      <c r="D112" s="256" t="s">
        <v>387</v>
      </c>
      <c r="E112" s="257" t="s">
        <v>851</v>
      </c>
      <c r="F112" s="258" t="s">
        <v>1148</v>
      </c>
      <c r="G112" s="259" t="s">
        <v>252</v>
      </c>
      <c r="H112" s="260">
        <v>14.25</v>
      </c>
      <c r="I112" s="261"/>
      <c r="J112" s="262">
        <f>ROUND(I112*H112,2)</f>
        <v>0</v>
      </c>
      <c r="K112" s="258" t="s">
        <v>19</v>
      </c>
      <c r="L112" s="263"/>
      <c r="M112" s="264" t="s">
        <v>19</v>
      </c>
      <c r="N112" s="265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193</v>
      </c>
      <c r="AT112" s="224" t="s">
        <v>387</v>
      </c>
      <c r="AU112" s="224" t="s">
        <v>81</v>
      </c>
      <c r="AY112" s="18" t="s">
        <v>152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159</v>
      </c>
      <c r="BM112" s="224" t="s">
        <v>1149</v>
      </c>
    </row>
    <row r="113" s="2" customFormat="1">
      <c r="A113" s="39"/>
      <c r="B113" s="40"/>
      <c r="C113" s="41"/>
      <c r="D113" s="226" t="s">
        <v>163</v>
      </c>
      <c r="E113" s="41"/>
      <c r="F113" s="227" t="s">
        <v>854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163</v>
      </c>
      <c r="AU113" s="18" t="s">
        <v>81</v>
      </c>
    </row>
    <row r="114" s="13" customFormat="1">
      <c r="A114" s="13"/>
      <c r="B114" s="231"/>
      <c r="C114" s="232"/>
      <c r="D114" s="226" t="s">
        <v>187</v>
      </c>
      <c r="E114" s="233" t="s">
        <v>19</v>
      </c>
      <c r="F114" s="234" t="s">
        <v>1150</v>
      </c>
      <c r="G114" s="232"/>
      <c r="H114" s="235">
        <v>14.25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187</v>
      </c>
      <c r="AU114" s="241" t="s">
        <v>81</v>
      </c>
      <c r="AV114" s="13" t="s">
        <v>81</v>
      </c>
      <c r="AW114" s="13" t="s">
        <v>33</v>
      </c>
      <c r="AX114" s="13" t="s">
        <v>79</v>
      </c>
      <c r="AY114" s="241" t="s">
        <v>152</v>
      </c>
    </row>
    <row r="115" s="2" customFormat="1" ht="37.8" customHeight="1">
      <c r="A115" s="39"/>
      <c r="B115" s="40"/>
      <c r="C115" s="213" t="s">
        <v>183</v>
      </c>
      <c r="D115" s="213" t="s">
        <v>154</v>
      </c>
      <c r="E115" s="214" t="s">
        <v>1151</v>
      </c>
      <c r="F115" s="215" t="s">
        <v>1152</v>
      </c>
      <c r="G115" s="216" t="s">
        <v>157</v>
      </c>
      <c r="H115" s="217">
        <v>50</v>
      </c>
      <c r="I115" s="218"/>
      <c r="J115" s="219">
        <f>ROUND(I115*H115,2)</f>
        <v>0</v>
      </c>
      <c r="K115" s="215" t="s">
        <v>158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159</v>
      </c>
      <c r="AT115" s="224" t="s">
        <v>154</v>
      </c>
      <c r="AU115" s="224" t="s">
        <v>81</v>
      </c>
      <c r="AY115" s="18" t="s">
        <v>152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159</v>
      </c>
      <c r="BM115" s="224" t="s">
        <v>1153</v>
      </c>
    </row>
    <row r="116" s="2" customFormat="1">
      <c r="A116" s="39"/>
      <c r="B116" s="40"/>
      <c r="C116" s="41"/>
      <c r="D116" s="226" t="s">
        <v>161</v>
      </c>
      <c r="E116" s="41"/>
      <c r="F116" s="227" t="s">
        <v>859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161</v>
      </c>
      <c r="AU116" s="18" t="s">
        <v>81</v>
      </c>
    </row>
    <row r="117" s="2" customFormat="1" ht="14.4" customHeight="1">
      <c r="A117" s="39"/>
      <c r="B117" s="40"/>
      <c r="C117" s="256" t="s">
        <v>189</v>
      </c>
      <c r="D117" s="256" t="s">
        <v>387</v>
      </c>
      <c r="E117" s="257" t="s">
        <v>863</v>
      </c>
      <c r="F117" s="258" t="s">
        <v>864</v>
      </c>
      <c r="G117" s="259" t="s">
        <v>865</v>
      </c>
      <c r="H117" s="260">
        <v>1.5</v>
      </c>
      <c r="I117" s="261"/>
      <c r="J117" s="262">
        <f>ROUND(I117*H117,2)</f>
        <v>0</v>
      </c>
      <c r="K117" s="258" t="s">
        <v>158</v>
      </c>
      <c r="L117" s="263"/>
      <c r="M117" s="264" t="s">
        <v>19</v>
      </c>
      <c r="N117" s="265" t="s">
        <v>43</v>
      </c>
      <c r="O117" s="85"/>
      <c r="P117" s="222">
        <f>O117*H117</f>
        <v>0</v>
      </c>
      <c r="Q117" s="222">
        <v>0.001</v>
      </c>
      <c r="R117" s="222">
        <f>Q117*H117</f>
        <v>0.0015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193</v>
      </c>
      <c r="AT117" s="224" t="s">
        <v>387</v>
      </c>
      <c r="AU117" s="224" t="s">
        <v>81</v>
      </c>
      <c r="AY117" s="18" t="s">
        <v>152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159</v>
      </c>
      <c r="BM117" s="224" t="s">
        <v>1154</v>
      </c>
    </row>
    <row r="118" s="2" customFormat="1">
      <c r="A118" s="39"/>
      <c r="B118" s="40"/>
      <c r="C118" s="41"/>
      <c r="D118" s="226" t="s">
        <v>163</v>
      </c>
      <c r="E118" s="41"/>
      <c r="F118" s="227" t="s">
        <v>867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163</v>
      </c>
      <c r="AU118" s="18" t="s">
        <v>81</v>
      </c>
    </row>
    <row r="119" s="13" customFormat="1">
      <c r="A119" s="13"/>
      <c r="B119" s="231"/>
      <c r="C119" s="232"/>
      <c r="D119" s="226" t="s">
        <v>187</v>
      </c>
      <c r="E119" s="233" t="s">
        <v>19</v>
      </c>
      <c r="F119" s="234" t="s">
        <v>1155</v>
      </c>
      <c r="G119" s="232"/>
      <c r="H119" s="235">
        <v>1.5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187</v>
      </c>
      <c r="AU119" s="241" t="s">
        <v>81</v>
      </c>
      <c r="AV119" s="13" t="s">
        <v>81</v>
      </c>
      <c r="AW119" s="13" t="s">
        <v>33</v>
      </c>
      <c r="AX119" s="13" t="s">
        <v>79</v>
      </c>
      <c r="AY119" s="241" t="s">
        <v>152</v>
      </c>
    </row>
    <row r="120" s="2" customFormat="1" ht="14.4" customHeight="1">
      <c r="A120" s="39"/>
      <c r="B120" s="40"/>
      <c r="C120" s="213" t="s">
        <v>193</v>
      </c>
      <c r="D120" s="213" t="s">
        <v>154</v>
      </c>
      <c r="E120" s="214" t="s">
        <v>897</v>
      </c>
      <c r="F120" s="215" t="s">
        <v>898</v>
      </c>
      <c r="G120" s="216" t="s">
        <v>280</v>
      </c>
      <c r="H120" s="217">
        <v>2</v>
      </c>
      <c r="I120" s="218"/>
      <c r="J120" s="219">
        <f>ROUND(I120*H120,2)</f>
        <v>0</v>
      </c>
      <c r="K120" s="215" t="s">
        <v>158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159</v>
      </c>
      <c r="AT120" s="224" t="s">
        <v>154</v>
      </c>
      <c r="AU120" s="224" t="s">
        <v>81</v>
      </c>
      <c r="AY120" s="18" t="s">
        <v>152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159</v>
      </c>
      <c r="BM120" s="224" t="s">
        <v>1156</v>
      </c>
    </row>
    <row r="121" s="2" customFormat="1">
      <c r="A121" s="39"/>
      <c r="B121" s="40"/>
      <c r="C121" s="41"/>
      <c r="D121" s="226" t="s">
        <v>163</v>
      </c>
      <c r="E121" s="41"/>
      <c r="F121" s="227" t="s">
        <v>900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163</v>
      </c>
      <c r="AU121" s="18" t="s">
        <v>81</v>
      </c>
    </row>
    <row r="122" s="13" customFormat="1">
      <c r="A122" s="13"/>
      <c r="B122" s="231"/>
      <c r="C122" s="232"/>
      <c r="D122" s="226" t="s">
        <v>187</v>
      </c>
      <c r="E122" s="233" t="s">
        <v>19</v>
      </c>
      <c r="F122" s="234" t="s">
        <v>1157</v>
      </c>
      <c r="G122" s="232"/>
      <c r="H122" s="235">
        <v>2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187</v>
      </c>
      <c r="AU122" s="241" t="s">
        <v>81</v>
      </c>
      <c r="AV122" s="13" t="s">
        <v>81</v>
      </c>
      <c r="AW122" s="13" t="s">
        <v>33</v>
      </c>
      <c r="AX122" s="13" t="s">
        <v>72</v>
      </c>
      <c r="AY122" s="241" t="s">
        <v>152</v>
      </c>
    </row>
    <row r="123" s="14" customFormat="1">
      <c r="A123" s="14"/>
      <c r="B123" s="242"/>
      <c r="C123" s="243"/>
      <c r="D123" s="226" t="s">
        <v>187</v>
      </c>
      <c r="E123" s="244" t="s">
        <v>19</v>
      </c>
      <c r="F123" s="245" t="s">
        <v>258</v>
      </c>
      <c r="G123" s="243"/>
      <c r="H123" s="246">
        <v>2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2" t="s">
        <v>187</v>
      </c>
      <c r="AU123" s="252" t="s">
        <v>81</v>
      </c>
      <c r="AV123" s="14" t="s">
        <v>159</v>
      </c>
      <c r="AW123" s="14" t="s">
        <v>33</v>
      </c>
      <c r="AX123" s="14" t="s">
        <v>79</v>
      </c>
      <c r="AY123" s="252" t="s">
        <v>152</v>
      </c>
    </row>
    <row r="124" s="12" customFormat="1" ht="22.8" customHeight="1">
      <c r="A124" s="12"/>
      <c r="B124" s="197"/>
      <c r="C124" s="198"/>
      <c r="D124" s="199" t="s">
        <v>71</v>
      </c>
      <c r="E124" s="211" t="s">
        <v>178</v>
      </c>
      <c r="F124" s="211" t="s">
        <v>398</v>
      </c>
      <c r="G124" s="198"/>
      <c r="H124" s="198"/>
      <c r="I124" s="201"/>
      <c r="J124" s="212">
        <f>BK124</f>
        <v>0</v>
      </c>
      <c r="K124" s="198"/>
      <c r="L124" s="203"/>
      <c r="M124" s="204"/>
      <c r="N124" s="205"/>
      <c r="O124" s="205"/>
      <c r="P124" s="206">
        <f>SUM(P125:P150)</f>
        <v>0</v>
      </c>
      <c r="Q124" s="205"/>
      <c r="R124" s="206">
        <f>SUM(R125:R150)</f>
        <v>0.87119999999999997</v>
      </c>
      <c r="S124" s="205"/>
      <c r="T124" s="207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79</v>
      </c>
      <c r="AT124" s="209" t="s">
        <v>71</v>
      </c>
      <c r="AU124" s="209" t="s">
        <v>79</v>
      </c>
      <c r="AY124" s="208" t="s">
        <v>152</v>
      </c>
      <c r="BK124" s="210">
        <f>SUM(BK125:BK150)</f>
        <v>0</v>
      </c>
    </row>
    <row r="125" s="2" customFormat="1" ht="37.8" customHeight="1">
      <c r="A125" s="39"/>
      <c r="B125" s="40"/>
      <c r="C125" s="213" t="s">
        <v>198</v>
      </c>
      <c r="D125" s="213" t="s">
        <v>154</v>
      </c>
      <c r="E125" s="214" t="s">
        <v>436</v>
      </c>
      <c r="F125" s="215" t="s">
        <v>437</v>
      </c>
      <c r="G125" s="216" t="s">
        <v>157</v>
      </c>
      <c r="H125" s="217">
        <v>895</v>
      </c>
      <c r="I125" s="218"/>
      <c r="J125" s="219">
        <f>ROUND(I125*H125,2)</f>
        <v>0</v>
      </c>
      <c r="K125" s="215" t="s">
        <v>158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159</v>
      </c>
      <c r="AT125" s="224" t="s">
        <v>154</v>
      </c>
      <c r="AU125" s="224" t="s">
        <v>81</v>
      </c>
      <c r="AY125" s="18" t="s">
        <v>152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159</v>
      </c>
      <c r="BM125" s="224" t="s">
        <v>1158</v>
      </c>
    </row>
    <row r="126" s="2" customFormat="1">
      <c r="A126" s="39"/>
      <c r="B126" s="40"/>
      <c r="C126" s="41"/>
      <c r="D126" s="226" t="s">
        <v>161</v>
      </c>
      <c r="E126" s="41"/>
      <c r="F126" s="227" t="s">
        <v>439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161</v>
      </c>
      <c r="AU126" s="18" t="s">
        <v>81</v>
      </c>
    </row>
    <row r="127" s="13" customFormat="1">
      <c r="A127" s="13"/>
      <c r="B127" s="231"/>
      <c r="C127" s="232"/>
      <c r="D127" s="226" t="s">
        <v>187</v>
      </c>
      <c r="E127" s="233" t="s">
        <v>19</v>
      </c>
      <c r="F127" s="234" t="s">
        <v>1159</v>
      </c>
      <c r="G127" s="232"/>
      <c r="H127" s="235">
        <v>895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187</v>
      </c>
      <c r="AU127" s="241" t="s">
        <v>81</v>
      </c>
      <c r="AV127" s="13" t="s">
        <v>81</v>
      </c>
      <c r="AW127" s="13" t="s">
        <v>33</v>
      </c>
      <c r="AX127" s="13" t="s">
        <v>79</v>
      </c>
      <c r="AY127" s="241" t="s">
        <v>152</v>
      </c>
    </row>
    <row r="128" s="2" customFormat="1" ht="24.15" customHeight="1">
      <c r="A128" s="39"/>
      <c r="B128" s="40"/>
      <c r="C128" s="213" t="s">
        <v>202</v>
      </c>
      <c r="D128" s="213" t="s">
        <v>154</v>
      </c>
      <c r="E128" s="214" t="s">
        <v>1160</v>
      </c>
      <c r="F128" s="215" t="s">
        <v>1161</v>
      </c>
      <c r="G128" s="216" t="s">
        <v>157</v>
      </c>
      <c r="H128" s="217">
        <v>511</v>
      </c>
      <c r="I128" s="218"/>
      <c r="J128" s="219">
        <f>ROUND(I128*H128,2)</f>
        <v>0</v>
      </c>
      <c r="K128" s="215" t="s">
        <v>158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159</v>
      </c>
      <c r="AT128" s="224" t="s">
        <v>154</v>
      </c>
      <c r="AU128" s="224" t="s">
        <v>81</v>
      </c>
      <c r="AY128" s="18" t="s">
        <v>152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159</v>
      </c>
      <c r="BM128" s="224" t="s">
        <v>1162</v>
      </c>
    </row>
    <row r="129" s="2" customFormat="1">
      <c r="A129" s="39"/>
      <c r="B129" s="40"/>
      <c r="C129" s="41"/>
      <c r="D129" s="226" t="s">
        <v>161</v>
      </c>
      <c r="E129" s="41"/>
      <c r="F129" s="227" t="s">
        <v>439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161</v>
      </c>
      <c r="AU129" s="18" t="s">
        <v>81</v>
      </c>
    </row>
    <row r="130" s="13" customFormat="1">
      <c r="A130" s="13"/>
      <c r="B130" s="231"/>
      <c r="C130" s="232"/>
      <c r="D130" s="226" t="s">
        <v>187</v>
      </c>
      <c r="E130" s="233" t="s">
        <v>19</v>
      </c>
      <c r="F130" s="234" t="s">
        <v>1163</v>
      </c>
      <c r="G130" s="232"/>
      <c r="H130" s="235">
        <v>511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187</v>
      </c>
      <c r="AU130" s="241" t="s">
        <v>81</v>
      </c>
      <c r="AV130" s="13" t="s">
        <v>81</v>
      </c>
      <c r="AW130" s="13" t="s">
        <v>33</v>
      </c>
      <c r="AX130" s="13" t="s">
        <v>79</v>
      </c>
      <c r="AY130" s="241" t="s">
        <v>152</v>
      </c>
    </row>
    <row r="131" s="2" customFormat="1" ht="24.15" customHeight="1">
      <c r="A131" s="39"/>
      <c r="B131" s="40"/>
      <c r="C131" s="213" t="s">
        <v>206</v>
      </c>
      <c r="D131" s="213" t="s">
        <v>154</v>
      </c>
      <c r="E131" s="214" t="s">
        <v>1164</v>
      </c>
      <c r="F131" s="215" t="s">
        <v>1165</v>
      </c>
      <c r="G131" s="216" t="s">
        <v>157</v>
      </c>
      <c r="H131" s="217">
        <v>895</v>
      </c>
      <c r="I131" s="218"/>
      <c r="J131" s="219">
        <f>ROUND(I131*H131,2)</f>
        <v>0</v>
      </c>
      <c r="K131" s="215" t="s">
        <v>158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159</v>
      </c>
      <c r="AT131" s="224" t="s">
        <v>154</v>
      </c>
      <c r="AU131" s="224" t="s">
        <v>81</v>
      </c>
      <c r="AY131" s="18" t="s">
        <v>152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159</v>
      </c>
      <c r="BM131" s="224" t="s">
        <v>1166</v>
      </c>
    </row>
    <row r="132" s="2" customFormat="1">
      <c r="A132" s="39"/>
      <c r="B132" s="40"/>
      <c r="C132" s="41"/>
      <c r="D132" s="226" t="s">
        <v>161</v>
      </c>
      <c r="E132" s="41"/>
      <c r="F132" s="227" t="s">
        <v>432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161</v>
      </c>
      <c r="AU132" s="18" t="s">
        <v>81</v>
      </c>
    </row>
    <row r="133" s="2" customFormat="1">
      <c r="A133" s="39"/>
      <c r="B133" s="40"/>
      <c r="C133" s="41"/>
      <c r="D133" s="226" t="s">
        <v>163</v>
      </c>
      <c r="E133" s="41"/>
      <c r="F133" s="227" t="s">
        <v>1167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163</v>
      </c>
      <c r="AU133" s="18" t="s">
        <v>81</v>
      </c>
    </row>
    <row r="134" s="2" customFormat="1" ht="24.15" customHeight="1">
      <c r="A134" s="39"/>
      <c r="B134" s="40"/>
      <c r="C134" s="213" t="s">
        <v>210</v>
      </c>
      <c r="D134" s="213" t="s">
        <v>154</v>
      </c>
      <c r="E134" s="214" t="s">
        <v>433</v>
      </c>
      <c r="F134" s="215" t="s">
        <v>434</v>
      </c>
      <c r="G134" s="216" t="s">
        <v>157</v>
      </c>
      <c r="H134" s="217">
        <v>1978.788</v>
      </c>
      <c r="I134" s="218"/>
      <c r="J134" s="219">
        <f>ROUND(I134*H134,2)</f>
        <v>0</v>
      </c>
      <c r="K134" s="215" t="s">
        <v>158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159</v>
      </c>
      <c r="AT134" s="224" t="s">
        <v>154</v>
      </c>
      <c r="AU134" s="224" t="s">
        <v>81</v>
      </c>
      <c r="AY134" s="18" t="s">
        <v>152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159</v>
      </c>
      <c r="BM134" s="224" t="s">
        <v>1168</v>
      </c>
    </row>
    <row r="135" s="2" customFormat="1">
      <c r="A135" s="39"/>
      <c r="B135" s="40"/>
      <c r="C135" s="41"/>
      <c r="D135" s="226" t="s">
        <v>163</v>
      </c>
      <c r="E135" s="41"/>
      <c r="F135" s="227" t="s">
        <v>1169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163</v>
      </c>
      <c r="AU135" s="18" t="s">
        <v>81</v>
      </c>
    </row>
    <row r="136" s="13" customFormat="1">
      <c r="A136" s="13"/>
      <c r="B136" s="231"/>
      <c r="C136" s="232"/>
      <c r="D136" s="226" t="s">
        <v>187</v>
      </c>
      <c r="E136" s="233" t="s">
        <v>19</v>
      </c>
      <c r="F136" s="234" t="s">
        <v>1170</v>
      </c>
      <c r="G136" s="232"/>
      <c r="H136" s="235">
        <v>1978.788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187</v>
      </c>
      <c r="AU136" s="241" t="s">
        <v>81</v>
      </c>
      <c r="AV136" s="13" t="s">
        <v>81</v>
      </c>
      <c r="AW136" s="13" t="s">
        <v>33</v>
      </c>
      <c r="AX136" s="13" t="s">
        <v>79</v>
      </c>
      <c r="AY136" s="241" t="s">
        <v>152</v>
      </c>
    </row>
    <row r="137" s="2" customFormat="1" ht="14.4" customHeight="1">
      <c r="A137" s="39"/>
      <c r="B137" s="40"/>
      <c r="C137" s="213" t="s">
        <v>214</v>
      </c>
      <c r="D137" s="213" t="s">
        <v>154</v>
      </c>
      <c r="E137" s="214" t="s">
        <v>1171</v>
      </c>
      <c r="F137" s="215" t="s">
        <v>1172</v>
      </c>
      <c r="G137" s="216" t="s">
        <v>157</v>
      </c>
      <c r="H137" s="217">
        <v>203</v>
      </c>
      <c r="I137" s="218"/>
      <c r="J137" s="219">
        <f>ROUND(I137*H137,2)</f>
        <v>0</v>
      </c>
      <c r="K137" s="215" t="s">
        <v>158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159</v>
      </c>
      <c r="AT137" s="224" t="s">
        <v>154</v>
      </c>
      <c r="AU137" s="224" t="s">
        <v>81</v>
      </c>
      <c r="AY137" s="18" t="s">
        <v>152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159</v>
      </c>
      <c r="BM137" s="224" t="s">
        <v>1173</v>
      </c>
    </row>
    <row r="138" s="2" customFormat="1">
      <c r="A138" s="39"/>
      <c r="B138" s="40"/>
      <c r="C138" s="41"/>
      <c r="D138" s="226" t="s">
        <v>161</v>
      </c>
      <c r="E138" s="41"/>
      <c r="F138" s="227" t="s">
        <v>1174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161</v>
      </c>
      <c r="AU138" s="18" t="s">
        <v>81</v>
      </c>
    </row>
    <row r="139" s="2" customFormat="1">
      <c r="A139" s="39"/>
      <c r="B139" s="40"/>
      <c r="C139" s="41"/>
      <c r="D139" s="226" t="s">
        <v>163</v>
      </c>
      <c r="E139" s="41"/>
      <c r="F139" s="227" t="s">
        <v>1175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163</v>
      </c>
      <c r="AU139" s="18" t="s">
        <v>81</v>
      </c>
    </row>
    <row r="140" s="13" customFormat="1">
      <c r="A140" s="13"/>
      <c r="B140" s="231"/>
      <c r="C140" s="232"/>
      <c r="D140" s="226" t="s">
        <v>187</v>
      </c>
      <c r="E140" s="233" t="s">
        <v>19</v>
      </c>
      <c r="F140" s="234" t="s">
        <v>1176</v>
      </c>
      <c r="G140" s="232"/>
      <c r="H140" s="235">
        <v>93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187</v>
      </c>
      <c r="AU140" s="241" t="s">
        <v>81</v>
      </c>
      <c r="AV140" s="13" t="s">
        <v>81</v>
      </c>
      <c r="AW140" s="13" t="s">
        <v>33</v>
      </c>
      <c r="AX140" s="13" t="s">
        <v>72</v>
      </c>
      <c r="AY140" s="241" t="s">
        <v>152</v>
      </c>
    </row>
    <row r="141" s="13" customFormat="1">
      <c r="A141" s="13"/>
      <c r="B141" s="231"/>
      <c r="C141" s="232"/>
      <c r="D141" s="226" t="s">
        <v>187</v>
      </c>
      <c r="E141" s="233" t="s">
        <v>19</v>
      </c>
      <c r="F141" s="234" t="s">
        <v>1177</v>
      </c>
      <c r="G141" s="232"/>
      <c r="H141" s="235">
        <v>110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187</v>
      </c>
      <c r="AU141" s="241" t="s">
        <v>81</v>
      </c>
      <c r="AV141" s="13" t="s">
        <v>81</v>
      </c>
      <c r="AW141" s="13" t="s">
        <v>33</v>
      </c>
      <c r="AX141" s="13" t="s">
        <v>72</v>
      </c>
      <c r="AY141" s="241" t="s">
        <v>152</v>
      </c>
    </row>
    <row r="142" s="14" customFormat="1">
      <c r="A142" s="14"/>
      <c r="B142" s="242"/>
      <c r="C142" s="243"/>
      <c r="D142" s="226" t="s">
        <v>187</v>
      </c>
      <c r="E142" s="244" t="s">
        <v>19</v>
      </c>
      <c r="F142" s="245" t="s">
        <v>258</v>
      </c>
      <c r="G142" s="243"/>
      <c r="H142" s="246">
        <v>203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187</v>
      </c>
      <c r="AU142" s="252" t="s">
        <v>81</v>
      </c>
      <c r="AV142" s="14" t="s">
        <v>159</v>
      </c>
      <c r="AW142" s="14" t="s">
        <v>33</v>
      </c>
      <c r="AX142" s="14" t="s">
        <v>79</v>
      </c>
      <c r="AY142" s="252" t="s">
        <v>152</v>
      </c>
    </row>
    <row r="143" s="2" customFormat="1" ht="24.15" customHeight="1">
      <c r="A143" s="39"/>
      <c r="B143" s="40"/>
      <c r="C143" s="213" t="s">
        <v>220</v>
      </c>
      <c r="D143" s="213" t="s">
        <v>154</v>
      </c>
      <c r="E143" s="214" t="s">
        <v>404</v>
      </c>
      <c r="F143" s="215" t="s">
        <v>405</v>
      </c>
      <c r="G143" s="216" t="s">
        <v>157</v>
      </c>
      <c r="H143" s="217">
        <v>322.21199999999999</v>
      </c>
      <c r="I143" s="218"/>
      <c r="J143" s="219">
        <f>ROUND(I143*H143,2)</f>
        <v>0</v>
      </c>
      <c r="K143" s="215" t="s">
        <v>158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159</v>
      </c>
      <c r="AT143" s="224" t="s">
        <v>154</v>
      </c>
      <c r="AU143" s="224" t="s">
        <v>81</v>
      </c>
      <c r="AY143" s="18" t="s">
        <v>152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159</v>
      </c>
      <c r="BM143" s="224" t="s">
        <v>1178</v>
      </c>
    </row>
    <row r="144" s="2" customFormat="1">
      <c r="A144" s="39"/>
      <c r="B144" s="40"/>
      <c r="C144" s="41"/>
      <c r="D144" s="226" t="s">
        <v>163</v>
      </c>
      <c r="E144" s="41"/>
      <c r="F144" s="227" t="s">
        <v>1179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163</v>
      </c>
      <c r="AU144" s="18" t="s">
        <v>81</v>
      </c>
    </row>
    <row r="145" s="13" customFormat="1">
      <c r="A145" s="13"/>
      <c r="B145" s="231"/>
      <c r="C145" s="232"/>
      <c r="D145" s="226" t="s">
        <v>187</v>
      </c>
      <c r="E145" s="233" t="s">
        <v>19</v>
      </c>
      <c r="F145" s="234" t="s">
        <v>1180</v>
      </c>
      <c r="G145" s="232"/>
      <c r="H145" s="235">
        <v>322.21199999999999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187</v>
      </c>
      <c r="AU145" s="241" t="s">
        <v>81</v>
      </c>
      <c r="AV145" s="13" t="s">
        <v>81</v>
      </c>
      <c r="AW145" s="13" t="s">
        <v>33</v>
      </c>
      <c r="AX145" s="13" t="s">
        <v>79</v>
      </c>
      <c r="AY145" s="241" t="s">
        <v>152</v>
      </c>
    </row>
    <row r="146" s="2" customFormat="1" ht="24.15" customHeight="1">
      <c r="A146" s="39"/>
      <c r="B146" s="40"/>
      <c r="C146" s="213" t="s">
        <v>8</v>
      </c>
      <c r="D146" s="213" t="s">
        <v>154</v>
      </c>
      <c r="E146" s="214" t="s">
        <v>426</v>
      </c>
      <c r="F146" s="215" t="s">
        <v>427</v>
      </c>
      <c r="G146" s="216" t="s">
        <v>157</v>
      </c>
      <c r="H146" s="217">
        <v>161.106</v>
      </c>
      <c r="I146" s="218"/>
      <c r="J146" s="219">
        <f>ROUND(I146*H146,2)</f>
        <v>0</v>
      </c>
      <c r="K146" s="215" t="s">
        <v>158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159</v>
      </c>
      <c r="AT146" s="224" t="s">
        <v>154</v>
      </c>
      <c r="AU146" s="224" t="s">
        <v>81</v>
      </c>
      <c r="AY146" s="18" t="s">
        <v>152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159</v>
      </c>
      <c r="BM146" s="224" t="s">
        <v>1181</v>
      </c>
    </row>
    <row r="147" s="13" customFormat="1">
      <c r="A147" s="13"/>
      <c r="B147" s="231"/>
      <c r="C147" s="232"/>
      <c r="D147" s="226" t="s">
        <v>187</v>
      </c>
      <c r="E147" s="233" t="s">
        <v>19</v>
      </c>
      <c r="F147" s="234" t="s">
        <v>1182</v>
      </c>
      <c r="G147" s="232"/>
      <c r="H147" s="235">
        <v>161.106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187</v>
      </c>
      <c r="AU147" s="241" t="s">
        <v>81</v>
      </c>
      <c r="AV147" s="13" t="s">
        <v>81</v>
      </c>
      <c r="AW147" s="13" t="s">
        <v>33</v>
      </c>
      <c r="AX147" s="13" t="s">
        <v>79</v>
      </c>
      <c r="AY147" s="241" t="s">
        <v>152</v>
      </c>
    </row>
    <row r="148" s="2" customFormat="1" ht="24.15" customHeight="1">
      <c r="A148" s="39"/>
      <c r="B148" s="40"/>
      <c r="C148" s="213" t="s">
        <v>227</v>
      </c>
      <c r="D148" s="213" t="s">
        <v>154</v>
      </c>
      <c r="E148" s="214" t="s">
        <v>1183</v>
      </c>
      <c r="F148" s="215" t="s">
        <v>1184</v>
      </c>
      <c r="G148" s="216" t="s">
        <v>311</v>
      </c>
      <c r="H148" s="217">
        <v>242</v>
      </c>
      <c r="I148" s="218"/>
      <c r="J148" s="219">
        <f>ROUND(I148*H148,2)</f>
        <v>0</v>
      </c>
      <c r="K148" s="215" t="s">
        <v>158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0.0035999999999999999</v>
      </c>
      <c r="R148" s="222">
        <f>Q148*H148</f>
        <v>0.87119999999999997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159</v>
      </c>
      <c r="AT148" s="224" t="s">
        <v>154</v>
      </c>
      <c r="AU148" s="224" t="s">
        <v>81</v>
      </c>
      <c r="AY148" s="18" t="s">
        <v>152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159</v>
      </c>
      <c r="BM148" s="224" t="s">
        <v>1185</v>
      </c>
    </row>
    <row r="149" s="2" customFormat="1">
      <c r="A149" s="39"/>
      <c r="B149" s="40"/>
      <c r="C149" s="41"/>
      <c r="D149" s="226" t="s">
        <v>161</v>
      </c>
      <c r="E149" s="41"/>
      <c r="F149" s="227" t="s">
        <v>1186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161</v>
      </c>
      <c r="AU149" s="18" t="s">
        <v>81</v>
      </c>
    </row>
    <row r="150" s="13" customFormat="1">
      <c r="A150" s="13"/>
      <c r="B150" s="231"/>
      <c r="C150" s="232"/>
      <c r="D150" s="226" t="s">
        <v>187</v>
      </c>
      <c r="E150" s="233" t="s">
        <v>19</v>
      </c>
      <c r="F150" s="234" t="s">
        <v>1187</v>
      </c>
      <c r="G150" s="232"/>
      <c r="H150" s="235">
        <v>242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187</v>
      </c>
      <c r="AU150" s="241" t="s">
        <v>81</v>
      </c>
      <c r="AV150" s="13" t="s">
        <v>81</v>
      </c>
      <c r="AW150" s="13" t="s">
        <v>33</v>
      </c>
      <c r="AX150" s="13" t="s">
        <v>79</v>
      </c>
      <c r="AY150" s="241" t="s">
        <v>152</v>
      </c>
    </row>
    <row r="151" s="12" customFormat="1" ht="22.8" customHeight="1">
      <c r="A151" s="12"/>
      <c r="B151" s="197"/>
      <c r="C151" s="198"/>
      <c r="D151" s="199" t="s">
        <v>71</v>
      </c>
      <c r="E151" s="211" t="s">
        <v>1188</v>
      </c>
      <c r="F151" s="211" t="s">
        <v>1189</v>
      </c>
      <c r="G151" s="198"/>
      <c r="H151" s="198"/>
      <c r="I151" s="201"/>
      <c r="J151" s="212">
        <f>BK151</f>
        <v>0</v>
      </c>
      <c r="K151" s="198"/>
      <c r="L151" s="203"/>
      <c r="M151" s="204"/>
      <c r="N151" s="205"/>
      <c r="O151" s="205"/>
      <c r="P151" s="206">
        <f>SUM(P152:P210)</f>
        <v>0</v>
      </c>
      <c r="Q151" s="205"/>
      <c r="R151" s="206">
        <f>SUM(R152:R210)</f>
        <v>17.712811310000003</v>
      </c>
      <c r="S151" s="205"/>
      <c r="T151" s="207">
        <f>SUM(T152:T210)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8" t="s">
        <v>79</v>
      </c>
      <c r="AT151" s="209" t="s">
        <v>71</v>
      </c>
      <c r="AU151" s="209" t="s">
        <v>79</v>
      </c>
      <c r="AY151" s="208" t="s">
        <v>152</v>
      </c>
      <c r="BK151" s="210">
        <f>SUM(BK152:BK210)</f>
        <v>0</v>
      </c>
    </row>
    <row r="152" s="2" customFormat="1" ht="14.4" customHeight="1">
      <c r="A152" s="39"/>
      <c r="B152" s="40"/>
      <c r="C152" s="213" t="s">
        <v>231</v>
      </c>
      <c r="D152" s="213" t="s">
        <v>154</v>
      </c>
      <c r="E152" s="214" t="s">
        <v>1190</v>
      </c>
      <c r="F152" s="215" t="s">
        <v>1191</v>
      </c>
      <c r="G152" s="216" t="s">
        <v>157</v>
      </c>
      <c r="H152" s="217">
        <v>535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159</v>
      </c>
      <c r="AT152" s="224" t="s">
        <v>154</v>
      </c>
      <c r="AU152" s="224" t="s">
        <v>81</v>
      </c>
      <c r="AY152" s="18" t="s">
        <v>152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159</v>
      </c>
      <c r="BM152" s="224" t="s">
        <v>1192</v>
      </c>
    </row>
    <row r="153" s="2" customFormat="1">
      <c r="A153" s="39"/>
      <c r="B153" s="40"/>
      <c r="C153" s="41"/>
      <c r="D153" s="226" t="s">
        <v>163</v>
      </c>
      <c r="E153" s="41"/>
      <c r="F153" s="227" t="s">
        <v>1193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163</v>
      </c>
      <c r="AU153" s="18" t="s">
        <v>81</v>
      </c>
    </row>
    <row r="154" s="13" customFormat="1">
      <c r="A154" s="13"/>
      <c r="B154" s="231"/>
      <c r="C154" s="232"/>
      <c r="D154" s="226" t="s">
        <v>187</v>
      </c>
      <c r="E154" s="233" t="s">
        <v>19</v>
      </c>
      <c r="F154" s="234" t="s">
        <v>1194</v>
      </c>
      <c r="G154" s="232"/>
      <c r="H154" s="235">
        <v>535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187</v>
      </c>
      <c r="AU154" s="241" t="s">
        <v>81</v>
      </c>
      <c r="AV154" s="13" t="s">
        <v>81</v>
      </c>
      <c r="AW154" s="13" t="s">
        <v>33</v>
      </c>
      <c r="AX154" s="13" t="s">
        <v>79</v>
      </c>
      <c r="AY154" s="241" t="s">
        <v>152</v>
      </c>
    </row>
    <row r="155" s="2" customFormat="1" ht="24.15" customHeight="1">
      <c r="A155" s="39"/>
      <c r="B155" s="40"/>
      <c r="C155" s="213" t="s">
        <v>236</v>
      </c>
      <c r="D155" s="213" t="s">
        <v>154</v>
      </c>
      <c r="E155" s="214" t="s">
        <v>1195</v>
      </c>
      <c r="F155" s="215" t="s">
        <v>1196</v>
      </c>
      <c r="G155" s="216" t="s">
        <v>252</v>
      </c>
      <c r="H155" s="217">
        <v>4.7510000000000003</v>
      </c>
      <c r="I155" s="218"/>
      <c r="J155" s="219">
        <f>ROUND(I155*H155,2)</f>
        <v>0</v>
      </c>
      <c r="K155" s="215" t="s">
        <v>158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1.01508</v>
      </c>
      <c r="R155" s="222">
        <f>Q155*H155</f>
        <v>4.82264508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159</v>
      </c>
      <c r="AT155" s="224" t="s">
        <v>154</v>
      </c>
      <c r="AU155" s="224" t="s">
        <v>81</v>
      </c>
      <c r="AY155" s="18" t="s">
        <v>152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159</v>
      </c>
      <c r="BM155" s="224" t="s">
        <v>1197</v>
      </c>
    </row>
    <row r="156" s="2" customFormat="1">
      <c r="A156" s="39"/>
      <c r="B156" s="40"/>
      <c r="C156" s="41"/>
      <c r="D156" s="226" t="s">
        <v>163</v>
      </c>
      <c r="E156" s="41"/>
      <c r="F156" s="227" t="s">
        <v>1198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163</v>
      </c>
      <c r="AU156" s="18" t="s">
        <v>81</v>
      </c>
    </row>
    <row r="157" s="13" customFormat="1">
      <c r="A157" s="13"/>
      <c r="B157" s="231"/>
      <c r="C157" s="232"/>
      <c r="D157" s="226" t="s">
        <v>187</v>
      </c>
      <c r="E157" s="233" t="s">
        <v>19</v>
      </c>
      <c r="F157" s="234" t="s">
        <v>1199</v>
      </c>
      <c r="G157" s="232"/>
      <c r="H157" s="235">
        <v>4.7510000000000003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187</v>
      </c>
      <c r="AU157" s="241" t="s">
        <v>81</v>
      </c>
      <c r="AV157" s="13" t="s">
        <v>81</v>
      </c>
      <c r="AW157" s="13" t="s">
        <v>33</v>
      </c>
      <c r="AX157" s="13" t="s">
        <v>79</v>
      </c>
      <c r="AY157" s="241" t="s">
        <v>152</v>
      </c>
    </row>
    <row r="158" s="2" customFormat="1" ht="14.4" customHeight="1">
      <c r="A158" s="39"/>
      <c r="B158" s="40"/>
      <c r="C158" s="213" t="s">
        <v>240</v>
      </c>
      <c r="D158" s="213" t="s">
        <v>154</v>
      </c>
      <c r="E158" s="214" t="s">
        <v>1200</v>
      </c>
      <c r="F158" s="215" t="s">
        <v>1201</v>
      </c>
      <c r="G158" s="216" t="s">
        <v>157</v>
      </c>
      <c r="H158" s="217">
        <v>535</v>
      </c>
      <c r="I158" s="218"/>
      <c r="J158" s="219">
        <f>ROUND(I158*H158,2)</f>
        <v>0</v>
      </c>
      <c r="K158" s="215" t="s">
        <v>158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4.0000000000000003E-05</v>
      </c>
      <c r="R158" s="222">
        <f>Q158*H158</f>
        <v>0.021400000000000002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159</v>
      </c>
      <c r="AT158" s="224" t="s">
        <v>154</v>
      </c>
      <c r="AU158" s="224" t="s">
        <v>81</v>
      </c>
      <c r="AY158" s="18" t="s">
        <v>152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159</v>
      </c>
      <c r="BM158" s="224" t="s">
        <v>1202</v>
      </c>
    </row>
    <row r="159" s="2" customFormat="1">
      <c r="A159" s="39"/>
      <c r="B159" s="40"/>
      <c r="C159" s="41"/>
      <c r="D159" s="226" t="s">
        <v>161</v>
      </c>
      <c r="E159" s="41"/>
      <c r="F159" s="227" t="s">
        <v>1203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161</v>
      </c>
      <c r="AU159" s="18" t="s">
        <v>81</v>
      </c>
    </row>
    <row r="160" s="2" customFormat="1" ht="24.15" customHeight="1">
      <c r="A160" s="39"/>
      <c r="B160" s="40"/>
      <c r="C160" s="213" t="s">
        <v>246</v>
      </c>
      <c r="D160" s="213" t="s">
        <v>154</v>
      </c>
      <c r="E160" s="214" t="s">
        <v>1204</v>
      </c>
      <c r="F160" s="215" t="s">
        <v>1205</v>
      </c>
      <c r="G160" s="216" t="s">
        <v>311</v>
      </c>
      <c r="H160" s="217">
        <v>175.91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1.0000000000000001E-05</v>
      </c>
      <c r="R160" s="222">
        <f>Q160*H160</f>
        <v>0.0017591000000000002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159</v>
      </c>
      <c r="AT160" s="224" t="s">
        <v>154</v>
      </c>
      <c r="AU160" s="224" t="s">
        <v>81</v>
      </c>
      <c r="AY160" s="18" t="s">
        <v>152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159</v>
      </c>
      <c r="BM160" s="224" t="s">
        <v>1206</v>
      </c>
    </row>
    <row r="161" s="13" customFormat="1">
      <c r="A161" s="13"/>
      <c r="B161" s="231"/>
      <c r="C161" s="232"/>
      <c r="D161" s="226" t="s">
        <v>187</v>
      </c>
      <c r="E161" s="233" t="s">
        <v>19</v>
      </c>
      <c r="F161" s="234" t="s">
        <v>1207</v>
      </c>
      <c r="G161" s="232"/>
      <c r="H161" s="235">
        <v>175.91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187</v>
      </c>
      <c r="AU161" s="241" t="s">
        <v>81</v>
      </c>
      <c r="AV161" s="13" t="s">
        <v>81</v>
      </c>
      <c r="AW161" s="13" t="s">
        <v>33</v>
      </c>
      <c r="AX161" s="13" t="s">
        <v>79</v>
      </c>
      <c r="AY161" s="241" t="s">
        <v>152</v>
      </c>
    </row>
    <row r="162" s="2" customFormat="1" ht="37.8" customHeight="1">
      <c r="A162" s="39"/>
      <c r="B162" s="40"/>
      <c r="C162" s="213" t="s">
        <v>7</v>
      </c>
      <c r="D162" s="213" t="s">
        <v>154</v>
      </c>
      <c r="E162" s="214" t="s">
        <v>1208</v>
      </c>
      <c r="F162" s="215" t="s">
        <v>1209</v>
      </c>
      <c r="G162" s="216" t="s">
        <v>311</v>
      </c>
      <c r="H162" s="217">
        <v>295.91000000000003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0.00021000000000000001</v>
      </c>
      <c r="R162" s="222">
        <f>Q162*H162</f>
        <v>0.062141100000000005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159</v>
      </c>
      <c r="AT162" s="224" t="s">
        <v>154</v>
      </c>
      <c r="AU162" s="224" t="s">
        <v>81</v>
      </c>
      <c r="AY162" s="18" t="s">
        <v>152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159</v>
      </c>
      <c r="BM162" s="224" t="s">
        <v>1210</v>
      </c>
    </row>
    <row r="163" s="13" customFormat="1">
      <c r="A163" s="13"/>
      <c r="B163" s="231"/>
      <c r="C163" s="232"/>
      <c r="D163" s="226" t="s">
        <v>187</v>
      </c>
      <c r="E163" s="233" t="s">
        <v>19</v>
      </c>
      <c r="F163" s="234" t="s">
        <v>1211</v>
      </c>
      <c r="G163" s="232"/>
      <c r="H163" s="235">
        <v>175.91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187</v>
      </c>
      <c r="AU163" s="241" t="s">
        <v>81</v>
      </c>
      <c r="AV163" s="13" t="s">
        <v>81</v>
      </c>
      <c r="AW163" s="13" t="s">
        <v>33</v>
      </c>
      <c r="AX163" s="13" t="s">
        <v>72</v>
      </c>
      <c r="AY163" s="241" t="s">
        <v>152</v>
      </c>
    </row>
    <row r="164" s="13" customFormat="1">
      <c r="A164" s="13"/>
      <c r="B164" s="231"/>
      <c r="C164" s="232"/>
      <c r="D164" s="226" t="s">
        <v>187</v>
      </c>
      <c r="E164" s="233" t="s">
        <v>19</v>
      </c>
      <c r="F164" s="234" t="s">
        <v>1212</v>
      </c>
      <c r="G164" s="232"/>
      <c r="H164" s="235">
        <v>42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187</v>
      </c>
      <c r="AU164" s="241" t="s">
        <v>81</v>
      </c>
      <c r="AV164" s="13" t="s">
        <v>81</v>
      </c>
      <c r="AW164" s="13" t="s">
        <v>33</v>
      </c>
      <c r="AX164" s="13" t="s">
        <v>72</v>
      </c>
      <c r="AY164" s="241" t="s">
        <v>152</v>
      </c>
    </row>
    <row r="165" s="13" customFormat="1">
      <c r="A165" s="13"/>
      <c r="B165" s="231"/>
      <c r="C165" s="232"/>
      <c r="D165" s="226" t="s">
        <v>187</v>
      </c>
      <c r="E165" s="233" t="s">
        <v>19</v>
      </c>
      <c r="F165" s="234" t="s">
        <v>1213</v>
      </c>
      <c r="G165" s="232"/>
      <c r="H165" s="235">
        <v>78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187</v>
      </c>
      <c r="AU165" s="241" t="s">
        <v>81</v>
      </c>
      <c r="AV165" s="13" t="s">
        <v>81</v>
      </c>
      <c r="AW165" s="13" t="s">
        <v>33</v>
      </c>
      <c r="AX165" s="13" t="s">
        <v>72</v>
      </c>
      <c r="AY165" s="241" t="s">
        <v>152</v>
      </c>
    </row>
    <row r="166" s="14" customFormat="1">
      <c r="A166" s="14"/>
      <c r="B166" s="242"/>
      <c r="C166" s="243"/>
      <c r="D166" s="226" t="s">
        <v>187</v>
      </c>
      <c r="E166" s="244" t="s">
        <v>19</v>
      </c>
      <c r="F166" s="245" t="s">
        <v>258</v>
      </c>
      <c r="G166" s="243"/>
      <c r="H166" s="246">
        <v>295.90999999999997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187</v>
      </c>
      <c r="AU166" s="252" t="s">
        <v>81</v>
      </c>
      <c r="AV166" s="14" t="s">
        <v>159</v>
      </c>
      <c r="AW166" s="14" t="s">
        <v>33</v>
      </c>
      <c r="AX166" s="14" t="s">
        <v>79</v>
      </c>
      <c r="AY166" s="252" t="s">
        <v>152</v>
      </c>
    </row>
    <row r="167" s="2" customFormat="1" ht="14.4" customHeight="1">
      <c r="A167" s="39"/>
      <c r="B167" s="40"/>
      <c r="C167" s="256" t="s">
        <v>259</v>
      </c>
      <c r="D167" s="256" t="s">
        <v>387</v>
      </c>
      <c r="E167" s="257" t="s">
        <v>1214</v>
      </c>
      <c r="F167" s="258" t="s">
        <v>1215</v>
      </c>
      <c r="G167" s="259" t="s">
        <v>311</v>
      </c>
      <c r="H167" s="260">
        <v>175.91</v>
      </c>
      <c r="I167" s="261"/>
      <c r="J167" s="262">
        <f>ROUND(I167*H167,2)</f>
        <v>0</v>
      </c>
      <c r="K167" s="258" t="s">
        <v>158</v>
      </c>
      <c r="L167" s="263"/>
      <c r="M167" s="264" t="s">
        <v>19</v>
      </c>
      <c r="N167" s="265" t="s">
        <v>43</v>
      </c>
      <c r="O167" s="85"/>
      <c r="P167" s="222">
        <f>O167*H167</f>
        <v>0</v>
      </c>
      <c r="Q167" s="222">
        <v>2.0000000000000002E-05</v>
      </c>
      <c r="R167" s="222">
        <f>Q167*H167</f>
        <v>0.0035182000000000004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193</v>
      </c>
      <c r="AT167" s="224" t="s">
        <v>387</v>
      </c>
      <c r="AU167" s="224" t="s">
        <v>81</v>
      </c>
      <c r="AY167" s="18" t="s">
        <v>152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159</v>
      </c>
      <c r="BM167" s="224" t="s">
        <v>1216</v>
      </c>
    </row>
    <row r="168" s="13" customFormat="1">
      <c r="A168" s="13"/>
      <c r="B168" s="231"/>
      <c r="C168" s="232"/>
      <c r="D168" s="226" t="s">
        <v>187</v>
      </c>
      <c r="E168" s="233" t="s">
        <v>19</v>
      </c>
      <c r="F168" s="234" t="s">
        <v>1207</v>
      </c>
      <c r="G168" s="232"/>
      <c r="H168" s="235">
        <v>175.91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187</v>
      </c>
      <c r="AU168" s="241" t="s">
        <v>81</v>
      </c>
      <c r="AV168" s="13" t="s">
        <v>81</v>
      </c>
      <c r="AW168" s="13" t="s">
        <v>33</v>
      </c>
      <c r="AX168" s="13" t="s">
        <v>79</v>
      </c>
      <c r="AY168" s="241" t="s">
        <v>152</v>
      </c>
    </row>
    <row r="169" s="2" customFormat="1" ht="14.4" customHeight="1">
      <c r="A169" s="39"/>
      <c r="B169" s="40"/>
      <c r="C169" s="256" t="s">
        <v>266</v>
      </c>
      <c r="D169" s="256" t="s">
        <v>387</v>
      </c>
      <c r="E169" s="257" t="s">
        <v>1217</v>
      </c>
      <c r="F169" s="258" t="s">
        <v>1218</v>
      </c>
      <c r="G169" s="259" t="s">
        <v>311</v>
      </c>
      <c r="H169" s="260">
        <v>240</v>
      </c>
      <c r="I169" s="261"/>
      <c r="J169" s="262">
        <f>ROUND(I169*H169,2)</f>
        <v>0</v>
      </c>
      <c r="K169" s="258" t="s">
        <v>158</v>
      </c>
      <c r="L169" s="263"/>
      <c r="M169" s="264" t="s">
        <v>19</v>
      </c>
      <c r="N169" s="265" t="s">
        <v>43</v>
      </c>
      <c r="O169" s="85"/>
      <c r="P169" s="222">
        <f>O169*H169</f>
        <v>0</v>
      </c>
      <c r="Q169" s="222">
        <v>2.0000000000000002E-05</v>
      </c>
      <c r="R169" s="222">
        <f>Q169*H169</f>
        <v>0.0048000000000000004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193</v>
      </c>
      <c r="AT169" s="224" t="s">
        <v>387</v>
      </c>
      <c r="AU169" s="224" t="s">
        <v>81</v>
      </c>
      <c r="AY169" s="18" t="s">
        <v>152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159</v>
      </c>
      <c r="BM169" s="224" t="s">
        <v>1219</v>
      </c>
    </row>
    <row r="170" s="13" customFormat="1">
      <c r="A170" s="13"/>
      <c r="B170" s="231"/>
      <c r="C170" s="232"/>
      <c r="D170" s="226" t="s">
        <v>187</v>
      </c>
      <c r="E170" s="233" t="s">
        <v>19</v>
      </c>
      <c r="F170" s="234" t="s">
        <v>1220</v>
      </c>
      <c r="G170" s="232"/>
      <c r="H170" s="235">
        <v>156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187</v>
      </c>
      <c r="AU170" s="241" t="s">
        <v>81</v>
      </c>
      <c r="AV170" s="13" t="s">
        <v>81</v>
      </c>
      <c r="AW170" s="13" t="s">
        <v>33</v>
      </c>
      <c r="AX170" s="13" t="s">
        <v>72</v>
      </c>
      <c r="AY170" s="241" t="s">
        <v>152</v>
      </c>
    </row>
    <row r="171" s="13" customFormat="1">
      <c r="A171" s="13"/>
      <c r="B171" s="231"/>
      <c r="C171" s="232"/>
      <c r="D171" s="226" t="s">
        <v>187</v>
      </c>
      <c r="E171" s="233" t="s">
        <v>19</v>
      </c>
      <c r="F171" s="234" t="s">
        <v>1221</v>
      </c>
      <c r="G171" s="232"/>
      <c r="H171" s="235">
        <v>84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187</v>
      </c>
      <c r="AU171" s="241" t="s">
        <v>81</v>
      </c>
      <c r="AV171" s="13" t="s">
        <v>81</v>
      </c>
      <c r="AW171" s="13" t="s">
        <v>33</v>
      </c>
      <c r="AX171" s="13" t="s">
        <v>72</v>
      </c>
      <c r="AY171" s="241" t="s">
        <v>152</v>
      </c>
    </row>
    <row r="172" s="14" customFormat="1">
      <c r="A172" s="14"/>
      <c r="B172" s="242"/>
      <c r="C172" s="243"/>
      <c r="D172" s="226" t="s">
        <v>187</v>
      </c>
      <c r="E172" s="244" t="s">
        <v>19</v>
      </c>
      <c r="F172" s="245" t="s">
        <v>258</v>
      </c>
      <c r="G172" s="243"/>
      <c r="H172" s="246">
        <v>240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187</v>
      </c>
      <c r="AU172" s="252" t="s">
        <v>81</v>
      </c>
      <c r="AV172" s="14" t="s">
        <v>159</v>
      </c>
      <c r="AW172" s="14" t="s">
        <v>33</v>
      </c>
      <c r="AX172" s="14" t="s">
        <v>79</v>
      </c>
      <c r="AY172" s="252" t="s">
        <v>152</v>
      </c>
    </row>
    <row r="173" s="2" customFormat="1" ht="14.4" customHeight="1">
      <c r="A173" s="39"/>
      <c r="B173" s="40"/>
      <c r="C173" s="256" t="s">
        <v>271</v>
      </c>
      <c r="D173" s="256" t="s">
        <v>387</v>
      </c>
      <c r="E173" s="257" t="s">
        <v>1222</v>
      </c>
      <c r="F173" s="258" t="s">
        <v>1223</v>
      </c>
      <c r="G173" s="259" t="s">
        <v>1224</v>
      </c>
      <c r="H173" s="260">
        <v>29.591000000000001</v>
      </c>
      <c r="I173" s="261"/>
      <c r="J173" s="262">
        <f>ROUND(I173*H173,2)</f>
        <v>0</v>
      </c>
      <c r="K173" s="258" t="s">
        <v>158</v>
      </c>
      <c r="L173" s="263"/>
      <c r="M173" s="264" t="s">
        <v>19</v>
      </c>
      <c r="N173" s="265" t="s">
        <v>43</v>
      </c>
      <c r="O173" s="85"/>
      <c r="P173" s="222">
        <f>O173*H173</f>
        <v>0</v>
      </c>
      <c r="Q173" s="222">
        <v>0.0011299999999999999</v>
      </c>
      <c r="R173" s="222">
        <f>Q173*H173</f>
        <v>0.033437830000000002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193</v>
      </c>
      <c r="AT173" s="224" t="s">
        <v>387</v>
      </c>
      <c r="AU173" s="224" t="s">
        <v>81</v>
      </c>
      <c r="AY173" s="18" t="s">
        <v>152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159</v>
      </c>
      <c r="BM173" s="224" t="s">
        <v>1225</v>
      </c>
    </row>
    <row r="174" s="13" customFormat="1">
      <c r="A174" s="13"/>
      <c r="B174" s="231"/>
      <c r="C174" s="232"/>
      <c r="D174" s="226" t="s">
        <v>187</v>
      </c>
      <c r="E174" s="233" t="s">
        <v>19</v>
      </c>
      <c r="F174" s="234" t="s">
        <v>1226</v>
      </c>
      <c r="G174" s="232"/>
      <c r="H174" s="235">
        <v>17.591000000000001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187</v>
      </c>
      <c r="AU174" s="241" t="s">
        <v>81</v>
      </c>
      <c r="AV174" s="13" t="s">
        <v>81</v>
      </c>
      <c r="AW174" s="13" t="s">
        <v>33</v>
      </c>
      <c r="AX174" s="13" t="s">
        <v>72</v>
      </c>
      <c r="AY174" s="241" t="s">
        <v>152</v>
      </c>
    </row>
    <row r="175" s="13" customFormat="1">
      <c r="A175" s="13"/>
      <c r="B175" s="231"/>
      <c r="C175" s="232"/>
      <c r="D175" s="226" t="s">
        <v>187</v>
      </c>
      <c r="E175" s="233" t="s">
        <v>19</v>
      </c>
      <c r="F175" s="234" t="s">
        <v>1227</v>
      </c>
      <c r="G175" s="232"/>
      <c r="H175" s="235">
        <v>4.2000000000000002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187</v>
      </c>
      <c r="AU175" s="241" t="s">
        <v>81</v>
      </c>
      <c r="AV175" s="13" t="s">
        <v>81</v>
      </c>
      <c r="AW175" s="13" t="s">
        <v>33</v>
      </c>
      <c r="AX175" s="13" t="s">
        <v>72</v>
      </c>
      <c r="AY175" s="241" t="s">
        <v>152</v>
      </c>
    </row>
    <row r="176" s="13" customFormat="1">
      <c r="A176" s="13"/>
      <c r="B176" s="231"/>
      <c r="C176" s="232"/>
      <c r="D176" s="226" t="s">
        <v>187</v>
      </c>
      <c r="E176" s="233" t="s">
        <v>19</v>
      </c>
      <c r="F176" s="234" t="s">
        <v>1228</v>
      </c>
      <c r="G176" s="232"/>
      <c r="H176" s="235">
        <v>7.7999999999999998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187</v>
      </c>
      <c r="AU176" s="241" t="s">
        <v>81</v>
      </c>
      <c r="AV176" s="13" t="s">
        <v>81</v>
      </c>
      <c r="AW176" s="13" t="s">
        <v>33</v>
      </c>
      <c r="AX176" s="13" t="s">
        <v>72</v>
      </c>
      <c r="AY176" s="241" t="s">
        <v>152</v>
      </c>
    </row>
    <row r="177" s="14" customFormat="1">
      <c r="A177" s="14"/>
      <c r="B177" s="242"/>
      <c r="C177" s="243"/>
      <c r="D177" s="226" t="s">
        <v>187</v>
      </c>
      <c r="E177" s="244" t="s">
        <v>19</v>
      </c>
      <c r="F177" s="245" t="s">
        <v>258</v>
      </c>
      <c r="G177" s="243"/>
      <c r="H177" s="246">
        <v>29.591000000000001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187</v>
      </c>
      <c r="AU177" s="252" t="s">
        <v>81</v>
      </c>
      <c r="AV177" s="14" t="s">
        <v>159</v>
      </c>
      <c r="AW177" s="14" t="s">
        <v>33</v>
      </c>
      <c r="AX177" s="14" t="s">
        <v>79</v>
      </c>
      <c r="AY177" s="252" t="s">
        <v>152</v>
      </c>
    </row>
    <row r="178" s="2" customFormat="1" ht="24.15" customHeight="1">
      <c r="A178" s="39"/>
      <c r="B178" s="40"/>
      <c r="C178" s="256" t="s">
        <v>277</v>
      </c>
      <c r="D178" s="256" t="s">
        <v>387</v>
      </c>
      <c r="E178" s="257" t="s">
        <v>1229</v>
      </c>
      <c r="F178" s="258" t="s">
        <v>1230</v>
      </c>
      <c r="G178" s="259" t="s">
        <v>311</v>
      </c>
      <c r="H178" s="260">
        <v>295.91000000000003</v>
      </c>
      <c r="I178" s="261"/>
      <c r="J178" s="262">
        <f>ROUND(I178*H178,2)</f>
        <v>0</v>
      </c>
      <c r="K178" s="258" t="s">
        <v>158</v>
      </c>
      <c r="L178" s="263"/>
      <c r="M178" s="264" t="s">
        <v>19</v>
      </c>
      <c r="N178" s="265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193</v>
      </c>
      <c r="AT178" s="224" t="s">
        <v>387</v>
      </c>
      <c r="AU178" s="224" t="s">
        <v>81</v>
      </c>
      <c r="AY178" s="18" t="s">
        <v>152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159</v>
      </c>
      <c r="BM178" s="224" t="s">
        <v>1231</v>
      </c>
    </row>
    <row r="179" s="13" customFormat="1">
      <c r="A179" s="13"/>
      <c r="B179" s="231"/>
      <c r="C179" s="232"/>
      <c r="D179" s="226" t="s">
        <v>187</v>
      </c>
      <c r="E179" s="233" t="s">
        <v>19</v>
      </c>
      <c r="F179" s="234" t="s">
        <v>1211</v>
      </c>
      <c r="G179" s="232"/>
      <c r="H179" s="235">
        <v>175.91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187</v>
      </c>
      <c r="AU179" s="241" t="s">
        <v>81</v>
      </c>
      <c r="AV179" s="13" t="s">
        <v>81</v>
      </c>
      <c r="AW179" s="13" t="s">
        <v>33</v>
      </c>
      <c r="AX179" s="13" t="s">
        <v>72</v>
      </c>
      <c r="AY179" s="241" t="s">
        <v>152</v>
      </c>
    </row>
    <row r="180" s="13" customFormat="1">
      <c r="A180" s="13"/>
      <c r="B180" s="231"/>
      <c r="C180" s="232"/>
      <c r="D180" s="226" t="s">
        <v>187</v>
      </c>
      <c r="E180" s="233" t="s">
        <v>19</v>
      </c>
      <c r="F180" s="234" t="s">
        <v>1212</v>
      </c>
      <c r="G180" s="232"/>
      <c r="H180" s="235">
        <v>42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187</v>
      </c>
      <c r="AU180" s="241" t="s">
        <v>81</v>
      </c>
      <c r="AV180" s="13" t="s">
        <v>81</v>
      </c>
      <c r="AW180" s="13" t="s">
        <v>33</v>
      </c>
      <c r="AX180" s="13" t="s">
        <v>72</v>
      </c>
      <c r="AY180" s="241" t="s">
        <v>152</v>
      </c>
    </row>
    <row r="181" s="13" customFormat="1">
      <c r="A181" s="13"/>
      <c r="B181" s="231"/>
      <c r="C181" s="232"/>
      <c r="D181" s="226" t="s">
        <v>187</v>
      </c>
      <c r="E181" s="233" t="s">
        <v>19</v>
      </c>
      <c r="F181" s="234" t="s">
        <v>1213</v>
      </c>
      <c r="G181" s="232"/>
      <c r="H181" s="235">
        <v>78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187</v>
      </c>
      <c r="AU181" s="241" t="s">
        <v>81</v>
      </c>
      <c r="AV181" s="13" t="s">
        <v>81</v>
      </c>
      <c r="AW181" s="13" t="s">
        <v>33</v>
      </c>
      <c r="AX181" s="13" t="s">
        <v>72</v>
      </c>
      <c r="AY181" s="241" t="s">
        <v>152</v>
      </c>
    </row>
    <row r="182" s="14" customFormat="1">
      <c r="A182" s="14"/>
      <c r="B182" s="242"/>
      <c r="C182" s="243"/>
      <c r="D182" s="226" t="s">
        <v>187</v>
      </c>
      <c r="E182" s="244" t="s">
        <v>19</v>
      </c>
      <c r="F182" s="245" t="s">
        <v>258</v>
      </c>
      <c r="G182" s="243"/>
      <c r="H182" s="246">
        <v>295.90999999999997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187</v>
      </c>
      <c r="AU182" s="252" t="s">
        <v>81</v>
      </c>
      <c r="AV182" s="14" t="s">
        <v>159</v>
      </c>
      <c r="AW182" s="14" t="s">
        <v>33</v>
      </c>
      <c r="AX182" s="14" t="s">
        <v>79</v>
      </c>
      <c r="AY182" s="252" t="s">
        <v>152</v>
      </c>
    </row>
    <row r="183" s="2" customFormat="1" ht="24.15" customHeight="1">
      <c r="A183" s="39"/>
      <c r="B183" s="40"/>
      <c r="C183" s="213" t="s">
        <v>290</v>
      </c>
      <c r="D183" s="213" t="s">
        <v>154</v>
      </c>
      <c r="E183" s="214" t="s">
        <v>1232</v>
      </c>
      <c r="F183" s="215" t="s">
        <v>1233</v>
      </c>
      <c r="G183" s="216" t="s">
        <v>157</v>
      </c>
      <c r="H183" s="217">
        <v>532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227</v>
      </c>
      <c r="AT183" s="224" t="s">
        <v>154</v>
      </c>
      <c r="AU183" s="224" t="s">
        <v>81</v>
      </c>
      <c r="AY183" s="18" t="s">
        <v>152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227</v>
      </c>
      <c r="BM183" s="224" t="s">
        <v>1234</v>
      </c>
    </row>
    <row r="184" s="13" customFormat="1">
      <c r="A184" s="13"/>
      <c r="B184" s="231"/>
      <c r="C184" s="232"/>
      <c r="D184" s="226" t="s">
        <v>187</v>
      </c>
      <c r="E184" s="233" t="s">
        <v>19</v>
      </c>
      <c r="F184" s="234" t="s">
        <v>1235</v>
      </c>
      <c r="G184" s="232"/>
      <c r="H184" s="235">
        <v>532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187</v>
      </c>
      <c r="AU184" s="241" t="s">
        <v>81</v>
      </c>
      <c r="AV184" s="13" t="s">
        <v>81</v>
      </c>
      <c r="AW184" s="13" t="s">
        <v>33</v>
      </c>
      <c r="AX184" s="13" t="s">
        <v>79</v>
      </c>
      <c r="AY184" s="241" t="s">
        <v>152</v>
      </c>
    </row>
    <row r="185" s="2" customFormat="1" ht="24.15" customHeight="1">
      <c r="A185" s="39"/>
      <c r="B185" s="40"/>
      <c r="C185" s="256" t="s">
        <v>295</v>
      </c>
      <c r="D185" s="256" t="s">
        <v>387</v>
      </c>
      <c r="E185" s="257" t="s">
        <v>1236</v>
      </c>
      <c r="F185" s="258" t="s">
        <v>1237</v>
      </c>
      <c r="G185" s="259" t="s">
        <v>157</v>
      </c>
      <c r="H185" s="260">
        <v>576.20000000000005</v>
      </c>
      <c r="I185" s="261"/>
      <c r="J185" s="262">
        <f>ROUND(I185*H185,2)</f>
        <v>0</v>
      </c>
      <c r="K185" s="258" t="s">
        <v>19</v>
      </c>
      <c r="L185" s="263"/>
      <c r="M185" s="264" t="s">
        <v>19</v>
      </c>
      <c r="N185" s="265" t="s">
        <v>43</v>
      </c>
      <c r="O185" s="85"/>
      <c r="P185" s="222">
        <f>O185*H185</f>
        <v>0</v>
      </c>
      <c r="Q185" s="222">
        <v>0.00050000000000000001</v>
      </c>
      <c r="R185" s="222">
        <f>Q185*H185</f>
        <v>0.28810000000000002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325</v>
      </c>
      <c r="AT185" s="224" t="s">
        <v>387</v>
      </c>
      <c r="AU185" s="224" t="s">
        <v>81</v>
      </c>
      <c r="AY185" s="18" t="s">
        <v>152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227</v>
      </c>
      <c r="BM185" s="224" t="s">
        <v>1238</v>
      </c>
    </row>
    <row r="186" s="13" customFormat="1">
      <c r="A186" s="13"/>
      <c r="B186" s="231"/>
      <c r="C186" s="232"/>
      <c r="D186" s="226" t="s">
        <v>187</v>
      </c>
      <c r="E186" s="233" t="s">
        <v>19</v>
      </c>
      <c r="F186" s="234" t="s">
        <v>1239</v>
      </c>
      <c r="G186" s="232"/>
      <c r="H186" s="235">
        <v>90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187</v>
      </c>
      <c r="AU186" s="241" t="s">
        <v>81</v>
      </c>
      <c r="AV186" s="13" t="s">
        <v>81</v>
      </c>
      <c r="AW186" s="13" t="s">
        <v>33</v>
      </c>
      <c r="AX186" s="13" t="s">
        <v>72</v>
      </c>
      <c r="AY186" s="241" t="s">
        <v>152</v>
      </c>
    </row>
    <row r="187" s="13" customFormat="1">
      <c r="A187" s="13"/>
      <c r="B187" s="231"/>
      <c r="C187" s="232"/>
      <c r="D187" s="226" t="s">
        <v>187</v>
      </c>
      <c r="E187" s="233" t="s">
        <v>19</v>
      </c>
      <c r="F187" s="234" t="s">
        <v>1240</v>
      </c>
      <c r="G187" s="232"/>
      <c r="H187" s="235">
        <v>486.19999999999999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187</v>
      </c>
      <c r="AU187" s="241" t="s">
        <v>81</v>
      </c>
      <c r="AV187" s="13" t="s">
        <v>81</v>
      </c>
      <c r="AW187" s="13" t="s">
        <v>33</v>
      </c>
      <c r="AX187" s="13" t="s">
        <v>72</v>
      </c>
      <c r="AY187" s="241" t="s">
        <v>152</v>
      </c>
    </row>
    <row r="188" s="14" customFormat="1">
      <c r="A188" s="14"/>
      <c r="B188" s="242"/>
      <c r="C188" s="243"/>
      <c r="D188" s="226" t="s">
        <v>187</v>
      </c>
      <c r="E188" s="244" t="s">
        <v>19</v>
      </c>
      <c r="F188" s="245" t="s">
        <v>258</v>
      </c>
      <c r="G188" s="243"/>
      <c r="H188" s="246">
        <v>576.20000000000005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187</v>
      </c>
      <c r="AU188" s="252" t="s">
        <v>81</v>
      </c>
      <c r="AV188" s="14" t="s">
        <v>159</v>
      </c>
      <c r="AW188" s="14" t="s">
        <v>33</v>
      </c>
      <c r="AX188" s="14" t="s">
        <v>79</v>
      </c>
      <c r="AY188" s="252" t="s">
        <v>152</v>
      </c>
    </row>
    <row r="189" s="2" customFormat="1" ht="24.15" customHeight="1">
      <c r="A189" s="39"/>
      <c r="B189" s="40"/>
      <c r="C189" s="213" t="s">
        <v>300</v>
      </c>
      <c r="D189" s="213" t="s">
        <v>154</v>
      </c>
      <c r="E189" s="214" t="s">
        <v>1241</v>
      </c>
      <c r="F189" s="215" t="s">
        <v>1242</v>
      </c>
      <c r="G189" s="216" t="s">
        <v>157</v>
      </c>
      <c r="H189" s="217">
        <v>1326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0.00040000000000000002</v>
      </c>
      <c r="R189" s="222">
        <f>Q189*H189</f>
        <v>0.53039999999999998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227</v>
      </c>
      <c r="AT189" s="224" t="s">
        <v>154</v>
      </c>
      <c r="AU189" s="224" t="s">
        <v>81</v>
      </c>
      <c r="AY189" s="18" t="s">
        <v>152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227</v>
      </c>
      <c r="BM189" s="224" t="s">
        <v>1243</v>
      </c>
    </row>
    <row r="190" s="13" customFormat="1">
      <c r="A190" s="13"/>
      <c r="B190" s="231"/>
      <c r="C190" s="232"/>
      <c r="D190" s="226" t="s">
        <v>187</v>
      </c>
      <c r="E190" s="233" t="s">
        <v>19</v>
      </c>
      <c r="F190" s="234" t="s">
        <v>1244</v>
      </c>
      <c r="G190" s="232"/>
      <c r="H190" s="235">
        <v>1326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187</v>
      </c>
      <c r="AU190" s="241" t="s">
        <v>81</v>
      </c>
      <c r="AV190" s="13" t="s">
        <v>81</v>
      </c>
      <c r="AW190" s="13" t="s">
        <v>33</v>
      </c>
      <c r="AX190" s="13" t="s">
        <v>72</v>
      </c>
      <c r="AY190" s="241" t="s">
        <v>152</v>
      </c>
    </row>
    <row r="191" s="14" customFormat="1">
      <c r="A191" s="14"/>
      <c r="B191" s="242"/>
      <c r="C191" s="243"/>
      <c r="D191" s="226" t="s">
        <v>187</v>
      </c>
      <c r="E191" s="244" t="s">
        <v>19</v>
      </c>
      <c r="F191" s="245" t="s">
        <v>258</v>
      </c>
      <c r="G191" s="243"/>
      <c r="H191" s="246">
        <v>1326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187</v>
      </c>
      <c r="AU191" s="252" t="s">
        <v>81</v>
      </c>
      <c r="AV191" s="14" t="s">
        <v>159</v>
      </c>
      <c r="AW191" s="14" t="s">
        <v>33</v>
      </c>
      <c r="AX191" s="14" t="s">
        <v>79</v>
      </c>
      <c r="AY191" s="252" t="s">
        <v>152</v>
      </c>
    </row>
    <row r="192" s="2" customFormat="1" ht="24.15" customHeight="1">
      <c r="A192" s="39"/>
      <c r="B192" s="40"/>
      <c r="C192" s="213" t="s">
        <v>308</v>
      </c>
      <c r="D192" s="213" t="s">
        <v>154</v>
      </c>
      <c r="E192" s="214" t="s">
        <v>1245</v>
      </c>
      <c r="F192" s="215" t="s">
        <v>1246</v>
      </c>
      <c r="G192" s="216" t="s">
        <v>157</v>
      </c>
      <c r="H192" s="217">
        <v>60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227</v>
      </c>
      <c r="AT192" s="224" t="s">
        <v>154</v>
      </c>
      <c r="AU192" s="224" t="s">
        <v>81</v>
      </c>
      <c r="AY192" s="18" t="s">
        <v>152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227</v>
      </c>
      <c r="BM192" s="224" t="s">
        <v>1247</v>
      </c>
    </row>
    <row r="193" s="13" customFormat="1">
      <c r="A193" s="13"/>
      <c r="B193" s="231"/>
      <c r="C193" s="232"/>
      <c r="D193" s="226" t="s">
        <v>187</v>
      </c>
      <c r="E193" s="233" t="s">
        <v>19</v>
      </c>
      <c r="F193" s="234" t="s">
        <v>1248</v>
      </c>
      <c r="G193" s="232"/>
      <c r="H193" s="235">
        <v>60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187</v>
      </c>
      <c r="AU193" s="241" t="s">
        <v>81</v>
      </c>
      <c r="AV193" s="13" t="s">
        <v>81</v>
      </c>
      <c r="AW193" s="13" t="s">
        <v>33</v>
      </c>
      <c r="AX193" s="13" t="s">
        <v>79</v>
      </c>
      <c r="AY193" s="241" t="s">
        <v>152</v>
      </c>
    </row>
    <row r="194" s="2" customFormat="1" ht="49.05" customHeight="1">
      <c r="A194" s="39"/>
      <c r="B194" s="40"/>
      <c r="C194" s="256" t="s">
        <v>314</v>
      </c>
      <c r="D194" s="256" t="s">
        <v>387</v>
      </c>
      <c r="E194" s="257" t="s">
        <v>1249</v>
      </c>
      <c r="F194" s="258" t="s">
        <v>1250</v>
      </c>
      <c r="G194" s="259" t="s">
        <v>157</v>
      </c>
      <c r="H194" s="260">
        <v>1593.9000000000001</v>
      </c>
      <c r="I194" s="261"/>
      <c r="J194" s="262">
        <f>ROUND(I194*H194,2)</f>
        <v>0</v>
      </c>
      <c r="K194" s="258" t="s">
        <v>19</v>
      </c>
      <c r="L194" s="263"/>
      <c r="M194" s="264" t="s">
        <v>19</v>
      </c>
      <c r="N194" s="265" t="s">
        <v>43</v>
      </c>
      <c r="O194" s="85"/>
      <c r="P194" s="222">
        <f>O194*H194</f>
        <v>0</v>
      </c>
      <c r="Q194" s="222">
        <v>0.0053</v>
      </c>
      <c r="R194" s="222">
        <f>Q194*H194</f>
        <v>8.4476700000000005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325</v>
      </c>
      <c r="AT194" s="224" t="s">
        <v>387</v>
      </c>
      <c r="AU194" s="224" t="s">
        <v>81</v>
      </c>
      <c r="AY194" s="18" t="s">
        <v>152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227</v>
      </c>
      <c r="BM194" s="224" t="s">
        <v>1251</v>
      </c>
    </row>
    <row r="195" s="13" customFormat="1">
      <c r="A195" s="13"/>
      <c r="B195" s="231"/>
      <c r="C195" s="232"/>
      <c r="D195" s="226" t="s">
        <v>187</v>
      </c>
      <c r="E195" s="233" t="s">
        <v>19</v>
      </c>
      <c r="F195" s="234" t="s">
        <v>1252</v>
      </c>
      <c r="G195" s="232"/>
      <c r="H195" s="235">
        <v>1593.9000000000001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187</v>
      </c>
      <c r="AU195" s="241" t="s">
        <v>81</v>
      </c>
      <c r="AV195" s="13" t="s">
        <v>81</v>
      </c>
      <c r="AW195" s="13" t="s">
        <v>33</v>
      </c>
      <c r="AX195" s="13" t="s">
        <v>79</v>
      </c>
      <c r="AY195" s="241" t="s">
        <v>152</v>
      </c>
    </row>
    <row r="196" s="2" customFormat="1" ht="24.15" customHeight="1">
      <c r="A196" s="39"/>
      <c r="B196" s="40"/>
      <c r="C196" s="213" t="s">
        <v>320</v>
      </c>
      <c r="D196" s="213" t="s">
        <v>154</v>
      </c>
      <c r="E196" s="214" t="s">
        <v>1253</v>
      </c>
      <c r="F196" s="215" t="s">
        <v>1254</v>
      </c>
      <c r="G196" s="216" t="s">
        <v>157</v>
      </c>
      <c r="H196" s="217">
        <v>442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0.0020400000000000001</v>
      </c>
      <c r="R196" s="222">
        <f>Q196*H196</f>
        <v>0.90168000000000004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227</v>
      </c>
      <c r="AT196" s="224" t="s">
        <v>154</v>
      </c>
      <c r="AU196" s="224" t="s">
        <v>81</v>
      </c>
      <c r="AY196" s="18" t="s">
        <v>152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227</v>
      </c>
      <c r="BM196" s="224" t="s">
        <v>1255</v>
      </c>
    </row>
    <row r="197" s="13" customFormat="1">
      <c r="A197" s="13"/>
      <c r="B197" s="231"/>
      <c r="C197" s="232"/>
      <c r="D197" s="226" t="s">
        <v>187</v>
      </c>
      <c r="E197" s="233" t="s">
        <v>19</v>
      </c>
      <c r="F197" s="234" t="s">
        <v>1050</v>
      </c>
      <c r="G197" s="232"/>
      <c r="H197" s="235">
        <v>442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187</v>
      </c>
      <c r="AU197" s="241" t="s">
        <v>81</v>
      </c>
      <c r="AV197" s="13" t="s">
        <v>81</v>
      </c>
      <c r="AW197" s="13" t="s">
        <v>33</v>
      </c>
      <c r="AX197" s="13" t="s">
        <v>79</v>
      </c>
      <c r="AY197" s="241" t="s">
        <v>152</v>
      </c>
    </row>
    <row r="198" s="2" customFormat="1" ht="24.15" customHeight="1">
      <c r="A198" s="39"/>
      <c r="B198" s="40"/>
      <c r="C198" s="256" t="s">
        <v>325</v>
      </c>
      <c r="D198" s="256" t="s">
        <v>387</v>
      </c>
      <c r="E198" s="257" t="s">
        <v>1256</v>
      </c>
      <c r="F198" s="258" t="s">
        <v>1257</v>
      </c>
      <c r="G198" s="259" t="s">
        <v>157</v>
      </c>
      <c r="H198" s="260">
        <v>450.83999999999998</v>
      </c>
      <c r="I198" s="261"/>
      <c r="J198" s="262">
        <f>ROUND(I198*H198,2)</f>
        <v>0</v>
      </c>
      <c r="K198" s="258" t="s">
        <v>158</v>
      </c>
      <c r="L198" s="263"/>
      <c r="M198" s="264" t="s">
        <v>19</v>
      </c>
      <c r="N198" s="265" t="s">
        <v>43</v>
      </c>
      <c r="O198" s="85"/>
      <c r="P198" s="222">
        <f>O198*H198</f>
        <v>0</v>
      </c>
      <c r="Q198" s="222">
        <v>0.0015</v>
      </c>
      <c r="R198" s="222">
        <f>Q198*H198</f>
        <v>0.67625999999999997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325</v>
      </c>
      <c r="AT198" s="224" t="s">
        <v>387</v>
      </c>
      <c r="AU198" s="224" t="s">
        <v>81</v>
      </c>
      <c r="AY198" s="18" t="s">
        <v>152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227</v>
      </c>
      <c r="BM198" s="224" t="s">
        <v>1258</v>
      </c>
    </row>
    <row r="199" s="13" customFormat="1">
      <c r="A199" s="13"/>
      <c r="B199" s="231"/>
      <c r="C199" s="232"/>
      <c r="D199" s="226" t="s">
        <v>187</v>
      </c>
      <c r="E199" s="233" t="s">
        <v>19</v>
      </c>
      <c r="F199" s="234" t="s">
        <v>1259</v>
      </c>
      <c r="G199" s="232"/>
      <c r="H199" s="235">
        <v>450.83999999999998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187</v>
      </c>
      <c r="AU199" s="241" t="s">
        <v>81</v>
      </c>
      <c r="AV199" s="13" t="s">
        <v>81</v>
      </c>
      <c r="AW199" s="13" t="s">
        <v>33</v>
      </c>
      <c r="AX199" s="13" t="s">
        <v>79</v>
      </c>
      <c r="AY199" s="241" t="s">
        <v>152</v>
      </c>
    </row>
    <row r="200" s="2" customFormat="1" ht="24.15" customHeight="1">
      <c r="A200" s="39"/>
      <c r="B200" s="40"/>
      <c r="C200" s="213" t="s">
        <v>330</v>
      </c>
      <c r="D200" s="213" t="s">
        <v>154</v>
      </c>
      <c r="E200" s="214" t="s">
        <v>1260</v>
      </c>
      <c r="F200" s="215" t="s">
        <v>1261</v>
      </c>
      <c r="G200" s="216" t="s">
        <v>157</v>
      </c>
      <c r="H200" s="217">
        <v>442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0.0020400000000000001</v>
      </c>
      <c r="R200" s="222">
        <f>Q200*H200</f>
        <v>0.90168000000000004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227</v>
      </c>
      <c r="AT200" s="224" t="s">
        <v>154</v>
      </c>
      <c r="AU200" s="224" t="s">
        <v>81</v>
      </c>
      <c r="AY200" s="18" t="s">
        <v>152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227</v>
      </c>
      <c r="BM200" s="224" t="s">
        <v>1262</v>
      </c>
    </row>
    <row r="201" s="2" customFormat="1" ht="14.4" customHeight="1">
      <c r="A201" s="39"/>
      <c r="B201" s="40"/>
      <c r="C201" s="256" t="s">
        <v>335</v>
      </c>
      <c r="D201" s="256" t="s">
        <v>387</v>
      </c>
      <c r="E201" s="257" t="s">
        <v>1263</v>
      </c>
      <c r="F201" s="258" t="s">
        <v>1264</v>
      </c>
      <c r="G201" s="259" t="s">
        <v>280</v>
      </c>
      <c r="H201" s="260">
        <v>26.52</v>
      </c>
      <c r="I201" s="261"/>
      <c r="J201" s="262">
        <f>ROUND(I201*H201,2)</f>
        <v>0</v>
      </c>
      <c r="K201" s="258" t="s">
        <v>19</v>
      </c>
      <c r="L201" s="263"/>
      <c r="M201" s="264" t="s">
        <v>19</v>
      </c>
      <c r="N201" s="265" t="s">
        <v>43</v>
      </c>
      <c r="O201" s="85"/>
      <c r="P201" s="222">
        <f>O201*H201</f>
        <v>0</v>
      </c>
      <c r="Q201" s="222">
        <v>0.029999999999999999</v>
      </c>
      <c r="R201" s="222">
        <f>Q201*H201</f>
        <v>0.79559999999999997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325</v>
      </c>
      <c r="AT201" s="224" t="s">
        <v>387</v>
      </c>
      <c r="AU201" s="224" t="s">
        <v>81</v>
      </c>
      <c r="AY201" s="18" t="s">
        <v>152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227</v>
      </c>
      <c r="BM201" s="224" t="s">
        <v>1265</v>
      </c>
    </row>
    <row r="202" s="13" customFormat="1">
      <c r="A202" s="13"/>
      <c r="B202" s="231"/>
      <c r="C202" s="232"/>
      <c r="D202" s="226" t="s">
        <v>187</v>
      </c>
      <c r="E202" s="233" t="s">
        <v>19</v>
      </c>
      <c r="F202" s="234" t="s">
        <v>1266</v>
      </c>
      <c r="G202" s="232"/>
      <c r="H202" s="235">
        <v>26.52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187</v>
      </c>
      <c r="AU202" s="241" t="s">
        <v>81</v>
      </c>
      <c r="AV202" s="13" t="s">
        <v>81</v>
      </c>
      <c r="AW202" s="13" t="s">
        <v>33</v>
      </c>
      <c r="AX202" s="13" t="s">
        <v>72</v>
      </c>
      <c r="AY202" s="241" t="s">
        <v>152</v>
      </c>
    </row>
    <row r="203" s="14" customFormat="1">
      <c r="A203" s="14"/>
      <c r="B203" s="242"/>
      <c r="C203" s="243"/>
      <c r="D203" s="226" t="s">
        <v>187</v>
      </c>
      <c r="E203" s="244" t="s">
        <v>19</v>
      </c>
      <c r="F203" s="245" t="s">
        <v>258</v>
      </c>
      <c r="G203" s="243"/>
      <c r="H203" s="246">
        <v>26.52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187</v>
      </c>
      <c r="AU203" s="252" t="s">
        <v>81</v>
      </c>
      <c r="AV203" s="14" t="s">
        <v>159</v>
      </c>
      <c r="AW203" s="14" t="s">
        <v>33</v>
      </c>
      <c r="AX203" s="14" t="s">
        <v>79</v>
      </c>
      <c r="AY203" s="252" t="s">
        <v>152</v>
      </c>
    </row>
    <row r="204" s="2" customFormat="1" ht="24.15" customHeight="1">
      <c r="A204" s="39"/>
      <c r="B204" s="40"/>
      <c r="C204" s="256" t="s">
        <v>340</v>
      </c>
      <c r="D204" s="256" t="s">
        <v>387</v>
      </c>
      <c r="E204" s="257" t="s">
        <v>1267</v>
      </c>
      <c r="F204" s="258" t="s">
        <v>1268</v>
      </c>
      <c r="G204" s="259" t="s">
        <v>157</v>
      </c>
      <c r="H204" s="260">
        <v>442</v>
      </c>
      <c r="I204" s="261"/>
      <c r="J204" s="262">
        <f>ROUND(I204*H204,2)</f>
        <v>0</v>
      </c>
      <c r="K204" s="258" t="s">
        <v>158</v>
      </c>
      <c r="L204" s="263"/>
      <c r="M204" s="264" t="s">
        <v>19</v>
      </c>
      <c r="N204" s="265" t="s">
        <v>43</v>
      </c>
      <c r="O204" s="85"/>
      <c r="P204" s="222">
        <f>O204*H204</f>
        <v>0</v>
      </c>
      <c r="Q204" s="222">
        <v>0.00016000000000000001</v>
      </c>
      <c r="R204" s="222">
        <f>Q204*H204</f>
        <v>0.070720000000000005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325</v>
      </c>
      <c r="AT204" s="224" t="s">
        <v>387</v>
      </c>
      <c r="AU204" s="224" t="s">
        <v>81</v>
      </c>
      <c r="AY204" s="18" t="s">
        <v>152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227</v>
      </c>
      <c r="BM204" s="224" t="s">
        <v>1269</v>
      </c>
    </row>
    <row r="205" s="2" customFormat="1" ht="24.15" customHeight="1">
      <c r="A205" s="39"/>
      <c r="B205" s="40"/>
      <c r="C205" s="213" t="s">
        <v>344</v>
      </c>
      <c r="D205" s="213" t="s">
        <v>154</v>
      </c>
      <c r="E205" s="214" t="s">
        <v>1270</v>
      </c>
      <c r="F205" s="215" t="s">
        <v>1271</v>
      </c>
      <c r="G205" s="216" t="s">
        <v>157</v>
      </c>
      <c r="H205" s="217">
        <v>502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227</v>
      </c>
      <c r="AT205" s="224" t="s">
        <v>154</v>
      </c>
      <c r="AU205" s="224" t="s">
        <v>81</v>
      </c>
      <c r="AY205" s="18" t="s">
        <v>152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227</v>
      </c>
      <c r="BM205" s="224" t="s">
        <v>1272</v>
      </c>
    </row>
    <row r="206" s="13" customFormat="1">
      <c r="A206" s="13"/>
      <c r="B206" s="231"/>
      <c r="C206" s="232"/>
      <c r="D206" s="226" t="s">
        <v>187</v>
      </c>
      <c r="E206" s="233" t="s">
        <v>19</v>
      </c>
      <c r="F206" s="234" t="s">
        <v>1273</v>
      </c>
      <c r="G206" s="232"/>
      <c r="H206" s="235">
        <v>442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187</v>
      </c>
      <c r="AU206" s="241" t="s">
        <v>81</v>
      </c>
      <c r="AV206" s="13" t="s">
        <v>81</v>
      </c>
      <c r="AW206" s="13" t="s">
        <v>33</v>
      </c>
      <c r="AX206" s="13" t="s">
        <v>72</v>
      </c>
      <c r="AY206" s="241" t="s">
        <v>152</v>
      </c>
    </row>
    <row r="207" s="13" customFormat="1">
      <c r="A207" s="13"/>
      <c r="B207" s="231"/>
      <c r="C207" s="232"/>
      <c r="D207" s="226" t="s">
        <v>187</v>
      </c>
      <c r="E207" s="233" t="s">
        <v>19</v>
      </c>
      <c r="F207" s="234" t="s">
        <v>1274</v>
      </c>
      <c r="G207" s="232"/>
      <c r="H207" s="235">
        <v>60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187</v>
      </c>
      <c r="AU207" s="241" t="s">
        <v>81</v>
      </c>
      <c r="AV207" s="13" t="s">
        <v>81</v>
      </c>
      <c r="AW207" s="13" t="s">
        <v>33</v>
      </c>
      <c r="AX207" s="13" t="s">
        <v>72</v>
      </c>
      <c r="AY207" s="241" t="s">
        <v>152</v>
      </c>
    </row>
    <row r="208" s="14" customFormat="1">
      <c r="A208" s="14"/>
      <c r="B208" s="242"/>
      <c r="C208" s="243"/>
      <c r="D208" s="226" t="s">
        <v>187</v>
      </c>
      <c r="E208" s="244" t="s">
        <v>19</v>
      </c>
      <c r="F208" s="245" t="s">
        <v>258</v>
      </c>
      <c r="G208" s="243"/>
      <c r="H208" s="246">
        <v>502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187</v>
      </c>
      <c r="AU208" s="252" t="s">
        <v>81</v>
      </c>
      <c r="AV208" s="14" t="s">
        <v>159</v>
      </c>
      <c r="AW208" s="14" t="s">
        <v>33</v>
      </c>
      <c r="AX208" s="14" t="s">
        <v>79</v>
      </c>
      <c r="AY208" s="252" t="s">
        <v>152</v>
      </c>
    </row>
    <row r="209" s="2" customFormat="1" ht="14.4" customHeight="1">
      <c r="A209" s="39"/>
      <c r="B209" s="40"/>
      <c r="C209" s="256" t="s">
        <v>351</v>
      </c>
      <c r="D209" s="256" t="s">
        <v>387</v>
      </c>
      <c r="E209" s="257" t="s">
        <v>1275</v>
      </c>
      <c r="F209" s="258" t="s">
        <v>1276</v>
      </c>
      <c r="G209" s="259" t="s">
        <v>252</v>
      </c>
      <c r="H209" s="260">
        <v>0.151</v>
      </c>
      <c r="I209" s="261"/>
      <c r="J209" s="262">
        <f>ROUND(I209*H209,2)</f>
        <v>0</v>
      </c>
      <c r="K209" s="258" t="s">
        <v>19</v>
      </c>
      <c r="L209" s="263"/>
      <c r="M209" s="264" t="s">
        <v>19</v>
      </c>
      <c r="N209" s="265" t="s">
        <v>43</v>
      </c>
      <c r="O209" s="85"/>
      <c r="P209" s="222">
        <f>O209*H209</f>
        <v>0</v>
      </c>
      <c r="Q209" s="222">
        <v>1</v>
      </c>
      <c r="R209" s="222">
        <f>Q209*H209</f>
        <v>0.151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325</v>
      </c>
      <c r="AT209" s="224" t="s">
        <v>387</v>
      </c>
      <c r="AU209" s="224" t="s">
        <v>81</v>
      </c>
      <c r="AY209" s="18" t="s">
        <v>152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227</v>
      </c>
      <c r="BM209" s="224" t="s">
        <v>1277</v>
      </c>
    </row>
    <row r="210" s="13" customFormat="1">
      <c r="A210" s="13"/>
      <c r="B210" s="231"/>
      <c r="C210" s="232"/>
      <c r="D210" s="226" t="s">
        <v>187</v>
      </c>
      <c r="E210" s="233" t="s">
        <v>19</v>
      </c>
      <c r="F210" s="234" t="s">
        <v>1278</v>
      </c>
      <c r="G210" s="232"/>
      <c r="H210" s="235">
        <v>0.151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187</v>
      </c>
      <c r="AU210" s="241" t="s">
        <v>81</v>
      </c>
      <c r="AV210" s="13" t="s">
        <v>81</v>
      </c>
      <c r="AW210" s="13" t="s">
        <v>33</v>
      </c>
      <c r="AX210" s="13" t="s">
        <v>79</v>
      </c>
      <c r="AY210" s="241" t="s">
        <v>152</v>
      </c>
    </row>
    <row r="211" s="12" customFormat="1" ht="22.8" customHeight="1">
      <c r="A211" s="12"/>
      <c r="B211" s="197"/>
      <c r="C211" s="198"/>
      <c r="D211" s="199" t="s">
        <v>71</v>
      </c>
      <c r="E211" s="211" t="s">
        <v>1279</v>
      </c>
      <c r="F211" s="211" t="s">
        <v>1280</v>
      </c>
      <c r="G211" s="198"/>
      <c r="H211" s="198"/>
      <c r="I211" s="201"/>
      <c r="J211" s="212">
        <f>BK211</f>
        <v>0</v>
      </c>
      <c r="K211" s="198"/>
      <c r="L211" s="203"/>
      <c r="M211" s="204"/>
      <c r="N211" s="205"/>
      <c r="O211" s="205"/>
      <c r="P211" s="206">
        <f>SUM(P212:P229)</f>
        <v>0</v>
      </c>
      <c r="Q211" s="205"/>
      <c r="R211" s="206">
        <f>SUM(R212:R229)</f>
        <v>18.403980000000001</v>
      </c>
      <c r="S211" s="205"/>
      <c r="T211" s="207">
        <f>SUM(T212:T229)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8" t="s">
        <v>79</v>
      </c>
      <c r="AT211" s="209" t="s">
        <v>71</v>
      </c>
      <c r="AU211" s="209" t="s">
        <v>79</v>
      </c>
      <c r="AY211" s="208" t="s">
        <v>152</v>
      </c>
      <c r="BK211" s="210">
        <f>SUM(BK212:BK229)</f>
        <v>0</v>
      </c>
    </row>
    <row r="212" s="2" customFormat="1" ht="24.15" customHeight="1">
      <c r="A212" s="39"/>
      <c r="B212" s="40"/>
      <c r="C212" s="213" t="s">
        <v>358</v>
      </c>
      <c r="D212" s="213" t="s">
        <v>154</v>
      </c>
      <c r="E212" s="214" t="s">
        <v>1281</v>
      </c>
      <c r="F212" s="215" t="s">
        <v>1282</v>
      </c>
      <c r="G212" s="216" t="s">
        <v>311</v>
      </c>
      <c r="H212" s="217">
        <v>42</v>
      </c>
      <c r="I212" s="218"/>
      <c r="J212" s="219">
        <f>ROUND(I212*H212,2)</f>
        <v>0</v>
      </c>
      <c r="K212" s="215" t="s">
        <v>158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0.43819000000000002</v>
      </c>
      <c r="R212" s="222">
        <f>Q212*H212</f>
        <v>18.403980000000001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159</v>
      </c>
      <c r="AT212" s="224" t="s">
        <v>154</v>
      </c>
      <c r="AU212" s="224" t="s">
        <v>81</v>
      </c>
      <c r="AY212" s="18" t="s">
        <v>152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159</v>
      </c>
      <c r="BM212" s="224" t="s">
        <v>1283</v>
      </c>
    </row>
    <row r="213" s="2" customFormat="1">
      <c r="A213" s="39"/>
      <c r="B213" s="40"/>
      <c r="C213" s="41"/>
      <c r="D213" s="226" t="s">
        <v>161</v>
      </c>
      <c r="E213" s="41"/>
      <c r="F213" s="227" t="s">
        <v>1284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161</v>
      </c>
      <c r="AU213" s="18" t="s">
        <v>81</v>
      </c>
    </row>
    <row r="214" s="2" customFormat="1">
      <c r="A214" s="39"/>
      <c r="B214" s="40"/>
      <c r="C214" s="41"/>
      <c r="D214" s="226" t="s">
        <v>163</v>
      </c>
      <c r="E214" s="41"/>
      <c r="F214" s="227" t="s">
        <v>1285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163</v>
      </c>
      <c r="AU214" s="18" t="s">
        <v>81</v>
      </c>
    </row>
    <row r="215" s="2" customFormat="1" ht="14.4" customHeight="1">
      <c r="A215" s="39"/>
      <c r="B215" s="40"/>
      <c r="C215" s="213" t="s">
        <v>363</v>
      </c>
      <c r="D215" s="213" t="s">
        <v>154</v>
      </c>
      <c r="E215" s="214" t="s">
        <v>1286</v>
      </c>
      <c r="F215" s="215" t="s">
        <v>1287</v>
      </c>
      <c r="G215" s="216" t="s">
        <v>749</v>
      </c>
      <c r="H215" s="217">
        <v>84</v>
      </c>
      <c r="I215" s="218"/>
      <c r="J215" s="219">
        <f>ROUND(I215*H215,2)</f>
        <v>0</v>
      </c>
      <c r="K215" s="215" t="s">
        <v>19</v>
      </c>
      <c r="L215" s="45"/>
      <c r="M215" s="220" t="s">
        <v>19</v>
      </c>
      <c r="N215" s="221" t="s">
        <v>43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159</v>
      </c>
      <c r="AT215" s="224" t="s">
        <v>154</v>
      </c>
      <c r="AU215" s="224" t="s">
        <v>81</v>
      </c>
      <c r="AY215" s="18" t="s">
        <v>152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159</v>
      </c>
      <c r="BM215" s="224" t="s">
        <v>1288</v>
      </c>
    </row>
    <row r="216" s="2" customFormat="1" ht="14.4" customHeight="1">
      <c r="A216" s="39"/>
      <c r="B216" s="40"/>
      <c r="C216" s="213" t="s">
        <v>369</v>
      </c>
      <c r="D216" s="213" t="s">
        <v>154</v>
      </c>
      <c r="E216" s="214" t="s">
        <v>1289</v>
      </c>
      <c r="F216" s="215" t="s">
        <v>1290</v>
      </c>
      <c r="G216" s="216" t="s">
        <v>749</v>
      </c>
      <c r="H216" s="217">
        <v>1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43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159</v>
      </c>
      <c r="AT216" s="224" t="s">
        <v>154</v>
      </c>
      <c r="AU216" s="224" t="s">
        <v>81</v>
      </c>
      <c r="AY216" s="18" t="s">
        <v>152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79</v>
      </c>
      <c r="BK216" s="225">
        <f>ROUND(I216*H216,2)</f>
        <v>0</v>
      </c>
      <c r="BL216" s="18" t="s">
        <v>159</v>
      </c>
      <c r="BM216" s="224" t="s">
        <v>1291</v>
      </c>
    </row>
    <row r="217" s="2" customFormat="1" ht="14.4" customHeight="1">
      <c r="A217" s="39"/>
      <c r="B217" s="40"/>
      <c r="C217" s="213" t="s">
        <v>375</v>
      </c>
      <c r="D217" s="213" t="s">
        <v>154</v>
      </c>
      <c r="E217" s="214" t="s">
        <v>1292</v>
      </c>
      <c r="F217" s="215" t="s">
        <v>1293</v>
      </c>
      <c r="G217" s="216" t="s">
        <v>749</v>
      </c>
      <c r="H217" s="217">
        <v>2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43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159</v>
      </c>
      <c r="AT217" s="224" t="s">
        <v>154</v>
      </c>
      <c r="AU217" s="224" t="s">
        <v>81</v>
      </c>
      <c r="AY217" s="18" t="s">
        <v>152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159</v>
      </c>
      <c r="BM217" s="224" t="s">
        <v>1294</v>
      </c>
    </row>
    <row r="218" s="2" customFormat="1" ht="14.4" customHeight="1">
      <c r="A218" s="39"/>
      <c r="B218" s="40"/>
      <c r="C218" s="213" t="s">
        <v>659</v>
      </c>
      <c r="D218" s="213" t="s">
        <v>154</v>
      </c>
      <c r="E218" s="214" t="s">
        <v>1295</v>
      </c>
      <c r="F218" s="215" t="s">
        <v>1296</v>
      </c>
      <c r="G218" s="216" t="s">
        <v>749</v>
      </c>
      <c r="H218" s="217">
        <v>2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43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159</v>
      </c>
      <c r="AT218" s="224" t="s">
        <v>154</v>
      </c>
      <c r="AU218" s="224" t="s">
        <v>81</v>
      </c>
      <c r="AY218" s="18" t="s">
        <v>152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159</v>
      </c>
      <c r="BM218" s="224" t="s">
        <v>1297</v>
      </c>
    </row>
    <row r="219" s="2" customFormat="1" ht="14.4" customHeight="1">
      <c r="A219" s="39"/>
      <c r="B219" s="40"/>
      <c r="C219" s="213" t="s">
        <v>663</v>
      </c>
      <c r="D219" s="213" t="s">
        <v>154</v>
      </c>
      <c r="E219" s="214" t="s">
        <v>1298</v>
      </c>
      <c r="F219" s="215" t="s">
        <v>1299</v>
      </c>
      <c r="G219" s="216" t="s">
        <v>749</v>
      </c>
      <c r="H219" s="217">
        <v>4</v>
      </c>
      <c r="I219" s="218"/>
      <c r="J219" s="219">
        <f>ROUND(I219*H219,2)</f>
        <v>0</v>
      </c>
      <c r="K219" s="215" t="s">
        <v>19</v>
      </c>
      <c r="L219" s="45"/>
      <c r="M219" s="220" t="s">
        <v>19</v>
      </c>
      <c r="N219" s="221" t="s">
        <v>43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159</v>
      </c>
      <c r="AT219" s="224" t="s">
        <v>154</v>
      </c>
      <c r="AU219" s="224" t="s">
        <v>81</v>
      </c>
      <c r="AY219" s="18" t="s">
        <v>152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79</v>
      </c>
      <c r="BK219" s="225">
        <f>ROUND(I219*H219,2)</f>
        <v>0</v>
      </c>
      <c r="BL219" s="18" t="s">
        <v>159</v>
      </c>
      <c r="BM219" s="224" t="s">
        <v>1300</v>
      </c>
    </row>
    <row r="220" s="2" customFormat="1" ht="14.4" customHeight="1">
      <c r="A220" s="39"/>
      <c r="B220" s="40"/>
      <c r="C220" s="213" t="s">
        <v>668</v>
      </c>
      <c r="D220" s="213" t="s">
        <v>154</v>
      </c>
      <c r="E220" s="214" t="s">
        <v>1301</v>
      </c>
      <c r="F220" s="215" t="s">
        <v>1302</v>
      </c>
      <c r="G220" s="216" t="s">
        <v>749</v>
      </c>
      <c r="H220" s="217">
        <v>4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43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159</v>
      </c>
      <c r="AT220" s="224" t="s">
        <v>154</v>
      </c>
      <c r="AU220" s="224" t="s">
        <v>81</v>
      </c>
      <c r="AY220" s="18" t="s">
        <v>152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159</v>
      </c>
      <c r="BM220" s="224" t="s">
        <v>1303</v>
      </c>
    </row>
    <row r="221" s="2" customFormat="1" ht="14.4" customHeight="1">
      <c r="A221" s="39"/>
      <c r="B221" s="40"/>
      <c r="C221" s="213" t="s">
        <v>672</v>
      </c>
      <c r="D221" s="213" t="s">
        <v>154</v>
      </c>
      <c r="E221" s="214" t="s">
        <v>1304</v>
      </c>
      <c r="F221" s="215" t="s">
        <v>1305</v>
      </c>
      <c r="G221" s="216" t="s">
        <v>749</v>
      </c>
      <c r="H221" s="217">
        <v>4</v>
      </c>
      <c r="I221" s="218"/>
      <c r="J221" s="219">
        <f>ROUND(I221*H221,2)</f>
        <v>0</v>
      </c>
      <c r="K221" s="215" t="s">
        <v>19</v>
      </c>
      <c r="L221" s="45"/>
      <c r="M221" s="220" t="s">
        <v>19</v>
      </c>
      <c r="N221" s="221" t="s">
        <v>43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159</v>
      </c>
      <c r="AT221" s="224" t="s">
        <v>154</v>
      </c>
      <c r="AU221" s="224" t="s">
        <v>81</v>
      </c>
      <c r="AY221" s="18" t="s">
        <v>152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159</v>
      </c>
      <c r="BM221" s="224" t="s">
        <v>1306</v>
      </c>
    </row>
    <row r="222" s="2" customFormat="1" ht="24.15" customHeight="1">
      <c r="A222" s="39"/>
      <c r="B222" s="40"/>
      <c r="C222" s="213" t="s">
        <v>676</v>
      </c>
      <c r="D222" s="213" t="s">
        <v>154</v>
      </c>
      <c r="E222" s="214" t="s">
        <v>1307</v>
      </c>
      <c r="F222" s="215" t="s">
        <v>1308</v>
      </c>
      <c r="G222" s="216" t="s">
        <v>749</v>
      </c>
      <c r="H222" s="217">
        <v>2</v>
      </c>
      <c r="I222" s="218"/>
      <c r="J222" s="219">
        <f>ROUND(I222*H222,2)</f>
        <v>0</v>
      </c>
      <c r="K222" s="215" t="s">
        <v>19</v>
      </c>
      <c r="L222" s="45"/>
      <c r="M222" s="220" t="s">
        <v>19</v>
      </c>
      <c r="N222" s="221" t="s">
        <v>43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159</v>
      </c>
      <c r="AT222" s="224" t="s">
        <v>154</v>
      </c>
      <c r="AU222" s="224" t="s">
        <v>81</v>
      </c>
      <c r="AY222" s="18" t="s">
        <v>152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79</v>
      </c>
      <c r="BK222" s="225">
        <f>ROUND(I222*H222,2)</f>
        <v>0</v>
      </c>
      <c r="BL222" s="18" t="s">
        <v>159</v>
      </c>
      <c r="BM222" s="224" t="s">
        <v>1309</v>
      </c>
    </row>
    <row r="223" s="2" customFormat="1" ht="14.4" customHeight="1">
      <c r="A223" s="39"/>
      <c r="B223" s="40"/>
      <c r="C223" s="213" t="s">
        <v>680</v>
      </c>
      <c r="D223" s="213" t="s">
        <v>154</v>
      </c>
      <c r="E223" s="214" t="s">
        <v>1310</v>
      </c>
      <c r="F223" s="215" t="s">
        <v>1311</v>
      </c>
      <c r="G223" s="216" t="s">
        <v>749</v>
      </c>
      <c r="H223" s="217">
        <v>4</v>
      </c>
      <c r="I223" s="218"/>
      <c r="J223" s="219">
        <f>ROUND(I223*H223,2)</f>
        <v>0</v>
      </c>
      <c r="K223" s="215" t="s">
        <v>19</v>
      </c>
      <c r="L223" s="45"/>
      <c r="M223" s="220" t="s">
        <v>19</v>
      </c>
      <c r="N223" s="221" t="s">
        <v>43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159</v>
      </c>
      <c r="AT223" s="224" t="s">
        <v>154</v>
      </c>
      <c r="AU223" s="224" t="s">
        <v>81</v>
      </c>
      <c r="AY223" s="18" t="s">
        <v>152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159</v>
      </c>
      <c r="BM223" s="224" t="s">
        <v>1312</v>
      </c>
    </row>
    <row r="224" s="2" customFormat="1" ht="14.4" customHeight="1">
      <c r="A224" s="39"/>
      <c r="B224" s="40"/>
      <c r="C224" s="213" t="s">
        <v>684</v>
      </c>
      <c r="D224" s="213" t="s">
        <v>154</v>
      </c>
      <c r="E224" s="214" t="s">
        <v>1313</v>
      </c>
      <c r="F224" s="215" t="s">
        <v>1314</v>
      </c>
      <c r="G224" s="216" t="s">
        <v>749</v>
      </c>
      <c r="H224" s="217">
        <v>4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43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159</v>
      </c>
      <c r="AT224" s="224" t="s">
        <v>154</v>
      </c>
      <c r="AU224" s="224" t="s">
        <v>81</v>
      </c>
      <c r="AY224" s="18" t="s">
        <v>152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79</v>
      </c>
      <c r="BK224" s="225">
        <f>ROUND(I224*H224,2)</f>
        <v>0</v>
      </c>
      <c r="BL224" s="18" t="s">
        <v>159</v>
      </c>
      <c r="BM224" s="224" t="s">
        <v>1315</v>
      </c>
    </row>
    <row r="225" s="2" customFormat="1" ht="14.4" customHeight="1">
      <c r="A225" s="39"/>
      <c r="B225" s="40"/>
      <c r="C225" s="213" t="s">
        <v>688</v>
      </c>
      <c r="D225" s="213" t="s">
        <v>154</v>
      </c>
      <c r="E225" s="214" t="s">
        <v>1316</v>
      </c>
      <c r="F225" s="215" t="s">
        <v>1317</v>
      </c>
      <c r="G225" s="216" t="s">
        <v>749</v>
      </c>
      <c r="H225" s="217">
        <v>4</v>
      </c>
      <c r="I225" s="218"/>
      <c r="J225" s="219">
        <f>ROUND(I225*H225,2)</f>
        <v>0</v>
      </c>
      <c r="K225" s="215" t="s">
        <v>19</v>
      </c>
      <c r="L225" s="45"/>
      <c r="M225" s="220" t="s">
        <v>19</v>
      </c>
      <c r="N225" s="221" t="s">
        <v>43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159</v>
      </c>
      <c r="AT225" s="224" t="s">
        <v>154</v>
      </c>
      <c r="AU225" s="224" t="s">
        <v>81</v>
      </c>
      <c r="AY225" s="18" t="s">
        <v>152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79</v>
      </c>
      <c r="BK225" s="225">
        <f>ROUND(I225*H225,2)</f>
        <v>0</v>
      </c>
      <c r="BL225" s="18" t="s">
        <v>159</v>
      </c>
      <c r="BM225" s="224" t="s">
        <v>1318</v>
      </c>
    </row>
    <row r="226" s="2" customFormat="1" ht="14.4" customHeight="1">
      <c r="A226" s="39"/>
      <c r="B226" s="40"/>
      <c r="C226" s="213" t="s">
        <v>693</v>
      </c>
      <c r="D226" s="213" t="s">
        <v>154</v>
      </c>
      <c r="E226" s="214" t="s">
        <v>1319</v>
      </c>
      <c r="F226" s="215" t="s">
        <v>1320</v>
      </c>
      <c r="G226" s="216" t="s">
        <v>749</v>
      </c>
      <c r="H226" s="217">
        <v>4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43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159</v>
      </c>
      <c r="AT226" s="224" t="s">
        <v>154</v>
      </c>
      <c r="AU226" s="224" t="s">
        <v>81</v>
      </c>
      <c r="AY226" s="18" t="s">
        <v>152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79</v>
      </c>
      <c r="BK226" s="225">
        <f>ROUND(I226*H226,2)</f>
        <v>0</v>
      </c>
      <c r="BL226" s="18" t="s">
        <v>159</v>
      </c>
      <c r="BM226" s="224" t="s">
        <v>1321</v>
      </c>
    </row>
    <row r="227" s="2" customFormat="1" ht="14.4" customHeight="1">
      <c r="A227" s="39"/>
      <c r="B227" s="40"/>
      <c r="C227" s="213" t="s">
        <v>697</v>
      </c>
      <c r="D227" s="213" t="s">
        <v>154</v>
      </c>
      <c r="E227" s="214" t="s">
        <v>1322</v>
      </c>
      <c r="F227" s="215" t="s">
        <v>1323</v>
      </c>
      <c r="G227" s="216" t="s">
        <v>749</v>
      </c>
      <c r="H227" s="217">
        <v>4</v>
      </c>
      <c r="I227" s="218"/>
      <c r="J227" s="219">
        <f>ROUND(I227*H227,2)</f>
        <v>0</v>
      </c>
      <c r="K227" s="215" t="s">
        <v>19</v>
      </c>
      <c r="L227" s="45"/>
      <c r="M227" s="220" t="s">
        <v>19</v>
      </c>
      <c r="N227" s="221" t="s">
        <v>43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159</v>
      </c>
      <c r="AT227" s="224" t="s">
        <v>154</v>
      </c>
      <c r="AU227" s="224" t="s">
        <v>81</v>
      </c>
      <c r="AY227" s="18" t="s">
        <v>152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79</v>
      </c>
      <c r="BK227" s="225">
        <f>ROUND(I227*H227,2)</f>
        <v>0</v>
      </c>
      <c r="BL227" s="18" t="s">
        <v>159</v>
      </c>
      <c r="BM227" s="224" t="s">
        <v>1324</v>
      </c>
    </row>
    <row r="228" s="2" customFormat="1" ht="14.4" customHeight="1">
      <c r="A228" s="39"/>
      <c r="B228" s="40"/>
      <c r="C228" s="213" t="s">
        <v>701</v>
      </c>
      <c r="D228" s="213" t="s">
        <v>154</v>
      </c>
      <c r="E228" s="214" t="s">
        <v>1325</v>
      </c>
      <c r="F228" s="215" t="s">
        <v>1326</v>
      </c>
      <c r="G228" s="216" t="s">
        <v>749</v>
      </c>
      <c r="H228" s="217">
        <v>4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43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159</v>
      </c>
      <c r="AT228" s="224" t="s">
        <v>154</v>
      </c>
      <c r="AU228" s="224" t="s">
        <v>81</v>
      </c>
      <c r="AY228" s="18" t="s">
        <v>152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79</v>
      </c>
      <c r="BK228" s="225">
        <f>ROUND(I228*H228,2)</f>
        <v>0</v>
      </c>
      <c r="BL228" s="18" t="s">
        <v>159</v>
      </c>
      <c r="BM228" s="224" t="s">
        <v>1327</v>
      </c>
    </row>
    <row r="229" s="2" customFormat="1" ht="14.4" customHeight="1">
      <c r="A229" s="39"/>
      <c r="B229" s="40"/>
      <c r="C229" s="213" t="s">
        <v>705</v>
      </c>
      <c r="D229" s="213" t="s">
        <v>154</v>
      </c>
      <c r="E229" s="214" t="s">
        <v>1328</v>
      </c>
      <c r="F229" s="215" t="s">
        <v>1329</v>
      </c>
      <c r="G229" s="216" t="s">
        <v>749</v>
      </c>
      <c r="H229" s="217">
        <v>2</v>
      </c>
      <c r="I229" s="218"/>
      <c r="J229" s="219">
        <f>ROUND(I229*H229,2)</f>
        <v>0</v>
      </c>
      <c r="K229" s="215" t="s">
        <v>19</v>
      </c>
      <c r="L229" s="45"/>
      <c r="M229" s="220" t="s">
        <v>19</v>
      </c>
      <c r="N229" s="221" t="s">
        <v>43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159</v>
      </c>
      <c r="AT229" s="224" t="s">
        <v>154</v>
      </c>
      <c r="AU229" s="224" t="s">
        <v>81</v>
      </c>
      <c r="AY229" s="18" t="s">
        <v>152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79</v>
      </c>
      <c r="BK229" s="225">
        <f>ROUND(I229*H229,2)</f>
        <v>0</v>
      </c>
      <c r="BL229" s="18" t="s">
        <v>159</v>
      </c>
      <c r="BM229" s="224" t="s">
        <v>1330</v>
      </c>
    </row>
    <row r="230" s="12" customFormat="1" ht="22.8" customHeight="1">
      <c r="A230" s="12"/>
      <c r="B230" s="197"/>
      <c r="C230" s="198"/>
      <c r="D230" s="199" t="s">
        <v>71</v>
      </c>
      <c r="E230" s="211" t="s">
        <v>198</v>
      </c>
      <c r="F230" s="211" t="s">
        <v>307</v>
      </c>
      <c r="G230" s="198"/>
      <c r="H230" s="198"/>
      <c r="I230" s="201"/>
      <c r="J230" s="212">
        <f>BK230</f>
        <v>0</v>
      </c>
      <c r="K230" s="198"/>
      <c r="L230" s="203"/>
      <c r="M230" s="204"/>
      <c r="N230" s="205"/>
      <c r="O230" s="205"/>
      <c r="P230" s="206">
        <f>SUM(P231:P312)</f>
        <v>0</v>
      </c>
      <c r="Q230" s="205"/>
      <c r="R230" s="206">
        <f>SUM(R231:R312)</f>
        <v>67.431178189999997</v>
      </c>
      <c r="S230" s="205"/>
      <c r="T230" s="207">
        <f>SUM(T231:T312)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8" t="s">
        <v>79</v>
      </c>
      <c r="AT230" s="209" t="s">
        <v>71</v>
      </c>
      <c r="AU230" s="209" t="s">
        <v>79</v>
      </c>
      <c r="AY230" s="208" t="s">
        <v>152</v>
      </c>
      <c r="BK230" s="210">
        <f>SUM(BK231:BK312)</f>
        <v>0</v>
      </c>
    </row>
    <row r="231" s="2" customFormat="1" ht="37.8" customHeight="1">
      <c r="A231" s="39"/>
      <c r="B231" s="40"/>
      <c r="C231" s="213" t="s">
        <v>707</v>
      </c>
      <c r="D231" s="213" t="s">
        <v>154</v>
      </c>
      <c r="E231" s="214" t="s">
        <v>1331</v>
      </c>
      <c r="F231" s="215" t="s">
        <v>1332</v>
      </c>
      <c r="G231" s="216" t="s">
        <v>157</v>
      </c>
      <c r="H231" s="217">
        <v>50.569000000000003</v>
      </c>
      <c r="I231" s="218"/>
      <c r="J231" s="219">
        <f>ROUND(I231*H231,2)</f>
        <v>0</v>
      </c>
      <c r="K231" s="215" t="s">
        <v>158</v>
      </c>
      <c r="L231" s="45"/>
      <c r="M231" s="220" t="s">
        <v>19</v>
      </c>
      <c r="N231" s="221" t="s">
        <v>43</v>
      </c>
      <c r="O231" s="85"/>
      <c r="P231" s="222">
        <f>O231*H231</f>
        <v>0</v>
      </c>
      <c r="Q231" s="222">
        <v>0.42831999999999998</v>
      </c>
      <c r="R231" s="222">
        <f>Q231*H231</f>
        <v>21.659714080000001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159</v>
      </c>
      <c r="AT231" s="224" t="s">
        <v>154</v>
      </c>
      <c r="AU231" s="224" t="s">
        <v>81</v>
      </c>
      <c r="AY231" s="18" t="s">
        <v>152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159</v>
      </c>
      <c r="BM231" s="224" t="s">
        <v>1333</v>
      </c>
    </row>
    <row r="232" s="2" customFormat="1">
      <c r="A232" s="39"/>
      <c r="B232" s="40"/>
      <c r="C232" s="41"/>
      <c r="D232" s="226" t="s">
        <v>161</v>
      </c>
      <c r="E232" s="41"/>
      <c r="F232" s="227" t="s">
        <v>1334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161</v>
      </c>
      <c r="AU232" s="18" t="s">
        <v>81</v>
      </c>
    </row>
    <row r="233" s="2" customFormat="1">
      <c r="A233" s="39"/>
      <c r="B233" s="40"/>
      <c r="C233" s="41"/>
      <c r="D233" s="226" t="s">
        <v>163</v>
      </c>
      <c r="E233" s="41"/>
      <c r="F233" s="227" t="s">
        <v>1335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163</v>
      </c>
      <c r="AU233" s="18" t="s">
        <v>81</v>
      </c>
    </row>
    <row r="234" s="13" customFormat="1">
      <c r="A234" s="13"/>
      <c r="B234" s="231"/>
      <c r="C234" s="232"/>
      <c r="D234" s="226" t="s">
        <v>187</v>
      </c>
      <c r="E234" s="233" t="s">
        <v>19</v>
      </c>
      <c r="F234" s="234" t="s">
        <v>1336</v>
      </c>
      <c r="G234" s="232"/>
      <c r="H234" s="235">
        <v>25.448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187</v>
      </c>
      <c r="AU234" s="241" t="s">
        <v>81</v>
      </c>
      <c r="AV234" s="13" t="s">
        <v>81</v>
      </c>
      <c r="AW234" s="13" t="s">
        <v>33</v>
      </c>
      <c r="AX234" s="13" t="s">
        <v>72</v>
      </c>
      <c r="AY234" s="241" t="s">
        <v>152</v>
      </c>
    </row>
    <row r="235" s="13" customFormat="1">
      <c r="A235" s="13"/>
      <c r="B235" s="231"/>
      <c r="C235" s="232"/>
      <c r="D235" s="226" t="s">
        <v>187</v>
      </c>
      <c r="E235" s="233" t="s">
        <v>19</v>
      </c>
      <c r="F235" s="234" t="s">
        <v>1337</v>
      </c>
      <c r="G235" s="232"/>
      <c r="H235" s="235">
        <v>25.120999999999999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187</v>
      </c>
      <c r="AU235" s="241" t="s">
        <v>81</v>
      </c>
      <c r="AV235" s="13" t="s">
        <v>81</v>
      </c>
      <c r="AW235" s="13" t="s">
        <v>33</v>
      </c>
      <c r="AX235" s="13" t="s">
        <v>72</v>
      </c>
      <c r="AY235" s="241" t="s">
        <v>152</v>
      </c>
    </row>
    <row r="236" s="14" customFormat="1">
      <c r="A236" s="14"/>
      <c r="B236" s="242"/>
      <c r="C236" s="243"/>
      <c r="D236" s="226" t="s">
        <v>187</v>
      </c>
      <c r="E236" s="244" t="s">
        <v>19</v>
      </c>
      <c r="F236" s="245" t="s">
        <v>258</v>
      </c>
      <c r="G236" s="243"/>
      <c r="H236" s="246">
        <v>50.569000000000003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187</v>
      </c>
      <c r="AU236" s="252" t="s">
        <v>81</v>
      </c>
      <c r="AV236" s="14" t="s">
        <v>159</v>
      </c>
      <c r="AW236" s="14" t="s">
        <v>33</v>
      </c>
      <c r="AX236" s="14" t="s">
        <v>79</v>
      </c>
      <c r="AY236" s="252" t="s">
        <v>152</v>
      </c>
    </row>
    <row r="237" s="2" customFormat="1" ht="24.15" customHeight="1">
      <c r="A237" s="39"/>
      <c r="B237" s="40"/>
      <c r="C237" s="256" t="s">
        <v>714</v>
      </c>
      <c r="D237" s="256" t="s">
        <v>387</v>
      </c>
      <c r="E237" s="257" t="s">
        <v>1338</v>
      </c>
      <c r="F237" s="258" t="s">
        <v>1339</v>
      </c>
      <c r="G237" s="259" t="s">
        <v>172</v>
      </c>
      <c r="H237" s="260">
        <v>465</v>
      </c>
      <c r="I237" s="261"/>
      <c r="J237" s="262">
        <f>ROUND(I237*H237,2)</f>
        <v>0</v>
      </c>
      <c r="K237" s="258" t="s">
        <v>158</v>
      </c>
      <c r="L237" s="263"/>
      <c r="M237" s="264" t="s">
        <v>19</v>
      </c>
      <c r="N237" s="265" t="s">
        <v>43</v>
      </c>
      <c r="O237" s="85"/>
      <c r="P237" s="222">
        <f>O237*H237</f>
        <v>0</v>
      </c>
      <c r="Q237" s="222">
        <v>0.033599999999999998</v>
      </c>
      <c r="R237" s="222">
        <f>Q237*H237</f>
        <v>15.623999999999999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193</v>
      </c>
      <c r="AT237" s="224" t="s">
        <v>387</v>
      </c>
      <c r="AU237" s="224" t="s">
        <v>81</v>
      </c>
      <c r="AY237" s="18" t="s">
        <v>152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79</v>
      </c>
      <c r="BK237" s="225">
        <f>ROUND(I237*H237,2)</f>
        <v>0</v>
      </c>
      <c r="BL237" s="18" t="s">
        <v>159</v>
      </c>
      <c r="BM237" s="224" t="s">
        <v>1340</v>
      </c>
    </row>
    <row r="238" s="2" customFormat="1" ht="49.05" customHeight="1">
      <c r="A238" s="39"/>
      <c r="B238" s="40"/>
      <c r="C238" s="213" t="s">
        <v>720</v>
      </c>
      <c r="D238" s="213" t="s">
        <v>154</v>
      </c>
      <c r="E238" s="214" t="s">
        <v>1341</v>
      </c>
      <c r="F238" s="215" t="s">
        <v>1342</v>
      </c>
      <c r="G238" s="216" t="s">
        <v>252</v>
      </c>
      <c r="H238" s="217">
        <v>0.14999999999999999</v>
      </c>
      <c r="I238" s="218"/>
      <c r="J238" s="219">
        <f>ROUND(I238*H238,2)</f>
        <v>0</v>
      </c>
      <c r="K238" s="215" t="s">
        <v>158</v>
      </c>
      <c r="L238" s="45"/>
      <c r="M238" s="220" t="s">
        <v>19</v>
      </c>
      <c r="N238" s="221" t="s">
        <v>43</v>
      </c>
      <c r="O238" s="85"/>
      <c r="P238" s="222">
        <f>O238*H238</f>
        <v>0</v>
      </c>
      <c r="Q238" s="222">
        <v>1.05871</v>
      </c>
      <c r="R238" s="222">
        <f>Q238*H238</f>
        <v>0.15880649999999999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159</v>
      </c>
      <c r="AT238" s="224" t="s">
        <v>154</v>
      </c>
      <c r="AU238" s="224" t="s">
        <v>81</v>
      </c>
      <c r="AY238" s="18" t="s">
        <v>152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79</v>
      </c>
      <c r="BK238" s="225">
        <f>ROUND(I238*H238,2)</f>
        <v>0</v>
      </c>
      <c r="BL238" s="18" t="s">
        <v>159</v>
      </c>
      <c r="BM238" s="224" t="s">
        <v>1343</v>
      </c>
    </row>
    <row r="239" s="2" customFormat="1" ht="14.4" customHeight="1">
      <c r="A239" s="39"/>
      <c r="B239" s="40"/>
      <c r="C239" s="213" t="s">
        <v>724</v>
      </c>
      <c r="D239" s="213" t="s">
        <v>154</v>
      </c>
      <c r="E239" s="214" t="s">
        <v>1344</v>
      </c>
      <c r="F239" s="215" t="s">
        <v>1345</v>
      </c>
      <c r="G239" s="216" t="s">
        <v>157</v>
      </c>
      <c r="H239" s="217">
        <v>16.748000000000001</v>
      </c>
      <c r="I239" s="218"/>
      <c r="J239" s="219">
        <f>ROUND(I239*H239,2)</f>
        <v>0</v>
      </c>
      <c r="K239" s="215" t="s">
        <v>158</v>
      </c>
      <c r="L239" s="45"/>
      <c r="M239" s="220" t="s">
        <v>19</v>
      </c>
      <c r="N239" s="221" t="s">
        <v>43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159</v>
      </c>
      <c r="AT239" s="224" t="s">
        <v>154</v>
      </c>
      <c r="AU239" s="224" t="s">
        <v>81</v>
      </c>
      <c r="AY239" s="18" t="s">
        <v>152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79</v>
      </c>
      <c r="BK239" s="225">
        <f>ROUND(I239*H239,2)</f>
        <v>0</v>
      </c>
      <c r="BL239" s="18" t="s">
        <v>159</v>
      </c>
      <c r="BM239" s="224" t="s">
        <v>1346</v>
      </c>
    </row>
    <row r="240" s="2" customFormat="1">
      <c r="A240" s="39"/>
      <c r="B240" s="40"/>
      <c r="C240" s="41"/>
      <c r="D240" s="226" t="s">
        <v>161</v>
      </c>
      <c r="E240" s="41"/>
      <c r="F240" s="227" t="s">
        <v>1174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161</v>
      </c>
      <c r="AU240" s="18" t="s">
        <v>81</v>
      </c>
    </row>
    <row r="241" s="2" customFormat="1">
      <c r="A241" s="39"/>
      <c r="B241" s="40"/>
      <c r="C241" s="41"/>
      <c r="D241" s="226" t="s">
        <v>163</v>
      </c>
      <c r="E241" s="41"/>
      <c r="F241" s="227" t="s">
        <v>1347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163</v>
      </c>
      <c r="AU241" s="18" t="s">
        <v>81</v>
      </c>
    </row>
    <row r="242" s="13" customFormat="1">
      <c r="A242" s="13"/>
      <c r="B242" s="231"/>
      <c r="C242" s="232"/>
      <c r="D242" s="226" t="s">
        <v>187</v>
      </c>
      <c r="E242" s="233" t="s">
        <v>19</v>
      </c>
      <c r="F242" s="234" t="s">
        <v>1348</v>
      </c>
      <c r="G242" s="232"/>
      <c r="H242" s="235">
        <v>16.748000000000001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187</v>
      </c>
      <c r="AU242" s="241" t="s">
        <v>81</v>
      </c>
      <c r="AV242" s="13" t="s">
        <v>81</v>
      </c>
      <c r="AW242" s="13" t="s">
        <v>33</v>
      </c>
      <c r="AX242" s="13" t="s">
        <v>79</v>
      </c>
      <c r="AY242" s="241" t="s">
        <v>152</v>
      </c>
    </row>
    <row r="243" s="2" customFormat="1" ht="14.4" customHeight="1">
      <c r="A243" s="39"/>
      <c r="B243" s="40"/>
      <c r="C243" s="213" t="s">
        <v>728</v>
      </c>
      <c r="D243" s="213" t="s">
        <v>154</v>
      </c>
      <c r="E243" s="214" t="s">
        <v>1349</v>
      </c>
      <c r="F243" s="215" t="s">
        <v>1350</v>
      </c>
      <c r="G243" s="216" t="s">
        <v>157</v>
      </c>
      <c r="H243" s="217">
        <v>6.6989999999999998</v>
      </c>
      <c r="I243" s="218"/>
      <c r="J243" s="219">
        <f>ROUND(I243*H243,2)</f>
        <v>0</v>
      </c>
      <c r="K243" s="215" t="s">
        <v>158</v>
      </c>
      <c r="L243" s="45"/>
      <c r="M243" s="220" t="s">
        <v>19</v>
      </c>
      <c r="N243" s="221" t="s">
        <v>43</v>
      </c>
      <c r="O243" s="85"/>
      <c r="P243" s="222">
        <f>O243*H243</f>
        <v>0</v>
      </c>
      <c r="Q243" s="222">
        <v>0.013390000000000001</v>
      </c>
      <c r="R243" s="222">
        <f>Q243*H243</f>
        <v>0.089699609999999999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159</v>
      </c>
      <c r="AT243" s="224" t="s">
        <v>154</v>
      </c>
      <c r="AU243" s="224" t="s">
        <v>81</v>
      </c>
      <c r="AY243" s="18" t="s">
        <v>152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79</v>
      </c>
      <c r="BK243" s="225">
        <f>ROUND(I243*H243,2)</f>
        <v>0</v>
      </c>
      <c r="BL243" s="18" t="s">
        <v>159</v>
      </c>
      <c r="BM243" s="224" t="s">
        <v>1351</v>
      </c>
    </row>
    <row r="244" s="2" customFormat="1">
      <c r="A244" s="39"/>
      <c r="B244" s="40"/>
      <c r="C244" s="41"/>
      <c r="D244" s="226" t="s">
        <v>161</v>
      </c>
      <c r="E244" s="41"/>
      <c r="F244" s="227" t="s">
        <v>1352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161</v>
      </c>
      <c r="AU244" s="18" t="s">
        <v>81</v>
      </c>
    </row>
    <row r="245" s="2" customFormat="1">
      <c r="A245" s="39"/>
      <c r="B245" s="40"/>
      <c r="C245" s="41"/>
      <c r="D245" s="226" t="s">
        <v>163</v>
      </c>
      <c r="E245" s="41"/>
      <c r="F245" s="227" t="s">
        <v>1353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163</v>
      </c>
      <c r="AU245" s="18" t="s">
        <v>81</v>
      </c>
    </row>
    <row r="246" s="13" customFormat="1">
      <c r="A246" s="13"/>
      <c r="B246" s="231"/>
      <c r="C246" s="232"/>
      <c r="D246" s="226" t="s">
        <v>187</v>
      </c>
      <c r="E246" s="233" t="s">
        <v>19</v>
      </c>
      <c r="F246" s="234" t="s">
        <v>1354</v>
      </c>
      <c r="G246" s="232"/>
      <c r="H246" s="235">
        <v>6.6989999999999998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187</v>
      </c>
      <c r="AU246" s="241" t="s">
        <v>81</v>
      </c>
      <c r="AV246" s="13" t="s">
        <v>81</v>
      </c>
      <c r="AW246" s="13" t="s">
        <v>33</v>
      </c>
      <c r="AX246" s="13" t="s">
        <v>79</v>
      </c>
      <c r="AY246" s="241" t="s">
        <v>152</v>
      </c>
    </row>
    <row r="247" s="2" customFormat="1" ht="14.4" customHeight="1">
      <c r="A247" s="39"/>
      <c r="B247" s="40"/>
      <c r="C247" s="213" t="s">
        <v>735</v>
      </c>
      <c r="D247" s="213" t="s">
        <v>154</v>
      </c>
      <c r="E247" s="214" t="s">
        <v>1355</v>
      </c>
      <c r="F247" s="215" t="s">
        <v>1356</v>
      </c>
      <c r="G247" s="216" t="s">
        <v>157</v>
      </c>
      <c r="H247" s="217">
        <v>6.6989999999999998</v>
      </c>
      <c r="I247" s="218"/>
      <c r="J247" s="219">
        <f>ROUND(I247*H247,2)</f>
        <v>0</v>
      </c>
      <c r="K247" s="215" t="s">
        <v>158</v>
      </c>
      <c r="L247" s="45"/>
      <c r="M247" s="220" t="s">
        <v>19</v>
      </c>
      <c r="N247" s="221" t="s">
        <v>43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159</v>
      </c>
      <c r="AT247" s="224" t="s">
        <v>154</v>
      </c>
      <c r="AU247" s="224" t="s">
        <v>81</v>
      </c>
      <c r="AY247" s="18" t="s">
        <v>152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79</v>
      </c>
      <c r="BK247" s="225">
        <f>ROUND(I247*H247,2)</f>
        <v>0</v>
      </c>
      <c r="BL247" s="18" t="s">
        <v>159</v>
      </c>
      <c r="BM247" s="224" t="s">
        <v>1357</v>
      </c>
    </row>
    <row r="248" s="2" customFormat="1">
      <c r="A248" s="39"/>
      <c r="B248" s="40"/>
      <c r="C248" s="41"/>
      <c r="D248" s="226" t="s">
        <v>161</v>
      </c>
      <c r="E248" s="41"/>
      <c r="F248" s="227" t="s">
        <v>1352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161</v>
      </c>
      <c r="AU248" s="18" t="s">
        <v>81</v>
      </c>
    </row>
    <row r="249" s="2" customFormat="1" ht="62.7" customHeight="1">
      <c r="A249" s="39"/>
      <c r="B249" s="40"/>
      <c r="C249" s="213" t="s">
        <v>1358</v>
      </c>
      <c r="D249" s="213" t="s">
        <v>154</v>
      </c>
      <c r="E249" s="214" t="s">
        <v>440</v>
      </c>
      <c r="F249" s="215" t="s">
        <v>441</v>
      </c>
      <c r="G249" s="216" t="s">
        <v>157</v>
      </c>
      <c r="H249" s="217">
        <v>3</v>
      </c>
      <c r="I249" s="218"/>
      <c r="J249" s="219">
        <f>ROUND(I249*H249,2)</f>
        <v>0</v>
      </c>
      <c r="K249" s="215" t="s">
        <v>158</v>
      </c>
      <c r="L249" s="45"/>
      <c r="M249" s="220" t="s">
        <v>19</v>
      </c>
      <c r="N249" s="221" t="s">
        <v>43</v>
      </c>
      <c r="O249" s="85"/>
      <c r="P249" s="222">
        <f>O249*H249</f>
        <v>0</v>
      </c>
      <c r="Q249" s="222">
        <v>0.10100000000000001</v>
      </c>
      <c r="R249" s="222">
        <f>Q249*H249</f>
        <v>0.30300000000000005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159</v>
      </c>
      <c r="AT249" s="224" t="s">
        <v>154</v>
      </c>
      <c r="AU249" s="224" t="s">
        <v>81</v>
      </c>
      <c r="AY249" s="18" t="s">
        <v>152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79</v>
      </c>
      <c r="BK249" s="225">
        <f>ROUND(I249*H249,2)</f>
        <v>0</v>
      </c>
      <c r="BL249" s="18" t="s">
        <v>159</v>
      </c>
      <c r="BM249" s="224" t="s">
        <v>1359</v>
      </c>
    </row>
    <row r="250" s="2" customFormat="1">
      <c r="A250" s="39"/>
      <c r="B250" s="40"/>
      <c r="C250" s="41"/>
      <c r="D250" s="226" t="s">
        <v>161</v>
      </c>
      <c r="E250" s="41"/>
      <c r="F250" s="227" t="s">
        <v>443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161</v>
      </c>
      <c r="AU250" s="18" t="s">
        <v>81</v>
      </c>
    </row>
    <row r="251" s="2" customFormat="1" ht="14.4" customHeight="1">
      <c r="A251" s="39"/>
      <c r="B251" s="40"/>
      <c r="C251" s="256" t="s">
        <v>1360</v>
      </c>
      <c r="D251" s="256" t="s">
        <v>387</v>
      </c>
      <c r="E251" s="257" t="s">
        <v>448</v>
      </c>
      <c r="F251" s="258" t="s">
        <v>1361</v>
      </c>
      <c r="G251" s="259" t="s">
        <v>157</v>
      </c>
      <c r="H251" s="260">
        <v>3</v>
      </c>
      <c r="I251" s="261"/>
      <c r="J251" s="262">
        <f>ROUND(I251*H251,2)</f>
        <v>0</v>
      </c>
      <c r="K251" s="258" t="s">
        <v>158</v>
      </c>
      <c r="L251" s="263"/>
      <c r="M251" s="264" t="s">
        <v>19</v>
      </c>
      <c r="N251" s="265" t="s">
        <v>43</v>
      </c>
      <c r="O251" s="85"/>
      <c r="P251" s="222">
        <f>O251*H251</f>
        <v>0</v>
      </c>
      <c r="Q251" s="222">
        <v>0.17499999999999999</v>
      </c>
      <c r="R251" s="222">
        <f>Q251*H251</f>
        <v>0.52499999999999991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193</v>
      </c>
      <c r="AT251" s="224" t="s">
        <v>387</v>
      </c>
      <c r="AU251" s="224" t="s">
        <v>81</v>
      </c>
      <c r="AY251" s="18" t="s">
        <v>152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79</v>
      </c>
      <c r="BK251" s="225">
        <f>ROUND(I251*H251,2)</f>
        <v>0</v>
      </c>
      <c r="BL251" s="18" t="s">
        <v>159</v>
      </c>
      <c r="BM251" s="224" t="s">
        <v>1362</v>
      </c>
    </row>
    <row r="252" s="2" customFormat="1" ht="24.15" customHeight="1">
      <c r="A252" s="39"/>
      <c r="B252" s="40"/>
      <c r="C252" s="213" t="s">
        <v>1363</v>
      </c>
      <c r="D252" s="213" t="s">
        <v>154</v>
      </c>
      <c r="E252" s="214" t="s">
        <v>1364</v>
      </c>
      <c r="F252" s="215" t="s">
        <v>1365</v>
      </c>
      <c r="G252" s="216" t="s">
        <v>172</v>
      </c>
      <c r="H252" s="217">
        <v>16</v>
      </c>
      <c r="I252" s="218"/>
      <c r="J252" s="219">
        <f>ROUND(I252*H252,2)</f>
        <v>0</v>
      </c>
      <c r="K252" s="215" t="s">
        <v>158</v>
      </c>
      <c r="L252" s="45"/>
      <c r="M252" s="220" t="s">
        <v>19</v>
      </c>
      <c r="N252" s="221" t="s">
        <v>43</v>
      </c>
      <c r="O252" s="85"/>
      <c r="P252" s="222">
        <f>O252*H252</f>
        <v>0</v>
      </c>
      <c r="Q252" s="222">
        <v>3.0000000000000001E-05</v>
      </c>
      <c r="R252" s="222">
        <f>Q252*H252</f>
        <v>0.00048000000000000001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159</v>
      </c>
      <c r="AT252" s="224" t="s">
        <v>154</v>
      </c>
      <c r="AU252" s="224" t="s">
        <v>81</v>
      </c>
      <c r="AY252" s="18" t="s">
        <v>152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79</v>
      </c>
      <c r="BK252" s="225">
        <f>ROUND(I252*H252,2)</f>
        <v>0</v>
      </c>
      <c r="BL252" s="18" t="s">
        <v>159</v>
      </c>
      <c r="BM252" s="224" t="s">
        <v>1366</v>
      </c>
    </row>
    <row r="253" s="2" customFormat="1">
      <c r="A253" s="39"/>
      <c r="B253" s="40"/>
      <c r="C253" s="41"/>
      <c r="D253" s="226" t="s">
        <v>161</v>
      </c>
      <c r="E253" s="41"/>
      <c r="F253" s="227" t="s">
        <v>1367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161</v>
      </c>
      <c r="AU253" s="18" t="s">
        <v>81</v>
      </c>
    </row>
    <row r="254" s="2" customFormat="1">
      <c r="A254" s="39"/>
      <c r="B254" s="40"/>
      <c r="C254" s="41"/>
      <c r="D254" s="226" t="s">
        <v>163</v>
      </c>
      <c r="E254" s="41"/>
      <c r="F254" s="227" t="s">
        <v>1368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163</v>
      </c>
      <c r="AU254" s="18" t="s">
        <v>81</v>
      </c>
    </row>
    <row r="255" s="2" customFormat="1" ht="14.4" customHeight="1">
      <c r="A255" s="39"/>
      <c r="B255" s="40"/>
      <c r="C255" s="256" t="s">
        <v>1369</v>
      </c>
      <c r="D255" s="256" t="s">
        <v>387</v>
      </c>
      <c r="E255" s="257" t="s">
        <v>1370</v>
      </c>
      <c r="F255" s="258" t="s">
        <v>1371</v>
      </c>
      <c r="G255" s="259" t="s">
        <v>172</v>
      </c>
      <c r="H255" s="260">
        <v>16</v>
      </c>
      <c r="I255" s="261"/>
      <c r="J255" s="262">
        <f>ROUND(I255*H255,2)</f>
        <v>0</v>
      </c>
      <c r="K255" s="258" t="s">
        <v>158</v>
      </c>
      <c r="L255" s="263"/>
      <c r="M255" s="264" t="s">
        <v>19</v>
      </c>
      <c r="N255" s="265" t="s">
        <v>43</v>
      </c>
      <c r="O255" s="85"/>
      <c r="P255" s="222">
        <f>O255*H255</f>
        <v>0</v>
      </c>
      <c r="Q255" s="222">
        <v>0.0018</v>
      </c>
      <c r="R255" s="222">
        <f>Q255*H255</f>
        <v>0.028799999999999999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193</v>
      </c>
      <c r="AT255" s="224" t="s">
        <v>387</v>
      </c>
      <c r="AU255" s="224" t="s">
        <v>81</v>
      </c>
      <c r="AY255" s="18" t="s">
        <v>152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79</v>
      </c>
      <c r="BK255" s="225">
        <f>ROUND(I255*H255,2)</f>
        <v>0</v>
      </c>
      <c r="BL255" s="18" t="s">
        <v>159</v>
      </c>
      <c r="BM255" s="224" t="s">
        <v>1372</v>
      </c>
    </row>
    <row r="256" s="2" customFormat="1" ht="24.15" customHeight="1">
      <c r="A256" s="39"/>
      <c r="B256" s="40"/>
      <c r="C256" s="213" t="s">
        <v>1373</v>
      </c>
      <c r="D256" s="213" t="s">
        <v>154</v>
      </c>
      <c r="E256" s="214" t="s">
        <v>453</v>
      </c>
      <c r="F256" s="215" t="s">
        <v>454</v>
      </c>
      <c r="G256" s="216" t="s">
        <v>172</v>
      </c>
      <c r="H256" s="217">
        <v>2</v>
      </c>
      <c r="I256" s="218"/>
      <c r="J256" s="219">
        <f>ROUND(I256*H256,2)</f>
        <v>0</v>
      </c>
      <c r="K256" s="215" t="s">
        <v>158</v>
      </c>
      <c r="L256" s="45"/>
      <c r="M256" s="220" t="s">
        <v>19</v>
      </c>
      <c r="N256" s="221" t="s">
        <v>43</v>
      </c>
      <c r="O256" s="85"/>
      <c r="P256" s="222">
        <f>O256*H256</f>
        <v>0</v>
      </c>
      <c r="Q256" s="222">
        <v>0.00069999999999999999</v>
      </c>
      <c r="R256" s="222">
        <f>Q256*H256</f>
        <v>0.0014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159</v>
      </c>
      <c r="AT256" s="224" t="s">
        <v>154</v>
      </c>
      <c r="AU256" s="224" t="s">
        <v>81</v>
      </c>
      <c r="AY256" s="18" t="s">
        <v>152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79</v>
      </c>
      <c r="BK256" s="225">
        <f>ROUND(I256*H256,2)</f>
        <v>0</v>
      </c>
      <c r="BL256" s="18" t="s">
        <v>159</v>
      </c>
      <c r="BM256" s="224" t="s">
        <v>1374</v>
      </c>
    </row>
    <row r="257" s="2" customFormat="1">
      <c r="A257" s="39"/>
      <c r="B257" s="40"/>
      <c r="C257" s="41"/>
      <c r="D257" s="226" t="s">
        <v>161</v>
      </c>
      <c r="E257" s="41"/>
      <c r="F257" s="227" t="s">
        <v>456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161</v>
      </c>
      <c r="AU257" s="18" t="s">
        <v>81</v>
      </c>
    </row>
    <row r="258" s="2" customFormat="1" ht="24.15" customHeight="1">
      <c r="A258" s="39"/>
      <c r="B258" s="40"/>
      <c r="C258" s="213" t="s">
        <v>1375</v>
      </c>
      <c r="D258" s="213" t="s">
        <v>154</v>
      </c>
      <c r="E258" s="214" t="s">
        <v>458</v>
      </c>
      <c r="F258" s="215" t="s">
        <v>459</v>
      </c>
      <c r="G258" s="216" t="s">
        <v>172</v>
      </c>
      <c r="H258" s="217">
        <v>1</v>
      </c>
      <c r="I258" s="218"/>
      <c r="J258" s="219">
        <f>ROUND(I258*H258,2)</f>
        <v>0</v>
      </c>
      <c r="K258" s="215" t="s">
        <v>158</v>
      </c>
      <c r="L258" s="45"/>
      <c r="M258" s="220" t="s">
        <v>19</v>
      </c>
      <c r="N258" s="221" t="s">
        <v>43</v>
      </c>
      <c r="O258" s="85"/>
      <c r="P258" s="222">
        <f>O258*H258</f>
        <v>0</v>
      </c>
      <c r="Q258" s="222">
        <v>0.10940999999999999</v>
      </c>
      <c r="R258" s="222">
        <f>Q258*H258</f>
        <v>0.10940999999999999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159</v>
      </c>
      <c r="AT258" s="224" t="s">
        <v>154</v>
      </c>
      <c r="AU258" s="224" t="s">
        <v>81</v>
      </c>
      <c r="AY258" s="18" t="s">
        <v>152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79</v>
      </c>
      <c r="BK258" s="225">
        <f>ROUND(I258*H258,2)</f>
        <v>0</v>
      </c>
      <c r="BL258" s="18" t="s">
        <v>159</v>
      </c>
      <c r="BM258" s="224" t="s">
        <v>1376</v>
      </c>
    </row>
    <row r="259" s="2" customFormat="1">
      <c r="A259" s="39"/>
      <c r="B259" s="40"/>
      <c r="C259" s="41"/>
      <c r="D259" s="226" t="s">
        <v>161</v>
      </c>
      <c r="E259" s="41"/>
      <c r="F259" s="227" t="s">
        <v>461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161</v>
      </c>
      <c r="AU259" s="18" t="s">
        <v>81</v>
      </c>
    </row>
    <row r="260" s="2" customFormat="1">
      <c r="A260" s="39"/>
      <c r="B260" s="40"/>
      <c r="C260" s="41"/>
      <c r="D260" s="226" t="s">
        <v>163</v>
      </c>
      <c r="E260" s="41"/>
      <c r="F260" s="227" t="s">
        <v>462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163</v>
      </c>
      <c r="AU260" s="18" t="s">
        <v>81</v>
      </c>
    </row>
    <row r="261" s="2" customFormat="1" ht="14.4" customHeight="1">
      <c r="A261" s="39"/>
      <c r="B261" s="40"/>
      <c r="C261" s="256" t="s">
        <v>1377</v>
      </c>
      <c r="D261" s="256" t="s">
        <v>387</v>
      </c>
      <c r="E261" s="257" t="s">
        <v>463</v>
      </c>
      <c r="F261" s="258" t="s">
        <v>464</v>
      </c>
      <c r="G261" s="259" t="s">
        <v>172</v>
      </c>
      <c r="H261" s="260">
        <v>1</v>
      </c>
      <c r="I261" s="261"/>
      <c r="J261" s="262">
        <f>ROUND(I261*H261,2)</f>
        <v>0</v>
      </c>
      <c r="K261" s="258" t="s">
        <v>158</v>
      </c>
      <c r="L261" s="263"/>
      <c r="M261" s="264" t="s">
        <v>19</v>
      </c>
      <c r="N261" s="265" t="s">
        <v>43</v>
      </c>
      <c r="O261" s="85"/>
      <c r="P261" s="222">
        <f>O261*H261</f>
        <v>0</v>
      </c>
      <c r="Q261" s="222">
        <v>0.0061000000000000004</v>
      </c>
      <c r="R261" s="222">
        <f>Q261*H261</f>
        <v>0.0061000000000000004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193</v>
      </c>
      <c r="AT261" s="224" t="s">
        <v>387</v>
      </c>
      <c r="AU261" s="224" t="s">
        <v>81</v>
      </c>
      <c r="AY261" s="18" t="s">
        <v>152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79</v>
      </c>
      <c r="BK261" s="225">
        <f>ROUND(I261*H261,2)</f>
        <v>0</v>
      </c>
      <c r="BL261" s="18" t="s">
        <v>159</v>
      </c>
      <c r="BM261" s="224" t="s">
        <v>1378</v>
      </c>
    </row>
    <row r="262" s="2" customFormat="1" ht="14.4" customHeight="1">
      <c r="A262" s="39"/>
      <c r="B262" s="40"/>
      <c r="C262" s="256" t="s">
        <v>1379</v>
      </c>
      <c r="D262" s="256" t="s">
        <v>387</v>
      </c>
      <c r="E262" s="257" t="s">
        <v>466</v>
      </c>
      <c r="F262" s="258" t="s">
        <v>467</v>
      </c>
      <c r="G262" s="259" t="s">
        <v>172</v>
      </c>
      <c r="H262" s="260">
        <v>1</v>
      </c>
      <c r="I262" s="261"/>
      <c r="J262" s="262">
        <f>ROUND(I262*H262,2)</f>
        <v>0</v>
      </c>
      <c r="K262" s="258" t="s">
        <v>158</v>
      </c>
      <c r="L262" s="263"/>
      <c r="M262" s="264" t="s">
        <v>19</v>
      </c>
      <c r="N262" s="265" t="s">
        <v>43</v>
      </c>
      <c r="O262" s="85"/>
      <c r="P262" s="222">
        <f>O262*H262</f>
        <v>0</v>
      </c>
      <c r="Q262" s="222">
        <v>0.00010000000000000001</v>
      </c>
      <c r="R262" s="222">
        <f>Q262*H262</f>
        <v>0.00010000000000000001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193</v>
      </c>
      <c r="AT262" s="224" t="s">
        <v>387</v>
      </c>
      <c r="AU262" s="224" t="s">
        <v>81</v>
      </c>
      <c r="AY262" s="18" t="s">
        <v>152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79</v>
      </c>
      <c r="BK262" s="225">
        <f>ROUND(I262*H262,2)</f>
        <v>0</v>
      </c>
      <c r="BL262" s="18" t="s">
        <v>159</v>
      </c>
      <c r="BM262" s="224" t="s">
        <v>1380</v>
      </c>
    </row>
    <row r="263" s="13" customFormat="1">
      <c r="A263" s="13"/>
      <c r="B263" s="231"/>
      <c r="C263" s="232"/>
      <c r="D263" s="226" t="s">
        <v>187</v>
      </c>
      <c r="E263" s="232"/>
      <c r="F263" s="234" t="s">
        <v>1381</v>
      </c>
      <c r="G263" s="232"/>
      <c r="H263" s="235">
        <v>1</v>
      </c>
      <c r="I263" s="236"/>
      <c r="J263" s="232"/>
      <c r="K263" s="232"/>
      <c r="L263" s="237"/>
      <c r="M263" s="238"/>
      <c r="N263" s="239"/>
      <c r="O263" s="239"/>
      <c r="P263" s="239"/>
      <c r="Q263" s="239"/>
      <c r="R263" s="239"/>
      <c r="S263" s="239"/>
      <c r="T263" s="24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1" t="s">
        <v>187</v>
      </c>
      <c r="AU263" s="241" t="s">
        <v>81</v>
      </c>
      <c r="AV263" s="13" t="s">
        <v>81</v>
      </c>
      <c r="AW263" s="13" t="s">
        <v>4</v>
      </c>
      <c r="AX263" s="13" t="s">
        <v>79</v>
      </c>
      <c r="AY263" s="241" t="s">
        <v>152</v>
      </c>
    </row>
    <row r="264" s="2" customFormat="1" ht="14.4" customHeight="1">
      <c r="A264" s="39"/>
      <c r="B264" s="40"/>
      <c r="C264" s="256" t="s">
        <v>1382</v>
      </c>
      <c r="D264" s="256" t="s">
        <v>387</v>
      </c>
      <c r="E264" s="257" t="s">
        <v>1383</v>
      </c>
      <c r="F264" s="258" t="s">
        <v>1384</v>
      </c>
      <c r="G264" s="259" t="s">
        <v>172</v>
      </c>
      <c r="H264" s="260">
        <v>1</v>
      </c>
      <c r="I264" s="261"/>
      <c r="J264" s="262">
        <f>ROUND(I264*H264,2)</f>
        <v>0</v>
      </c>
      <c r="K264" s="258" t="s">
        <v>158</v>
      </c>
      <c r="L264" s="263"/>
      <c r="M264" s="264" t="s">
        <v>19</v>
      </c>
      <c r="N264" s="265" t="s">
        <v>43</v>
      </c>
      <c r="O264" s="85"/>
      <c r="P264" s="222">
        <f>O264*H264</f>
        <v>0</v>
      </c>
      <c r="Q264" s="222">
        <v>0.0016999999999999999</v>
      </c>
      <c r="R264" s="222">
        <f>Q264*H264</f>
        <v>0.0016999999999999999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193</v>
      </c>
      <c r="AT264" s="224" t="s">
        <v>387</v>
      </c>
      <c r="AU264" s="224" t="s">
        <v>81</v>
      </c>
      <c r="AY264" s="18" t="s">
        <v>152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79</v>
      </c>
      <c r="BK264" s="225">
        <f>ROUND(I264*H264,2)</f>
        <v>0</v>
      </c>
      <c r="BL264" s="18" t="s">
        <v>159</v>
      </c>
      <c r="BM264" s="224" t="s">
        <v>1385</v>
      </c>
    </row>
    <row r="265" s="2" customFormat="1" ht="24.15" customHeight="1">
      <c r="A265" s="39"/>
      <c r="B265" s="40"/>
      <c r="C265" s="256" t="s">
        <v>1386</v>
      </c>
      <c r="D265" s="256" t="s">
        <v>387</v>
      </c>
      <c r="E265" s="257" t="s">
        <v>1387</v>
      </c>
      <c r="F265" s="258" t="s">
        <v>1388</v>
      </c>
      <c r="G265" s="259" t="s">
        <v>172</v>
      </c>
      <c r="H265" s="260">
        <v>1</v>
      </c>
      <c r="I265" s="261"/>
      <c r="J265" s="262">
        <f>ROUND(I265*H265,2)</f>
        <v>0</v>
      </c>
      <c r="K265" s="258" t="s">
        <v>158</v>
      </c>
      <c r="L265" s="263"/>
      <c r="M265" s="264" t="s">
        <v>19</v>
      </c>
      <c r="N265" s="265" t="s">
        <v>43</v>
      </c>
      <c r="O265" s="85"/>
      <c r="P265" s="222">
        <f>O265*H265</f>
        <v>0</v>
      </c>
      <c r="Q265" s="222">
        <v>0.0035000000000000001</v>
      </c>
      <c r="R265" s="222">
        <f>Q265*H265</f>
        <v>0.0035000000000000001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193</v>
      </c>
      <c r="AT265" s="224" t="s">
        <v>387</v>
      </c>
      <c r="AU265" s="224" t="s">
        <v>81</v>
      </c>
      <c r="AY265" s="18" t="s">
        <v>152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79</v>
      </c>
      <c r="BK265" s="225">
        <f>ROUND(I265*H265,2)</f>
        <v>0</v>
      </c>
      <c r="BL265" s="18" t="s">
        <v>159</v>
      </c>
      <c r="BM265" s="224" t="s">
        <v>1389</v>
      </c>
    </row>
    <row r="266" s="2" customFormat="1" ht="14.4" customHeight="1">
      <c r="A266" s="39"/>
      <c r="B266" s="40"/>
      <c r="C266" s="213" t="s">
        <v>1390</v>
      </c>
      <c r="D266" s="213" t="s">
        <v>154</v>
      </c>
      <c r="E266" s="214" t="s">
        <v>482</v>
      </c>
      <c r="F266" s="215" t="s">
        <v>1391</v>
      </c>
      <c r="G266" s="216" t="s">
        <v>311</v>
      </c>
      <c r="H266" s="217">
        <v>448.91000000000002</v>
      </c>
      <c r="I266" s="218"/>
      <c r="J266" s="219">
        <f>ROUND(I266*H266,2)</f>
        <v>0</v>
      </c>
      <c r="K266" s="215" t="s">
        <v>158</v>
      </c>
      <c r="L266" s="45"/>
      <c r="M266" s="220" t="s">
        <v>19</v>
      </c>
      <c r="N266" s="221" t="s">
        <v>43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159</v>
      </c>
      <c r="AT266" s="224" t="s">
        <v>154</v>
      </c>
      <c r="AU266" s="224" t="s">
        <v>81</v>
      </c>
      <c r="AY266" s="18" t="s">
        <v>152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79</v>
      </c>
      <c r="BK266" s="225">
        <f>ROUND(I266*H266,2)</f>
        <v>0</v>
      </c>
      <c r="BL266" s="18" t="s">
        <v>159</v>
      </c>
      <c r="BM266" s="224" t="s">
        <v>1392</v>
      </c>
    </row>
    <row r="267" s="13" customFormat="1">
      <c r="A267" s="13"/>
      <c r="B267" s="231"/>
      <c r="C267" s="232"/>
      <c r="D267" s="226" t="s">
        <v>187</v>
      </c>
      <c r="E267" s="233" t="s">
        <v>19</v>
      </c>
      <c r="F267" s="234" t="s">
        <v>1393</v>
      </c>
      <c r="G267" s="232"/>
      <c r="H267" s="235">
        <v>367.91000000000002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187</v>
      </c>
      <c r="AU267" s="241" t="s">
        <v>81</v>
      </c>
      <c r="AV267" s="13" t="s">
        <v>81</v>
      </c>
      <c r="AW267" s="13" t="s">
        <v>33</v>
      </c>
      <c r="AX267" s="13" t="s">
        <v>72</v>
      </c>
      <c r="AY267" s="241" t="s">
        <v>152</v>
      </c>
    </row>
    <row r="268" s="13" customFormat="1">
      <c r="A268" s="13"/>
      <c r="B268" s="231"/>
      <c r="C268" s="232"/>
      <c r="D268" s="226" t="s">
        <v>187</v>
      </c>
      <c r="E268" s="233" t="s">
        <v>19</v>
      </c>
      <c r="F268" s="234" t="s">
        <v>1394</v>
      </c>
      <c r="G268" s="232"/>
      <c r="H268" s="235">
        <v>81</v>
      </c>
      <c r="I268" s="236"/>
      <c r="J268" s="232"/>
      <c r="K268" s="232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187</v>
      </c>
      <c r="AU268" s="241" t="s">
        <v>81</v>
      </c>
      <c r="AV268" s="13" t="s">
        <v>81</v>
      </c>
      <c r="AW268" s="13" t="s">
        <v>33</v>
      </c>
      <c r="AX268" s="13" t="s">
        <v>72</v>
      </c>
      <c r="AY268" s="241" t="s">
        <v>152</v>
      </c>
    </row>
    <row r="269" s="14" customFormat="1">
      <c r="A269" s="14"/>
      <c r="B269" s="242"/>
      <c r="C269" s="243"/>
      <c r="D269" s="226" t="s">
        <v>187</v>
      </c>
      <c r="E269" s="244" t="s">
        <v>19</v>
      </c>
      <c r="F269" s="245" t="s">
        <v>258</v>
      </c>
      <c r="G269" s="243"/>
      <c r="H269" s="246">
        <v>448.91000000000002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2" t="s">
        <v>187</v>
      </c>
      <c r="AU269" s="252" t="s">
        <v>81</v>
      </c>
      <c r="AV269" s="14" t="s">
        <v>159</v>
      </c>
      <c r="AW269" s="14" t="s">
        <v>33</v>
      </c>
      <c r="AX269" s="14" t="s">
        <v>79</v>
      </c>
      <c r="AY269" s="252" t="s">
        <v>152</v>
      </c>
    </row>
    <row r="270" s="2" customFormat="1" ht="24.15" customHeight="1">
      <c r="A270" s="39"/>
      <c r="B270" s="40"/>
      <c r="C270" s="213" t="s">
        <v>1395</v>
      </c>
      <c r="D270" s="213" t="s">
        <v>154</v>
      </c>
      <c r="E270" s="214" t="s">
        <v>472</v>
      </c>
      <c r="F270" s="215" t="s">
        <v>473</v>
      </c>
      <c r="G270" s="216" t="s">
        <v>311</v>
      </c>
      <c r="H270" s="217">
        <v>448.91000000000002</v>
      </c>
      <c r="I270" s="218"/>
      <c r="J270" s="219">
        <f>ROUND(I270*H270,2)</f>
        <v>0</v>
      </c>
      <c r="K270" s="215" t="s">
        <v>158</v>
      </c>
      <c r="L270" s="45"/>
      <c r="M270" s="220" t="s">
        <v>19</v>
      </c>
      <c r="N270" s="221" t="s">
        <v>43</v>
      </c>
      <c r="O270" s="85"/>
      <c r="P270" s="222">
        <f>O270*H270</f>
        <v>0</v>
      </c>
      <c r="Q270" s="222">
        <v>0.00020000000000000001</v>
      </c>
      <c r="R270" s="222">
        <f>Q270*H270</f>
        <v>0.089782000000000015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159</v>
      </c>
      <c r="AT270" s="224" t="s">
        <v>154</v>
      </c>
      <c r="AU270" s="224" t="s">
        <v>81</v>
      </c>
      <c r="AY270" s="18" t="s">
        <v>152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79</v>
      </c>
      <c r="BK270" s="225">
        <f>ROUND(I270*H270,2)</f>
        <v>0</v>
      </c>
      <c r="BL270" s="18" t="s">
        <v>159</v>
      </c>
      <c r="BM270" s="224" t="s">
        <v>1396</v>
      </c>
    </row>
    <row r="271" s="2" customFormat="1">
      <c r="A271" s="39"/>
      <c r="B271" s="40"/>
      <c r="C271" s="41"/>
      <c r="D271" s="226" t="s">
        <v>161</v>
      </c>
      <c r="E271" s="41"/>
      <c r="F271" s="227" t="s">
        <v>475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161</v>
      </c>
      <c r="AU271" s="18" t="s">
        <v>81</v>
      </c>
    </row>
    <row r="272" s="13" customFormat="1">
      <c r="A272" s="13"/>
      <c r="B272" s="231"/>
      <c r="C272" s="232"/>
      <c r="D272" s="226" t="s">
        <v>187</v>
      </c>
      <c r="E272" s="233" t="s">
        <v>19</v>
      </c>
      <c r="F272" s="234" t="s">
        <v>1393</v>
      </c>
      <c r="G272" s="232"/>
      <c r="H272" s="235">
        <v>367.91000000000002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187</v>
      </c>
      <c r="AU272" s="241" t="s">
        <v>81</v>
      </c>
      <c r="AV272" s="13" t="s">
        <v>81</v>
      </c>
      <c r="AW272" s="13" t="s">
        <v>33</v>
      </c>
      <c r="AX272" s="13" t="s">
        <v>72</v>
      </c>
      <c r="AY272" s="241" t="s">
        <v>152</v>
      </c>
    </row>
    <row r="273" s="13" customFormat="1">
      <c r="A273" s="13"/>
      <c r="B273" s="231"/>
      <c r="C273" s="232"/>
      <c r="D273" s="226" t="s">
        <v>187</v>
      </c>
      <c r="E273" s="233" t="s">
        <v>19</v>
      </c>
      <c r="F273" s="234" t="s">
        <v>1394</v>
      </c>
      <c r="G273" s="232"/>
      <c r="H273" s="235">
        <v>81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187</v>
      </c>
      <c r="AU273" s="241" t="s">
        <v>81</v>
      </c>
      <c r="AV273" s="13" t="s">
        <v>81</v>
      </c>
      <c r="AW273" s="13" t="s">
        <v>33</v>
      </c>
      <c r="AX273" s="13" t="s">
        <v>72</v>
      </c>
      <c r="AY273" s="241" t="s">
        <v>152</v>
      </c>
    </row>
    <row r="274" s="14" customFormat="1">
      <c r="A274" s="14"/>
      <c r="B274" s="242"/>
      <c r="C274" s="243"/>
      <c r="D274" s="226" t="s">
        <v>187</v>
      </c>
      <c r="E274" s="244" t="s">
        <v>19</v>
      </c>
      <c r="F274" s="245" t="s">
        <v>258</v>
      </c>
      <c r="G274" s="243"/>
      <c r="H274" s="246">
        <v>448.91000000000002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2" t="s">
        <v>187</v>
      </c>
      <c r="AU274" s="252" t="s">
        <v>81</v>
      </c>
      <c r="AV274" s="14" t="s">
        <v>159</v>
      </c>
      <c r="AW274" s="14" t="s">
        <v>33</v>
      </c>
      <c r="AX274" s="14" t="s">
        <v>79</v>
      </c>
      <c r="AY274" s="252" t="s">
        <v>152</v>
      </c>
    </row>
    <row r="275" s="2" customFormat="1" ht="14.4" customHeight="1">
      <c r="A275" s="39"/>
      <c r="B275" s="40"/>
      <c r="C275" s="213" t="s">
        <v>1397</v>
      </c>
      <c r="D275" s="213" t="s">
        <v>154</v>
      </c>
      <c r="E275" s="214" t="s">
        <v>1398</v>
      </c>
      <c r="F275" s="215" t="s">
        <v>1399</v>
      </c>
      <c r="G275" s="216" t="s">
        <v>157</v>
      </c>
      <c r="H275" s="217">
        <v>116.59999999999999</v>
      </c>
      <c r="I275" s="218"/>
      <c r="J275" s="219">
        <f>ROUND(I275*H275,2)</f>
        <v>0</v>
      </c>
      <c r="K275" s="215" t="s">
        <v>158</v>
      </c>
      <c r="L275" s="45"/>
      <c r="M275" s="220" t="s">
        <v>19</v>
      </c>
      <c r="N275" s="221" t="s">
        <v>43</v>
      </c>
      <c r="O275" s="85"/>
      <c r="P275" s="222">
        <f>O275*H275</f>
        <v>0</v>
      </c>
      <c r="Q275" s="222">
        <v>1.0000000000000001E-05</v>
      </c>
      <c r="R275" s="222">
        <f>Q275*H275</f>
        <v>0.0011659999999999999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159</v>
      </c>
      <c r="AT275" s="224" t="s">
        <v>154</v>
      </c>
      <c r="AU275" s="224" t="s">
        <v>81</v>
      </c>
      <c r="AY275" s="18" t="s">
        <v>152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79</v>
      </c>
      <c r="BK275" s="225">
        <f>ROUND(I275*H275,2)</f>
        <v>0</v>
      </c>
      <c r="BL275" s="18" t="s">
        <v>159</v>
      </c>
      <c r="BM275" s="224" t="s">
        <v>1400</v>
      </c>
    </row>
    <row r="276" s="13" customFormat="1">
      <c r="A276" s="13"/>
      <c r="B276" s="231"/>
      <c r="C276" s="232"/>
      <c r="D276" s="226" t="s">
        <v>187</v>
      </c>
      <c r="E276" s="233" t="s">
        <v>19</v>
      </c>
      <c r="F276" s="234" t="s">
        <v>1401</v>
      </c>
      <c r="G276" s="232"/>
      <c r="H276" s="235">
        <v>95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187</v>
      </c>
      <c r="AU276" s="241" t="s">
        <v>81</v>
      </c>
      <c r="AV276" s="13" t="s">
        <v>81</v>
      </c>
      <c r="AW276" s="13" t="s">
        <v>33</v>
      </c>
      <c r="AX276" s="13" t="s">
        <v>72</v>
      </c>
      <c r="AY276" s="241" t="s">
        <v>152</v>
      </c>
    </row>
    <row r="277" s="13" customFormat="1">
      <c r="A277" s="13"/>
      <c r="B277" s="231"/>
      <c r="C277" s="232"/>
      <c r="D277" s="226" t="s">
        <v>187</v>
      </c>
      <c r="E277" s="233" t="s">
        <v>19</v>
      </c>
      <c r="F277" s="234" t="s">
        <v>1402</v>
      </c>
      <c r="G277" s="232"/>
      <c r="H277" s="235">
        <v>21.600000000000001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187</v>
      </c>
      <c r="AU277" s="241" t="s">
        <v>81</v>
      </c>
      <c r="AV277" s="13" t="s">
        <v>81</v>
      </c>
      <c r="AW277" s="13" t="s">
        <v>33</v>
      </c>
      <c r="AX277" s="13" t="s">
        <v>72</v>
      </c>
      <c r="AY277" s="241" t="s">
        <v>152</v>
      </c>
    </row>
    <row r="278" s="14" customFormat="1">
      <c r="A278" s="14"/>
      <c r="B278" s="242"/>
      <c r="C278" s="243"/>
      <c r="D278" s="226" t="s">
        <v>187</v>
      </c>
      <c r="E278" s="244" t="s">
        <v>19</v>
      </c>
      <c r="F278" s="245" t="s">
        <v>258</v>
      </c>
      <c r="G278" s="243"/>
      <c r="H278" s="246">
        <v>116.59999999999999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2" t="s">
        <v>187</v>
      </c>
      <c r="AU278" s="252" t="s">
        <v>81</v>
      </c>
      <c r="AV278" s="14" t="s">
        <v>159</v>
      </c>
      <c r="AW278" s="14" t="s">
        <v>33</v>
      </c>
      <c r="AX278" s="14" t="s">
        <v>79</v>
      </c>
      <c r="AY278" s="252" t="s">
        <v>152</v>
      </c>
    </row>
    <row r="279" s="2" customFormat="1" ht="14.4" customHeight="1">
      <c r="A279" s="39"/>
      <c r="B279" s="40"/>
      <c r="C279" s="213" t="s">
        <v>1403</v>
      </c>
      <c r="D279" s="213" t="s">
        <v>154</v>
      </c>
      <c r="E279" s="214" t="s">
        <v>1404</v>
      </c>
      <c r="F279" s="215" t="s">
        <v>1405</v>
      </c>
      <c r="G279" s="216" t="s">
        <v>157</v>
      </c>
      <c r="H279" s="217">
        <v>116.59999999999999</v>
      </c>
      <c r="I279" s="218"/>
      <c r="J279" s="219">
        <f>ROUND(I279*H279,2)</f>
        <v>0</v>
      </c>
      <c r="K279" s="215" t="s">
        <v>158</v>
      </c>
      <c r="L279" s="45"/>
      <c r="M279" s="220" t="s">
        <v>19</v>
      </c>
      <c r="N279" s="221" t="s">
        <v>43</v>
      </c>
      <c r="O279" s="85"/>
      <c r="P279" s="222">
        <f>O279*H279</f>
        <v>0</v>
      </c>
      <c r="Q279" s="222">
        <v>0.0016000000000000001</v>
      </c>
      <c r="R279" s="222">
        <f>Q279*H279</f>
        <v>0.18656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159</v>
      </c>
      <c r="AT279" s="224" t="s">
        <v>154</v>
      </c>
      <c r="AU279" s="224" t="s">
        <v>81</v>
      </c>
      <c r="AY279" s="18" t="s">
        <v>152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79</v>
      </c>
      <c r="BK279" s="225">
        <f>ROUND(I279*H279,2)</f>
        <v>0</v>
      </c>
      <c r="BL279" s="18" t="s">
        <v>159</v>
      </c>
      <c r="BM279" s="224" t="s">
        <v>1406</v>
      </c>
    </row>
    <row r="280" s="2" customFormat="1">
      <c r="A280" s="39"/>
      <c r="B280" s="40"/>
      <c r="C280" s="41"/>
      <c r="D280" s="226" t="s">
        <v>161</v>
      </c>
      <c r="E280" s="41"/>
      <c r="F280" s="227" t="s">
        <v>475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161</v>
      </c>
      <c r="AU280" s="18" t="s">
        <v>81</v>
      </c>
    </row>
    <row r="281" s="13" customFormat="1">
      <c r="A281" s="13"/>
      <c r="B281" s="231"/>
      <c r="C281" s="232"/>
      <c r="D281" s="226" t="s">
        <v>187</v>
      </c>
      <c r="E281" s="233" t="s">
        <v>19</v>
      </c>
      <c r="F281" s="234" t="s">
        <v>1401</v>
      </c>
      <c r="G281" s="232"/>
      <c r="H281" s="235">
        <v>95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1" t="s">
        <v>187</v>
      </c>
      <c r="AU281" s="241" t="s">
        <v>81</v>
      </c>
      <c r="AV281" s="13" t="s">
        <v>81</v>
      </c>
      <c r="AW281" s="13" t="s">
        <v>33</v>
      </c>
      <c r="AX281" s="13" t="s">
        <v>72</v>
      </c>
      <c r="AY281" s="241" t="s">
        <v>152</v>
      </c>
    </row>
    <row r="282" s="13" customFormat="1">
      <c r="A282" s="13"/>
      <c r="B282" s="231"/>
      <c r="C282" s="232"/>
      <c r="D282" s="226" t="s">
        <v>187</v>
      </c>
      <c r="E282" s="233" t="s">
        <v>19</v>
      </c>
      <c r="F282" s="234" t="s">
        <v>1402</v>
      </c>
      <c r="G282" s="232"/>
      <c r="H282" s="235">
        <v>21.600000000000001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187</v>
      </c>
      <c r="AU282" s="241" t="s">
        <v>81</v>
      </c>
      <c r="AV282" s="13" t="s">
        <v>81</v>
      </c>
      <c r="AW282" s="13" t="s">
        <v>33</v>
      </c>
      <c r="AX282" s="13" t="s">
        <v>72</v>
      </c>
      <c r="AY282" s="241" t="s">
        <v>152</v>
      </c>
    </row>
    <row r="283" s="14" customFormat="1">
      <c r="A283" s="14"/>
      <c r="B283" s="242"/>
      <c r="C283" s="243"/>
      <c r="D283" s="226" t="s">
        <v>187</v>
      </c>
      <c r="E283" s="244" t="s">
        <v>19</v>
      </c>
      <c r="F283" s="245" t="s">
        <v>258</v>
      </c>
      <c r="G283" s="243"/>
      <c r="H283" s="246">
        <v>116.59999999999999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2" t="s">
        <v>187</v>
      </c>
      <c r="AU283" s="252" t="s">
        <v>81</v>
      </c>
      <c r="AV283" s="14" t="s">
        <v>159</v>
      </c>
      <c r="AW283" s="14" t="s">
        <v>33</v>
      </c>
      <c r="AX283" s="14" t="s">
        <v>79</v>
      </c>
      <c r="AY283" s="252" t="s">
        <v>152</v>
      </c>
    </row>
    <row r="284" s="2" customFormat="1" ht="49.05" customHeight="1">
      <c r="A284" s="39"/>
      <c r="B284" s="40"/>
      <c r="C284" s="213" t="s">
        <v>1407</v>
      </c>
      <c r="D284" s="213" t="s">
        <v>154</v>
      </c>
      <c r="E284" s="214" t="s">
        <v>487</v>
      </c>
      <c r="F284" s="215" t="s">
        <v>488</v>
      </c>
      <c r="G284" s="216" t="s">
        <v>311</v>
      </c>
      <c r="H284" s="217">
        <v>128</v>
      </c>
      <c r="I284" s="218"/>
      <c r="J284" s="219">
        <f>ROUND(I284*H284,2)</f>
        <v>0</v>
      </c>
      <c r="K284" s="215" t="s">
        <v>158</v>
      </c>
      <c r="L284" s="45"/>
      <c r="M284" s="220" t="s">
        <v>19</v>
      </c>
      <c r="N284" s="221" t="s">
        <v>43</v>
      </c>
      <c r="O284" s="85"/>
      <c r="P284" s="222">
        <f>O284*H284</f>
        <v>0</v>
      </c>
      <c r="Q284" s="222">
        <v>0.15540000000000001</v>
      </c>
      <c r="R284" s="222">
        <f>Q284*H284</f>
        <v>19.891200000000001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159</v>
      </c>
      <c r="AT284" s="224" t="s">
        <v>154</v>
      </c>
      <c r="AU284" s="224" t="s">
        <v>81</v>
      </c>
      <c r="AY284" s="18" t="s">
        <v>152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79</v>
      </c>
      <c r="BK284" s="225">
        <f>ROUND(I284*H284,2)</f>
        <v>0</v>
      </c>
      <c r="BL284" s="18" t="s">
        <v>159</v>
      </c>
      <c r="BM284" s="224" t="s">
        <v>1408</v>
      </c>
    </row>
    <row r="285" s="2" customFormat="1">
      <c r="A285" s="39"/>
      <c r="B285" s="40"/>
      <c r="C285" s="41"/>
      <c r="D285" s="226" t="s">
        <v>161</v>
      </c>
      <c r="E285" s="41"/>
      <c r="F285" s="227" t="s">
        <v>490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161</v>
      </c>
      <c r="AU285" s="18" t="s">
        <v>81</v>
      </c>
    </row>
    <row r="286" s="13" customFormat="1">
      <c r="A286" s="13"/>
      <c r="B286" s="231"/>
      <c r="C286" s="232"/>
      <c r="D286" s="226" t="s">
        <v>187</v>
      </c>
      <c r="E286" s="233" t="s">
        <v>19</v>
      </c>
      <c r="F286" s="234" t="s">
        <v>1409</v>
      </c>
      <c r="G286" s="232"/>
      <c r="H286" s="235">
        <v>83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187</v>
      </c>
      <c r="AU286" s="241" t="s">
        <v>81</v>
      </c>
      <c r="AV286" s="13" t="s">
        <v>81</v>
      </c>
      <c r="AW286" s="13" t="s">
        <v>33</v>
      </c>
      <c r="AX286" s="13" t="s">
        <v>72</v>
      </c>
      <c r="AY286" s="241" t="s">
        <v>152</v>
      </c>
    </row>
    <row r="287" s="13" customFormat="1">
      <c r="A287" s="13"/>
      <c r="B287" s="231"/>
      <c r="C287" s="232"/>
      <c r="D287" s="226" t="s">
        <v>187</v>
      </c>
      <c r="E287" s="233" t="s">
        <v>19</v>
      </c>
      <c r="F287" s="234" t="s">
        <v>1410</v>
      </c>
      <c r="G287" s="232"/>
      <c r="H287" s="235">
        <v>45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187</v>
      </c>
      <c r="AU287" s="241" t="s">
        <v>81</v>
      </c>
      <c r="AV287" s="13" t="s">
        <v>81</v>
      </c>
      <c r="AW287" s="13" t="s">
        <v>33</v>
      </c>
      <c r="AX287" s="13" t="s">
        <v>72</v>
      </c>
      <c r="AY287" s="241" t="s">
        <v>152</v>
      </c>
    </row>
    <row r="288" s="14" customFormat="1">
      <c r="A288" s="14"/>
      <c r="B288" s="242"/>
      <c r="C288" s="243"/>
      <c r="D288" s="226" t="s">
        <v>187</v>
      </c>
      <c r="E288" s="244" t="s">
        <v>19</v>
      </c>
      <c r="F288" s="245" t="s">
        <v>258</v>
      </c>
      <c r="G288" s="243"/>
      <c r="H288" s="246">
        <v>128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2" t="s">
        <v>187</v>
      </c>
      <c r="AU288" s="252" t="s">
        <v>81</v>
      </c>
      <c r="AV288" s="14" t="s">
        <v>159</v>
      </c>
      <c r="AW288" s="14" t="s">
        <v>33</v>
      </c>
      <c r="AX288" s="14" t="s">
        <v>79</v>
      </c>
      <c r="AY288" s="252" t="s">
        <v>152</v>
      </c>
    </row>
    <row r="289" s="2" customFormat="1" ht="14.4" customHeight="1">
      <c r="A289" s="39"/>
      <c r="B289" s="40"/>
      <c r="C289" s="256" t="s">
        <v>1411</v>
      </c>
      <c r="D289" s="256" t="s">
        <v>387</v>
      </c>
      <c r="E289" s="257" t="s">
        <v>492</v>
      </c>
      <c r="F289" s="258" t="s">
        <v>493</v>
      </c>
      <c r="G289" s="259" t="s">
        <v>311</v>
      </c>
      <c r="H289" s="260">
        <v>45.899999999999999</v>
      </c>
      <c r="I289" s="261"/>
      <c r="J289" s="262">
        <f>ROUND(I289*H289,2)</f>
        <v>0</v>
      </c>
      <c r="K289" s="258" t="s">
        <v>158</v>
      </c>
      <c r="L289" s="263"/>
      <c r="M289" s="264" t="s">
        <v>19</v>
      </c>
      <c r="N289" s="265" t="s">
        <v>43</v>
      </c>
      <c r="O289" s="85"/>
      <c r="P289" s="222">
        <f>O289*H289</f>
        <v>0</v>
      </c>
      <c r="Q289" s="222">
        <v>0.080000000000000002</v>
      </c>
      <c r="R289" s="222">
        <f>Q289*H289</f>
        <v>3.6720000000000002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193</v>
      </c>
      <c r="AT289" s="224" t="s">
        <v>387</v>
      </c>
      <c r="AU289" s="224" t="s">
        <v>81</v>
      </c>
      <c r="AY289" s="18" t="s">
        <v>152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79</v>
      </c>
      <c r="BK289" s="225">
        <f>ROUND(I289*H289,2)</f>
        <v>0</v>
      </c>
      <c r="BL289" s="18" t="s">
        <v>159</v>
      </c>
      <c r="BM289" s="224" t="s">
        <v>1412</v>
      </c>
    </row>
    <row r="290" s="13" customFormat="1">
      <c r="A290" s="13"/>
      <c r="B290" s="231"/>
      <c r="C290" s="232"/>
      <c r="D290" s="226" t="s">
        <v>187</v>
      </c>
      <c r="E290" s="233" t="s">
        <v>19</v>
      </c>
      <c r="F290" s="234" t="s">
        <v>1413</v>
      </c>
      <c r="G290" s="232"/>
      <c r="H290" s="235">
        <v>45</v>
      </c>
      <c r="I290" s="236"/>
      <c r="J290" s="232"/>
      <c r="K290" s="232"/>
      <c r="L290" s="237"/>
      <c r="M290" s="238"/>
      <c r="N290" s="239"/>
      <c r="O290" s="239"/>
      <c r="P290" s="239"/>
      <c r="Q290" s="239"/>
      <c r="R290" s="239"/>
      <c r="S290" s="239"/>
      <c r="T290" s="24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1" t="s">
        <v>187</v>
      </c>
      <c r="AU290" s="241" t="s">
        <v>81</v>
      </c>
      <c r="AV290" s="13" t="s">
        <v>81</v>
      </c>
      <c r="AW290" s="13" t="s">
        <v>33</v>
      </c>
      <c r="AX290" s="13" t="s">
        <v>79</v>
      </c>
      <c r="AY290" s="241" t="s">
        <v>152</v>
      </c>
    </row>
    <row r="291" s="13" customFormat="1">
      <c r="A291" s="13"/>
      <c r="B291" s="231"/>
      <c r="C291" s="232"/>
      <c r="D291" s="226" t="s">
        <v>187</v>
      </c>
      <c r="E291" s="232"/>
      <c r="F291" s="234" t="s">
        <v>1414</v>
      </c>
      <c r="G291" s="232"/>
      <c r="H291" s="235">
        <v>45.899999999999999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187</v>
      </c>
      <c r="AU291" s="241" t="s">
        <v>81</v>
      </c>
      <c r="AV291" s="13" t="s">
        <v>81</v>
      </c>
      <c r="AW291" s="13" t="s">
        <v>4</v>
      </c>
      <c r="AX291" s="13" t="s">
        <v>79</v>
      </c>
      <c r="AY291" s="241" t="s">
        <v>152</v>
      </c>
    </row>
    <row r="292" s="2" customFormat="1" ht="14.4" customHeight="1">
      <c r="A292" s="39"/>
      <c r="B292" s="40"/>
      <c r="C292" s="256" t="s">
        <v>1415</v>
      </c>
      <c r="D292" s="256" t="s">
        <v>387</v>
      </c>
      <c r="E292" s="257" t="s">
        <v>1416</v>
      </c>
      <c r="F292" s="258" t="s">
        <v>1417</v>
      </c>
      <c r="G292" s="259" t="s">
        <v>311</v>
      </c>
      <c r="H292" s="260">
        <v>83</v>
      </c>
      <c r="I292" s="261"/>
      <c r="J292" s="262">
        <f>ROUND(I292*H292,2)</f>
        <v>0</v>
      </c>
      <c r="K292" s="258" t="s">
        <v>158</v>
      </c>
      <c r="L292" s="263"/>
      <c r="M292" s="264" t="s">
        <v>19</v>
      </c>
      <c r="N292" s="265" t="s">
        <v>43</v>
      </c>
      <c r="O292" s="85"/>
      <c r="P292" s="222">
        <f>O292*H292</f>
        <v>0</v>
      </c>
      <c r="Q292" s="222">
        <v>0.056120000000000003</v>
      </c>
      <c r="R292" s="222">
        <f>Q292*H292</f>
        <v>4.6579600000000001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193</v>
      </c>
      <c r="AT292" s="224" t="s">
        <v>387</v>
      </c>
      <c r="AU292" s="224" t="s">
        <v>81</v>
      </c>
      <c r="AY292" s="18" t="s">
        <v>152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79</v>
      </c>
      <c r="BK292" s="225">
        <f>ROUND(I292*H292,2)</f>
        <v>0</v>
      </c>
      <c r="BL292" s="18" t="s">
        <v>159</v>
      </c>
      <c r="BM292" s="224" t="s">
        <v>1418</v>
      </c>
    </row>
    <row r="293" s="13" customFormat="1">
      <c r="A293" s="13"/>
      <c r="B293" s="231"/>
      <c r="C293" s="232"/>
      <c r="D293" s="226" t="s">
        <v>187</v>
      </c>
      <c r="E293" s="233" t="s">
        <v>19</v>
      </c>
      <c r="F293" s="234" t="s">
        <v>1419</v>
      </c>
      <c r="G293" s="232"/>
      <c r="H293" s="235">
        <v>83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1" t="s">
        <v>187</v>
      </c>
      <c r="AU293" s="241" t="s">
        <v>81</v>
      </c>
      <c r="AV293" s="13" t="s">
        <v>81</v>
      </c>
      <c r="AW293" s="13" t="s">
        <v>33</v>
      </c>
      <c r="AX293" s="13" t="s">
        <v>79</v>
      </c>
      <c r="AY293" s="241" t="s">
        <v>152</v>
      </c>
    </row>
    <row r="294" s="2" customFormat="1" ht="24.15" customHeight="1">
      <c r="A294" s="39"/>
      <c r="B294" s="40"/>
      <c r="C294" s="213" t="s">
        <v>1420</v>
      </c>
      <c r="D294" s="213" t="s">
        <v>154</v>
      </c>
      <c r="E294" s="214" t="s">
        <v>1084</v>
      </c>
      <c r="F294" s="215" t="s">
        <v>1085</v>
      </c>
      <c r="G294" s="216" t="s">
        <v>157</v>
      </c>
      <c r="H294" s="217">
        <v>394</v>
      </c>
      <c r="I294" s="218"/>
      <c r="J294" s="219">
        <f>ROUND(I294*H294,2)</f>
        <v>0</v>
      </c>
      <c r="K294" s="215" t="s">
        <v>19</v>
      </c>
      <c r="L294" s="45"/>
      <c r="M294" s="220" t="s">
        <v>19</v>
      </c>
      <c r="N294" s="221" t="s">
        <v>43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940</v>
      </c>
      <c r="AT294" s="224" t="s">
        <v>154</v>
      </c>
      <c r="AU294" s="224" t="s">
        <v>81</v>
      </c>
      <c r="AY294" s="18" t="s">
        <v>152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79</v>
      </c>
      <c r="BK294" s="225">
        <f>ROUND(I294*H294,2)</f>
        <v>0</v>
      </c>
      <c r="BL294" s="18" t="s">
        <v>940</v>
      </c>
      <c r="BM294" s="224" t="s">
        <v>1421</v>
      </c>
    </row>
    <row r="295" s="13" customFormat="1">
      <c r="A295" s="13"/>
      <c r="B295" s="231"/>
      <c r="C295" s="232"/>
      <c r="D295" s="226" t="s">
        <v>187</v>
      </c>
      <c r="E295" s="233" t="s">
        <v>19</v>
      </c>
      <c r="F295" s="234" t="s">
        <v>1422</v>
      </c>
      <c r="G295" s="232"/>
      <c r="H295" s="235">
        <v>394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1" t="s">
        <v>187</v>
      </c>
      <c r="AU295" s="241" t="s">
        <v>81</v>
      </c>
      <c r="AV295" s="13" t="s">
        <v>81</v>
      </c>
      <c r="AW295" s="13" t="s">
        <v>33</v>
      </c>
      <c r="AX295" s="13" t="s">
        <v>79</v>
      </c>
      <c r="AY295" s="241" t="s">
        <v>152</v>
      </c>
    </row>
    <row r="296" s="2" customFormat="1" ht="24.15" customHeight="1">
      <c r="A296" s="39"/>
      <c r="B296" s="40"/>
      <c r="C296" s="213" t="s">
        <v>1423</v>
      </c>
      <c r="D296" s="213" t="s">
        <v>154</v>
      </c>
      <c r="E296" s="214" t="s">
        <v>1088</v>
      </c>
      <c r="F296" s="215" t="s">
        <v>1089</v>
      </c>
      <c r="G296" s="216" t="s">
        <v>157</v>
      </c>
      <c r="H296" s="217">
        <v>35460</v>
      </c>
      <c r="I296" s="218"/>
      <c r="J296" s="219">
        <f>ROUND(I296*H296,2)</f>
        <v>0</v>
      </c>
      <c r="K296" s="215" t="s">
        <v>19</v>
      </c>
      <c r="L296" s="45"/>
      <c r="M296" s="220" t="s">
        <v>19</v>
      </c>
      <c r="N296" s="221" t="s">
        <v>43</v>
      </c>
      <c r="O296" s="85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940</v>
      </c>
      <c r="AT296" s="224" t="s">
        <v>154</v>
      </c>
      <c r="AU296" s="224" t="s">
        <v>81</v>
      </c>
      <c r="AY296" s="18" t="s">
        <v>152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79</v>
      </c>
      <c r="BK296" s="225">
        <f>ROUND(I296*H296,2)</f>
        <v>0</v>
      </c>
      <c r="BL296" s="18" t="s">
        <v>940</v>
      </c>
      <c r="BM296" s="224" t="s">
        <v>1424</v>
      </c>
    </row>
    <row r="297" s="13" customFormat="1">
      <c r="A297" s="13"/>
      <c r="B297" s="231"/>
      <c r="C297" s="232"/>
      <c r="D297" s="226" t="s">
        <v>187</v>
      </c>
      <c r="E297" s="233" t="s">
        <v>19</v>
      </c>
      <c r="F297" s="234" t="s">
        <v>1425</v>
      </c>
      <c r="G297" s="232"/>
      <c r="H297" s="235">
        <v>35460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187</v>
      </c>
      <c r="AU297" s="241" t="s">
        <v>81</v>
      </c>
      <c r="AV297" s="13" t="s">
        <v>81</v>
      </c>
      <c r="AW297" s="13" t="s">
        <v>33</v>
      </c>
      <c r="AX297" s="13" t="s">
        <v>79</v>
      </c>
      <c r="AY297" s="241" t="s">
        <v>152</v>
      </c>
    </row>
    <row r="298" s="2" customFormat="1" ht="24.15" customHeight="1">
      <c r="A298" s="39"/>
      <c r="B298" s="40"/>
      <c r="C298" s="213" t="s">
        <v>1426</v>
      </c>
      <c r="D298" s="213" t="s">
        <v>154</v>
      </c>
      <c r="E298" s="214" t="s">
        <v>1092</v>
      </c>
      <c r="F298" s="215" t="s">
        <v>1093</v>
      </c>
      <c r="G298" s="216" t="s">
        <v>157</v>
      </c>
      <c r="H298" s="217">
        <v>394</v>
      </c>
      <c r="I298" s="218"/>
      <c r="J298" s="219">
        <f>ROUND(I298*H298,2)</f>
        <v>0</v>
      </c>
      <c r="K298" s="215" t="s">
        <v>19</v>
      </c>
      <c r="L298" s="45"/>
      <c r="M298" s="220" t="s">
        <v>19</v>
      </c>
      <c r="N298" s="221" t="s">
        <v>43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940</v>
      </c>
      <c r="AT298" s="224" t="s">
        <v>154</v>
      </c>
      <c r="AU298" s="224" t="s">
        <v>81</v>
      </c>
      <c r="AY298" s="18" t="s">
        <v>152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79</v>
      </c>
      <c r="BK298" s="225">
        <f>ROUND(I298*H298,2)</f>
        <v>0</v>
      </c>
      <c r="BL298" s="18" t="s">
        <v>940</v>
      </c>
      <c r="BM298" s="224" t="s">
        <v>1427</v>
      </c>
    </row>
    <row r="299" s="13" customFormat="1">
      <c r="A299" s="13"/>
      <c r="B299" s="231"/>
      <c r="C299" s="232"/>
      <c r="D299" s="226" t="s">
        <v>187</v>
      </c>
      <c r="E299" s="233" t="s">
        <v>19</v>
      </c>
      <c r="F299" s="234" t="s">
        <v>1422</v>
      </c>
      <c r="G299" s="232"/>
      <c r="H299" s="235">
        <v>394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1" t="s">
        <v>187</v>
      </c>
      <c r="AU299" s="241" t="s">
        <v>81</v>
      </c>
      <c r="AV299" s="13" t="s">
        <v>81</v>
      </c>
      <c r="AW299" s="13" t="s">
        <v>33</v>
      </c>
      <c r="AX299" s="13" t="s">
        <v>79</v>
      </c>
      <c r="AY299" s="241" t="s">
        <v>152</v>
      </c>
    </row>
    <row r="300" s="2" customFormat="1" ht="14.4" customHeight="1">
      <c r="A300" s="39"/>
      <c r="B300" s="40"/>
      <c r="C300" s="213" t="s">
        <v>1428</v>
      </c>
      <c r="D300" s="213" t="s">
        <v>154</v>
      </c>
      <c r="E300" s="214" t="s">
        <v>1095</v>
      </c>
      <c r="F300" s="215" t="s">
        <v>1429</v>
      </c>
      <c r="G300" s="216" t="s">
        <v>157</v>
      </c>
      <c r="H300" s="217">
        <v>18</v>
      </c>
      <c r="I300" s="218"/>
      <c r="J300" s="219">
        <f>ROUND(I300*H300,2)</f>
        <v>0</v>
      </c>
      <c r="K300" s="215" t="s">
        <v>19</v>
      </c>
      <c r="L300" s="45"/>
      <c r="M300" s="220" t="s">
        <v>19</v>
      </c>
      <c r="N300" s="221" t="s">
        <v>43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940</v>
      </c>
      <c r="AT300" s="224" t="s">
        <v>154</v>
      </c>
      <c r="AU300" s="224" t="s">
        <v>81</v>
      </c>
      <c r="AY300" s="18" t="s">
        <v>152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79</v>
      </c>
      <c r="BK300" s="225">
        <f>ROUND(I300*H300,2)</f>
        <v>0</v>
      </c>
      <c r="BL300" s="18" t="s">
        <v>940</v>
      </c>
      <c r="BM300" s="224" t="s">
        <v>1430</v>
      </c>
    </row>
    <row r="301" s="2" customFormat="1">
      <c r="A301" s="39"/>
      <c r="B301" s="40"/>
      <c r="C301" s="41"/>
      <c r="D301" s="226" t="s">
        <v>163</v>
      </c>
      <c r="E301" s="41"/>
      <c r="F301" s="227" t="s">
        <v>1431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163</v>
      </c>
      <c r="AU301" s="18" t="s">
        <v>81</v>
      </c>
    </row>
    <row r="302" s="2" customFormat="1" ht="14.4" customHeight="1">
      <c r="A302" s="39"/>
      <c r="B302" s="40"/>
      <c r="C302" s="213" t="s">
        <v>1432</v>
      </c>
      <c r="D302" s="213" t="s">
        <v>154</v>
      </c>
      <c r="E302" s="214" t="s">
        <v>1099</v>
      </c>
      <c r="F302" s="215" t="s">
        <v>1433</v>
      </c>
      <c r="G302" s="216" t="s">
        <v>749</v>
      </c>
      <c r="H302" s="217">
        <v>1</v>
      </c>
      <c r="I302" s="218"/>
      <c r="J302" s="219">
        <f>ROUND(I302*H302,2)</f>
        <v>0</v>
      </c>
      <c r="K302" s="215" t="s">
        <v>19</v>
      </c>
      <c r="L302" s="45"/>
      <c r="M302" s="220" t="s">
        <v>19</v>
      </c>
      <c r="N302" s="221" t="s">
        <v>43</v>
      </c>
      <c r="O302" s="85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940</v>
      </c>
      <c r="AT302" s="224" t="s">
        <v>154</v>
      </c>
      <c r="AU302" s="224" t="s">
        <v>81</v>
      </c>
      <c r="AY302" s="18" t="s">
        <v>152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79</v>
      </c>
      <c r="BK302" s="225">
        <f>ROUND(I302*H302,2)</f>
        <v>0</v>
      </c>
      <c r="BL302" s="18" t="s">
        <v>940</v>
      </c>
      <c r="BM302" s="224" t="s">
        <v>1434</v>
      </c>
    </row>
    <row r="303" s="2" customFormat="1" ht="14.4" customHeight="1">
      <c r="A303" s="39"/>
      <c r="B303" s="40"/>
      <c r="C303" s="213" t="s">
        <v>1435</v>
      </c>
      <c r="D303" s="213" t="s">
        <v>154</v>
      </c>
      <c r="E303" s="214" t="s">
        <v>1102</v>
      </c>
      <c r="F303" s="215" t="s">
        <v>1436</v>
      </c>
      <c r="G303" s="216" t="s">
        <v>311</v>
      </c>
      <c r="H303" s="217">
        <v>40</v>
      </c>
      <c r="I303" s="218"/>
      <c r="J303" s="219">
        <f>ROUND(I303*H303,2)</f>
        <v>0</v>
      </c>
      <c r="K303" s="215" t="s">
        <v>19</v>
      </c>
      <c r="L303" s="45"/>
      <c r="M303" s="220" t="s">
        <v>19</v>
      </c>
      <c r="N303" s="221" t="s">
        <v>43</v>
      </c>
      <c r="O303" s="85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940</v>
      </c>
      <c r="AT303" s="224" t="s">
        <v>154</v>
      </c>
      <c r="AU303" s="224" t="s">
        <v>81</v>
      </c>
      <c r="AY303" s="18" t="s">
        <v>152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79</v>
      </c>
      <c r="BK303" s="225">
        <f>ROUND(I303*H303,2)</f>
        <v>0</v>
      </c>
      <c r="BL303" s="18" t="s">
        <v>940</v>
      </c>
      <c r="BM303" s="224" t="s">
        <v>1437</v>
      </c>
    </row>
    <row r="304" s="2" customFormat="1" ht="24.15" customHeight="1">
      <c r="A304" s="39"/>
      <c r="B304" s="40"/>
      <c r="C304" s="213" t="s">
        <v>1438</v>
      </c>
      <c r="D304" s="213" t="s">
        <v>154</v>
      </c>
      <c r="E304" s="214" t="s">
        <v>1439</v>
      </c>
      <c r="F304" s="215" t="s">
        <v>1440</v>
      </c>
      <c r="G304" s="216" t="s">
        <v>749</v>
      </c>
      <c r="H304" s="217">
        <v>1</v>
      </c>
      <c r="I304" s="218"/>
      <c r="J304" s="219">
        <f>ROUND(I304*H304,2)</f>
        <v>0</v>
      </c>
      <c r="K304" s="215" t="s">
        <v>19</v>
      </c>
      <c r="L304" s="45"/>
      <c r="M304" s="220" t="s">
        <v>19</v>
      </c>
      <c r="N304" s="221" t="s">
        <v>43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940</v>
      </c>
      <c r="AT304" s="224" t="s">
        <v>154</v>
      </c>
      <c r="AU304" s="224" t="s">
        <v>81</v>
      </c>
      <c r="AY304" s="18" t="s">
        <v>152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79</v>
      </c>
      <c r="BK304" s="225">
        <f>ROUND(I304*H304,2)</f>
        <v>0</v>
      </c>
      <c r="BL304" s="18" t="s">
        <v>940</v>
      </c>
      <c r="BM304" s="224" t="s">
        <v>1441</v>
      </c>
    </row>
    <row r="305" s="2" customFormat="1">
      <c r="A305" s="39"/>
      <c r="B305" s="40"/>
      <c r="C305" s="41"/>
      <c r="D305" s="226" t="s">
        <v>163</v>
      </c>
      <c r="E305" s="41"/>
      <c r="F305" s="227" t="s">
        <v>1442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163</v>
      </c>
      <c r="AU305" s="18" t="s">
        <v>81</v>
      </c>
    </row>
    <row r="306" s="2" customFormat="1" ht="14.4" customHeight="1">
      <c r="A306" s="39"/>
      <c r="B306" s="40"/>
      <c r="C306" s="213" t="s">
        <v>1443</v>
      </c>
      <c r="D306" s="213" t="s">
        <v>154</v>
      </c>
      <c r="E306" s="214" t="s">
        <v>1444</v>
      </c>
      <c r="F306" s="215" t="s">
        <v>1445</v>
      </c>
      <c r="G306" s="216" t="s">
        <v>280</v>
      </c>
      <c r="H306" s="217">
        <v>0.40000000000000002</v>
      </c>
      <c r="I306" s="218"/>
      <c r="J306" s="219">
        <f>ROUND(I306*H306,2)</f>
        <v>0</v>
      </c>
      <c r="K306" s="215" t="s">
        <v>158</v>
      </c>
      <c r="L306" s="45"/>
      <c r="M306" s="220" t="s">
        <v>19</v>
      </c>
      <c r="N306" s="221" t="s">
        <v>43</v>
      </c>
      <c r="O306" s="85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159</v>
      </c>
      <c r="AT306" s="224" t="s">
        <v>154</v>
      </c>
      <c r="AU306" s="224" t="s">
        <v>81</v>
      </c>
      <c r="AY306" s="18" t="s">
        <v>152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79</v>
      </c>
      <c r="BK306" s="225">
        <f>ROUND(I306*H306,2)</f>
        <v>0</v>
      </c>
      <c r="BL306" s="18" t="s">
        <v>159</v>
      </c>
      <c r="BM306" s="224" t="s">
        <v>1446</v>
      </c>
    </row>
    <row r="307" s="2" customFormat="1">
      <c r="A307" s="39"/>
      <c r="B307" s="40"/>
      <c r="C307" s="41"/>
      <c r="D307" s="226" t="s">
        <v>161</v>
      </c>
      <c r="E307" s="41"/>
      <c r="F307" s="227" t="s">
        <v>1447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161</v>
      </c>
      <c r="AU307" s="18" t="s">
        <v>81</v>
      </c>
    </row>
    <row r="308" s="2" customFormat="1">
      <c r="A308" s="39"/>
      <c r="B308" s="40"/>
      <c r="C308" s="41"/>
      <c r="D308" s="226" t="s">
        <v>163</v>
      </c>
      <c r="E308" s="41"/>
      <c r="F308" s="227" t="s">
        <v>1448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163</v>
      </c>
      <c r="AU308" s="18" t="s">
        <v>81</v>
      </c>
    </row>
    <row r="309" s="13" customFormat="1">
      <c r="A309" s="13"/>
      <c r="B309" s="231"/>
      <c r="C309" s="232"/>
      <c r="D309" s="226" t="s">
        <v>187</v>
      </c>
      <c r="E309" s="233" t="s">
        <v>19</v>
      </c>
      <c r="F309" s="234" t="s">
        <v>1449</v>
      </c>
      <c r="G309" s="232"/>
      <c r="H309" s="235">
        <v>0.40000000000000002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187</v>
      </c>
      <c r="AU309" s="241" t="s">
        <v>81</v>
      </c>
      <c r="AV309" s="13" t="s">
        <v>81</v>
      </c>
      <c r="AW309" s="13" t="s">
        <v>33</v>
      </c>
      <c r="AX309" s="13" t="s">
        <v>79</v>
      </c>
      <c r="AY309" s="241" t="s">
        <v>152</v>
      </c>
    </row>
    <row r="310" s="2" customFormat="1" ht="24.15" customHeight="1">
      <c r="A310" s="39"/>
      <c r="B310" s="40"/>
      <c r="C310" s="213" t="s">
        <v>1450</v>
      </c>
      <c r="D310" s="213" t="s">
        <v>154</v>
      </c>
      <c r="E310" s="214" t="s">
        <v>1451</v>
      </c>
      <c r="F310" s="215" t="s">
        <v>1452</v>
      </c>
      <c r="G310" s="216" t="s">
        <v>172</v>
      </c>
      <c r="H310" s="217">
        <v>1</v>
      </c>
      <c r="I310" s="218"/>
      <c r="J310" s="219">
        <f>ROUND(I310*H310,2)</f>
        <v>0</v>
      </c>
      <c r="K310" s="215" t="s">
        <v>158</v>
      </c>
      <c r="L310" s="45"/>
      <c r="M310" s="220" t="s">
        <v>19</v>
      </c>
      <c r="N310" s="221" t="s">
        <v>43</v>
      </c>
      <c r="O310" s="85"/>
      <c r="P310" s="222">
        <f>O310*H310</f>
        <v>0</v>
      </c>
      <c r="Q310" s="222">
        <v>0.42080000000000001</v>
      </c>
      <c r="R310" s="222">
        <f>Q310*H310</f>
        <v>0.42080000000000001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159</v>
      </c>
      <c r="AT310" s="224" t="s">
        <v>154</v>
      </c>
      <c r="AU310" s="224" t="s">
        <v>81</v>
      </c>
      <c r="AY310" s="18" t="s">
        <v>152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79</v>
      </c>
      <c r="BK310" s="225">
        <f>ROUND(I310*H310,2)</f>
        <v>0</v>
      </c>
      <c r="BL310" s="18" t="s">
        <v>159</v>
      </c>
      <c r="BM310" s="224" t="s">
        <v>1453</v>
      </c>
    </row>
    <row r="311" s="2" customFormat="1">
      <c r="A311" s="39"/>
      <c r="B311" s="40"/>
      <c r="C311" s="41"/>
      <c r="D311" s="226" t="s">
        <v>161</v>
      </c>
      <c r="E311" s="41"/>
      <c r="F311" s="227" t="s">
        <v>1454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161</v>
      </c>
      <c r="AU311" s="18" t="s">
        <v>81</v>
      </c>
    </row>
    <row r="312" s="2" customFormat="1">
      <c r="A312" s="39"/>
      <c r="B312" s="40"/>
      <c r="C312" s="41"/>
      <c r="D312" s="226" t="s">
        <v>163</v>
      </c>
      <c r="E312" s="41"/>
      <c r="F312" s="227" t="s">
        <v>1455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163</v>
      </c>
      <c r="AU312" s="18" t="s">
        <v>81</v>
      </c>
    </row>
    <row r="313" s="12" customFormat="1" ht="22.8" customHeight="1">
      <c r="A313" s="12"/>
      <c r="B313" s="197"/>
      <c r="C313" s="198"/>
      <c r="D313" s="199" t="s">
        <v>71</v>
      </c>
      <c r="E313" s="211" t="s">
        <v>514</v>
      </c>
      <c r="F313" s="211" t="s">
        <v>515</v>
      </c>
      <c r="G313" s="198"/>
      <c r="H313" s="198"/>
      <c r="I313" s="201"/>
      <c r="J313" s="212">
        <f>BK313</f>
        <v>0</v>
      </c>
      <c r="K313" s="198"/>
      <c r="L313" s="203"/>
      <c r="M313" s="204"/>
      <c r="N313" s="205"/>
      <c r="O313" s="205"/>
      <c r="P313" s="206">
        <f>SUM(P314:P315)</f>
        <v>0</v>
      </c>
      <c r="Q313" s="205"/>
      <c r="R313" s="206">
        <f>SUM(R314:R315)</f>
        <v>0</v>
      </c>
      <c r="S313" s="205"/>
      <c r="T313" s="207">
        <f>SUM(T314:T315)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8" t="s">
        <v>79</v>
      </c>
      <c r="AT313" s="209" t="s">
        <v>71</v>
      </c>
      <c r="AU313" s="209" t="s">
        <v>79</v>
      </c>
      <c r="AY313" s="208" t="s">
        <v>152</v>
      </c>
      <c r="BK313" s="210">
        <f>SUM(BK314:BK315)</f>
        <v>0</v>
      </c>
    </row>
    <row r="314" s="2" customFormat="1" ht="37.8" customHeight="1">
      <c r="A314" s="39"/>
      <c r="B314" s="40"/>
      <c r="C314" s="213" t="s">
        <v>1456</v>
      </c>
      <c r="D314" s="213" t="s">
        <v>154</v>
      </c>
      <c r="E314" s="214" t="s">
        <v>516</v>
      </c>
      <c r="F314" s="215" t="s">
        <v>517</v>
      </c>
      <c r="G314" s="216" t="s">
        <v>252</v>
      </c>
      <c r="H314" s="217">
        <v>225.41</v>
      </c>
      <c r="I314" s="218"/>
      <c r="J314" s="219">
        <f>ROUND(I314*H314,2)</f>
        <v>0</v>
      </c>
      <c r="K314" s="215" t="s">
        <v>158</v>
      </c>
      <c r="L314" s="45"/>
      <c r="M314" s="220" t="s">
        <v>19</v>
      </c>
      <c r="N314" s="221" t="s">
        <v>43</v>
      </c>
      <c r="O314" s="85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159</v>
      </c>
      <c r="AT314" s="224" t="s">
        <v>154</v>
      </c>
      <c r="AU314" s="224" t="s">
        <v>81</v>
      </c>
      <c r="AY314" s="18" t="s">
        <v>152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79</v>
      </c>
      <c r="BK314" s="225">
        <f>ROUND(I314*H314,2)</f>
        <v>0</v>
      </c>
      <c r="BL314" s="18" t="s">
        <v>159</v>
      </c>
      <c r="BM314" s="224" t="s">
        <v>1457</v>
      </c>
    </row>
    <row r="315" s="2" customFormat="1">
      <c r="A315" s="39"/>
      <c r="B315" s="40"/>
      <c r="C315" s="41"/>
      <c r="D315" s="226" t="s">
        <v>161</v>
      </c>
      <c r="E315" s="41"/>
      <c r="F315" s="227" t="s">
        <v>519</v>
      </c>
      <c r="G315" s="41"/>
      <c r="H315" s="41"/>
      <c r="I315" s="228"/>
      <c r="J315" s="41"/>
      <c r="K315" s="41"/>
      <c r="L315" s="45"/>
      <c r="M315" s="266"/>
      <c r="N315" s="267"/>
      <c r="O315" s="268"/>
      <c r="P315" s="268"/>
      <c r="Q315" s="268"/>
      <c r="R315" s="268"/>
      <c r="S315" s="268"/>
      <c r="T315" s="26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161</v>
      </c>
      <c r="AU315" s="18" t="s">
        <v>81</v>
      </c>
    </row>
    <row r="316" s="2" customFormat="1" ht="6.96" customHeight="1">
      <c r="A316" s="39"/>
      <c r="B316" s="60"/>
      <c r="C316" s="61"/>
      <c r="D316" s="61"/>
      <c r="E316" s="61"/>
      <c r="F316" s="61"/>
      <c r="G316" s="61"/>
      <c r="H316" s="61"/>
      <c r="I316" s="61"/>
      <c r="J316" s="61"/>
      <c r="K316" s="61"/>
      <c r="L316" s="45"/>
      <c r="M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</sheetData>
  <sheetProtection sheet="1" autoFilter="0" formatColumns="0" formatRows="0" objects="1" scenarios="1" spinCount="100000" saltValue="6ak/EW151WSc8WKPiRua7skXkZ6qhYDG+Msc5p3VLG8Wp5kgEXxJcVr3o9mRGnvoWZKOfPMXMyXZIAp9Wky2YA==" hashValue="ZV0gsX/OL+SKMViKML4AGnTrRcR9EIB2RI0qEes37t0cqtcvWdlAwgzz3jnoWKErFL7y80CfuZhc8nQy64nGxQ==" algorithmName="SHA-512" password="CC35"/>
  <autoFilter ref="C91:K3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Cheb, Zlatý vrch kotelna</v>
      </c>
      <c r="F7" s="143"/>
      <c r="G7" s="143"/>
      <c r="H7" s="143"/>
      <c r="L7" s="21"/>
    </row>
    <row r="8" s="1" customFormat="1" ht="12" customHeight="1">
      <c r="B8" s="21"/>
      <c r="D8" s="143" t="s">
        <v>124</v>
      </c>
      <c r="L8" s="21"/>
    </row>
    <row r="9" s="2" customFormat="1" ht="16.5" customHeight="1">
      <c r="A9" s="39"/>
      <c r="B9" s="45"/>
      <c r="C9" s="39"/>
      <c r="D9" s="39"/>
      <c r="E9" s="144" t="s">
        <v>988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1458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15. 10. 2021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990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521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ROUND((SUM(BE93:BE251)),  2)</f>
        <v>0</v>
      </c>
      <c r="G35" s="39"/>
      <c r="H35" s="39"/>
      <c r="I35" s="158">
        <v>0.20999999999999999</v>
      </c>
      <c r="J35" s="157">
        <f>ROUND(((SUM(BE93:BE251))*I35),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ROUND((SUM(BF93:BF251)),  2)</f>
        <v>0</v>
      </c>
      <c r="G36" s="39"/>
      <c r="H36" s="39"/>
      <c r="I36" s="158">
        <v>0.14999999999999999</v>
      </c>
      <c r="J36" s="157">
        <f>ROUND(((SUM(BF93:BF251))*I36),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ROUND((SUM(BG93:BG251)),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ROUND((SUM(BH93:BH251)),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ROUND((SUM(BI93:BI251)),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Cheb, Zlatý vrch kotelna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988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302 - Dešťová kanalizace - Terea Cheb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15. 10. 2021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TEREA Cheb</v>
      </c>
      <c r="G58" s="41"/>
      <c r="H58" s="41"/>
      <c r="I58" s="33" t="s">
        <v>31</v>
      </c>
      <c r="J58" s="37" t="str">
        <f>E23</f>
        <v>Ing. Jan Révay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Miroslav Fischer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130</v>
      </c>
      <c r="D61" s="172"/>
      <c r="E61" s="172"/>
      <c r="F61" s="172"/>
      <c r="G61" s="172"/>
      <c r="H61" s="172"/>
      <c r="I61" s="172"/>
      <c r="J61" s="173" t="s">
        <v>131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132</v>
      </c>
    </row>
    <row r="64" s="9" customFormat="1" ht="24.96" customHeight="1">
      <c r="A64" s="9"/>
      <c r="B64" s="175"/>
      <c r="C64" s="176"/>
      <c r="D64" s="177" t="s">
        <v>133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134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1459</v>
      </c>
      <c r="E66" s="183"/>
      <c r="F66" s="183"/>
      <c r="G66" s="183"/>
      <c r="H66" s="183"/>
      <c r="I66" s="183"/>
      <c r="J66" s="184">
        <f>J157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1460</v>
      </c>
      <c r="E67" s="183"/>
      <c r="F67" s="183"/>
      <c r="G67" s="183"/>
      <c r="H67" s="183"/>
      <c r="I67" s="183"/>
      <c r="J67" s="184">
        <f>J163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1461</v>
      </c>
      <c r="E68" s="183"/>
      <c r="F68" s="183"/>
      <c r="G68" s="183"/>
      <c r="H68" s="183"/>
      <c r="I68" s="183"/>
      <c r="J68" s="184">
        <f>J167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522</v>
      </c>
      <c r="E69" s="183"/>
      <c r="F69" s="183"/>
      <c r="G69" s="183"/>
      <c r="H69" s="183"/>
      <c r="I69" s="183"/>
      <c r="J69" s="184">
        <f>J172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382</v>
      </c>
      <c r="E70" s="183"/>
      <c r="F70" s="183"/>
      <c r="G70" s="183"/>
      <c r="H70" s="183"/>
      <c r="I70" s="183"/>
      <c r="J70" s="184">
        <f>J233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523</v>
      </c>
      <c r="E71" s="183"/>
      <c r="F71" s="183"/>
      <c r="G71" s="183"/>
      <c r="H71" s="183"/>
      <c r="I71" s="183"/>
      <c r="J71" s="184">
        <f>J238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137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Cheb, Zlatý vrch kotelna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124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988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126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302 - Dešťová kanalizace - Terea Cheb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Cheb</v>
      </c>
      <c r="G87" s="41"/>
      <c r="H87" s="41"/>
      <c r="I87" s="33" t="s">
        <v>23</v>
      </c>
      <c r="J87" s="73" t="str">
        <f>IF(J14="","",J14)</f>
        <v>15. 10. 2021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TEREA Cheb</v>
      </c>
      <c r="G89" s="41"/>
      <c r="H89" s="41"/>
      <c r="I89" s="33" t="s">
        <v>31</v>
      </c>
      <c r="J89" s="37" t="str">
        <f>E23</f>
        <v>Ing. Jan Révay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41"/>
      <c r="E90" s="41"/>
      <c r="F90" s="28" t="str">
        <f>IF(E20="","",E20)</f>
        <v>Vyplň údaj</v>
      </c>
      <c r="G90" s="41"/>
      <c r="H90" s="41"/>
      <c r="I90" s="33" t="s">
        <v>34</v>
      </c>
      <c r="J90" s="37" t="str">
        <f>E26</f>
        <v>Miroslav Fischer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138</v>
      </c>
      <c r="D92" s="189" t="s">
        <v>57</v>
      </c>
      <c r="E92" s="189" t="s">
        <v>53</v>
      </c>
      <c r="F92" s="189" t="s">
        <v>54</v>
      </c>
      <c r="G92" s="189" t="s">
        <v>139</v>
      </c>
      <c r="H92" s="189" t="s">
        <v>140</v>
      </c>
      <c r="I92" s="189" t="s">
        <v>141</v>
      </c>
      <c r="J92" s="189" t="s">
        <v>131</v>
      </c>
      <c r="K92" s="190" t="s">
        <v>142</v>
      </c>
      <c r="L92" s="191"/>
      <c r="M92" s="93" t="s">
        <v>19</v>
      </c>
      <c r="N92" s="94" t="s">
        <v>42</v>
      </c>
      <c r="O92" s="94" t="s">
        <v>143</v>
      </c>
      <c r="P92" s="94" t="s">
        <v>144</v>
      </c>
      <c r="Q92" s="94" t="s">
        <v>145</v>
      </c>
      <c r="R92" s="94" t="s">
        <v>146</v>
      </c>
      <c r="S92" s="94" t="s">
        <v>147</v>
      </c>
      <c r="T92" s="95" t="s">
        <v>148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149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</f>
        <v>0</v>
      </c>
      <c r="Q93" s="97"/>
      <c r="R93" s="194">
        <f>R94</f>
        <v>524.68086280000011</v>
      </c>
      <c r="S93" s="97"/>
      <c r="T93" s="195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71</v>
      </c>
      <c r="AU93" s="18" t="s">
        <v>132</v>
      </c>
      <c r="BK93" s="196">
        <f>BK94</f>
        <v>0</v>
      </c>
    </row>
    <row r="94" s="12" customFormat="1" ht="25.92" customHeight="1">
      <c r="A94" s="12"/>
      <c r="B94" s="197"/>
      <c r="C94" s="198"/>
      <c r="D94" s="199" t="s">
        <v>71</v>
      </c>
      <c r="E94" s="200" t="s">
        <v>150</v>
      </c>
      <c r="F94" s="200" t="s">
        <v>151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P95+P157+P163+P167+P172+P233+P238</f>
        <v>0</v>
      </c>
      <c r="Q94" s="205"/>
      <c r="R94" s="206">
        <f>R95+R157+R163+R167+R172+R233+R238</f>
        <v>524.68086280000011</v>
      </c>
      <c r="S94" s="205"/>
      <c r="T94" s="207">
        <f>T95+T157+T163+T167+T172+T233+T238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71</v>
      </c>
      <c r="AU94" s="209" t="s">
        <v>72</v>
      </c>
      <c r="AY94" s="208" t="s">
        <v>152</v>
      </c>
      <c r="BK94" s="210">
        <f>BK95+BK157+BK163+BK167+BK172+BK233+BK238</f>
        <v>0</v>
      </c>
    </row>
    <row r="95" s="12" customFormat="1" ht="22.8" customHeight="1">
      <c r="A95" s="12"/>
      <c r="B95" s="197"/>
      <c r="C95" s="198"/>
      <c r="D95" s="199" t="s">
        <v>71</v>
      </c>
      <c r="E95" s="211" t="s">
        <v>79</v>
      </c>
      <c r="F95" s="211" t="s">
        <v>153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SUM(P96:P156)</f>
        <v>0</v>
      </c>
      <c r="Q95" s="205"/>
      <c r="R95" s="206">
        <f>SUM(R96:R156)</f>
        <v>502.59591280000006</v>
      </c>
      <c r="S95" s="205"/>
      <c r="T95" s="207">
        <f>SUM(T96:T156)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79</v>
      </c>
      <c r="AT95" s="209" t="s">
        <v>71</v>
      </c>
      <c r="AU95" s="209" t="s">
        <v>79</v>
      </c>
      <c r="AY95" s="208" t="s">
        <v>152</v>
      </c>
      <c r="BK95" s="210">
        <f>SUM(BK96:BK156)</f>
        <v>0</v>
      </c>
    </row>
    <row r="96" s="2" customFormat="1" ht="37.8" customHeight="1">
      <c r="A96" s="39"/>
      <c r="B96" s="40"/>
      <c r="C96" s="213" t="s">
        <v>79</v>
      </c>
      <c r="D96" s="213" t="s">
        <v>154</v>
      </c>
      <c r="E96" s="214" t="s">
        <v>1462</v>
      </c>
      <c r="F96" s="215" t="s">
        <v>1463</v>
      </c>
      <c r="G96" s="216" t="s">
        <v>280</v>
      </c>
      <c r="H96" s="217">
        <v>75.040000000000006</v>
      </c>
      <c r="I96" s="218"/>
      <c r="J96" s="219">
        <f>ROUND(I96*H96,2)</f>
        <v>0</v>
      </c>
      <c r="K96" s="215" t="s">
        <v>158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159</v>
      </c>
      <c r="AT96" s="224" t="s">
        <v>154</v>
      </c>
      <c r="AU96" s="224" t="s">
        <v>81</v>
      </c>
      <c r="AY96" s="18" t="s">
        <v>152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159</v>
      </c>
      <c r="BM96" s="224" t="s">
        <v>1464</v>
      </c>
    </row>
    <row r="97" s="2" customFormat="1">
      <c r="A97" s="39"/>
      <c r="B97" s="40"/>
      <c r="C97" s="41"/>
      <c r="D97" s="226" t="s">
        <v>161</v>
      </c>
      <c r="E97" s="41"/>
      <c r="F97" s="227" t="s">
        <v>1033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161</v>
      </c>
      <c r="AU97" s="18" t="s">
        <v>81</v>
      </c>
    </row>
    <row r="98" s="13" customFormat="1">
      <c r="A98" s="13"/>
      <c r="B98" s="231"/>
      <c r="C98" s="232"/>
      <c r="D98" s="226" t="s">
        <v>187</v>
      </c>
      <c r="E98" s="233" t="s">
        <v>19</v>
      </c>
      <c r="F98" s="234" t="s">
        <v>1465</v>
      </c>
      <c r="G98" s="232"/>
      <c r="H98" s="235">
        <v>75.040000000000006</v>
      </c>
      <c r="I98" s="236"/>
      <c r="J98" s="232"/>
      <c r="K98" s="232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187</v>
      </c>
      <c r="AU98" s="241" t="s">
        <v>81</v>
      </c>
      <c r="AV98" s="13" t="s">
        <v>81</v>
      </c>
      <c r="AW98" s="13" t="s">
        <v>33</v>
      </c>
      <c r="AX98" s="13" t="s">
        <v>79</v>
      </c>
      <c r="AY98" s="241" t="s">
        <v>152</v>
      </c>
    </row>
    <row r="99" s="2" customFormat="1" ht="37.8" customHeight="1">
      <c r="A99" s="39"/>
      <c r="B99" s="40"/>
      <c r="C99" s="213" t="s">
        <v>81</v>
      </c>
      <c r="D99" s="213" t="s">
        <v>154</v>
      </c>
      <c r="E99" s="214" t="s">
        <v>524</v>
      </c>
      <c r="F99" s="215" t="s">
        <v>525</v>
      </c>
      <c r="G99" s="216" t="s">
        <v>280</v>
      </c>
      <c r="H99" s="217">
        <v>8.9830000000000005</v>
      </c>
      <c r="I99" s="218"/>
      <c r="J99" s="219">
        <f>ROUND(I99*H99,2)</f>
        <v>0</v>
      </c>
      <c r="K99" s="215" t="s">
        <v>158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159</v>
      </c>
      <c r="AT99" s="224" t="s">
        <v>154</v>
      </c>
      <c r="AU99" s="224" t="s">
        <v>81</v>
      </c>
      <c r="AY99" s="18" t="s">
        <v>152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159</v>
      </c>
      <c r="BM99" s="224" t="s">
        <v>1466</v>
      </c>
    </row>
    <row r="100" s="2" customFormat="1">
      <c r="A100" s="39"/>
      <c r="B100" s="40"/>
      <c r="C100" s="41"/>
      <c r="D100" s="226" t="s">
        <v>161</v>
      </c>
      <c r="E100" s="41"/>
      <c r="F100" s="227" t="s">
        <v>527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161</v>
      </c>
      <c r="AU100" s="18" t="s">
        <v>81</v>
      </c>
    </row>
    <row r="101" s="13" customFormat="1">
      <c r="A101" s="13"/>
      <c r="B101" s="231"/>
      <c r="C101" s="232"/>
      <c r="D101" s="226" t="s">
        <v>187</v>
      </c>
      <c r="E101" s="233" t="s">
        <v>19</v>
      </c>
      <c r="F101" s="234" t="s">
        <v>1467</v>
      </c>
      <c r="G101" s="232"/>
      <c r="H101" s="235">
        <v>5.7830000000000004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187</v>
      </c>
      <c r="AU101" s="241" t="s">
        <v>81</v>
      </c>
      <c r="AV101" s="13" t="s">
        <v>81</v>
      </c>
      <c r="AW101" s="13" t="s">
        <v>33</v>
      </c>
      <c r="AX101" s="13" t="s">
        <v>72</v>
      </c>
      <c r="AY101" s="241" t="s">
        <v>152</v>
      </c>
    </row>
    <row r="102" s="13" customFormat="1">
      <c r="A102" s="13"/>
      <c r="B102" s="231"/>
      <c r="C102" s="232"/>
      <c r="D102" s="226" t="s">
        <v>187</v>
      </c>
      <c r="E102" s="233" t="s">
        <v>19</v>
      </c>
      <c r="F102" s="234" t="s">
        <v>1468</v>
      </c>
      <c r="G102" s="232"/>
      <c r="H102" s="235">
        <v>3.2000000000000002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187</v>
      </c>
      <c r="AU102" s="241" t="s">
        <v>81</v>
      </c>
      <c r="AV102" s="13" t="s">
        <v>81</v>
      </c>
      <c r="AW102" s="13" t="s">
        <v>33</v>
      </c>
      <c r="AX102" s="13" t="s">
        <v>72</v>
      </c>
      <c r="AY102" s="241" t="s">
        <v>152</v>
      </c>
    </row>
    <row r="103" s="14" customFormat="1">
      <c r="A103" s="14"/>
      <c r="B103" s="242"/>
      <c r="C103" s="243"/>
      <c r="D103" s="226" t="s">
        <v>187</v>
      </c>
      <c r="E103" s="244" t="s">
        <v>19</v>
      </c>
      <c r="F103" s="245" t="s">
        <v>258</v>
      </c>
      <c r="G103" s="243"/>
      <c r="H103" s="246">
        <v>8.9830000000000005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187</v>
      </c>
      <c r="AU103" s="252" t="s">
        <v>81</v>
      </c>
      <c r="AV103" s="14" t="s">
        <v>159</v>
      </c>
      <c r="AW103" s="14" t="s">
        <v>33</v>
      </c>
      <c r="AX103" s="14" t="s">
        <v>79</v>
      </c>
      <c r="AY103" s="252" t="s">
        <v>152</v>
      </c>
    </row>
    <row r="104" s="2" customFormat="1" ht="24.15" customHeight="1">
      <c r="A104" s="39"/>
      <c r="B104" s="40"/>
      <c r="C104" s="213" t="s">
        <v>169</v>
      </c>
      <c r="D104" s="213" t="s">
        <v>154</v>
      </c>
      <c r="E104" s="214" t="s">
        <v>532</v>
      </c>
      <c r="F104" s="215" t="s">
        <v>1469</v>
      </c>
      <c r="G104" s="216" t="s">
        <v>157</v>
      </c>
      <c r="H104" s="217">
        <v>209.41999999999999</v>
      </c>
      <c r="I104" s="218"/>
      <c r="J104" s="219">
        <f>ROUND(I104*H104,2)</f>
        <v>0</v>
      </c>
      <c r="K104" s="215" t="s">
        <v>158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0.00084000000000000003</v>
      </c>
      <c r="R104" s="222">
        <f>Q104*H104</f>
        <v>0.17591280000000001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159</v>
      </c>
      <c r="AT104" s="224" t="s">
        <v>154</v>
      </c>
      <c r="AU104" s="224" t="s">
        <v>81</v>
      </c>
      <c r="AY104" s="18" t="s">
        <v>152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159</v>
      </c>
      <c r="BM104" s="224" t="s">
        <v>1470</v>
      </c>
    </row>
    <row r="105" s="2" customFormat="1">
      <c r="A105" s="39"/>
      <c r="B105" s="40"/>
      <c r="C105" s="41"/>
      <c r="D105" s="226" t="s">
        <v>161</v>
      </c>
      <c r="E105" s="41"/>
      <c r="F105" s="227" t="s">
        <v>1471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161</v>
      </c>
      <c r="AU105" s="18" t="s">
        <v>81</v>
      </c>
    </row>
    <row r="106" s="13" customFormat="1">
      <c r="A106" s="13"/>
      <c r="B106" s="231"/>
      <c r="C106" s="232"/>
      <c r="D106" s="226" t="s">
        <v>187</v>
      </c>
      <c r="E106" s="233" t="s">
        <v>19</v>
      </c>
      <c r="F106" s="234" t="s">
        <v>1472</v>
      </c>
      <c r="G106" s="232"/>
      <c r="H106" s="235">
        <v>21.82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187</v>
      </c>
      <c r="AU106" s="241" t="s">
        <v>81</v>
      </c>
      <c r="AV106" s="13" t="s">
        <v>81</v>
      </c>
      <c r="AW106" s="13" t="s">
        <v>33</v>
      </c>
      <c r="AX106" s="13" t="s">
        <v>72</v>
      </c>
      <c r="AY106" s="241" t="s">
        <v>152</v>
      </c>
    </row>
    <row r="107" s="13" customFormat="1">
      <c r="A107" s="13"/>
      <c r="B107" s="231"/>
      <c r="C107" s="232"/>
      <c r="D107" s="226" t="s">
        <v>187</v>
      </c>
      <c r="E107" s="233" t="s">
        <v>19</v>
      </c>
      <c r="F107" s="234" t="s">
        <v>1473</v>
      </c>
      <c r="G107" s="232"/>
      <c r="H107" s="235">
        <v>187.59999999999999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187</v>
      </c>
      <c r="AU107" s="241" t="s">
        <v>81</v>
      </c>
      <c r="AV107" s="13" t="s">
        <v>81</v>
      </c>
      <c r="AW107" s="13" t="s">
        <v>33</v>
      </c>
      <c r="AX107" s="13" t="s">
        <v>72</v>
      </c>
      <c r="AY107" s="241" t="s">
        <v>152</v>
      </c>
    </row>
    <row r="108" s="14" customFormat="1">
      <c r="A108" s="14"/>
      <c r="B108" s="242"/>
      <c r="C108" s="243"/>
      <c r="D108" s="226" t="s">
        <v>187</v>
      </c>
      <c r="E108" s="244" t="s">
        <v>19</v>
      </c>
      <c r="F108" s="245" t="s">
        <v>258</v>
      </c>
      <c r="G108" s="243"/>
      <c r="H108" s="246">
        <v>209.41999999999999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187</v>
      </c>
      <c r="AU108" s="252" t="s">
        <v>81</v>
      </c>
      <c r="AV108" s="14" t="s">
        <v>159</v>
      </c>
      <c r="AW108" s="14" t="s">
        <v>33</v>
      </c>
      <c r="AX108" s="14" t="s">
        <v>79</v>
      </c>
      <c r="AY108" s="252" t="s">
        <v>152</v>
      </c>
    </row>
    <row r="109" s="2" customFormat="1" ht="37.8" customHeight="1">
      <c r="A109" s="39"/>
      <c r="B109" s="40"/>
      <c r="C109" s="213" t="s">
        <v>159</v>
      </c>
      <c r="D109" s="213" t="s">
        <v>154</v>
      </c>
      <c r="E109" s="214" t="s">
        <v>535</v>
      </c>
      <c r="F109" s="215" t="s">
        <v>1474</v>
      </c>
      <c r="G109" s="216" t="s">
        <v>157</v>
      </c>
      <c r="H109" s="217">
        <v>209.41999999999999</v>
      </c>
      <c r="I109" s="218"/>
      <c r="J109" s="219">
        <f>ROUND(I109*H109,2)</f>
        <v>0</v>
      </c>
      <c r="K109" s="215" t="s">
        <v>158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159</v>
      </c>
      <c r="AT109" s="224" t="s">
        <v>154</v>
      </c>
      <c r="AU109" s="224" t="s">
        <v>81</v>
      </c>
      <c r="AY109" s="18" t="s">
        <v>152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159</v>
      </c>
      <c r="BM109" s="224" t="s">
        <v>1475</v>
      </c>
    </row>
    <row r="110" s="2" customFormat="1" ht="49.05" customHeight="1">
      <c r="A110" s="39"/>
      <c r="B110" s="40"/>
      <c r="C110" s="213" t="s">
        <v>178</v>
      </c>
      <c r="D110" s="213" t="s">
        <v>154</v>
      </c>
      <c r="E110" s="214" t="s">
        <v>1476</v>
      </c>
      <c r="F110" s="215" t="s">
        <v>1477</v>
      </c>
      <c r="G110" s="216" t="s">
        <v>280</v>
      </c>
      <c r="H110" s="217">
        <v>102.306</v>
      </c>
      <c r="I110" s="218"/>
      <c r="J110" s="219">
        <f>ROUND(I110*H110,2)</f>
        <v>0</v>
      </c>
      <c r="K110" s="215" t="s">
        <v>158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159</v>
      </c>
      <c r="AT110" s="224" t="s">
        <v>154</v>
      </c>
      <c r="AU110" s="224" t="s">
        <v>81</v>
      </c>
      <c r="AY110" s="18" t="s">
        <v>152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159</v>
      </c>
      <c r="BM110" s="224" t="s">
        <v>1478</v>
      </c>
    </row>
    <row r="111" s="2" customFormat="1">
      <c r="A111" s="39"/>
      <c r="B111" s="40"/>
      <c r="C111" s="41"/>
      <c r="D111" s="226" t="s">
        <v>161</v>
      </c>
      <c r="E111" s="41"/>
      <c r="F111" s="227" t="s">
        <v>1479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161</v>
      </c>
      <c r="AU111" s="18" t="s">
        <v>81</v>
      </c>
    </row>
    <row r="112" s="2" customFormat="1">
      <c r="A112" s="39"/>
      <c r="B112" s="40"/>
      <c r="C112" s="41"/>
      <c r="D112" s="226" t="s">
        <v>163</v>
      </c>
      <c r="E112" s="41"/>
      <c r="F112" s="227" t="s">
        <v>1480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163</v>
      </c>
      <c r="AU112" s="18" t="s">
        <v>81</v>
      </c>
    </row>
    <row r="113" s="13" customFormat="1">
      <c r="A113" s="13"/>
      <c r="B113" s="231"/>
      <c r="C113" s="232"/>
      <c r="D113" s="226" t="s">
        <v>187</v>
      </c>
      <c r="E113" s="233" t="s">
        <v>19</v>
      </c>
      <c r="F113" s="234" t="s">
        <v>1036</v>
      </c>
      <c r="G113" s="232"/>
      <c r="H113" s="235">
        <v>10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187</v>
      </c>
      <c r="AU113" s="241" t="s">
        <v>81</v>
      </c>
      <c r="AV113" s="13" t="s">
        <v>81</v>
      </c>
      <c r="AW113" s="13" t="s">
        <v>33</v>
      </c>
      <c r="AX113" s="13" t="s">
        <v>72</v>
      </c>
      <c r="AY113" s="241" t="s">
        <v>152</v>
      </c>
    </row>
    <row r="114" s="13" customFormat="1">
      <c r="A114" s="13"/>
      <c r="B114" s="231"/>
      <c r="C114" s="232"/>
      <c r="D114" s="226" t="s">
        <v>187</v>
      </c>
      <c r="E114" s="233" t="s">
        <v>19</v>
      </c>
      <c r="F114" s="234" t="s">
        <v>1481</v>
      </c>
      <c r="G114" s="232"/>
      <c r="H114" s="235">
        <v>92.305999999999997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187</v>
      </c>
      <c r="AU114" s="241" t="s">
        <v>81</v>
      </c>
      <c r="AV114" s="13" t="s">
        <v>81</v>
      </c>
      <c r="AW114" s="13" t="s">
        <v>33</v>
      </c>
      <c r="AX114" s="13" t="s">
        <v>72</v>
      </c>
      <c r="AY114" s="241" t="s">
        <v>152</v>
      </c>
    </row>
    <row r="115" s="14" customFormat="1">
      <c r="A115" s="14"/>
      <c r="B115" s="242"/>
      <c r="C115" s="243"/>
      <c r="D115" s="226" t="s">
        <v>187</v>
      </c>
      <c r="E115" s="244" t="s">
        <v>19</v>
      </c>
      <c r="F115" s="245" t="s">
        <v>258</v>
      </c>
      <c r="G115" s="243"/>
      <c r="H115" s="246">
        <v>102.306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187</v>
      </c>
      <c r="AU115" s="252" t="s">
        <v>81</v>
      </c>
      <c r="AV115" s="14" t="s">
        <v>159</v>
      </c>
      <c r="AW115" s="14" t="s">
        <v>33</v>
      </c>
      <c r="AX115" s="14" t="s">
        <v>79</v>
      </c>
      <c r="AY115" s="252" t="s">
        <v>152</v>
      </c>
    </row>
    <row r="116" s="2" customFormat="1" ht="62.7" customHeight="1">
      <c r="A116" s="39"/>
      <c r="B116" s="40"/>
      <c r="C116" s="213" t="s">
        <v>183</v>
      </c>
      <c r="D116" s="213" t="s">
        <v>154</v>
      </c>
      <c r="E116" s="214" t="s">
        <v>538</v>
      </c>
      <c r="F116" s="215" t="s">
        <v>539</v>
      </c>
      <c r="G116" s="216" t="s">
        <v>280</v>
      </c>
      <c r="H116" s="217">
        <v>186.38300000000001</v>
      </c>
      <c r="I116" s="218"/>
      <c r="J116" s="219">
        <f>ROUND(I116*H116,2)</f>
        <v>0</v>
      </c>
      <c r="K116" s="215" t="s">
        <v>158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159</v>
      </c>
      <c r="AT116" s="224" t="s">
        <v>154</v>
      </c>
      <c r="AU116" s="224" t="s">
        <v>81</v>
      </c>
      <c r="AY116" s="18" t="s">
        <v>152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159</v>
      </c>
      <c r="BM116" s="224" t="s">
        <v>1482</v>
      </c>
    </row>
    <row r="117" s="13" customFormat="1">
      <c r="A117" s="13"/>
      <c r="B117" s="231"/>
      <c r="C117" s="232"/>
      <c r="D117" s="226" t="s">
        <v>187</v>
      </c>
      <c r="E117" s="233" t="s">
        <v>19</v>
      </c>
      <c r="F117" s="234" t="s">
        <v>1483</v>
      </c>
      <c r="G117" s="232"/>
      <c r="H117" s="235">
        <v>186.38300000000001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187</v>
      </c>
      <c r="AU117" s="241" t="s">
        <v>81</v>
      </c>
      <c r="AV117" s="13" t="s">
        <v>81</v>
      </c>
      <c r="AW117" s="13" t="s">
        <v>33</v>
      </c>
      <c r="AX117" s="13" t="s">
        <v>79</v>
      </c>
      <c r="AY117" s="241" t="s">
        <v>152</v>
      </c>
    </row>
    <row r="118" s="2" customFormat="1" ht="62.7" customHeight="1">
      <c r="A118" s="39"/>
      <c r="B118" s="40"/>
      <c r="C118" s="213" t="s">
        <v>189</v>
      </c>
      <c r="D118" s="213" t="s">
        <v>154</v>
      </c>
      <c r="E118" s="214" t="s">
        <v>1037</v>
      </c>
      <c r="F118" s="215" t="s">
        <v>1038</v>
      </c>
      <c r="G118" s="216" t="s">
        <v>280</v>
      </c>
      <c r="H118" s="217">
        <v>186.38300000000001</v>
      </c>
      <c r="I118" s="218"/>
      <c r="J118" s="219">
        <f>ROUND(I118*H118,2)</f>
        <v>0</v>
      </c>
      <c r="K118" s="215" t="s">
        <v>158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159</v>
      </c>
      <c r="AT118" s="224" t="s">
        <v>154</v>
      </c>
      <c r="AU118" s="224" t="s">
        <v>81</v>
      </c>
      <c r="AY118" s="18" t="s">
        <v>152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159</v>
      </c>
      <c r="BM118" s="224" t="s">
        <v>1484</v>
      </c>
    </row>
    <row r="119" s="2" customFormat="1">
      <c r="A119" s="39"/>
      <c r="B119" s="40"/>
      <c r="C119" s="41"/>
      <c r="D119" s="226" t="s">
        <v>161</v>
      </c>
      <c r="E119" s="41"/>
      <c r="F119" s="227" t="s">
        <v>294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161</v>
      </c>
      <c r="AU119" s="18" t="s">
        <v>81</v>
      </c>
    </row>
    <row r="120" s="13" customFormat="1">
      <c r="A120" s="13"/>
      <c r="B120" s="231"/>
      <c r="C120" s="232"/>
      <c r="D120" s="226" t="s">
        <v>187</v>
      </c>
      <c r="E120" s="233" t="s">
        <v>19</v>
      </c>
      <c r="F120" s="234" t="s">
        <v>1483</v>
      </c>
      <c r="G120" s="232"/>
      <c r="H120" s="235">
        <v>186.38300000000001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187</v>
      </c>
      <c r="AU120" s="241" t="s">
        <v>81</v>
      </c>
      <c r="AV120" s="13" t="s">
        <v>81</v>
      </c>
      <c r="AW120" s="13" t="s">
        <v>33</v>
      </c>
      <c r="AX120" s="13" t="s">
        <v>79</v>
      </c>
      <c r="AY120" s="241" t="s">
        <v>152</v>
      </c>
    </row>
    <row r="121" s="2" customFormat="1" ht="37.8" customHeight="1">
      <c r="A121" s="39"/>
      <c r="B121" s="40"/>
      <c r="C121" s="213" t="s">
        <v>193</v>
      </c>
      <c r="D121" s="213" t="s">
        <v>154</v>
      </c>
      <c r="E121" s="214" t="s">
        <v>296</v>
      </c>
      <c r="F121" s="215" t="s">
        <v>297</v>
      </c>
      <c r="G121" s="216" t="s">
        <v>280</v>
      </c>
      <c r="H121" s="217">
        <v>186.38300000000001</v>
      </c>
      <c r="I121" s="218"/>
      <c r="J121" s="219">
        <f>ROUND(I121*H121,2)</f>
        <v>0</v>
      </c>
      <c r="K121" s="215" t="s">
        <v>158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159</v>
      </c>
      <c r="AT121" s="224" t="s">
        <v>154</v>
      </c>
      <c r="AU121" s="224" t="s">
        <v>81</v>
      </c>
      <c r="AY121" s="18" t="s">
        <v>152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159</v>
      </c>
      <c r="BM121" s="224" t="s">
        <v>1485</v>
      </c>
    </row>
    <row r="122" s="2" customFormat="1">
      <c r="A122" s="39"/>
      <c r="B122" s="40"/>
      <c r="C122" s="41"/>
      <c r="D122" s="226" t="s">
        <v>161</v>
      </c>
      <c r="E122" s="41"/>
      <c r="F122" s="227" t="s">
        <v>299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161</v>
      </c>
      <c r="AU122" s="18" t="s">
        <v>81</v>
      </c>
    </row>
    <row r="123" s="13" customFormat="1">
      <c r="A123" s="13"/>
      <c r="B123" s="231"/>
      <c r="C123" s="232"/>
      <c r="D123" s="226" t="s">
        <v>187</v>
      </c>
      <c r="E123" s="233" t="s">
        <v>19</v>
      </c>
      <c r="F123" s="234" t="s">
        <v>1483</v>
      </c>
      <c r="G123" s="232"/>
      <c r="H123" s="235">
        <v>186.38300000000001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187</v>
      </c>
      <c r="AU123" s="241" t="s">
        <v>81</v>
      </c>
      <c r="AV123" s="13" t="s">
        <v>81</v>
      </c>
      <c r="AW123" s="13" t="s">
        <v>33</v>
      </c>
      <c r="AX123" s="13" t="s">
        <v>79</v>
      </c>
      <c r="AY123" s="241" t="s">
        <v>152</v>
      </c>
    </row>
    <row r="124" s="2" customFormat="1" ht="37.8" customHeight="1">
      <c r="A124" s="39"/>
      <c r="B124" s="40"/>
      <c r="C124" s="213" t="s">
        <v>198</v>
      </c>
      <c r="D124" s="213" t="s">
        <v>154</v>
      </c>
      <c r="E124" s="214" t="s">
        <v>301</v>
      </c>
      <c r="F124" s="215" t="s">
        <v>302</v>
      </c>
      <c r="G124" s="216" t="s">
        <v>252</v>
      </c>
      <c r="H124" s="217">
        <v>354.12799999999999</v>
      </c>
      <c r="I124" s="218"/>
      <c r="J124" s="219">
        <f>ROUND(I124*H124,2)</f>
        <v>0</v>
      </c>
      <c r="K124" s="215" t="s">
        <v>158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159</v>
      </c>
      <c r="AT124" s="224" t="s">
        <v>154</v>
      </c>
      <c r="AU124" s="224" t="s">
        <v>81</v>
      </c>
      <c r="AY124" s="18" t="s">
        <v>152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159</v>
      </c>
      <c r="BM124" s="224" t="s">
        <v>1486</v>
      </c>
    </row>
    <row r="125" s="2" customFormat="1">
      <c r="A125" s="39"/>
      <c r="B125" s="40"/>
      <c r="C125" s="41"/>
      <c r="D125" s="226" t="s">
        <v>161</v>
      </c>
      <c r="E125" s="41"/>
      <c r="F125" s="227" t="s">
        <v>304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161</v>
      </c>
      <c r="AU125" s="18" t="s">
        <v>81</v>
      </c>
    </row>
    <row r="126" s="13" customFormat="1">
      <c r="A126" s="13"/>
      <c r="B126" s="231"/>
      <c r="C126" s="232"/>
      <c r="D126" s="226" t="s">
        <v>187</v>
      </c>
      <c r="E126" s="233" t="s">
        <v>19</v>
      </c>
      <c r="F126" s="234" t="s">
        <v>1487</v>
      </c>
      <c r="G126" s="232"/>
      <c r="H126" s="235">
        <v>354.12799999999999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187</v>
      </c>
      <c r="AU126" s="241" t="s">
        <v>81</v>
      </c>
      <c r="AV126" s="13" t="s">
        <v>81</v>
      </c>
      <c r="AW126" s="13" t="s">
        <v>33</v>
      </c>
      <c r="AX126" s="13" t="s">
        <v>79</v>
      </c>
      <c r="AY126" s="241" t="s">
        <v>152</v>
      </c>
    </row>
    <row r="127" s="2" customFormat="1" ht="49.05" customHeight="1">
      <c r="A127" s="39"/>
      <c r="B127" s="40"/>
      <c r="C127" s="213" t="s">
        <v>202</v>
      </c>
      <c r="D127" s="213" t="s">
        <v>154</v>
      </c>
      <c r="E127" s="214" t="s">
        <v>383</v>
      </c>
      <c r="F127" s="215" t="s">
        <v>384</v>
      </c>
      <c r="G127" s="216" t="s">
        <v>280</v>
      </c>
      <c r="H127" s="217">
        <v>160.565</v>
      </c>
      <c r="I127" s="218"/>
      <c r="J127" s="219">
        <f>ROUND(I127*H127,2)</f>
        <v>0</v>
      </c>
      <c r="K127" s="215" t="s">
        <v>158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159</v>
      </c>
      <c r="AT127" s="224" t="s">
        <v>154</v>
      </c>
      <c r="AU127" s="224" t="s">
        <v>81</v>
      </c>
      <c r="AY127" s="18" t="s">
        <v>152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159</v>
      </c>
      <c r="BM127" s="224" t="s">
        <v>1488</v>
      </c>
    </row>
    <row r="128" s="2" customFormat="1">
      <c r="A128" s="39"/>
      <c r="B128" s="40"/>
      <c r="C128" s="41"/>
      <c r="D128" s="226" t="s">
        <v>161</v>
      </c>
      <c r="E128" s="41"/>
      <c r="F128" s="227" t="s">
        <v>386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161</v>
      </c>
      <c r="AU128" s="18" t="s">
        <v>81</v>
      </c>
    </row>
    <row r="129" s="13" customFormat="1">
      <c r="A129" s="13"/>
      <c r="B129" s="231"/>
      <c r="C129" s="232"/>
      <c r="D129" s="226" t="s">
        <v>187</v>
      </c>
      <c r="E129" s="233" t="s">
        <v>19</v>
      </c>
      <c r="F129" s="234" t="s">
        <v>1489</v>
      </c>
      <c r="G129" s="232"/>
      <c r="H129" s="235">
        <v>0.95199999999999996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187</v>
      </c>
      <c r="AU129" s="241" t="s">
        <v>81</v>
      </c>
      <c r="AV129" s="13" t="s">
        <v>81</v>
      </c>
      <c r="AW129" s="13" t="s">
        <v>33</v>
      </c>
      <c r="AX129" s="13" t="s">
        <v>72</v>
      </c>
      <c r="AY129" s="241" t="s">
        <v>152</v>
      </c>
    </row>
    <row r="130" s="13" customFormat="1">
      <c r="A130" s="13"/>
      <c r="B130" s="231"/>
      <c r="C130" s="232"/>
      <c r="D130" s="226" t="s">
        <v>187</v>
      </c>
      <c r="E130" s="233" t="s">
        <v>19</v>
      </c>
      <c r="F130" s="234" t="s">
        <v>1490</v>
      </c>
      <c r="G130" s="232"/>
      <c r="H130" s="235">
        <v>23.584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187</v>
      </c>
      <c r="AU130" s="241" t="s">
        <v>81</v>
      </c>
      <c r="AV130" s="13" t="s">
        <v>81</v>
      </c>
      <c r="AW130" s="13" t="s">
        <v>33</v>
      </c>
      <c r="AX130" s="13" t="s">
        <v>72</v>
      </c>
      <c r="AY130" s="241" t="s">
        <v>152</v>
      </c>
    </row>
    <row r="131" s="13" customFormat="1">
      <c r="A131" s="13"/>
      <c r="B131" s="231"/>
      <c r="C131" s="232"/>
      <c r="D131" s="226" t="s">
        <v>187</v>
      </c>
      <c r="E131" s="233" t="s">
        <v>19</v>
      </c>
      <c r="F131" s="234" t="s">
        <v>1491</v>
      </c>
      <c r="G131" s="232"/>
      <c r="H131" s="235">
        <v>1.0289999999999999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187</v>
      </c>
      <c r="AU131" s="241" t="s">
        <v>81</v>
      </c>
      <c r="AV131" s="13" t="s">
        <v>81</v>
      </c>
      <c r="AW131" s="13" t="s">
        <v>33</v>
      </c>
      <c r="AX131" s="13" t="s">
        <v>72</v>
      </c>
      <c r="AY131" s="241" t="s">
        <v>152</v>
      </c>
    </row>
    <row r="132" s="13" customFormat="1">
      <c r="A132" s="13"/>
      <c r="B132" s="231"/>
      <c r="C132" s="232"/>
      <c r="D132" s="226" t="s">
        <v>187</v>
      </c>
      <c r="E132" s="233" t="s">
        <v>19</v>
      </c>
      <c r="F132" s="234" t="s">
        <v>1492</v>
      </c>
      <c r="G132" s="232"/>
      <c r="H132" s="235">
        <v>120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187</v>
      </c>
      <c r="AU132" s="241" t="s">
        <v>81</v>
      </c>
      <c r="AV132" s="13" t="s">
        <v>81</v>
      </c>
      <c r="AW132" s="13" t="s">
        <v>33</v>
      </c>
      <c r="AX132" s="13" t="s">
        <v>72</v>
      </c>
      <c r="AY132" s="241" t="s">
        <v>152</v>
      </c>
    </row>
    <row r="133" s="13" customFormat="1">
      <c r="A133" s="13"/>
      <c r="B133" s="231"/>
      <c r="C133" s="232"/>
      <c r="D133" s="226" t="s">
        <v>187</v>
      </c>
      <c r="E133" s="233" t="s">
        <v>19</v>
      </c>
      <c r="F133" s="234" t="s">
        <v>1493</v>
      </c>
      <c r="G133" s="232"/>
      <c r="H133" s="235">
        <v>15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187</v>
      </c>
      <c r="AU133" s="241" t="s">
        <v>81</v>
      </c>
      <c r="AV133" s="13" t="s">
        <v>81</v>
      </c>
      <c r="AW133" s="13" t="s">
        <v>33</v>
      </c>
      <c r="AX133" s="13" t="s">
        <v>72</v>
      </c>
      <c r="AY133" s="241" t="s">
        <v>152</v>
      </c>
    </row>
    <row r="134" s="14" customFormat="1">
      <c r="A134" s="14"/>
      <c r="B134" s="242"/>
      <c r="C134" s="243"/>
      <c r="D134" s="226" t="s">
        <v>187</v>
      </c>
      <c r="E134" s="244" t="s">
        <v>19</v>
      </c>
      <c r="F134" s="245" t="s">
        <v>258</v>
      </c>
      <c r="G134" s="243"/>
      <c r="H134" s="246">
        <v>160.565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187</v>
      </c>
      <c r="AU134" s="252" t="s">
        <v>81</v>
      </c>
      <c r="AV134" s="14" t="s">
        <v>159</v>
      </c>
      <c r="AW134" s="14" t="s">
        <v>33</v>
      </c>
      <c r="AX134" s="14" t="s">
        <v>79</v>
      </c>
      <c r="AY134" s="252" t="s">
        <v>152</v>
      </c>
    </row>
    <row r="135" s="2" customFormat="1" ht="14.4" customHeight="1">
      <c r="A135" s="39"/>
      <c r="B135" s="40"/>
      <c r="C135" s="256" t="s">
        <v>206</v>
      </c>
      <c r="D135" s="256" t="s">
        <v>387</v>
      </c>
      <c r="E135" s="257" t="s">
        <v>388</v>
      </c>
      <c r="F135" s="258" t="s">
        <v>389</v>
      </c>
      <c r="G135" s="259" t="s">
        <v>252</v>
      </c>
      <c r="H135" s="260">
        <v>305.07400000000001</v>
      </c>
      <c r="I135" s="261"/>
      <c r="J135" s="262">
        <f>ROUND(I135*H135,2)</f>
        <v>0</v>
      </c>
      <c r="K135" s="258" t="s">
        <v>158</v>
      </c>
      <c r="L135" s="263"/>
      <c r="M135" s="264" t="s">
        <v>19</v>
      </c>
      <c r="N135" s="265" t="s">
        <v>43</v>
      </c>
      <c r="O135" s="85"/>
      <c r="P135" s="222">
        <f>O135*H135</f>
        <v>0</v>
      </c>
      <c r="Q135" s="222">
        <v>1</v>
      </c>
      <c r="R135" s="222">
        <f>Q135*H135</f>
        <v>305.07400000000001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193</v>
      </c>
      <c r="AT135" s="224" t="s">
        <v>387</v>
      </c>
      <c r="AU135" s="224" t="s">
        <v>81</v>
      </c>
      <c r="AY135" s="18" t="s">
        <v>152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159</v>
      </c>
      <c r="BM135" s="224" t="s">
        <v>1494</v>
      </c>
    </row>
    <row r="136" s="2" customFormat="1">
      <c r="A136" s="39"/>
      <c r="B136" s="40"/>
      <c r="C136" s="41"/>
      <c r="D136" s="226" t="s">
        <v>163</v>
      </c>
      <c r="E136" s="41"/>
      <c r="F136" s="227" t="s">
        <v>391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163</v>
      </c>
      <c r="AU136" s="18" t="s">
        <v>81</v>
      </c>
    </row>
    <row r="137" s="13" customFormat="1">
      <c r="A137" s="13"/>
      <c r="B137" s="231"/>
      <c r="C137" s="232"/>
      <c r="D137" s="226" t="s">
        <v>187</v>
      </c>
      <c r="E137" s="233" t="s">
        <v>19</v>
      </c>
      <c r="F137" s="234" t="s">
        <v>1495</v>
      </c>
      <c r="G137" s="232"/>
      <c r="H137" s="235">
        <v>305.07400000000001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187</v>
      </c>
      <c r="AU137" s="241" t="s">
        <v>81</v>
      </c>
      <c r="AV137" s="13" t="s">
        <v>81</v>
      </c>
      <c r="AW137" s="13" t="s">
        <v>33</v>
      </c>
      <c r="AX137" s="13" t="s">
        <v>79</v>
      </c>
      <c r="AY137" s="241" t="s">
        <v>152</v>
      </c>
    </row>
    <row r="138" s="2" customFormat="1" ht="24.15" customHeight="1">
      <c r="A138" s="39"/>
      <c r="B138" s="40"/>
      <c r="C138" s="213" t="s">
        <v>210</v>
      </c>
      <c r="D138" s="213" t="s">
        <v>154</v>
      </c>
      <c r="E138" s="214" t="s">
        <v>555</v>
      </c>
      <c r="F138" s="215" t="s">
        <v>556</v>
      </c>
      <c r="G138" s="216" t="s">
        <v>280</v>
      </c>
      <c r="H138" s="217">
        <v>12.324999999999999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159</v>
      </c>
      <c r="AT138" s="224" t="s">
        <v>154</v>
      </c>
      <c r="AU138" s="224" t="s">
        <v>81</v>
      </c>
      <c r="AY138" s="18" t="s">
        <v>152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159</v>
      </c>
      <c r="BM138" s="224" t="s">
        <v>1496</v>
      </c>
    </row>
    <row r="139" s="13" customFormat="1">
      <c r="A139" s="13"/>
      <c r="B139" s="231"/>
      <c r="C139" s="232"/>
      <c r="D139" s="226" t="s">
        <v>187</v>
      </c>
      <c r="E139" s="233" t="s">
        <v>19</v>
      </c>
      <c r="F139" s="234" t="s">
        <v>1497</v>
      </c>
      <c r="G139" s="232"/>
      <c r="H139" s="235">
        <v>1.319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187</v>
      </c>
      <c r="AU139" s="241" t="s">
        <v>81</v>
      </c>
      <c r="AV139" s="13" t="s">
        <v>81</v>
      </c>
      <c r="AW139" s="13" t="s">
        <v>33</v>
      </c>
      <c r="AX139" s="13" t="s">
        <v>72</v>
      </c>
      <c r="AY139" s="241" t="s">
        <v>152</v>
      </c>
    </row>
    <row r="140" s="13" customFormat="1">
      <c r="A140" s="13"/>
      <c r="B140" s="231"/>
      <c r="C140" s="232"/>
      <c r="D140" s="226" t="s">
        <v>187</v>
      </c>
      <c r="E140" s="233" t="s">
        <v>19</v>
      </c>
      <c r="F140" s="234" t="s">
        <v>1498</v>
      </c>
      <c r="G140" s="232"/>
      <c r="H140" s="235">
        <v>0.72299999999999998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187</v>
      </c>
      <c r="AU140" s="241" t="s">
        <v>81</v>
      </c>
      <c r="AV140" s="13" t="s">
        <v>81</v>
      </c>
      <c r="AW140" s="13" t="s">
        <v>33</v>
      </c>
      <c r="AX140" s="13" t="s">
        <v>72</v>
      </c>
      <c r="AY140" s="241" t="s">
        <v>152</v>
      </c>
    </row>
    <row r="141" s="13" customFormat="1">
      <c r="A141" s="13"/>
      <c r="B141" s="231"/>
      <c r="C141" s="232"/>
      <c r="D141" s="226" t="s">
        <v>187</v>
      </c>
      <c r="E141" s="233" t="s">
        <v>19</v>
      </c>
      <c r="F141" s="234" t="s">
        <v>1499</v>
      </c>
      <c r="G141" s="232"/>
      <c r="H141" s="235">
        <v>10.283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187</v>
      </c>
      <c r="AU141" s="241" t="s">
        <v>81</v>
      </c>
      <c r="AV141" s="13" t="s">
        <v>81</v>
      </c>
      <c r="AW141" s="13" t="s">
        <v>33</v>
      </c>
      <c r="AX141" s="13" t="s">
        <v>72</v>
      </c>
      <c r="AY141" s="241" t="s">
        <v>152</v>
      </c>
    </row>
    <row r="142" s="14" customFormat="1">
      <c r="A142" s="14"/>
      <c r="B142" s="242"/>
      <c r="C142" s="243"/>
      <c r="D142" s="226" t="s">
        <v>187</v>
      </c>
      <c r="E142" s="244" t="s">
        <v>19</v>
      </c>
      <c r="F142" s="245" t="s">
        <v>258</v>
      </c>
      <c r="G142" s="243"/>
      <c r="H142" s="246">
        <v>12.324999999999999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187</v>
      </c>
      <c r="AU142" s="252" t="s">
        <v>81</v>
      </c>
      <c r="AV142" s="14" t="s">
        <v>159</v>
      </c>
      <c r="AW142" s="14" t="s">
        <v>33</v>
      </c>
      <c r="AX142" s="14" t="s">
        <v>79</v>
      </c>
      <c r="AY142" s="252" t="s">
        <v>152</v>
      </c>
    </row>
    <row r="143" s="2" customFormat="1" ht="62.7" customHeight="1">
      <c r="A143" s="39"/>
      <c r="B143" s="40"/>
      <c r="C143" s="213" t="s">
        <v>214</v>
      </c>
      <c r="D143" s="213" t="s">
        <v>154</v>
      </c>
      <c r="E143" s="214" t="s">
        <v>548</v>
      </c>
      <c r="F143" s="215" t="s">
        <v>549</v>
      </c>
      <c r="G143" s="216" t="s">
        <v>280</v>
      </c>
      <c r="H143" s="217">
        <v>21.774999999999999</v>
      </c>
      <c r="I143" s="218"/>
      <c r="J143" s="219">
        <f>ROUND(I143*H143,2)</f>
        <v>0</v>
      </c>
      <c r="K143" s="215" t="s">
        <v>158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159</v>
      </c>
      <c r="AT143" s="224" t="s">
        <v>154</v>
      </c>
      <c r="AU143" s="224" t="s">
        <v>81</v>
      </c>
      <c r="AY143" s="18" t="s">
        <v>152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159</v>
      </c>
      <c r="BM143" s="224" t="s">
        <v>1500</v>
      </c>
    </row>
    <row r="144" s="2" customFormat="1">
      <c r="A144" s="39"/>
      <c r="B144" s="40"/>
      <c r="C144" s="41"/>
      <c r="D144" s="226" t="s">
        <v>161</v>
      </c>
      <c r="E144" s="41"/>
      <c r="F144" s="227" t="s">
        <v>551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161</v>
      </c>
      <c r="AU144" s="18" t="s">
        <v>81</v>
      </c>
    </row>
    <row r="145" s="13" customFormat="1">
      <c r="A145" s="13"/>
      <c r="B145" s="231"/>
      <c r="C145" s="232"/>
      <c r="D145" s="226" t="s">
        <v>187</v>
      </c>
      <c r="E145" s="233" t="s">
        <v>19</v>
      </c>
      <c r="F145" s="234" t="s">
        <v>1501</v>
      </c>
      <c r="G145" s="232"/>
      <c r="H145" s="235">
        <v>21.774999999999999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187</v>
      </c>
      <c r="AU145" s="241" t="s">
        <v>81</v>
      </c>
      <c r="AV145" s="13" t="s">
        <v>81</v>
      </c>
      <c r="AW145" s="13" t="s">
        <v>33</v>
      </c>
      <c r="AX145" s="13" t="s">
        <v>79</v>
      </c>
      <c r="AY145" s="241" t="s">
        <v>152</v>
      </c>
    </row>
    <row r="146" s="2" customFormat="1" ht="14.4" customHeight="1">
      <c r="A146" s="39"/>
      <c r="B146" s="40"/>
      <c r="C146" s="256" t="s">
        <v>220</v>
      </c>
      <c r="D146" s="256" t="s">
        <v>387</v>
      </c>
      <c r="E146" s="257" t="s">
        <v>558</v>
      </c>
      <c r="F146" s="258" t="s">
        <v>559</v>
      </c>
      <c r="G146" s="259" t="s">
        <v>252</v>
      </c>
      <c r="H146" s="260">
        <v>64.790000000000006</v>
      </c>
      <c r="I146" s="261"/>
      <c r="J146" s="262">
        <f>ROUND(I146*H146,2)</f>
        <v>0</v>
      </c>
      <c r="K146" s="258" t="s">
        <v>158</v>
      </c>
      <c r="L146" s="263"/>
      <c r="M146" s="264" t="s">
        <v>19</v>
      </c>
      <c r="N146" s="265" t="s">
        <v>43</v>
      </c>
      <c r="O146" s="85"/>
      <c r="P146" s="222">
        <f>O146*H146</f>
        <v>0</v>
      </c>
      <c r="Q146" s="222">
        <v>1</v>
      </c>
      <c r="R146" s="222">
        <f>Q146*H146</f>
        <v>64.790000000000006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193</v>
      </c>
      <c r="AT146" s="224" t="s">
        <v>387</v>
      </c>
      <c r="AU146" s="224" t="s">
        <v>81</v>
      </c>
      <c r="AY146" s="18" t="s">
        <v>152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159</v>
      </c>
      <c r="BM146" s="224" t="s">
        <v>1502</v>
      </c>
    </row>
    <row r="147" s="2" customFormat="1">
      <c r="A147" s="39"/>
      <c r="B147" s="40"/>
      <c r="C147" s="41"/>
      <c r="D147" s="226" t="s">
        <v>163</v>
      </c>
      <c r="E147" s="41"/>
      <c r="F147" s="227" t="s">
        <v>561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163</v>
      </c>
      <c r="AU147" s="18" t="s">
        <v>81</v>
      </c>
    </row>
    <row r="148" s="13" customFormat="1">
      <c r="A148" s="13"/>
      <c r="B148" s="231"/>
      <c r="C148" s="232"/>
      <c r="D148" s="226" t="s">
        <v>187</v>
      </c>
      <c r="E148" s="233" t="s">
        <v>19</v>
      </c>
      <c r="F148" s="234" t="s">
        <v>1503</v>
      </c>
      <c r="G148" s="232"/>
      <c r="H148" s="235">
        <v>64.790000000000006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187</v>
      </c>
      <c r="AU148" s="241" t="s">
        <v>81</v>
      </c>
      <c r="AV148" s="13" t="s">
        <v>81</v>
      </c>
      <c r="AW148" s="13" t="s">
        <v>33</v>
      </c>
      <c r="AX148" s="13" t="s">
        <v>79</v>
      </c>
      <c r="AY148" s="241" t="s">
        <v>152</v>
      </c>
    </row>
    <row r="149" s="2" customFormat="1" ht="37.8" customHeight="1">
      <c r="A149" s="39"/>
      <c r="B149" s="40"/>
      <c r="C149" s="213" t="s">
        <v>8</v>
      </c>
      <c r="D149" s="213" t="s">
        <v>154</v>
      </c>
      <c r="E149" s="214" t="s">
        <v>1504</v>
      </c>
      <c r="F149" s="215" t="s">
        <v>1505</v>
      </c>
      <c r="G149" s="216" t="s">
        <v>157</v>
      </c>
      <c r="H149" s="217">
        <v>73.641999999999996</v>
      </c>
      <c r="I149" s="218"/>
      <c r="J149" s="219">
        <f>ROUND(I149*H149,2)</f>
        <v>0</v>
      </c>
      <c r="K149" s="215" t="s">
        <v>158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159</v>
      </c>
      <c r="AT149" s="224" t="s">
        <v>154</v>
      </c>
      <c r="AU149" s="224" t="s">
        <v>81</v>
      </c>
      <c r="AY149" s="18" t="s">
        <v>152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159</v>
      </c>
      <c r="BM149" s="224" t="s">
        <v>1506</v>
      </c>
    </row>
    <row r="150" s="13" customFormat="1">
      <c r="A150" s="13"/>
      <c r="B150" s="231"/>
      <c r="C150" s="232"/>
      <c r="D150" s="226" t="s">
        <v>187</v>
      </c>
      <c r="E150" s="233" t="s">
        <v>19</v>
      </c>
      <c r="F150" s="234" t="s">
        <v>1507</v>
      </c>
      <c r="G150" s="232"/>
      <c r="H150" s="235">
        <v>4.5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187</v>
      </c>
      <c r="AU150" s="241" t="s">
        <v>81</v>
      </c>
      <c r="AV150" s="13" t="s">
        <v>81</v>
      </c>
      <c r="AW150" s="13" t="s">
        <v>33</v>
      </c>
      <c r="AX150" s="13" t="s">
        <v>72</v>
      </c>
      <c r="AY150" s="241" t="s">
        <v>152</v>
      </c>
    </row>
    <row r="151" s="13" customFormat="1">
      <c r="A151" s="13"/>
      <c r="B151" s="231"/>
      <c r="C151" s="232"/>
      <c r="D151" s="226" t="s">
        <v>187</v>
      </c>
      <c r="E151" s="233" t="s">
        <v>19</v>
      </c>
      <c r="F151" s="234" t="s">
        <v>1508</v>
      </c>
      <c r="G151" s="232"/>
      <c r="H151" s="235">
        <v>2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187</v>
      </c>
      <c r="AU151" s="241" t="s">
        <v>81</v>
      </c>
      <c r="AV151" s="13" t="s">
        <v>81</v>
      </c>
      <c r="AW151" s="13" t="s">
        <v>33</v>
      </c>
      <c r="AX151" s="13" t="s">
        <v>72</v>
      </c>
      <c r="AY151" s="241" t="s">
        <v>152</v>
      </c>
    </row>
    <row r="152" s="13" customFormat="1">
      <c r="A152" s="13"/>
      <c r="B152" s="231"/>
      <c r="C152" s="232"/>
      <c r="D152" s="226" t="s">
        <v>187</v>
      </c>
      <c r="E152" s="233" t="s">
        <v>19</v>
      </c>
      <c r="F152" s="234" t="s">
        <v>1509</v>
      </c>
      <c r="G152" s="232"/>
      <c r="H152" s="235">
        <v>53.600000000000001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187</v>
      </c>
      <c r="AU152" s="241" t="s">
        <v>81</v>
      </c>
      <c r="AV152" s="13" t="s">
        <v>81</v>
      </c>
      <c r="AW152" s="13" t="s">
        <v>33</v>
      </c>
      <c r="AX152" s="13" t="s">
        <v>72</v>
      </c>
      <c r="AY152" s="241" t="s">
        <v>152</v>
      </c>
    </row>
    <row r="153" s="13" customFormat="1">
      <c r="A153" s="13"/>
      <c r="B153" s="231"/>
      <c r="C153" s="232"/>
      <c r="D153" s="226" t="s">
        <v>187</v>
      </c>
      <c r="E153" s="233" t="s">
        <v>19</v>
      </c>
      <c r="F153" s="234" t="s">
        <v>1510</v>
      </c>
      <c r="G153" s="232"/>
      <c r="H153" s="235">
        <v>13.542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187</v>
      </c>
      <c r="AU153" s="241" t="s">
        <v>81</v>
      </c>
      <c r="AV153" s="13" t="s">
        <v>81</v>
      </c>
      <c r="AW153" s="13" t="s">
        <v>33</v>
      </c>
      <c r="AX153" s="13" t="s">
        <v>72</v>
      </c>
      <c r="AY153" s="241" t="s">
        <v>152</v>
      </c>
    </row>
    <row r="154" s="14" customFormat="1">
      <c r="A154" s="14"/>
      <c r="B154" s="242"/>
      <c r="C154" s="243"/>
      <c r="D154" s="226" t="s">
        <v>187</v>
      </c>
      <c r="E154" s="244" t="s">
        <v>19</v>
      </c>
      <c r="F154" s="245" t="s">
        <v>258</v>
      </c>
      <c r="G154" s="243"/>
      <c r="H154" s="246">
        <v>73.641999999999996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187</v>
      </c>
      <c r="AU154" s="252" t="s">
        <v>81</v>
      </c>
      <c r="AV154" s="14" t="s">
        <v>159</v>
      </c>
      <c r="AW154" s="14" t="s">
        <v>33</v>
      </c>
      <c r="AX154" s="14" t="s">
        <v>79</v>
      </c>
      <c r="AY154" s="252" t="s">
        <v>152</v>
      </c>
    </row>
    <row r="155" s="2" customFormat="1" ht="14.4" customHeight="1">
      <c r="A155" s="39"/>
      <c r="B155" s="40"/>
      <c r="C155" s="256" t="s">
        <v>227</v>
      </c>
      <c r="D155" s="256" t="s">
        <v>387</v>
      </c>
      <c r="E155" s="257" t="s">
        <v>1511</v>
      </c>
      <c r="F155" s="258" t="s">
        <v>1512</v>
      </c>
      <c r="G155" s="259" t="s">
        <v>252</v>
      </c>
      <c r="H155" s="260">
        <v>132.55600000000001</v>
      </c>
      <c r="I155" s="261"/>
      <c r="J155" s="262">
        <f>ROUND(I155*H155,2)</f>
        <v>0</v>
      </c>
      <c r="K155" s="258" t="s">
        <v>158</v>
      </c>
      <c r="L155" s="263"/>
      <c r="M155" s="264" t="s">
        <v>19</v>
      </c>
      <c r="N155" s="265" t="s">
        <v>43</v>
      </c>
      <c r="O155" s="85"/>
      <c r="P155" s="222">
        <f>O155*H155</f>
        <v>0</v>
      </c>
      <c r="Q155" s="222">
        <v>1</v>
      </c>
      <c r="R155" s="222">
        <f>Q155*H155</f>
        <v>132.55600000000001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193</v>
      </c>
      <c r="AT155" s="224" t="s">
        <v>387</v>
      </c>
      <c r="AU155" s="224" t="s">
        <v>81</v>
      </c>
      <c r="AY155" s="18" t="s">
        <v>152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159</v>
      </c>
      <c r="BM155" s="224" t="s">
        <v>1513</v>
      </c>
    </row>
    <row r="156" s="13" customFormat="1">
      <c r="A156" s="13"/>
      <c r="B156" s="231"/>
      <c r="C156" s="232"/>
      <c r="D156" s="226" t="s">
        <v>187</v>
      </c>
      <c r="E156" s="233" t="s">
        <v>19</v>
      </c>
      <c r="F156" s="234" t="s">
        <v>1514</v>
      </c>
      <c r="G156" s="232"/>
      <c r="H156" s="235">
        <v>132.55600000000001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187</v>
      </c>
      <c r="AU156" s="241" t="s">
        <v>81</v>
      </c>
      <c r="AV156" s="13" t="s">
        <v>81</v>
      </c>
      <c r="AW156" s="13" t="s">
        <v>33</v>
      </c>
      <c r="AX156" s="13" t="s">
        <v>79</v>
      </c>
      <c r="AY156" s="241" t="s">
        <v>152</v>
      </c>
    </row>
    <row r="157" s="12" customFormat="1" ht="22.8" customHeight="1">
      <c r="A157" s="12"/>
      <c r="B157" s="197"/>
      <c r="C157" s="198"/>
      <c r="D157" s="199" t="s">
        <v>71</v>
      </c>
      <c r="E157" s="211" t="s">
        <v>81</v>
      </c>
      <c r="F157" s="211" t="s">
        <v>1515</v>
      </c>
      <c r="G157" s="198"/>
      <c r="H157" s="198"/>
      <c r="I157" s="201"/>
      <c r="J157" s="212">
        <f>BK157</f>
        <v>0</v>
      </c>
      <c r="K157" s="198"/>
      <c r="L157" s="203"/>
      <c r="M157" s="204"/>
      <c r="N157" s="205"/>
      <c r="O157" s="205"/>
      <c r="P157" s="206">
        <f>SUM(P158:P162)</f>
        <v>0</v>
      </c>
      <c r="Q157" s="205"/>
      <c r="R157" s="206">
        <f>SUM(R158:R162)</f>
        <v>13.70299</v>
      </c>
      <c r="S157" s="205"/>
      <c r="T157" s="207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79</v>
      </c>
      <c r="AT157" s="209" t="s">
        <v>71</v>
      </c>
      <c r="AU157" s="209" t="s">
        <v>79</v>
      </c>
      <c r="AY157" s="208" t="s">
        <v>152</v>
      </c>
      <c r="BK157" s="210">
        <f>SUM(BK158:BK162)</f>
        <v>0</v>
      </c>
    </row>
    <row r="158" s="2" customFormat="1" ht="24.15" customHeight="1">
      <c r="A158" s="39"/>
      <c r="B158" s="40"/>
      <c r="C158" s="213" t="s">
        <v>231</v>
      </c>
      <c r="D158" s="213" t="s">
        <v>154</v>
      </c>
      <c r="E158" s="214" t="s">
        <v>1516</v>
      </c>
      <c r="F158" s="215" t="s">
        <v>1517</v>
      </c>
      <c r="G158" s="216" t="s">
        <v>311</v>
      </c>
      <c r="H158" s="217">
        <v>67</v>
      </c>
      <c r="I158" s="218"/>
      <c r="J158" s="219">
        <f>ROUND(I158*H158,2)</f>
        <v>0</v>
      </c>
      <c r="K158" s="215" t="s">
        <v>158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0.20449000000000001</v>
      </c>
      <c r="R158" s="222">
        <f>Q158*H158</f>
        <v>13.70083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159</v>
      </c>
      <c r="AT158" s="224" t="s">
        <v>154</v>
      </c>
      <c r="AU158" s="224" t="s">
        <v>81</v>
      </c>
      <c r="AY158" s="18" t="s">
        <v>152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159</v>
      </c>
      <c r="BM158" s="224" t="s">
        <v>1518</v>
      </c>
    </row>
    <row r="159" s="2" customFormat="1">
      <c r="A159" s="39"/>
      <c r="B159" s="40"/>
      <c r="C159" s="41"/>
      <c r="D159" s="226" t="s">
        <v>161</v>
      </c>
      <c r="E159" s="41"/>
      <c r="F159" s="227" t="s">
        <v>1519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161</v>
      </c>
      <c r="AU159" s="18" t="s">
        <v>81</v>
      </c>
    </row>
    <row r="160" s="2" customFormat="1">
      <c r="A160" s="39"/>
      <c r="B160" s="40"/>
      <c r="C160" s="41"/>
      <c r="D160" s="226" t="s">
        <v>163</v>
      </c>
      <c r="E160" s="41"/>
      <c r="F160" s="227" t="s">
        <v>1520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163</v>
      </c>
      <c r="AU160" s="18" t="s">
        <v>81</v>
      </c>
    </row>
    <row r="161" s="2" customFormat="1" ht="24.15" customHeight="1">
      <c r="A161" s="39"/>
      <c r="B161" s="40"/>
      <c r="C161" s="213" t="s">
        <v>236</v>
      </c>
      <c r="D161" s="213" t="s">
        <v>154</v>
      </c>
      <c r="E161" s="214" t="s">
        <v>1521</v>
      </c>
      <c r="F161" s="215" t="s">
        <v>1522</v>
      </c>
      <c r="G161" s="216" t="s">
        <v>1523</v>
      </c>
      <c r="H161" s="217">
        <v>72</v>
      </c>
      <c r="I161" s="218"/>
      <c r="J161" s="219">
        <f>ROUND(I161*H161,2)</f>
        <v>0</v>
      </c>
      <c r="K161" s="215" t="s">
        <v>158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3.0000000000000001E-05</v>
      </c>
      <c r="R161" s="222">
        <f>Q161*H161</f>
        <v>0.00216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159</v>
      </c>
      <c r="AT161" s="224" t="s">
        <v>154</v>
      </c>
      <c r="AU161" s="224" t="s">
        <v>81</v>
      </c>
      <c r="AY161" s="18" t="s">
        <v>152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159</v>
      </c>
      <c r="BM161" s="224" t="s">
        <v>1524</v>
      </c>
    </row>
    <row r="162" s="2" customFormat="1">
      <c r="A162" s="39"/>
      <c r="B162" s="40"/>
      <c r="C162" s="41"/>
      <c r="D162" s="226" t="s">
        <v>161</v>
      </c>
      <c r="E162" s="41"/>
      <c r="F162" s="227" t="s">
        <v>1525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161</v>
      </c>
      <c r="AU162" s="18" t="s">
        <v>81</v>
      </c>
    </row>
    <row r="163" s="12" customFormat="1" ht="22.8" customHeight="1">
      <c r="A163" s="12"/>
      <c r="B163" s="197"/>
      <c r="C163" s="198"/>
      <c r="D163" s="199" t="s">
        <v>71</v>
      </c>
      <c r="E163" s="211" t="s">
        <v>169</v>
      </c>
      <c r="F163" s="211" t="s">
        <v>1526</v>
      </c>
      <c r="G163" s="198"/>
      <c r="H163" s="198"/>
      <c r="I163" s="201"/>
      <c r="J163" s="212">
        <f>BK163</f>
        <v>0</v>
      </c>
      <c r="K163" s="198"/>
      <c r="L163" s="203"/>
      <c r="M163" s="204"/>
      <c r="N163" s="205"/>
      <c r="O163" s="205"/>
      <c r="P163" s="206">
        <f>SUM(P164:P166)</f>
        <v>0</v>
      </c>
      <c r="Q163" s="205"/>
      <c r="R163" s="206">
        <f>SUM(R164:R166)</f>
        <v>0</v>
      </c>
      <c r="S163" s="205"/>
      <c r="T163" s="207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79</v>
      </c>
      <c r="AT163" s="209" t="s">
        <v>71</v>
      </c>
      <c r="AU163" s="209" t="s">
        <v>79</v>
      </c>
      <c r="AY163" s="208" t="s">
        <v>152</v>
      </c>
      <c r="BK163" s="210">
        <f>SUM(BK164:BK166)</f>
        <v>0</v>
      </c>
    </row>
    <row r="164" s="2" customFormat="1" ht="24.15" customHeight="1">
      <c r="A164" s="39"/>
      <c r="B164" s="40"/>
      <c r="C164" s="213" t="s">
        <v>240</v>
      </c>
      <c r="D164" s="213" t="s">
        <v>154</v>
      </c>
      <c r="E164" s="214" t="s">
        <v>1527</v>
      </c>
      <c r="F164" s="215" t="s">
        <v>1528</v>
      </c>
      <c r="G164" s="216" t="s">
        <v>172</v>
      </c>
      <c r="H164" s="217">
        <v>1</v>
      </c>
      <c r="I164" s="218"/>
      <c r="J164" s="219">
        <f>ROUND(I164*H164,2)</f>
        <v>0</v>
      </c>
      <c r="K164" s="215" t="s">
        <v>158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159</v>
      </c>
      <c r="AT164" s="224" t="s">
        <v>154</v>
      </c>
      <c r="AU164" s="224" t="s">
        <v>81</v>
      </c>
      <c r="AY164" s="18" t="s">
        <v>152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159</v>
      </c>
      <c r="BM164" s="224" t="s">
        <v>1529</v>
      </c>
    </row>
    <row r="165" s="2" customFormat="1">
      <c r="A165" s="39"/>
      <c r="B165" s="40"/>
      <c r="C165" s="41"/>
      <c r="D165" s="226" t="s">
        <v>161</v>
      </c>
      <c r="E165" s="41"/>
      <c r="F165" s="227" t="s">
        <v>1530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161</v>
      </c>
      <c r="AU165" s="18" t="s">
        <v>81</v>
      </c>
    </row>
    <row r="166" s="2" customFormat="1" ht="37.8" customHeight="1">
      <c r="A166" s="39"/>
      <c r="B166" s="40"/>
      <c r="C166" s="213" t="s">
        <v>246</v>
      </c>
      <c r="D166" s="213" t="s">
        <v>154</v>
      </c>
      <c r="E166" s="214" t="s">
        <v>1531</v>
      </c>
      <c r="F166" s="215" t="s">
        <v>1532</v>
      </c>
      <c r="G166" s="216" t="s">
        <v>1533</v>
      </c>
      <c r="H166" s="217">
        <v>1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159</v>
      </c>
      <c r="AT166" s="224" t="s">
        <v>154</v>
      </c>
      <c r="AU166" s="224" t="s">
        <v>81</v>
      </c>
      <c r="AY166" s="18" t="s">
        <v>152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159</v>
      </c>
      <c r="BM166" s="224" t="s">
        <v>1534</v>
      </c>
    </row>
    <row r="167" s="12" customFormat="1" ht="22.8" customHeight="1">
      <c r="A167" s="12"/>
      <c r="B167" s="197"/>
      <c r="C167" s="198"/>
      <c r="D167" s="199" t="s">
        <v>71</v>
      </c>
      <c r="E167" s="211" t="s">
        <v>159</v>
      </c>
      <c r="F167" s="211" t="s">
        <v>1535</v>
      </c>
      <c r="G167" s="198"/>
      <c r="H167" s="198"/>
      <c r="I167" s="201"/>
      <c r="J167" s="212">
        <f>BK167</f>
        <v>0</v>
      </c>
      <c r="K167" s="198"/>
      <c r="L167" s="203"/>
      <c r="M167" s="204"/>
      <c r="N167" s="205"/>
      <c r="O167" s="205"/>
      <c r="P167" s="206">
        <f>SUM(P168:P171)</f>
        <v>0</v>
      </c>
      <c r="Q167" s="205"/>
      <c r="R167" s="206">
        <f>SUM(R168:R171)</f>
        <v>0</v>
      </c>
      <c r="S167" s="205"/>
      <c r="T167" s="207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79</v>
      </c>
      <c r="AT167" s="209" t="s">
        <v>71</v>
      </c>
      <c r="AU167" s="209" t="s">
        <v>79</v>
      </c>
      <c r="AY167" s="208" t="s">
        <v>152</v>
      </c>
      <c r="BK167" s="210">
        <f>SUM(BK168:BK171)</f>
        <v>0</v>
      </c>
    </row>
    <row r="168" s="2" customFormat="1" ht="37.8" customHeight="1">
      <c r="A168" s="39"/>
      <c r="B168" s="40"/>
      <c r="C168" s="213" t="s">
        <v>7</v>
      </c>
      <c r="D168" s="213" t="s">
        <v>154</v>
      </c>
      <c r="E168" s="214" t="s">
        <v>1536</v>
      </c>
      <c r="F168" s="215" t="s">
        <v>1537</v>
      </c>
      <c r="G168" s="216" t="s">
        <v>280</v>
      </c>
      <c r="H168" s="217">
        <v>2.0310000000000001</v>
      </c>
      <c r="I168" s="218"/>
      <c r="J168" s="219">
        <f>ROUND(I168*H168,2)</f>
        <v>0</v>
      </c>
      <c r="K168" s="215" t="s">
        <v>158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159</v>
      </c>
      <c r="AT168" s="224" t="s">
        <v>154</v>
      </c>
      <c r="AU168" s="224" t="s">
        <v>81</v>
      </c>
      <c r="AY168" s="18" t="s">
        <v>152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159</v>
      </c>
      <c r="BM168" s="224" t="s">
        <v>1538</v>
      </c>
    </row>
    <row r="169" s="2" customFormat="1">
      <c r="A169" s="39"/>
      <c r="B169" s="40"/>
      <c r="C169" s="41"/>
      <c r="D169" s="226" t="s">
        <v>161</v>
      </c>
      <c r="E169" s="41"/>
      <c r="F169" s="227" t="s">
        <v>1539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161</v>
      </c>
      <c r="AU169" s="18" t="s">
        <v>81</v>
      </c>
    </row>
    <row r="170" s="2" customFormat="1">
      <c r="A170" s="39"/>
      <c r="B170" s="40"/>
      <c r="C170" s="41"/>
      <c r="D170" s="226" t="s">
        <v>163</v>
      </c>
      <c r="E170" s="41"/>
      <c r="F170" s="227" t="s">
        <v>1540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163</v>
      </c>
      <c r="AU170" s="18" t="s">
        <v>81</v>
      </c>
    </row>
    <row r="171" s="13" customFormat="1">
      <c r="A171" s="13"/>
      <c r="B171" s="231"/>
      <c r="C171" s="232"/>
      <c r="D171" s="226" t="s">
        <v>187</v>
      </c>
      <c r="E171" s="233" t="s">
        <v>19</v>
      </c>
      <c r="F171" s="234" t="s">
        <v>1541</v>
      </c>
      <c r="G171" s="232"/>
      <c r="H171" s="235">
        <v>2.0310000000000001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187</v>
      </c>
      <c r="AU171" s="241" t="s">
        <v>81</v>
      </c>
      <c r="AV171" s="13" t="s">
        <v>81</v>
      </c>
      <c r="AW171" s="13" t="s">
        <v>33</v>
      </c>
      <c r="AX171" s="13" t="s">
        <v>79</v>
      </c>
      <c r="AY171" s="241" t="s">
        <v>152</v>
      </c>
    </row>
    <row r="172" s="12" customFormat="1" ht="22.8" customHeight="1">
      <c r="A172" s="12"/>
      <c r="B172" s="197"/>
      <c r="C172" s="198"/>
      <c r="D172" s="199" t="s">
        <v>71</v>
      </c>
      <c r="E172" s="211" t="s">
        <v>193</v>
      </c>
      <c r="F172" s="211" t="s">
        <v>576</v>
      </c>
      <c r="G172" s="198"/>
      <c r="H172" s="198"/>
      <c r="I172" s="201"/>
      <c r="J172" s="212">
        <f>BK172</f>
        <v>0</v>
      </c>
      <c r="K172" s="198"/>
      <c r="L172" s="203"/>
      <c r="M172" s="204"/>
      <c r="N172" s="205"/>
      <c r="O172" s="205"/>
      <c r="P172" s="206">
        <f>SUM(P173:P232)</f>
        <v>0</v>
      </c>
      <c r="Q172" s="205"/>
      <c r="R172" s="206">
        <f>SUM(R173:R232)</f>
        <v>8.3819599999999994</v>
      </c>
      <c r="S172" s="205"/>
      <c r="T172" s="207">
        <f>SUM(T173:T232)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8" t="s">
        <v>79</v>
      </c>
      <c r="AT172" s="209" t="s">
        <v>71</v>
      </c>
      <c r="AU172" s="209" t="s">
        <v>79</v>
      </c>
      <c r="AY172" s="208" t="s">
        <v>152</v>
      </c>
      <c r="BK172" s="210">
        <f>SUM(BK173:BK232)</f>
        <v>0</v>
      </c>
    </row>
    <row r="173" s="2" customFormat="1" ht="24.15" customHeight="1">
      <c r="A173" s="39"/>
      <c r="B173" s="40"/>
      <c r="C173" s="213" t="s">
        <v>259</v>
      </c>
      <c r="D173" s="213" t="s">
        <v>154</v>
      </c>
      <c r="E173" s="214" t="s">
        <v>592</v>
      </c>
      <c r="F173" s="215" t="s">
        <v>593</v>
      </c>
      <c r="G173" s="216" t="s">
        <v>172</v>
      </c>
      <c r="H173" s="217">
        <v>2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159</v>
      </c>
      <c r="AT173" s="224" t="s">
        <v>154</v>
      </c>
      <c r="AU173" s="224" t="s">
        <v>81</v>
      </c>
      <c r="AY173" s="18" t="s">
        <v>152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159</v>
      </c>
      <c r="BM173" s="224" t="s">
        <v>1542</v>
      </c>
    </row>
    <row r="174" s="2" customFormat="1" ht="14.4" customHeight="1">
      <c r="A174" s="39"/>
      <c r="B174" s="40"/>
      <c r="C174" s="213" t="s">
        <v>266</v>
      </c>
      <c r="D174" s="213" t="s">
        <v>154</v>
      </c>
      <c r="E174" s="214" t="s">
        <v>595</v>
      </c>
      <c r="F174" s="215" t="s">
        <v>596</v>
      </c>
      <c r="G174" s="216" t="s">
        <v>172</v>
      </c>
      <c r="H174" s="217">
        <v>5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159</v>
      </c>
      <c r="AT174" s="224" t="s">
        <v>154</v>
      </c>
      <c r="AU174" s="224" t="s">
        <v>81</v>
      </c>
      <c r="AY174" s="18" t="s">
        <v>152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159</v>
      </c>
      <c r="BM174" s="224" t="s">
        <v>1543</v>
      </c>
    </row>
    <row r="175" s="2" customFormat="1" ht="14.4" customHeight="1">
      <c r="A175" s="39"/>
      <c r="B175" s="40"/>
      <c r="C175" s="213" t="s">
        <v>271</v>
      </c>
      <c r="D175" s="213" t="s">
        <v>154</v>
      </c>
      <c r="E175" s="214" t="s">
        <v>638</v>
      </c>
      <c r="F175" s="215" t="s">
        <v>639</v>
      </c>
      <c r="G175" s="216" t="s">
        <v>172</v>
      </c>
      <c r="H175" s="217">
        <v>2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159</v>
      </c>
      <c r="AT175" s="224" t="s">
        <v>154</v>
      </c>
      <c r="AU175" s="224" t="s">
        <v>81</v>
      </c>
      <c r="AY175" s="18" t="s">
        <v>152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159</v>
      </c>
      <c r="BM175" s="224" t="s">
        <v>1544</v>
      </c>
    </row>
    <row r="176" s="2" customFormat="1" ht="24.15" customHeight="1">
      <c r="A176" s="39"/>
      <c r="B176" s="40"/>
      <c r="C176" s="256" t="s">
        <v>277</v>
      </c>
      <c r="D176" s="256" t="s">
        <v>387</v>
      </c>
      <c r="E176" s="257" t="s">
        <v>598</v>
      </c>
      <c r="F176" s="258" t="s">
        <v>1545</v>
      </c>
      <c r="G176" s="259" t="s">
        <v>172</v>
      </c>
      <c r="H176" s="260">
        <v>1</v>
      </c>
      <c r="I176" s="261"/>
      <c r="J176" s="262">
        <f>ROUND(I176*H176,2)</f>
        <v>0</v>
      </c>
      <c r="K176" s="258" t="s">
        <v>158</v>
      </c>
      <c r="L176" s="263"/>
      <c r="M176" s="264" t="s">
        <v>19</v>
      </c>
      <c r="N176" s="265" t="s">
        <v>43</v>
      </c>
      <c r="O176" s="85"/>
      <c r="P176" s="222">
        <f>O176*H176</f>
        <v>0</v>
      </c>
      <c r="Q176" s="222">
        <v>1.29</v>
      </c>
      <c r="R176" s="222">
        <f>Q176*H176</f>
        <v>1.29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193</v>
      </c>
      <c r="AT176" s="224" t="s">
        <v>387</v>
      </c>
      <c r="AU176" s="224" t="s">
        <v>81</v>
      </c>
      <c r="AY176" s="18" t="s">
        <v>152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159</v>
      </c>
      <c r="BM176" s="224" t="s">
        <v>1546</v>
      </c>
    </row>
    <row r="177" s="2" customFormat="1">
      <c r="A177" s="39"/>
      <c r="B177" s="40"/>
      <c r="C177" s="41"/>
      <c r="D177" s="226" t="s">
        <v>163</v>
      </c>
      <c r="E177" s="41"/>
      <c r="F177" s="227" t="s">
        <v>601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163</v>
      </c>
      <c r="AU177" s="18" t="s">
        <v>81</v>
      </c>
    </row>
    <row r="178" s="2" customFormat="1" ht="24.15" customHeight="1">
      <c r="A178" s="39"/>
      <c r="B178" s="40"/>
      <c r="C178" s="256" t="s">
        <v>290</v>
      </c>
      <c r="D178" s="256" t="s">
        <v>387</v>
      </c>
      <c r="E178" s="257" t="s">
        <v>1547</v>
      </c>
      <c r="F178" s="258" t="s">
        <v>1548</v>
      </c>
      <c r="G178" s="259" t="s">
        <v>172</v>
      </c>
      <c r="H178" s="260">
        <v>1</v>
      </c>
      <c r="I178" s="261"/>
      <c r="J178" s="262">
        <f>ROUND(I178*H178,2)</f>
        <v>0</v>
      </c>
      <c r="K178" s="258" t="s">
        <v>158</v>
      </c>
      <c r="L178" s="263"/>
      <c r="M178" s="264" t="s">
        <v>19</v>
      </c>
      <c r="N178" s="265" t="s">
        <v>43</v>
      </c>
      <c r="O178" s="85"/>
      <c r="P178" s="222">
        <f>O178*H178</f>
        <v>0</v>
      </c>
      <c r="Q178" s="222">
        <v>1.2290000000000001</v>
      </c>
      <c r="R178" s="222">
        <f>Q178*H178</f>
        <v>1.2290000000000001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193</v>
      </c>
      <c r="AT178" s="224" t="s">
        <v>387</v>
      </c>
      <c r="AU178" s="224" t="s">
        <v>81</v>
      </c>
      <c r="AY178" s="18" t="s">
        <v>152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159</v>
      </c>
      <c r="BM178" s="224" t="s">
        <v>1549</v>
      </c>
    </row>
    <row r="179" s="2" customFormat="1" ht="24.15" customHeight="1">
      <c r="A179" s="39"/>
      <c r="B179" s="40"/>
      <c r="C179" s="256" t="s">
        <v>295</v>
      </c>
      <c r="D179" s="256" t="s">
        <v>387</v>
      </c>
      <c r="E179" s="257" t="s">
        <v>608</v>
      </c>
      <c r="F179" s="258" t="s">
        <v>609</v>
      </c>
      <c r="G179" s="259" t="s">
        <v>172</v>
      </c>
      <c r="H179" s="260">
        <v>2</v>
      </c>
      <c r="I179" s="261"/>
      <c r="J179" s="262">
        <f>ROUND(I179*H179,2)</f>
        <v>0</v>
      </c>
      <c r="K179" s="258" t="s">
        <v>158</v>
      </c>
      <c r="L179" s="263"/>
      <c r="M179" s="264" t="s">
        <v>19</v>
      </c>
      <c r="N179" s="265" t="s">
        <v>43</v>
      </c>
      <c r="O179" s="85"/>
      <c r="P179" s="222">
        <f>O179*H179</f>
        <v>0</v>
      </c>
      <c r="Q179" s="222">
        <v>0.002</v>
      </c>
      <c r="R179" s="222">
        <f>Q179*H179</f>
        <v>0.0040000000000000001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193</v>
      </c>
      <c r="AT179" s="224" t="s">
        <v>387</v>
      </c>
      <c r="AU179" s="224" t="s">
        <v>81</v>
      </c>
      <c r="AY179" s="18" t="s">
        <v>152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159</v>
      </c>
      <c r="BM179" s="224" t="s">
        <v>1550</v>
      </c>
    </row>
    <row r="180" s="2" customFormat="1">
      <c r="A180" s="39"/>
      <c r="B180" s="40"/>
      <c r="C180" s="41"/>
      <c r="D180" s="226" t="s">
        <v>163</v>
      </c>
      <c r="E180" s="41"/>
      <c r="F180" s="227" t="s">
        <v>601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163</v>
      </c>
      <c r="AU180" s="18" t="s">
        <v>81</v>
      </c>
    </row>
    <row r="181" s="2" customFormat="1" ht="24.15" customHeight="1">
      <c r="A181" s="39"/>
      <c r="B181" s="40"/>
      <c r="C181" s="256" t="s">
        <v>300</v>
      </c>
      <c r="D181" s="256" t="s">
        <v>387</v>
      </c>
      <c r="E181" s="257" t="s">
        <v>611</v>
      </c>
      <c r="F181" s="258" t="s">
        <v>612</v>
      </c>
      <c r="G181" s="259" t="s">
        <v>172</v>
      </c>
      <c r="H181" s="260">
        <v>3</v>
      </c>
      <c r="I181" s="261"/>
      <c r="J181" s="262">
        <f>ROUND(I181*H181,2)</f>
        <v>0</v>
      </c>
      <c r="K181" s="258" t="s">
        <v>158</v>
      </c>
      <c r="L181" s="263"/>
      <c r="M181" s="264" t="s">
        <v>19</v>
      </c>
      <c r="N181" s="265" t="s">
        <v>43</v>
      </c>
      <c r="O181" s="85"/>
      <c r="P181" s="222">
        <f>O181*H181</f>
        <v>0</v>
      </c>
      <c r="Q181" s="222">
        <v>0.050999999999999997</v>
      </c>
      <c r="R181" s="222">
        <f>Q181*H181</f>
        <v>0.153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193</v>
      </c>
      <c r="AT181" s="224" t="s">
        <v>387</v>
      </c>
      <c r="AU181" s="224" t="s">
        <v>81</v>
      </c>
      <c r="AY181" s="18" t="s">
        <v>152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159</v>
      </c>
      <c r="BM181" s="224" t="s">
        <v>1551</v>
      </c>
    </row>
    <row r="182" s="2" customFormat="1">
      <c r="A182" s="39"/>
      <c r="B182" s="40"/>
      <c r="C182" s="41"/>
      <c r="D182" s="226" t="s">
        <v>163</v>
      </c>
      <c r="E182" s="41"/>
      <c r="F182" s="227" t="s">
        <v>601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163</v>
      </c>
      <c r="AU182" s="18" t="s">
        <v>81</v>
      </c>
    </row>
    <row r="183" s="2" customFormat="1" ht="24.15" customHeight="1">
      <c r="A183" s="39"/>
      <c r="B183" s="40"/>
      <c r="C183" s="256" t="s">
        <v>308</v>
      </c>
      <c r="D183" s="256" t="s">
        <v>387</v>
      </c>
      <c r="E183" s="257" t="s">
        <v>614</v>
      </c>
      <c r="F183" s="258" t="s">
        <v>615</v>
      </c>
      <c r="G183" s="259" t="s">
        <v>172</v>
      </c>
      <c r="H183" s="260">
        <v>1</v>
      </c>
      <c r="I183" s="261"/>
      <c r="J183" s="262">
        <f>ROUND(I183*H183,2)</f>
        <v>0</v>
      </c>
      <c r="K183" s="258" t="s">
        <v>158</v>
      </c>
      <c r="L183" s="263"/>
      <c r="M183" s="264" t="s">
        <v>19</v>
      </c>
      <c r="N183" s="265" t="s">
        <v>43</v>
      </c>
      <c r="O183" s="85"/>
      <c r="P183" s="222">
        <f>O183*H183</f>
        <v>0</v>
      </c>
      <c r="Q183" s="222">
        <v>0.040000000000000001</v>
      </c>
      <c r="R183" s="222">
        <f>Q183*H183</f>
        <v>0.040000000000000001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193</v>
      </c>
      <c r="AT183" s="224" t="s">
        <v>387</v>
      </c>
      <c r="AU183" s="224" t="s">
        <v>81</v>
      </c>
      <c r="AY183" s="18" t="s">
        <v>152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159</v>
      </c>
      <c r="BM183" s="224" t="s">
        <v>1552</v>
      </c>
    </row>
    <row r="184" s="2" customFormat="1">
      <c r="A184" s="39"/>
      <c r="B184" s="40"/>
      <c r="C184" s="41"/>
      <c r="D184" s="226" t="s">
        <v>163</v>
      </c>
      <c r="E184" s="41"/>
      <c r="F184" s="227" t="s">
        <v>601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163</v>
      </c>
      <c r="AU184" s="18" t="s">
        <v>81</v>
      </c>
    </row>
    <row r="185" s="2" customFormat="1" ht="24.15" customHeight="1">
      <c r="A185" s="39"/>
      <c r="B185" s="40"/>
      <c r="C185" s="256" t="s">
        <v>314</v>
      </c>
      <c r="D185" s="256" t="s">
        <v>387</v>
      </c>
      <c r="E185" s="257" t="s">
        <v>617</v>
      </c>
      <c r="F185" s="258" t="s">
        <v>618</v>
      </c>
      <c r="G185" s="259" t="s">
        <v>172</v>
      </c>
      <c r="H185" s="260">
        <v>5</v>
      </c>
      <c r="I185" s="261"/>
      <c r="J185" s="262">
        <f>ROUND(I185*H185,2)</f>
        <v>0</v>
      </c>
      <c r="K185" s="258" t="s">
        <v>158</v>
      </c>
      <c r="L185" s="263"/>
      <c r="M185" s="264" t="s">
        <v>19</v>
      </c>
      <c r="N185" s="265" t="s">
        <v>43</v>
      </c>
      <c r="O185" s="85"/>
      <c r="P185" s="222">
        <f>O185*H185</f>
        <v>0</v>
      </c>
      <c r="Q185" s="222">
        <v>0.068000000000000005</v>
      </c>
      <c r="R185" s="222">
        <f>Q185*H185</f>
        <v>0.34000000000000002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193</v>
      </c>
      <c r="AT185" s="224" t="s">
        <v>387</v>
      </c>
      <c r="AU185" s="224" t="s">
        <v>81</v>
      </c>
      <c r="AY185" s="18" t="s">
        <v>152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159</v>
      </c>
      <c r="BM185" s="224" t="s">
        <v>1553</v>
      </c>
    </row>
    <row r="186" s="2" customFormat="1">
      <c r="A186" s="39"/>
      <c r="B186" s="40"/>
      <c r="C186" s="41"/>
      <c r="D186" s="226" t="s">
        <v>163</v>
      </c>
      <c r="E186" s="41"/>
      <c r="F186" s="227" t="s">
        <v>1554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163</v>
      </c>
      <c r="AU186" s="18" t="s">
        <v>81</v>
      </c>
    </row>
    <row r="187" s="2" customFormat="1" ht="24.15" customHeight="1">
      <c r="A187" s="39"/>
      <c r="B187" s="40"/>
      <c r="C187" s="256" t="s">
        <v>320</v>
      </c>
      <c r="D187" s="256" t="s">
        <v>387</v>
      </c>
      <c r="E187" s="257" t="s">
        <v>620</v>
      </c>
      <c r="F187" s="258" t="s">
        <v>621</v>
      </c>
      <c r="G187" s="259" t="s">
        <v>172</v>
      </c>
      <c r="H187" s="260">
        <v>3</v>
      </c>
      <c r="I187" s="261"/>
      <c r="J187" s="262">
        <f>ROUND(I187*H187,2)</f>
        <v>0</v>
      </c>
      <c r="K187" s="258" t="s">
        <v>158</v>
      </c>
      <c r="L187" s="263"/>
      <c r="M187" s="264" t="s">
        <v>19</v>
      </c>
      <c r="N187" s="265" t="s">
        <v>43</v>
      </c>
      <c r="O187" s="85"/>
      <c r="P187" s="222">
        <f>O187*H187</f>
        <v>0</v>
      </c>
      <c r="Q187" s="222">
        <v>0.58499999999999996</v>
      </c>
      <c r="R187" s="222">
        <f>Q187*H187</f>
        <v>1.7549999999999999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193</v>
      </c>
      <c r="AT187" s="224" t="s">
        <v>387</v>
      </c>
      <c r="AU187" s="224" t="s">
        <v>81</v>
      </c>
      <c r="AY187" s="18" t="s">
        <v>152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159</v>
      </c>
      <c r="BM187" s="224" t="s">
        <v>1555</v>
      </c>
    </row>
    <row r="188" s="2" customFormat="1">
      <c r="A188" s="39"/>
      <c r="B188" s="40"/>
      <c r="C188" s="41"/>
      <c r="D188" s="226" t="s">
        <v>163</v>
      </c>
      <c r="E188" s="41"/>
      <c r="F188" s="227" t="s">
        <v>1556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163</v>
      </c>
      <c r="AU188" s="18" t="s">
        <v>81</v>
      </c>
    </row>
    <row r="189" s="2" customFormat="1" ht="24.15" customHeight="1">
      <c r="A189" s="39"/>
      <c r="B189" s="40"/>
      <c r="C189" s="256" t="s">
        <v>325</v>
      </c>
      <c r="D189" s="256" t="s">
        <v>387</v>
      </c>
      <c r="E189" s="257" t="s">
        <v>632</v>
      </c>
      <c r="F189" s="258" t="s">
        <v>633</v>
      </c>
      <c r="G189" s="259" t="s">
        <v>172</v>
      </c>
      <c r="H189" s="260">
        <v>4</v>
      </c>
      <c r="I189" s="261"/>
      <c r="J189" s="262">
        <f>ROUND(I189*H189,2)</f>
        <v>0</v>
      </c>
      <c r="K189" s="258" t="s">
        <v>158</v>
      </c>
      <c r="L189" s="263"/>
      <c r="M189" s="264" t="s">
        <v>19</v>
      </c>
      <c r="N189" s="265" t="s">
        <v>43</v>
      </c>
      <c r="O189" s="85"/>
      <c r="P189" s="222">
        <f>O189*H189</f>
        <v>0</v>
      </c>
      <c r="Q189" s="222">
        <v>0.079000000000000001</v>
      </c>
      <c r="R189" s="222">
        <f>Q189*H189</f>
        <v>0.316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193</v>
      </c>
      <c r="AT189" s="224" t="s">
        <v>387</v>
      </c>
      <c r="AU189" s="224" t="s">
        <v>81</v>
      </c>
      <c r="AY189" s="18" t="s">
        <v>152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159</v>
      </c>
      <c r="BM189" s="224" t="s">
        <v>1557</v>
      </c>
    </row>
    <row r="190" s="2" customFormat="1">
      <c r="A190" s="39"/>
      <c r="B190" s="40"/>
      <c r="C190" s="41"/>
      <c r="D190" s="226" t="s">
        <v>163</v>
      </c>
      <c r="E190" s="41"/>
      <c r="F190" s="227" t="s">
        <v>1556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163</v>
      </c>
      <c r="AU190" s="18" t="s">
        <v>81</v>
      </c>
    </row>
    <row r="191" s="2" customFormat="1" ht="24.15" customHeight="1">
      <c r="A191" s="39"/>
      <c r="B191" s="40"/>
      <c r="C191" s="256" t="s">
        <v>330</v>
      </c>
      <c r="D191" s="256" t="s">
        <v>387</v>
      </c>
      <c r="E191" s="257" t="s">
        <v>635</v>
      </c>
      <c r="F191" s="258" t="s">
        <v>1558</v>
      </c>
      <c r="G191" s="259" t="s">
        <v>172</v>
      </c>
      <c r="H191" s="260">
        <v>1</v>
      </c>
      <c r="I191" s="261"/>
      <c r="J191" s="262">
        <f>ROUND(I191*H191,2)</f>
        <v>0</v>
      </c>
      <c r="K191" s="258" t="s">
        <v>158</v>
      </c>
      <c r="L191" s="263"/>
      <c r="M191" s="264" t="s">
        <v>19</v>
      </c>
      <c r="N191" s="265" t="s">
        <v>43</v>
      </c>
      <c r="O191" s="85"/>
      <c r="P191" s="222">
        <f>O191*H191</f>
        <v>0</v>
      </c>
      <c r="Q191" s="222">
        <v>0.44900000000000001</v>
      </c>
      <c r="R191" s="222">
        <f>Q191*H191</f>
        <v>0.44900000000000001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193</v>
      </c>
      <c r="AT191" s="224" t="s">
        <v>387</v>
      </c>
      <c r="AU191" s="224" t="s">
        <v>81</v>
      </c>
      <c r="AY191" s="18" t="s">
        <v>152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159</v>
      </c>
      <c r="BM191" s="224" t="s">
        <v>1559</v>
      </c>
    </row>
    <row r="192" s="2" customFormat="1">
      <c r="A192" s="39"/>
      <c r="B192" s="40"/>
      <c r="C192" s="41"/>
      <c r="D192" s="226" t="s">
        <v>163</v>
      </c>
      <c r="E192" s="41"/>
      <c r="F192" s="227" t="s">
        <v>601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163</v>
      </c>
      <c r="AU192" s="18" t="s">
        <v>81</v>
      </c>
    </row>
    <row r="193" s="2" customFormat="1" ht="24.15" customHeight="1">
      <c r="A193" s="39"/>
      <c r="B193" s="40"/>
      <c r="C193" s="213" t="s">
        <v>335</v>
      </c>
      <c r="D193" s="213" t="s">
        <v>154</v>
      </c>
      <c r="E193" s="214" t="s">
        <v>585</v>
      </c>
      <c r="F193" s="215" t="s">
        <v>586</v>
      </c>
      <c r="G193" s="216" t="s">
        <v>311</v>
      </c>
      <c r="H193" s="217">
        <v>30</v>
      </c>
      <c r="I193" s="218"/>
      <c r="J193" s="219">
        <f>ROUND(I193*H193,2)</f>
        <v>0</v>
      </c>
      <c r="K193" s="215" t="s">
        <v>158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1.0000000000000001E-05</v>
      </c>
      <c r="R193" s="222">
        <f>Q193*H193</f>
        <v>0.00030000000000000003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159</v>
      </c>
      <c r="AT193" s="224" t="s">
        <v>154</v>
      </c>
      <c r="AU193" s="224" t="s">
        <v>81</v>
      </c>
      <c r="AY193" s="18" t="s">
        <v>152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159</v>
      </c>
      <c r="BM193" s="224" t="s">
        <v>1560</v>
      </c>
    </row>
    <row r="194" s="2" customFormat="1">
      <c r="A194" s="39"/>
      <c r="B194" s="40"/>
      <c r="C194" s="41"/>
      <c r="D194" s="226" t="s">
        <v>161</v>
      </c>
      <c r="E194" s="41"/>
      <c r="F194" s="227" t="s">
        <v>580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161</v>
      </c>
      <c r="AU194" s="18" t="s">
        <v>81</v>
      </c>
    </row>
    <row r="195" s="2" customFormat="1" ht="24.15" customHeight="1">
      <c r="A195" s="39"/>
      <c r="B195" s="40"/>
      <c r="C195" s="256" t="s">
        <v>340</v>
      </c>
      <c r="D195" s="256" t="s">
        <v>387</v>
      </c>
      <c r="E195" s="257" t="s">
        <v>588</v>
      </c>
      <c r="F195" s="258" t="s">
        <v>589</v>
      </c>
      <c r="G195" s="259" t="s">
        <v>311</v>
      </c>
      <c r="H195" s="260">
        <v>30</v>
      </c>
      <c r="I195" s="261"/>
      <c r="J195" s="262">
        <f>ROUND(I195*H195,2)</f>
        <v>0</v>
      </c>
      <c r="K195" s="258" t="s">
        <v>158</v>
      </c>
      <c r="L195" s="263"/>
      <c r="M195" s="264" t="s">
        <v>19</v>
      </c>
      <c r="N195" s="265" t="s">
        <v>43</v>
      </c>
      <c r="O195" s="85"/>
      <c r="P195" s="222">
        <f>O195*H195</f>
        <v>0</v>
      </c>
      <c r="Q195" s="222">
        <v>0.0028999999999999998</v>
      </c>
      <c r="R195" s="222">
        <f>Q195*H195</f>
        <v>0.086999999999999994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193</v>
      </c>
      <c r="AT195" s="224" t="s">
        <v>387</v>
      </c>
      <c r="AU195" s="224" t="s">
        <v>81</v>
      </c>
      <c r="AY195" s="18" t="s">
        <v>152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159</v>
      </c>
      <c r="BM195" s="224" t="s">
        <v>1561</v>
      </c>
    </row>
    <row r="196" s="2" customFormat="1">
      <c r="A196" s="39"/>
      <c r="B196" s="40"/>
      <c r="C196" s="41"/>
      <c r="D196" s="226" t="s">
        <v>163</v>
      </c>
      <c r="E196" s="41"/>
      <c r="F196" s="227" t="s">
        <v>584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163</v>
      </c>
      <c r="AU196" s="18" t="s">
        <v>81</v>
      </c>
    </row>
    <row r="197" s="2" customFormat="1" ht="24.15" customHeight="1">
      <c r="A197" s="39"/>
      <c r="B197" s="40"/>
      <c r="C197" s="213" t="s">
        <v>344</v>
      </c>
      <c r="D197" s="213" t="s">
        <v>154</v>
      </c>
      <c r="E197" s="214" t="s">
        <v>577</v>
      </c>
      <c r="F197" s="215" t="s">
        <v>578</v>
      </c>
      <c r="G197" s="216" t="s">
        <v>311</v>
      </c>
      <c r="H197" s="217">
        <v>37</v>
      </c>
      <c r="I197" s="218"/>
      <c r="J197" s="219">
        <f>ROUND(I197*H197,2)</f>
        <v>0</v>
      </c>
      <c r="K197" s="215" t="s">
        <v>158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2.0000000000000002E-05</v>
      </c>
      <c r="R197" s="222">
        <f>Q197*H197</f>
        <v>0.0007400000000000001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159</v>
      </c>
      <c r="AT197" s="224" t="s">
        <v>154</v>
      </c>
      <c r="AU197" s="224" t="s">
        <v>81</v>
      </c>
      <c r="AY197" s="18" t="s">
        <v>152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159</v>
      </c>
      <c r="BM197" s="224" t="s">
        <v>1562</v>
      </c>
    </row>
    <row r="198" s="2" customFormat="1">
      <c r="A198" s="39"/>
      <c r="B198" s="40"/>
      <c r="C198" s="41"/>
      <c r="D198" s="226" t="s">
        <v>161</v>
      </c>
      <c r="E198" s="41"/>
      <c r="F198" s="227" t="s">
        <v>580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161</v>
      </c>
      <c r="AU198" s="18" t="s">
        <v>81</v>
      </c>
    </row>
    <row r="199" s="2" customFormat="1" ht="24.15" customHeight="1">
      <c r="A199" s="39"/>
      <c r="B199" s="40"/>
      <c r="C199" s="256" t="s">
        <v>351</v>
      </c>
      <c r="D199" s="256" t="s">
        <v>387</v>
      </c>
      <c r="E199" s="257" t="s">
        <v>581</v>
      </c>
      <c r="F199" s="258" t="s">
        <v>582</v>
      </c>
      <c r="G199" s="259" t="s">
        <v>311</v>
      </c>
      <c r="H199" s="260">
        <v>37</v>
      </c>
      <c r="I199" s="261"/>
      <c r="J199" s="262">
        <f>ROUND(I199*H199,2)</f>
        <v>0</v>
      </c>
      <c r="K199" s="258" t="s">
        <v>158</v>
      </c>
      <c r="L199" s="263"/>
      <c r="M199" s="264" t="s">
        <v>19</v>
      </c>
      <c r="N199" s="265" t="s">
        <v>43</v>
      </c>
      <c r="O199" s="85"/>
      <c r="P199" s="222">
        <f>O199*H199</f>
        <v>0</v>
      </c>
      <c r="Q199" s="222">
        <v>0.0036600000000000001</v>
      </c>
      <c r="R199" s="222">
        <f>Q199*H199</f>
        <v>0.13542000000000001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193</v>
      </c>
      <c r="AT199" s="224" t="s">
        <v>387</v>
      </c>
      <c r="AU199" s="224" t="s">
        <v>81</v>
      </c>
      <c r="AY199" s="18" t="s">
        <v>152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159</v>
      </c>
      <c r="BM199" s="224" t="s">
        <v>1563</v>
      </c>
    </row>
    <row r="200" s="2" customFormat="1">
      <c r="A200" s="39"/>
      <c r="B200" s="40"/>
      <c r="C200" s="41"/>
      <c r="D200" s="226" t="s">
        <v>163</v>
      </c>
      <c r="E200" s="41"/>
      <c r="F200" s="227" t="s">
        <v>584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163</v>
      </c>
      <c r="AU200" s="18" t="s">
        <v>81</v>
      </c>
    </row>
    <row r="201" s="2" customFormat="1" ht="37.8" customHeight="1">
      <c r="A201" s="39"/>
      <c r="B201" s="40"/>
      <c r="C201" s="213" t="s">
        <v>358</v>
      </c>
      <c r="D201" s="213" t="s">
        <v>154</v>
      </c>
      <c r="E201" s="214" t="s">
        <v>652</v>
      </c>
      <c r="F201" s="215" t="s">
        <v>653</v>
      </c>
      <c r="G201" s="216" t="s">
        <v>172</v>
      </c>
      <c r="H201" s="217">
        <v>8</v>
      </c>
      <c r="I201" s="218"/>
      <c r="J201" s="219">
        <f>ROUND(I201*H201,2)</f>
        <v>0</v>
      </c>
      <c r="K201" s="215" t="s">
        <v>158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159</v>
      </c>
      <c r="AT201" s="224" t="s">
        <v>154</v>
      </c>
      <c r="AU201" s="224" t="s">
        <v>81</v>
      </c>
      <c r="AY201" s="18" t="s">
        <v>152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159</v>
      </c>
      <c r="BM201" s="224" t="s">
        <v>1564</v>
      </c>
    </row>
    <row r="202" s="2" customFormat="1">
      <c r="A202" s="39"/>
      <c r="B202" s="40"/>
      <c r="C202" s="41"/>
      <c r="D202" s="226" t="s">
        <v>161</v>
      </c>
      <c r="E202" s="41"/>
      <c r="F202" s="227" t="s">
        <v>644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161</v>
      </c>
      <c r="AU202" s="18" t="s">
        <v>81</v>
      </c>
    </row>
    <row r="203" s="2" customFormat="1" ht="14.4" customHeight="1">
      <c r="A203" s="39"/>
      <c r="B203" s="40"/>
      <c r="C203" s="256" t="s">
        <v>363</v>
      </c>
      <c r="D203" s="256" t="s">
        <v>387</v>
      </c>
      <c r="E203" s="257" t="s">
        <v>655</v>
      </c>
      <c r="F203" s="258" t="s">
        <v>656</v>
      </c>
      <c r="G203" s="259" t="s">
        <v>172</v>
      </c>
      <c r="H203" s="260">
        <v>4</v>
      </c>
      <c r="I203" s="261"/>
      <c r="J203" s="262">
        <f>ROUND(I203*H203,2)</f>
        <v>0</v>
      </c>
      <c r="K203" s="258" t="s">
        <v>158</v>
      </c>
      <c r="L203" s="263"/>
      <c r="M203" s="264" t="s">
        <v>19</v>
      </c>
      <c r="N203" s="265" t="s">
        <v>43</v>
      </c>
      <c r="O203" s="85"/>
      <c r="P203" s="222">
        <f>O203*H203</f>
        <v>0</v>
      </c>
      <c r="Q203" s="222">
        <v>0.0011999999999999999</v>
      </c>
      <c r="R203" s="222">
        <f>Q203*H203</f>
        <v>0.0047999999999999996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193</v>
      </c>
      <c r="AT203" s="224" t="s">
        <v>387</v>
      </c>
      <c r="AU203" s="224" t="s">
        <v>81</v>
      </c>
      <c r="AY203" s="18" t="s">
        <v>152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159</v>
      </c>
      <c r="BM203" s="224" t="s">
        <v>1565</v>
      </c>
    </row>
    <row r="204" s="2" customFormat="1">
      <c r="A204" s="39"/>
      <c r="B204" s="40"/>
      <c r="C204" s="41"/>
      <c r="D204" s="226" t="s">
        <v>163</v>
      </c>
      <c r="E204" s="41"/>
      <c r="F204" s="227" t="s">
        <v>658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163</v>
      </c>
      <c r="AU204" s="18" t="s">
        <v>81</v>
      </c>
    </row>
    <row r="205" s="2" customFormat="1" ht="14.4" customHeight="1">
      <c r="A205" s="39"/>
      <c r="B205" s="40"/>
      <c r="C205" s="256" t="s">
        <v>369</v>
      </c>
      <c r="D205" s="256" t="s">
        <v>387</v>
      </c>
      <c r="E205" s="257" t="s">
        <v>660</v>
      </c>
      <c r="F205" s="258" t="s">
        <v>661</v>
      </c>
      <c r="G205" s="259" t="s">
        <v>172</v>
      </c>
      <c r="H205" s="260">
        <v>4</v>
      </c>
      <c r="I205" s="261"/>
      <c r="J205" s="262">
        <f>ROUND(I205*H205,2)</f>
        <v>0</v>
      </c>
      <c r="K205" s="258" t="s">
        <v>158</v>
      </c>
      <c r="L205" s="263"/>
      <c r="M205" s="264" t="s">
        <v>19</v>
      </c>
      <c r="N205" s="265" t="s">
        <v>43</v>
      </c>
      <c r="O205" s="85"/>
      <c r="P205" s="222">
        <f>O205*H205</f>
        <v>0</v>
      </c>
      <c r="Q205" s="222">
        <v>0.0016000000000000001</v>
      </c>
      <c r="R205" s="222">
        <f>Q205*H205</f>
        <v>0.0064000000000000003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193</v>
      </c>
      <c r="AT205" s="224" t="s">
        <v>387</v>
      </c>
      <c r="AU205" s="224" t="s">
        <v>81</v>
      </c>
      <c r="AY205" s="18" t="s">
        <v>152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159</v>
      </c>
      <c r="BM205" s="224" t="s">
        <v>1566</v>
      </c>
    </row>
    <row r="206" s="2" customFormat="1">
      <c r="A206" s="39"/>
      <c r="B206" s="40"/>
      <c r="C206" s="41"/>
      <c r="D206" s="226" t="s">
        <v>163</v>
      </c>
      <c r="E206" s="41"/>
      <c r="F206" s="227" t="s">
        <v>658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163</v>
      </c>
      <c r="AU206" s="18" t="s">
        <v>81</v>
      </c>
    </row>
    <row r="207" s="2" customFormat="1" ht="37.8" customHeight="1">
      <c r="A207" s="39"/>
      <c r="B207" s="40"/>
      <c r="C207" s="213" t="s">
        <v>375</v>
      </c>
      <c r="D207" s="213" t="s">
        <v>154</v>
      </c>
      <c r="E207" s="214" t="s">
        <v>641</v>
      </c>
      <c r="F207" s="215" t="s">
        <v>642</v>
      </c>
      <c r="G207" s="216" t="s">
        <v>172</v>
      </c>
      <c r="H207" s="217">
        <v>4</v>
      </c>
      <c r="I207" s="218"/>
      <c r="J207" s="219">
        <f>ROUND(I207*H207,2)</f>
        <v>0</v>
      </c>
      <c r="K207" s="215" t="s">
        <v>158</v>
      </c>
      <c r="L207" s="45"/>
      <c r="M207" s="220" t="s">
        <v>19</v>
      </c>
      <c r="N207" s="221" t="s">
        <v>43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159</v>
      </c>
      <c r="AT207" s="224" t="s">
        <v>154</v>
      </c>
      <c r="AU207" s="224" t="s">
        <v>81</v>
      </c>
      <c r="AY207" s="18" t="s">
        <v>152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159</v>
      </c>
      <c r="BM207" s="224" t="s">
        <v>1567</v>
      </c>
    </row>
    <row r="208" s="2" customFormat="1">
      <c r="A208" s="39"/>
      <c r="B208" s="40"/>
      <c r="C208" s="41"/>
      <c r="D208" s="226" t="s">
        <v>161</v>
      </c>
      <c r="E208" s="41"/>
      <c r="F208" s="227" t="s">
        <v>644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161</v>
      </c>
      <c r="AU208" s="18" t="s">
        <v>81</v>
      </c>
    </row>
    <row r="209" s="2" customFormat="1" ht="14.4" customHeight="1">
      <c r="A209" s="39"/>
      <c r="B209" s="40"/>
      <c r="C209" s="256" t="s">
        <v>659</v>
      </c>
      <c r="D209" s="256" t="s">
        <v>387</v>
      </c>
      <c r="E209" s="257" t="s">
        <v>645</v>
      </c>
      <c r="F209" s="258" t="s">
        <v>646</v>
      </c>
      <c r="G209" s="259" t="s">
        <v>172</v>
      </c>
      <c r="H209" s="260">
        <v>4</v>
      </c>
      <c r="I209" s="261"/>
      <c r="J209" s="262">
        <f>ROUND(I209*H209,2)</f>
        <v>0</v>
      </c>
      <c r="K209" s="258" t="s">
        <v>158</v>
      </c>
      <c r="L209" s="263"/>
      <c r="M209" s="264" t="s">
        <v>19</v>
      </c>
      <c r="N209" s="265" t="s">
        <v>43</v>
      </c>
      <c r="O209" s="85"/>
      <c r="P209" s="222">
        <f>O209*H209</f>
        <v>0</v>
      </c>
      <c r="Q209" s="222">
        <v>0.0050000000000000001</v>
      </c>
      <c r="R209" s="222">
        <f>Q209*H209</f>
        <v>0.02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193</v>
      </c>
      <c r="AT209" s="224" t="s">
        <v>387</v>
      </c>
      <c r="AU209" s="224" t="s">
        <v>81</v>
      </c>
      <c r="AY209" s="18" t="s">
        <v>152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159</v>
      </c>
      <c r="BM209" s="224" t="s">
        <v>1568</v>
      </c>
    </row>
    <row r="210" s="2" customFormat="1" ht="24.15" customHeight="1">
      <c r="A210" s="39"/>
      <c r="B210" s="40"/>
      <c r="C210" s="213" t="s">
        <v>663</v>
      </c>
      <c r="D210" s="213" t="s">
        <v>154</v>
      </c>
      <c r="E210" s="214" t="s">
        <v>648</v>
      </c>
      <c r="F210" s="215" t="s">
        <v>649</v>
      </c>
      <c r="G210" s="216" t="s">
        <v>172</v>
      </c>
      <c r="H210" s="217">
        <v>2</v>
      </c>
      <c r="I210" s="218"/>
      <c r="J210" s="219">
        <f>ROUND(I210*H210,2)</f>
        <v>0</v>
      </c>
      <c r="K210" s="215" t="s">
        <v>158</v>
      </c>
      <c r="L210" s="45"/>
      <c r="M210" s="220" t="s">
        <v>19</v>
      </c>
      <c r="N210" s="221" t="s">
        <v>43</v>
      </c>
      <c r="O210" s="85"/>
      <c r="P210" s="222">
        <f>O210*H210</f>
        <v>0</v>
      </c>
      <c r="Q210" s="222">
        <v>0.45937</v>
      </c>
      <c r="R210" s="222">
        <f>Q210*H210</f>
        <v>0.91874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159</v>
      </c>
      <c r="AT210" s="224" t="s">
        <v>154</v>
      </c>
      <c r="AU210" s="224" t="s">
        <v>81</v>
      </c>
      <c r="AY210" s="18" t="s">
        <v>152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159</v>
      </c>
      <c r="BM210" s="224" t="s">
        <v>1569</v>
      </c>
    </row>
    <row r="211" s="2" customFormat="1">
      <c r="A211" s="39"/>
      <c r="B211" s="40"/>
      <c r="C211" s="41"/>
      <c r="D211" s="226" t="s">
        <v>161</v>
      </c>
      <c r="E211" s="41"/>
      <c r="F211" s="227" t="s">
        <v>651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161</v>
      </c>
      <c r="AU211" s="18" t="s">
        <v>81</v>
      </c>
    </row>
    <row r="212" s="2" customFormat="1" ht="24.15" customHeight="1">
      <c r="A212" s="39"/>
      <c r="B212" s="40"/>
      <c r="C212" s="213" t="s">
        <v>668</v>
      </c>
      <c r="D212" s="213" t="s">
        <v>154</v>
      </c>
      <c r="E212" s="214" t="s">
        <v>664</v>
      </c>
      <c r="F212" s="215" t="s">
        <v>665</v>
      </c>
      <c r="G212" s="216" t="s">
        <v>172</v>
      </c>
      <c r="H212" s="217">
        <v>2</v>
      </c>
      <c r="I212" s="218"/>
      <c r="J212" s="219">
        <f>ROUND(I212*H212,2)</f>
        <v>0</v>
      </c>
      <c r="K212" s="215" t="s">
        <v>158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0.14494000000000001</v>
      </c>
      <c r="R212" s="222">
        <f>Q212*H212</f>
        <v>0.28988000000000003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159</v>
      </c>
      <c r="AT212" s="224" t="s">
        <v>154</v>
      </c>
      <c r="AU212" s="224" t="s">
        <v>81</v>
      </c>
      <c r="AY212" s="18" t="s">
        <v>152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159</v>
      </c>
      <c r="BM212" s="224" t="s">
        <v>1570</v>
      </c>
    </row>
    <row r="213" s="2" customFormat="1">
      <c r="A213" s="39"/>
      <c r="B213" s="40"/>
      <c r="C213" s="41"/>
      <c r="D213" s="226" t="s">
        <v>161</v>
      </c>
      <c r="E213" s="41"/>
      <c r="F213" s="227" t="s">
        <v>667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161</v>
      </c>
      <c r="AU213" s="18" t="s">
        <v>81</v>
      </c>
    </row>
    <row r="214" s="2" customFormat="1" ht="24.15" customHeight="1">
      <c r="A214" s="39"/>
      <c r="B214" s="40"/>
      <c r="C214" s="256" t="s">
        <v>672</v>
      </c>
      <c r="D214" s="256" t="s">
        <v>387</v>
      </c>
      <c r="E214" s="257" t="s">
        <v>669</v>
      </c>
      <c r="F214" s="258" t="s">
        <v>670</v>
      </c>
      <c r="G214" s="259" t="s">
        <v>172</v>
      </c>
      <c r="H214" s="260">
        <v>2</v>
      </c>
      <c r="I214" s="261"/>
      <c r="J214" s="262">
        <f>ROUND(I214*H214,2)</f>
        <v>0</v>
      </c>
      <c r="K214" s="258" t="s">
        <v>158</v>
      </c>
      <c r="L214" s="263"/>
      <c r="M214" s="264" t="s">
        <v>19</v>
      </c>
      <c r="N214" s="265" t="s">
        <v>43</v>
      </c>
      <c r="O214" s="85"/>
      <c r="P214" s="222">
        <f>O214*H214</f>
        <v>0</v>
      </c>
      <c r="Q214" s="222">
        <v>0.071999999999999995</v>
      </c>
      <c r="R214" s="222">
        <f>Q214*H214</f>
        <v>0.14399999999999999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193</v>
      </c>
      <c r="AT214" s="224" t="s">
        <v>387</v>
      </c>
      <c r="AU214" s="224" t="s">
        <v>81</v>
      </c>
      <c r="AY214" s="18" t="s">
        <v>152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159</v>
      </c>
      <c r="BM214" s="224" t="s">
        <v>1571</v>
      </c>
    </row>
    <row r="215" s="2" customFormat="1">
      <c r="A215" s="39"/>
      <c r="B215" s="40"/>
      <c r="C215" s="41"/>
      <c r="D215" s="226" t="s">
        <v>163</v>
      </c>
      <c r="E215" s="41"/>
      <c r="F215" s="227" t="s">
        <v>601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163</v>
      </c>
      <c r="AU215" s="18" t="s">
        <v>81</v>
      </c>
    </row>
    <row r="216" s="2" customFormat="1" ht="24.15" customHeight="1">
      <c r="A216" s="39"/>
      <c r="B216" s="40"/>
      <c r="C216" s="256" t="s">
        <v>676</v>
      </c>
      <c r="D216" s="256" t="s">
        <v>387</v>
      </c>
      <c r="E216" s="257" t="s">
        <v>673</v>
      </c>
      <c r="F216" s="258" t="s">
        <v>674</v>
      </c>
      <c r="G216" s="259" t="s">
        <v>172</v>
      </c>
      <c r="H216" s="260">
        <v>2</v>
      </c>
      <c r="I216" s="261"/>
      <c r="J216" s="262">
        <f>ROUND(I216*H216,2)</f>
        <v>0</v>
      </c>
      <c r="K216" s="258" t="s">
        <v>158</v>
      </c>
      <c r="L216" s="263"/>
      <c r="M216" s="264" t="s">
        <v>19</v>
      </c>
      <c r="N216" s="265" t="s">
        <v>43</v>
      </c>
      <c r="O216" s="85"/>
      <c r="P216" s="222">
        <f>O216*H216</f>
        <v>0</v>
      </c>
      <c r="Q216" s="222">
        <v>0.057000000000000002</v>
      </c>
      <c r="R216" s="222">
        <f>Q216*H216</f>
        <v>0.114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193</v>
      </c>
      <c r="AT216" s="224" t="s">
        <v>387</v>
      </c>
      <c r="AU216" s="224" t="s">
        <v>81</v>
      </c>
      <c r="AY216" s="18" t="s">
        <v>152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79</v>
      </c>
      <c r="BK216" s="225">
        <f>ROUND(I216*H216,2)</f>
        <v>0</v>
      </c>
      <c r="BL216" s="18" t="s">
        <v>159</v>
      </c>
      <c r="BM216" s="224" t="s">
        <v>1572</v>
      </c>
    </row>
    <row r="217" s="2" customFormat="1" ht="24.15" customHeight="1">
      <c r="A217" s="39"/>
      <c r="B217" s="40"/>
      <c r="C217" s="256" t="s">
        <v>680</v>
      </c>
      <c r="D217" s="256" t="s">
        <v>387</v>
      </c>
      <c r="E217" s="257" t="s">
        <v>677</v>
      </c>
      <c r="F217" s="258" t="s">
        <v>678</v>
      </c>
      <c r="G217" s="259" t="s">
        <v>172</v>
      </c>
      <c r="H217" s="260">
        <v>2</v>
      </c>
      <c r="I217" s="261"/>
      <c r="J217" s="262">
        <f>ROUND(I217*H217,2)</f>
        <v>0</v>
      </c>
      <c r="K217" s="258" t="s">
        <v>158</v>
      </c>
      <c r="L217" s="263"/>
      <c r="M217" s="264" t="s">
        <v>19</v>
      </c>
      <c r="N217" s="265" t="s">
        <v>43</v>
      </c>
      <c r="O217" s="85"/>
      <c r="P217" s="222">
        <f>O217*H217</f>
        <v>0</v>
      </c>
      <c r="Q217" s="222">
        <v>0.080000000000000002</v>
      </c>
      <c r="R217" s="222">
        <f>Q217*H217</f>
        <v>0.16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193</v>
      </c>
      <c r="AT217" s="224" t="s">
        <v>387</v>
      </c>
      <c r="AU217" s="224" t="s">
        <v>81</v>
      </c>
      <c r="AY217" s="18" t="s">
        <v>152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159</v>
      </c>
      <c r="BM217" s="224" t="s">
        <v>1573</v>
      </c>
    </row>
    <row r="218" s="2" customFormat="1">
      <c r="A218" s="39"/>
      <c r="B218" s="40"/>
      <c r="C218" s="41"/>
      <c r="D218" s="226" t="s">
        <v>163</v>
      </c>
      <c r="E218" s="41"/>
      <c r="F218" s="227" t="s">
        <v>601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163</v>
      </c>
      <c r="AU218" s="18" t="s">
        <v>81</v>
      </c>
    </row>
    <row r="219" s="2" customFormat="1" ht="14.4" customHeight="1">
      <c r="A219" s="39"/>
      <c r="B219" s="40"/>
      <c r="C219" s="256" t="s">
        <v>684</v>
      </c>
      <c r="D219" s="256" t="s">
        <v>387</v>
      </c>
      <c r="E219" s="257" t="s">
        <v>681</v>
      </c>
      <c r="F219" s="258" t="s">
        <v>682</v>
      </c>
      <c r="G219" s="259" t="s">
        <v>172</v>
      </c>
      <c r="H219" s="260">
        <v>2</v>
      </c>
      <c r="I219" s="261"/>
      <c r="J219" s="262">
        <f>ROUND(I219*H219,2)</f>
        <v>0</v>
      </c>
      <c r="K219" s="258" t="s">
        <v>158</v>
      </c>
      <c r="L219" s="263"/>
      <c r="M219" s="264" t="s">
        <v>19</v>
      </c>
      <c r="N219" s="265" t="s">
        <v>43</v>
      </c>
      <c r="O219" s="85"/>
      <c r="P219" s="222">
        <f>O219*H219</f>
        <v>0</v>
      </c>
      <c r="Q219" s="222">
        <v>0.111</v>
      </c>
      <c r="R219" s="222">
        <f>Q219*H219</f>
        <v>0.222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193</v>
      </c>
      <c r="AT219" s="224" t="s">
        <v>387</v>
      </c>
      <c r="AU219" s="224" t="s">
        <v>81</v>
      </c>
      <c r="AY219" s="18" t="s">
        <v>152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79</v>
      </c>
      <c r="BK219" s="225">
        <f>ROUND(I219*H219,2)</f>
        <v>0</v>
      </c>
      <c r="BL219" s="18" t="s">
        <v>159</v>
      </c>
      <c r="BM219" s="224" t="s">
        <v>1574</v>
      </c>
    </row>
    <row r="220" s="2" customFormat="1">
      <c r="A220" s="39"/>
      <c r="B220" s="40"/>
      <c r="C220" s="41"/>
      <c r="D220" s="226" t="s">
        <v>163</v>
      </c>
      <c r="E220" s="41"/>
      <c r="F220" s="227" t="s">
        <v>601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163</v>
      </c>
      <c r="AU220" s="18" t="s">
        <v>81</v>
      </c>
    </row>
    <row r="221" s="2" customFormat="1" ht="24.15" customHeight="1">
      <c r="A221" s="39"/>
      <c r="B221" s="40"/>
      <c r="C221" s="256" t="s">
        <v>688</v>
      </c>
      <c r="D221" s="256" t="s">
        <v>387</v>
      </c>
      <c r="E221" s="257" t="s">
        <v>685</v>
      </c>
      <c r="F221" s="258" t="s">
        <v>686</v>
      </c>
      <c r="G221" s="259" t="s">
        <v>172</v>
      </c>
      <c r="H221" s="260">
        <v>2</v>
      </c>
      <c r="I221" s="261"/>
      <c r="J221" s="262">
        <f>ROUND(I221*H221,2)</f>
        <v>0</v>
      </c>
      <c r="K221" s="258" t="s">
        <v>158</v>
      </c>
      <c r="L221" s="263"/>
      <c r="M221" s="264" t="s">
        <v>19</v>
      </c>
      <c r="N221" s="265" t="s">
        <v>43</v>
      </c>
      <c r="O221" s="85"/>
      <c r="P221" s="222">
        <f>O221*H221</f>
        <v>0</v>
      </c>
      <c r="Q221" s="222">
        <v>0.027</v>
      </c>
      <c r="R221" s="222">
        <f>Q221*H221</f>
        <v>0.053999999999999999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193</v>
      </c>
      <c r="AT221" s="224" t="s">
        <v>387</v>
      </c>
      <c r="AU221" s="224" t="s">
        <v>81</v>
      </c>
      <c r="AY221" s="18" t="s">
        <v>152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159</v>
      </c>
      <c r="BM221" s="224" t="s">
        <v>1575</v>
      </c>
    </row>
    <row r="222" s="2" customFormat="1">
      <c r="A222" s="39"/>
      <c r="B222" s="40"/>
      <c r="C222" s="41"/>
      <c r="D222" s="226" t="s">
        <v>163</v>
      </c>
      <c r="E222" s="41"/>
      <c r="F222" s="227" t="s">
        <v>601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163</v>
      </c>
      <c r="AU222" s="18" t="s">
        <v>81</v>
      </c>
    </row>
    <row r="223" s="2" customFormat="1" ht="24.15" customHeight="1">
      <c r="A223" s="39"/>
      <c r="B223" s="40"/>
      <c r="C223" s="213" t="s">
        <v>693</v>
      </c>
      <c r="D223" s="213" t="s">
        <v>154</v>
      </c>
      <c r="E223" s="214" t="s">
        <v>689</v>
      </c>
      <c r="F223" s="215" t="s">
        <v>690</v>
      </c>
      <c r="G223" s="216" t="s">
        <v>172</v>
      </c>
      <c r="H223" s="217">
        <v>2</v>
      </c>
      <c r="I223" s="218"/>
      <c r="J223" s="219">
        <f>ROUND(I223*H223,2)</f>
        <v>0</v>
      </c>
      <c r="K223" s="215" t="s">
        <v>158</v>
      </c>
      <c r="L223" s="45"/>
      <c r="M223" s="220" t="s">
        <v>19</v>
      </c>
      <c r="N223" s="221" t="s">
        <v>43</v>
      </c>
      <c r="O223" s="85"/>
      <c r="P223" s="222">
        <f>O223*H223</f>
        <v>0</v>
      </c>
      <c r="Q223" s="222">
        <v>0.21734000000000001</v>
      </c>
      <c r="R223" s="222">
        <f>Q223*H223</f>
        <v>0.43468000000000001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159</v>
      </c>
      <c r="AT223" s="224" t="s">
        <v>154</v>
      </c>
      <c r="AU223" s="224" t="s">
        <v>81</v>
      </c>
      <c r="AY223" s="18" t="s">
        <v>152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159</v>
      </c>
      <c r="BM223" s="224" t="s">
        <v>1576</v>
      </c>
    </row>
    <row r="224" s="2" customFormat="1">
      <c r="A224" s="39"/>
      <c r="B224" s="40"/>
      <c r="C224" s="41"/>
      <c r="D224" s="226" t="s">
        <v>161</v>
      </c>
      <c r="E224" s="41"/>
      <c r="F224" s="227" t="s">
        <v>692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161</v>
      </c>
      <c r="AU224" s="18" t="s">
        <v>81</v>
      </c>
    </row>
    <row r="225" s="2" customFormat="1" ht="14.4" customHeight="1">
      <c r="A225" s="39"/>
      <c r="B225" s="40"/>
      <c r="C225" s="256" t="s">
        <v>697</v>
      </c>
      <c r="D225" s="256" t="s">
        <v>387</v>
      </c>
      <c r="E225" s="257" t="s">
        <v>694</v>
      </c>
      <c r="F225" s="258" t="s">
        <v>695</v>
      </c>
      <c r="G225" s="259" t="s">
        <v>172</v>
      </c>
      <c r="H225" s="260">
        <v>2</v>
      </c>
      <c r="I225" s="261"/>
      <c r="J225" s="262">
        <f>ROUND(I225*H225,2)</f>
        <v>0</v>
      </c>
      <c r="K225" s="258" t="s">
        <v>158</v>
      </c>
      <c r="L225" s="263"/>
      <c r="M225" s="264" t="s">
        <v>19</v>
      </c>
      <c r="N225" s="265" t="s">
        <v>43</v>
      </c>
      <c r="O225" s="85"/>
      <c r="P225" s="222">
        <f>O225*H225</f>
        <v>0</v>
      </c>
      <c r="Q225" s="222">
        <v>0.052400000000000002</v>
      </c>
      <c r="R225" s="222">
        <f>Q225*H225</f>
        <v>0.1048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193</v>
      </c>
      <c r="AT225" s="224" t="s">
        <v>387</v>
      </c>
      <c r="AU225" s="224" t="s">
        <v>81</v>
      </c>
      <c r="AY225" s="18" t="s">
        <v>152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79</v>
      </c>
      <c r="BK225" s="225">
        <f>ROUND(I225*H225,2)</f>
        <v>0</v>
      </c>
      <c r="BL225" s="18" t="s">
        <v>159</v>
      </c>
      <c r="BM225" s="224" t="s">
        <v>1577</v>
      </c>
    </row>
    <row r="226" s="2" customFormat="1">
      <c r="A226" s="39"/>
      <c r="B226" s="40"/>
      <c r="C226" s="41"/>
      <c r="D226" s="226" t="s">
        <v>163</v>
      </c>
      <c r="E226" s="41"/>
      <c r="F226" s="227" t="s">
        <v>601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163</v>
      </c>
      <c r="AU226" s="18" t="s">
        <v>81</v>
      </c>
    </row>
    <row r="227" s="2" customFormat="1" ht="14.4" customHeight="1">
      <c r="A227" s="39"/>
      <c r="B227" s="40"/>
      <c r="C227" s="256" t="s">
        <v>701</v>
      </c>
      <c r="D227" s="256" t="s">
        <v>387</v>
      </c>
      <c r="E227" s="257" t="s">
        <v>698</v>
      </c>
      <c r="F227" s="258" t="s">
        <v>699</v>
      </c>
      <c r="G227" s="259" t="s">
        <v>172</v>
      </c>
      <c r="H227" s="260">
        <v>2</v>
      </c>
      <c r="I227" s="261"/>
      <c r="J227" s="262">
        <f>ROUND(I227*H227,2)</f>
        <v>0</v>
      </c>
      <c r="K227" s="258" t="s">
        <v>158</v>
      </c>
      <c r="L227" s="263"/>
      <c r="M227" s="264" t="s">
        <v>19</v>
      </c>
      <c r="N227" s="265" t="s">
        <v>43</v>
      </c>
      <c r="O227" s="85"/>
      <c r="P227" s="222">
        <f>O227*H227</f>
        <v>0</v>
      </c>
      <c r="Q227" s="222">
        <v>0.050599999999999999</v>
      </c>
      <c r="R227" s="222">
        <f>Q227*H227</f>
        <v>0.1012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193</v>
      </c>
      <c r="AT227" s="224" t="s">
        <v>387</v>
      </c>
      <c r="AU227" s="224" t="s">
        <v>81</v>
      </c>
      <c r="AY227" s="18" t="s">
        <v>152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79</v>
      </c>
      <c r="BK227" s="225">
        <f>ROUND(I227*H227,2)</f>
        <v>0</v>
      </c>
      <c r="BL227" s="18" t="s">
        <v>159</v>
      </c>
      <c r="BM227" s="224" t="s">
        <v>1578</v>
      </c>
    </row>
    <row r="228" s="2" customFormat="1">
      <c r="A228" s="39"/>
      <c r="B228" s="40"/>
      <c r="C228" s="41"/>
      <c r="D228" s="226" t="s">
        <v>163</v>
      </c>
      <c r="E228" s="41"/>
      <c r="F228" s="227" t="s">
        <v>601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163</v>
      </c>
      <c r="AU228" s="18" t="s">
        <v>81</v>
      </c>
    </row>
    <row r="229" s="2" customFormat="1" ht="24.15" customHeight="1">
      <c r="A229" s="39"/>
      <c r="B229" s="40"/>
      <c r="C229" s="256" t="s">
        <v>705</v>
      </c>
      <c r="D229" s="256" t="s">
        <v>387</v>
      </c>
      <c r="E229" s="257" t="s">
        <v>702</v>
      </c>
      <c r="F229" s="258" t="s">
        <v>703</v>
      </c>
      <c r="G229" s="259" t="s">
        <v>172</v>
      </c>
      <c r="H229" s="260">
        <v>2</v>
      </c>
      <c r="I229" s="261"/>
      <c r="J229" s="262">
        <f>ROUND(I229*H229,2)</f>
        <v>0</v>
      </c>
      <c r="K229" s="258" t="s">
        <v>158</v>
      </c>
      <c r="L229" s="263"/>
      <c r="M229" s="264" t="s">
        <v>19</v>
      </c>
      <c r="N229" s="265" t="s">
        <v>43</v>
      </c>
      <c r="O229" s="85"/>
      <c r="P229" s="222">
        <f>O229*H229</f>
        <v>0</v>
      </c>
      <c r="Q229" s="222">
        <v>0.0040000000000000001</v>
      </c>
      <c r="R229" s="222">
        <f>Q229*H229</f>
        <v>0.0080000000000000002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193</v>
      </c>
      <c r="AT229" s="224" t="s">
        <v>387</v>
      </c>
      <c r="AU229" s="224" t="s">
        <v>81</v>
      </c>
      <c r="AY229" s="18" t="s">
        <v>152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79</v>
      </c>
      <c r="BK229" s="225">
        <f>ROUND(I229*H229,2)</f>
        <v>0</v>
      </c>
      <c r="BL229" s="18" t="s">
        <v>159</v>
      </c>
      <c r="BM229" s="224" t="s">
        <v>1579</v>
      </c>
    </row>
    <row r="230" s="2" customFormat="1">
      <c r="A230" s="39"/>
      <c r="B230" s="40"/>
      <c r="C230" s="41"/>
      <c r="D230" s="226" t="s">
        <v>163</v>
      </c>
      <c r="E230" s="41"/>
      <c r="F230" s="227" t="s">
        <v>601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163</v>
      </c>
      <c r="AU230" s="18" t="s">
        <v>81</v>
      </c>
    </row>
    <row r="231" s="2" customFormat="1" ht="14.4" customHeight="1">
      <c r="A231" s="39"/>
      <c r="B231" s="40"/>
      <c r="C231" s="213" t="s">
        <v>707</v>
      </c>
      <c r="D231" s="213" t="s">
        <v>154</v>
      </c>
      <c r="E231" s="214" t="s">
        <v>1580</v>
      </c>
      <c r="F231" s="215" t="s">
        <v>1581</v>
      </c>
      <c r="G231" s="216" t="s">
        <v>749</v>
      </c>
      <c r="H231" s="217">
        <v>40</v>
      </c>
      <c r="I231" s="218"/>
      <c r="J231" s="219">
        <f>ROUND(I231*H231,2)</f>
        <v>0</v>
      </c>
      <c r="K231" s="215" t="s">
        <v>19</v>
      </c>
      <c r="L231" s="45"/>
      <c r="M231" s="220" t="s">
        <v>19</v>
      </c>
      <c r="N231" s="221" t="s">
        <v>43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159</v>
      </c>
      <c r="AT231" s="224" t="s">
        <v>154</v>
      </c>
      <c r="AU231" s="224" t="s">
        <v>81</v>
      </c>
      <c r="AY231" s="18" t="s">
        <v>152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159</v>
      </c>
      <c r="BM231" s="224" t="s">
        <v>1582</v>
      </c>
    </row>
    <row r="232" s="2" customFormat="1">
      <c r="A232" s="39"/>
      <c r="B232" s="40"/>
      <c r="C232" s="41"/>
      <c r="D232" s="226" t="s">
        <v>163</v>
      </c>
      <c r="E232" s="41"/>
      <c r="F232" s="227" t="s">
        <v>1583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163</v>
      </c>
      <c r="AU232" s="18" t="s">
        <v>81</v>
      </c>
    </row>
    <row r="233" s="12" customFormat="1" ht="22.8" customHeight="1">
      <c r="A233" s="12"/>
      <c r="B233" s="197"/>
      <c r="C233" s="198"/>
      <c r="D233" s="199" t="s">
        <v>71</v>
      </c>
      <c r="E233" s="211" t="s">
        <v>514</v>
      </c>
      <c r="F233" s="211" t="s">
        <v>515</v>
      </c>
      <c r="G233" s="198"/>
      <c r="H233" s="198"/>
      <c r="I233" s="201"/>
      <c r="J233" s="212">
        <f>BK233</f>
        <v>0</v>
      </c>
      <c r="K233" s="198"/>
      <c r="L233" s="203"/>
      <c r="M233" s="204"/>
      <c r="N233" s="205"/>
      <c r="O233" s="205"/>
      <c r="P233" s="206">
        <f>SUM(P234:P237)</f>
        <v>0</v>
      </c>
      <c r="Q233" s="205"/>
      <c r="R233" s="206">
        <f>SUM(R234:R237)</f>
        <v>0</v>
      </c>
      <c r="S233" s="205"/>
      <c r="T233" s="207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8" t="s">
        <v>79</v>
      </c>
      <c r="AT233" s="209" t="s">
        <v>71</v>
      </c>
      <c r="AU233" s="209" t="s">
        <v>79</v>
      </c>
      <c r="AY233" s="208" t="s">
        <v>152</v>
      </c>
      <c r="BK233" s="210">
        <f>SUM(BK234:BK237)</f>
        <v>0</v>
      </c>
    </row>
    <row r="234" s="2" customFormat="1" ht="37.8" customHeight="1">
      <c r="A234" s="39"/>
      <c r="B234" s="40"/>
      <c r="C234" s="213" t="s">
        <v>714</v>
      </c>
      <c r="D234" s="213" t="s">
        <v>154</v>
      </c>
      <c r="E234" s="214" t="s">
        <v>516</v>
      </c>
      <c r="F234" s="215" t="s">
        <v>517</v>
      </c>
      <c r="G234" s="216" t="s">
        <v>252</v>
      </c>
      <c r="H234" s="217">
        <v>524.68100000000004</v>
      </c>
      <c r="I234" s="218"/>
      <c r="J234" s="219">
        <f>ROUND(I234*H234,2)</f>
        <v>0</v>
      </c>
      <c r="K234" s="215" t="s">
        <v>158</v>
      </c>
      <c r="L234" s="45"/>
      <c r="M234" s="220" t="s">
        <v>19</v>
      </c>
      <c r="N234" s="221" t="s">
        <v>43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159</v>
      </c>
      <c r="AT234" s="224" t="s">
        <v>154</v>
      </c>
      <c r="AU234" s="224" t="s">
        <v>81</v>
      </c>
      <c r="AY234" s="18" t="s">
        <v>152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79</v>
      </c>
      <c r="BK234" s="225">
        <f>ROUND(I234*H234,2)</f>
        <v>0</v>
      </c>
      <c r="BL234" s="18" t="s">
        <v>159</v>
      </c>
      <c r="BM234" s="224" t="s">
        <v>1584</v>
      </c>
    </row>
    <row r="235" s="2" customFormat="1">
      <c r="A235" s="39"/>
      <c r="B235" s="40"/>
      <c r="C235" s="41"/>
      <c r="D235" s="226" t="s">
        <v>161</v>
      </c>
      <c r="E235" s="41"/>
      <c r="F235" s="227" t="s">
        <v>519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161</v>
      </c>
      <c r="AU235" s="18" t="s">
        <v>81</v>
      </c>
    </row>
    <row r="236" s="2" customFormat="1" ht="49.05" customHeight="1">
      <c r="A236" s="39"/>
      <c r="B236" s="40"/>
      <c r="C236" s="213" t="s">
        <v>720</v>
      </c>
      <c r="D236" s="213" t="s">
        <v>154</v>
      </c>
      <c r="E236" s="214" t="s">
        <v>708</v>
      </c>
      <c r="F236" s="215" t="s">
        <v>709</v>
      </c>
      <c r="G236" s="216" t="s">
        <v>252</v>
      </c>
      <c r="H236" s="217">
        <v>0.254</v>
      </c>
      <c r="I236" s="218"/>
      <c r="J236" s="219">
        <f>ROUND(I236*H236,2)</f>
        <v>0</v>
      </c>
      <c r="K236" s="215" t="s">
        <v>158</v>
      </c>
      <c r="L236" s="45"/>
      <c r="M236" s="220" t="s">
        <v>19</v>
      </c>
      <c r="N236" s="221" t="s">
        <v>43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159</v>
      </c>
      <c r="AT236" s="224" t="s">
        <v>154</v>
      </c>
      <c r="AU236" s="224" t="s">
        <v>81</v>
      </c>
      <c r="AY236" s="18" t="s">
        <v>152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79</v>
      </c>
      <c r="BK236" s="225">
        <f>ROUND(I236*H236,2)</f>
        <v>0</v>
      </c>
      <c r="BL236" s="18" t="s">
        <v>159</v>
      </c>
      <c r="BM236" s="224" t="s">
        <v>1585</v>
      </c>
    </row>
    <row r="237" s="2" customFormat="1">
      <c r="A237" s="39"/>
      <c r="B237" s="40"/>
      <c r="C237" s="41"/>
      <c r="D237" s="226" t="s">
        <v>161</v>
      </c>
      <c r="E237" s="41"/>
      <c r="F237" s="227" t="s">
        <v>711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161</v>
      </c>
      <c r="AU237" s="18" t="s">
        <v>81</v>
      </c>
    </row>
    <row r="238" s="12" customFormat="1" ht="22.8" customHeight="1">
      <c r="A238" s="12"/>
      <c r="B238" s="197"/>
      <c r="C238" s="198"/>
      <c r="D238" s="199" t="s">
        <v>71</v>
      </c>
      <c r="E238" s="211" t="s">
        <v>712</v>
      </c>
      <c r="F238" s="211" t="s">
        <v>713</v>
      </c>
      <c r="G238" s="198"/>
      <c r="H238" s="198"/>
      <c r="I238" s="201"/>
      <c r="J238" s="212">
        <f>BK238</f>
        <v>0</v>
      </c>
      <c r="K238" s="198"/>
      <c r="L238" s="203"/>
      <c r="M238" s="204"/>
      <c r="N238" s="205"/>
      <c r="O238" s="205"/>
      <c r="P238" s="206">
        <f>SUM(P239:P251)</f>
        <v>0</v>
      </c>
      <c r="Q238" s="205"/>
      <c r="R238" s="206">
        <f>SUM(R239:R251)</f>
        <v>0</v>
      </c>
      <c r="S238" s="205"/>
      <c r="T238" s="207">
        <f>SUM(T239:T251)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8" t="s">
        <v>159</v>
      </c>
      <c r="AT238" s="209" t="s">
        <v>71</v>
      </c>
      <c r="AU238" s="209" t="s">
        <v>79</v>
      </c>
      <c r="AY238" s="208" t="s">
        <v>152</v>
      </c>
      <c r="BK238" s="210">
        <f>SUM(BK239:BK251)</f>
        <v>0</v>
      </c>
    </row>
    <row r="239" s="2" customFormat="1" ht="24.15" customHeight="1">
      <c r="A239" s="39"/>
      <c r="B239" s="40"/>
      <c r="C239" s="213" t="s">
        <v>724</v>
      </c>
      <c r="D239" s="213" t="s">
        <v>154</v>
      </c>
      <c r="E239" s="214" t="s">
        <v>715</v>
      </c>
      <c r="F239" s="215" t="s">
        <v>716</v>
      </c>
      <c r="G239" s="216" t="s">
        <v>311</v>
      </c>
      <c r="H239" s="217">
        <v>67</v>
      </c>
      <c r="I239" s="218"/>
      <c r="J239" s="219">
        <f>ROUND(I239*H239,2)</f>
        <v>0</v>
      </c>
      <c r="K239" s="215" t="s">
        <v>158</v>
      </c>
      <c r="L239" s="45"/>
      <c r="M239" s="220" t="s">
        <v>19</v>
      </c>
      <c r="N239" s="221" t="s">
        <v>43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159</v>
      </c>
      <c r="AT239" s="224" t="s">
        <v>154</v>
      </c>
      <c r="AU239" s="224" t="s">
        <v>81</v>
      </c>
      <c r="AY239" s="18" t="s">
        <v>152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79</v>
      </c>
      <c r="BK239" s="225">
        <f>ROUND(I239*H239,2)</f>
        <v>0</v>
      </c>
      <c r="BL239" s="18" t="s">
        <v>159</v>
      </c>
      <c r="BM239" s="224" t="s">
        <v>1586</v>
      </c>
    </row>
    <row r="240" s="2" customFormat="1">
      <c r="A240" s="39"/>
      <c r="B240" s="40"/>
      <c r="C240" s="41"/>
      <c r="D240" s="226" t="s">
        <v>161</v>
      </c>
      <c r="E240" s="41"/>
      <c r="F240" s="227" t="s">
        <v>718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161</v>
      </c>
      <c r="AU240" s="18" t="s">
        <v>81</v>
      </c>
    </row>
    <row r="241" s="2" customFormat="1">
      <c r="A241" s="39"/>
      <c r="B241" s="40"/>
      <c r="C241" s="41"/>
      <c r="D241" s="226" t="s">
        <v>163</v>
      </c>
      <c r="E241" s="41"/>
      <c r="F241" s="227" t="s">
        <v>719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163</v>
      </c>
      <c r="AU241" s="18" t="s">
        <v>81</v>
      </c>
    </row>
    <row r="242" s="13" customFormat="1">
      <c r="A242" s="13"/>
      <c r="B242" s="231"/>
      <c r="C242" s="232"/>
      <c r="D242" s="226" t="s">
        <v>187</v>
      </c>
      <c r="E242" s="233" t="s">
        <v>19</v>
      </c>
      <c r="F242" s="234" t="s">
        <v>1587</v>
      </c>
      <c r="G242" s="232"/>
      <c r="H242" s="235">
        <v>67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187</v>
      </c>
      <c r="AU242" s="241" t="s">
        <v>81</v>
      </c>
      <c r="AV242" s="13" t="s">
        <v>81</v>
      </c>
      <c r="AW242" s="13" t="s">
        <v>33</v>
      </c>
      <c r="AX242" s="13" t="s">
        <v>79</v>
      </c>
      <c r="AY242" s="241" t="s">
        <v>152</v>
      </c>
    </row>
    <row r="243" s="2" customFormat="1" ht="14.4" customHeight="1">
      <c r="A243" s="39"/>
      <c r="B243" s="40"/>
      <c r="C243" s="213" t="s">
        <v>728</v>
      </c>
      <c r="D243" s="213" t="s">
        <v>154</v>
      </c>
      <c r="E243" s="214" t="s">
        <v>721</v>
      </c>
      <c r="F243" s="215" t="s">
        <v>722</v>
      </c>
      <c r="G243" s="216" t="s">
        <v>311</v>
      </c>
      <c r="H243" s="217">
        <v>30</v>
      </c>
      <c r="I243" s="218"/>
      <c r="J243" s="219">
        <f>ROUND(I243*H243,2)</f>
        <v>0</v>
      </c>
      <c r="K243" s="215" t="s">
        <v>19</v>
      </c>
      <c r="L243" s="45"/>
      <c r="M243" s="220" t="s">
        <v>19</v>
      </c>
      <c r="N243" s="221" t="s">
        <v>43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159</v>
      </c>
      <c r="AT243" s="224" t="s">
        <v>154</v>
      </c>
      <c r="AU243" s="224" t="s">
        <v>81</v>
      </c>
      <c r="AY243" s="18" t="s">
        <v>152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79</v>
      </c>
      <c r="BK243" s="225">
        <f>ROUND(I243*H243,2)</f>
        <v>0</v>
      </c>
      <c r="BL243" s="18" t="s">
        <v>159</v>
      </c>
      <c r="BM243" s="224" t="s">
        <v>1588</v>
      </c>
    </row>
    <row r="244" s="13" customFormat="1">
      <c r="A244" s="13"/>
      <c r="B244" s="231"/>
      <c r="C244" s="232"/>
      <c r="D244" s="226" t="s">
        <v>187</v>
      </c>
      <c r="E244" s="233" t="s">
        <v>19</v>
      </c>
      <c r="F244" s="234" t="s">
        <v>314</v>
      </c>
      <c r="G244" s="232"/>
      <c r="H244" s="235">
        <v>30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187</v>
      </c>
      <c r="AU244" s="241" t="s">
        <v>81</v>
      </c>
      <c r="AV244" s="13" t="s">
        <v>81</v>
      </c>
      <c r="AW244" s="13" t="s">
        <v>33</v>
      </c>
      <c r="AX244" s="13" t="s">
        <v>79</v>
      </c>
      <c r="AY244" s="241" t="s">
        <v>152</v>
      </c>
    </row>
    <row r="245" s="2" customFormat="1" ht="24.15" customHeight="1">
      <c r="A245" s="39"/>
      <c r="B245" s="40"/>
      <c r="C245" s="213" t="s">
        <v>735</v>
      </c>
      <c r="D245" s="213" t="s">
        <v>154</v>
      </c>
      <c r="E245" s="214" t="s">
        <v>725</v>
      </c>
      <c r="F245" s="215" t="s">
        <v>726</v>
      </c>
      <c r="G245" s="216" t="s">
        <v>311</v>
      </c>
      <c r="H245" s="217">
        <v>37</v>
      </c>
      <c r="I245" s="218"/>
      <c r="J245" s="219">
        <f>ROUND(I245*H245,2)</f>
        <v>0</v>
      </c>
      <c r="K245" s="215" t="s">
        <v>158</v>
      </c>
      <c r="L245" s="45"/>
      <c r="M245" s="220" t="s">
        <v>19</v>
      </c>
      <c r="N245" s="221" t="s">
        <v>43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159</v>
      </c>
      <c r="AT245" s="224" t="s">
        <v>154</v>
      </c>
      <c r="AU245" s="224" t="s">
        <v>81</v>
      </c>
      <c r="AY245" s="18" t="s">
        <v>152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79</v>
      </c>
      <c r="BK245" s="225">
        <f>ROUND(I245*H245,2)</f>
        <v>0</v>
      </c>
      <c r="BL245" s="18" t="s">
        <v>159</v>
      </c>
      <c r="BM245" s="224" t="s">
        <v>1589</v>
      </c>
    </row>
    <row r="246" s="2" customFormat="1">
      <c r="A246" s="39"/>
      <c r="B246" s="40"/>
      <c r="C246" s="41"/>
      <c r="D246" s="226" t="s">
        <v>161</v>
      </c>
      <c r="E246" s="41"/>
      <c r="F246" s="227" t="s">
        <v>651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161</v>
      </c>
      <c r="AU246" s="18" t="s">
        <v>81</v>
      </c>
    </row>
    <row r="247" s="13" customFormat="1">
      <c r="A247" s="13"/>
      <c r="B247" s="231"/>
      <c r="C247" s="232"/>
      <c r="D247" s="226" t="s">
        <v>187</v>
      </c>
      <c r="E247" s="233" t="s">
        <v>19</v>
      </c>
      <c r="F247" s="234" t="s">
        <v>351</v>
      </c>
      <c r="G247" s="232"/>
      <c r="H247" s="235">
        <v>37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187</v>
      </c>
      <c r="AU247" s="241" t="s">
        <v>81</v>
      </c>
      <c r="AV247" s="13" t="s">
        <v>81</v>
      </c>
      <c r="AW247" s="13" t="s">
        <v>33</v>
      </c>
      <c r="AX247" s="13" t="s">
        <v>79</v>
      </c>
      <c r="AY247" s="241" t="s">
        <v>152</v>
      </c>
    </row>
    <row r="248" s="2" customFormat="1" ht="14.4" customHeight="1">
      <c r="A248" s="39"/>
      <c r="B248" s="40"/>
      <c r="C248" s="213" t="s">
        <v>1358</v>
      </c>
      <c r="D248" s="213" t="s">
        <v>154</v>
      </c>
      <c r="E248" s="214" t="s">
        <v>729</v>
      </c>
      <c r="F248" s="215" t="s">
        <v>730</v>
      </c>
      <c r="G248" s="216" t="s">
        <v>731</v>
      </c>
      <c r="H248" s="217">
        <v>1</v>
      </c>
      <c r="I248" s="218"/>
      <c r="J248" s="219">
        <f>ROUND(I248*H248,2)</f>
        <v>0</v>
      </c>
      <c r="K248" s="215" t="s">
        <v>19</v>
      </c>
      <c r="L248" s="45"/>
      <c r="M248" s="220" t="s">
        <v>19</v>
      </c>
      <c r="N248" s="221" t="s">
        <v>43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732</v>
      </c>
      <c r="AT248" s="224" t="s">
        <v>154</v>
      </c>
      <c r="AU248" s="224" t="s">
        <v>81</v>
      </c>
      <c r="AY248" s="18" t="s">
        <v>152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79</v>
      </c>
      <c r="BK248" s="225">
        <f>ROUND(I248*H248,2)</f>
        <v>0</v>
      </c>
      <c r="BL248" s="18" t="s">
        <v>732</v>
      </c>
      <c r="BM248" s="224" t="s">
        <v>1590</v>
      </c>
    </row>
    <row r="249" s="2" customFormat="1">
      <c r="A249" s="39"/>
      <c r="B249" s="40"/>
      <c r="C249" s="41"/>
      <c r="D249" s="226" t="s">
        <v>163</v>
      </c>
      <c r="E249" s="41"/>
      <c r="F249" s="227" t="s">
        <v>734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163</v>
      </c>
      <c r="AU249" s="18" t="s">
        <v>81</v>
      </c>
    </row>
    <row r="250" s="2" customFormat="1" ht="14.4" customHeight="1">
      <c r="A250" s="39"/>
      <c r="B250" s="40"/>
      <c r="C250" s="213" t="s">
        <v>1360</v>
      </c>
      <c r="D250" s="213" t="s">
        <v>154</v>
      </c>
      <c r="E250" s="214" t="s">
        <v>736</v>
      </c>
      <c r="F250" s="215" t="s">
        <v>737</v>
      </c>
      <c r="G250" s="216" t="s">
        <v>731</v>
      </c>
      <c r="H250" s="217">
        <v>1</v>
      </c>
      <c r="I250" s="218"/>
      <c r="J250" s="219">
        <f>ROUND(I250*H250,2)</f>
        <v>0</v>
      </c>
      <c r="K250" s="215" t="s">
        <v>19</v>
      </c>
      <c r="L250" s="45"/>
      <c r="M250" s="220" t="s">
        <v>19</v>
      </c>
      <c r="N250" s="221" t="s">
        <v>43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732</v>
      </c>
      <c r="AT250" s="224" t="s">
        <v>154</v>
      </c>
      <c r="AU250" s="224" t="s">
        <v>81</v>
      </c>
      <c r="AY250" s="18" t="s">
        <v>152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79</v>
      </c>
      <c r="BK250" s="225">
        <f>ROUND(I250*H250,2)</f>
        <v>0</v>
      </c>
      <c r="BL250" s="18" t="s">
        <v>732</v>
      </c>
      <c r="BM250" s="224" t="s">
        <v>1591</v>
      </c>
    </row>
    <row r="251" s="2" customFormat="1">
      <c r="A251" s="39"/>
      <c r="B251" s="40"/>
      <c r="C251" s="41"/>
      <c r="D251" s="226" t="s">
        <v>163</v>
      </c>
      <c r="E251" s="41"/>
      <c r="F251" s="227" t="s">
        <v>739</v>
      </c>
      <c r="G251" s="41"/>
      <c r="H251" s="41"/>
      <c r="I251" s="228"/>
      <c r="J251" s="41"/>
      <c r="K251" s="41"/>
      <c r="L251" s="45"/>
      <c r="M251" s="266"/>
      <c r="N251" s="267"/>
      <c r="O251" s="268"/>
      <c r="P251" s="268"/>
      <c r="Q251" s="268"/>
      <c r="R251" s="268"/>
      <c r="S251" s="268"/>
      <c r="T251" s="26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163</v>
      </c>
      <c r="AU251" s="18" t="s">
        <v>81</v>
      </c>
    </row>
    <row r="252" s="2" customFormat="1" ht="6.96" customHeight="1">
      <c r="A252" s="39"/>
      <c r="B252" s="60"/>
      <c r="C252" s="61"/>
      <c r="D252" s="61"/>
      <c r="E252" s="61"/>
      <c r="F252" s="61"/>
      <c r="G252" s="61"/>
      <c r="H252" s="61"/>
      <c r="I252" s="61"/>
      <c r="J252" s="61"/>
      <c r="K252" s="61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h7vDZS16jEg6uEqcnAxVZssxG06VvZi+Z50WDiMs4jjAuY//ZuOqLURFdEkWb5iWBxgxbUAONQTU3/Ox0IUIFA==" hashValue="lsHXxtkQ2r2FCKg4CL/DLH6QzyX2m6wlS5EotZVcB7RLnr/AjGlULYn6ntMB8LT7I1PbHzNKu+O0KEi5AbMVYg==" algorithmName="SHA-512" password="CC35"/>
  <autoFilter ref="C92:K2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Cheb, Zlatý vrch kotelna</v>
      </c>
      <c r="F7" s="143"/>
      <c r="G7" s="143"/>
      <c r="H7" s="143"/>
      <c r="L7" s="21"/>
    </row>
    <row r="8" s="1" customFormat="1" ht="12" customHeight="1">
      <c r="B8" s="21"/>
      <c r="D8" s="143" t="s">
        <v>124</v>
      </c>
      <c r="L8" s="21"/>
    </row>
    <row r="9" s="2" customFormat="1" ht="16.5" customHeight="1">
      <c r="A9" s="39"/>
      <c r="B9" s="45"/>
      <c r="C9" s="39"/>
      <c r="D9" s="39"/>
      <c r="E9" s="144" t="s">
        <v>988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1592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15. 10. 2021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Cheb, TEREA Cheb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1593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1594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ROUND((SUM(BE88:BE169)),  2)</f>
        <v>0</v>
      </c>
      <c r="G35" s="39"/>
      <c r="H35" s="39"/>
      <c r="I35" s="158">
        <v>0.20999999999999999</v>
      </c>
      <c r="J35" s="157">
        <f>ROUND(((SUM(BE88:BE169))*I35),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ROUND((SUM(BF88:BF169)),  2)</f>
        <v>0</v>
      </c>
      <c r="G36" s="39"/>
      <c r="H36" s="39"/>
      <c r="I36" s="158">
        <v>0.14999999999999999</v>
      </c>
      <c r="J36" s="157">
        <f>ROUND(((SUM(BF88:BF169))*I36),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ROUND((SUM(BG88:BG169)),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ROUND((SUM(BH88:BH169)),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ROUND((SUM(BI88:BI169)),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Cheb, Zlatý vrch kotelna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988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432 - Nové veřejné ovětlení parkoviště - Terea Cheb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15. 10. 2021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Cheb, TEREA Cheb</v>
      </c>
      <c r="G58" s="41"/>
      <c r="H58" s="41"/>
      <c r="I58" s="33" t="s">
        <v>31</v>
      </c>
      <c r="J58" s="37" t="str">
        <f>E23</f>
        <v>Ing. Jiří Stehlík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Miroslav Fischer, Ing. Jiří Stehlík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130</v>
      </c>
      <c r="D61" s="172"/>
      <c r="E61" s="172"/>
      <c r="F61" s="172"/>
      <c r="G61" s="172"/>
      <c r="H61" s="172"/>
      <c r="I61" s="172"/>
      <c r="J61" s="173" t="s">
        <v>131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132</v>
      </c>
    </row>
    <row r="64" s="9" customFormat="1" ht="24.96" customHeight="1">
      <c r="A64" s="9"/>
      <c r="B64" s="175"/>
      <c r="C64" s="176"/>
      <c r="D64" s="177" t="s">
        <v>1595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1596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1597</v>
      </c>
      <c r="E66" s="183"/>
      <c r="F66" s="183"/>
      <c r="G66" s="183"/>
      <c r="H66" s="183"/>
      <c r="I66" s="183"/>
      <c r="J66" s="184">
        <f>J158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137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Cheb, Zlatý vrch kotelna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124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988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432 - Nové veřejné ovětlení parkoviště - Terea Cheb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>Cheb</v>
      </c>
      <c r="G82" s="41"/>
      <c r="H82" s="41"/>
      <c r="I82" s="33" t="s">
        <v>23</v>
      </c>
      <c r="J82" s="73" t="str">
        <f>IF(J14="","",J14)</f>
        <v>15. 10. 2021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Město Cheb, TEREA Cheb</v>
      </c>
      <c r="G84" s="41"/>
      <c r="H84" s="41"/>
      <c r="I84" s="33" t="s">
        <v>31</v>
      </c>
      <c r="J84" s="37" t="str">
        <f>E23</f>
        <v>Ing. Jiří Stehlík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29</v>
      </c>
      <c r="D85" s="41"/>
      <c r="E85" s="41"/>
      <c r="F85" s="28" t="str">
        <f>IF(E20="","",E20)</f>
        <v>Vyplň údaj</v>
      </c>
      <c r="G85" s="41"/>
      <c r="H85" s="41"/>
      <c r="I85" s="33" t="s">
        <v>34</v>
      </c>
      <c r="J85" s="37" t="str">
        <f>E26</f>
        <v>Miroslav Fischer, Ing. Jiří Stehlík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138</v>
      </c>
      <c r="D87" s="189" t="s">
        <v>57</v>
      </c>
      <c r="E87" s="189" t="s">
        <v>53</v>
      </c>
      <c r="F87" s="189" t="s">
        <v>54</v>
      </c>
      <c r="G87" s="189" t="s">
        <v>139</v>
      </c>
      <c r="H87" s="189" t="s">
        <v>140</v>
      </c>
      <c r="I87" s="189" t="s">
        <v>141</v>
      </c>
      <c r="J87" s="189" t="s">
        <v>131</v>
      </c>
      <c r="K87" s="190" t="s">
        <v>142</v>
      </c>
      <c r="L87" s="191"/>
      <c r="M87" s="93" t="s">
        <v>19</v>
      </c>
      <c r="N87" s="94" t="s">
        <v>42</v>
      </c>
      <c r="O87" s="94" t="s">
        <v>143</v>
      </c>
      <c r="P87" s="94" t="s">
        <v>144</v>
      </c>
      <c r="Q87" s="94" t="s">
        <v>145</v>
      </c>
      <c r="R87" s="94" t="s">
        <v>146</v>
      </c>
      <c r="S87" s="94" t="s">
        <v>147</v>
      </c>
      <c r="T87" s="95" t="s">
        <v>148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149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0.25273499999999999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71</v>
      </c>
      <c r="AU88" s="18" t="s">
        <v>132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71</v>
      </c>
      <c r="E89" s="200" t="s">
        <v>387</v>
      </c>
      <c r="F89" s="200" t="s">
        <v>1598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P90+P158</f>
        <v>0</v>
      </c>
      <c r="Q89" s="205"/>
      <c r="R89" s="206">
        <f>R90+R158</f>
        <v>0.25273499999999999</v>
      </c>
      <c r="S89" s="205"/>
      <c r="T89" s="207">
        <f>T90+T158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169</v>
      </c>
      <c r="AT89" s="209" t="s">
        <v>71</v>
      </c>
      <c r="AU89" s="209" t="s">
        <v>72</v>
      </c>
      <c r="AY89" s="208" t="s">
        <v>152</v>
      </c>
      <c r="BK89" s="210">
        <f>BK90+BK158</f>
        <v>0</v>
      </c>
    </row>
    <row r="90" s="12" customFormat="1" ht="22.8" customHeight="1">
      <c r="A90" s="12"/>
      <c r="B90" s="197"/>
      <c r="C90" s="198"/>
      <c r="D90" s="199" t="s">
        <v>71</v>
      </c>
      <c r="E90" s="211" t="s">
        <v>1599</v>
      </c>
      <c r="F90" s="211" t="s">
        <v>1600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SUM(P91:P157)</f>
        <v>0</v>
      </c>
      <c r="Q90" s="205"/>
      <c r="R90" s="206">
        <f>SUM(R91:R157)</f>
        <v>0.25273499999999999</v>
      </c>
      <c r="S90" s="205"/>
      <c r="T90" s="207">
        <f>SUM(T91:T157)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169</v>
      </c>
      <c r="AT90" s="209" t="s">
        <v>71</v>
      </c>
      <c r="AU90" s="209" t="s">
        <v>79</v>
      </c>
      <c r="AY90" s="208" t="s">
        <v>152</v>
      </c>
      <c r="BK90" s="210">
        <f>SUM(BK91:BK157)</f>
        <v>0</v>
      </c>
    </row>
    <row r="91" s="2" customFormat="1" ht="14.4" customHeight="1">
      <c r="A91" s="39"/>
      <c r="B91" s="40"/>
      <c r="C91" s="213" t="s">
        <v>79</v>
      </c>
      <c r="D91" s="213" t="s">
        <v>154</v>
      </c>
      <c r="E91" s="214" t="s">
        <v>1601</v>
      </c>
      <c r="F91" s="215" t="s">
        <v>1602</v>
      </c>
      <c r="G91" s="216" t="s">
        <v>311</v>
      </c>
      <c r="H91" s="217">
        <v>1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43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159</v>
      </c>
      <c r="AT91" s="224" t="s">
        <v>154</v>
      </c>
      <c r="AU91" s="224" t="s">
        <v>81</v>
      </c>
      <c r="AY91" s="18" t="s">
        <v>152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159</v>
      </c>
      <c r="BM91" s="224" t="s">
        <v>81</v>
      </c>
    </row>
    <row r="92" s="2" customFormat="1" ht="14.4" customHeight="1">
      <c r="A92" s="39"/>
      <c r="B92" s="40"/>
      <c r="C92" s="213" t="s">
        <v>81</v>
      </c>
      <c r="D92" s="213" t="s">
        <v>154</v>
      </c>
      <c r="E92" s="214" t="s">
        <v>1603</v>
      </c>
      <c r="F92" s="215" t="s">
        <v>1604</v>
      </c>
      <c r="G92" s="216" t="s">
        <v>749</v>
      </c>
      <c r="H92" s="217">
        <v>2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159</v>
      </c>
      <c r="AT92" s="224" t="s">
        <v>154</v>
      </c>
      <c r="AU92" s="224" t="s">
        <v>81</v>
      </c>
      <c r="AY92" s="18" t="s">
        <v>152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159</v>
      </c>
      <c r="BM92" s="224" t="s">
        <v>159</v>
      </c>
    </row>
    <row r="93" s="2" customFormat="1" ht="14.4" customHeight="1">
      <c r="A93" s="39"/>
      <c r="B93" s="40"/>
      <c r="C93" s="213" t="s">
        <v>169</v>
      </c>
      <c r="D93" s="213" t="s">
        <v>154</v>
      </c>
      <c r="E93" s="214" t="s">
        <v>1605</v>
      </c>
      <c r="F93" s="215" t="s">
        <v>1606</v>
      </c>
      <c r="G93" s="216" t="s">
        <v>749</v>
      </c>
      <c r="H93" s="217">
        <v>2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159</v>
      </c>
      <c r="AT93" s="224" t="s">
        <v>154</v>
      </c>
      <c r="AU93" s="224" t="s">
        <v>81</v>
      </c>
      <c r="AY93" s="18" t="s">
        <v>152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159</v>
      </c>
      <c r="BM93" s="224" t="s">
        <v>183</v>
      </c>
    </row>
    <row r="94" s="2" customFormat="1" ht="24.15" customHeight="1">
      <c r="A94" s="39"/>
      <c r="B94" s="40"/>
      <c r="C94" s="213" t="s">
        <v>159</v>
      </c>
      <c r="D94" s="213" t="s">
        <v>154</v>
      </c>
      <c r="E94" s="214" t="s">
        <v>769</v>
      </c>
      <c r="F94" s="215" t="s">
        <v>1607</v>
      </c>
      <c r="G94" s="216" t="s">
        <v>749</v>
      </c>
      <c r="H94" s="217">
        <v>2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159</v>
      </c>
      <c r="AT94" s="224" t="s">
        <v>154</v>
      </c>
      <c r="AU94" s="224" t="s">
        <v>81</v>
      </c>
      <c r="AY94" s="18" t="s">
        <v>152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159</v>
      </c>
      <c r="BM94" s="224" t="s">
        <v>193</v>
      </c>
    </row>
    <row r="95" s="2" customFormat="1" ht="14.4" customHeight="1">
      <c r="A95" s="39"/>
      <c r="B95" s="40"/>
      <c r="C95" s="213" t="s">
        <v>178</v>
      </c>
      <c r="D95" s="213" t="s">
        <v>154</v>
      </c>
      <c r="E95" s="214" t="s">
        <v>1608</v>
      </c>
      <c r="F95" s="215" t="s">
        <v>1609</v>
      </c>
      <c r="G95" s="216" t="s">
        <v>749</v>
      </c>
      <c r="H95" s="217">
        <v>2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159</v>
      </c>
      <c r="AT95" s="224" t="s">
        <v>154</v>
      </c>
      <c r="AU95" s="224" t="s">
        <v>81</v>
      </c>
      <c r="AY95" s="18" t="s">
        <v>152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159</v>
      </c>
      <c r="BM95" s="224" t="s">
        <v>202</v>
      </c>
    </row>
    <row r="96" s="2" customFormat="1" ht="14.4" customHeight="1">
      <c r="A96" s="39"/>
      <c r="B96" s="40"/>
      <c r="C96" s="213" t="s">
        <v>183</v>
      </c>
      <c r="D96" s="213" t="s">
        <v>154</v>
      </c>
      <c r="E96" s="214" t="s">
        <v>1610</v>
      </c>
      <c r="F96" s="215" t="s">
        <v>1611</v>
      </c>
      <c r="G96" s="216" t="s">
        <v>749</v>
      </c>
      <c r="H96" s="217">
        <v>4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159</v>
      </c>
      <c r="AT96" s="224" t="s">
        <v>154</v>
      </c>
      <c r="AU96" s="224" t="s">
        <v>81</v>
      </c>
      <c r="AY96" s="18" t="s">
        <v>152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159</v>
      </c>
      <c r="BM96" s="224" t="s">
        <v>210</v>
      </c>
    </row>
    <row r="97" s="2" customFormat="1" ht="14.4" customHeight="1">
      <c r="A97" s="39"/>
      <c r="B97" s="40"/>
      <c r="C97" s="213" t="s">
        <v>189</v>
      </c>
      <c r="D97" s="213" t="s">
        <v>154</v>
      </c>
      <c r="E97" s="214" t="s">
        <v>1612</v>
      </c>
      <c r="F97" s="215" t="s">
        <v>1613</v>
      </c>
      <c r="G97" s="216" t="s">
        <v>311</v>
      </c>
      <c r="H97" s="217">
        <v>108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159</v>
      </c>
      <c r="AT97" s="224" t="s">
        <v>154</v>
      </c>
      <c r="AU97" s="224" t="s">
        <v>81</v>
      </c>
      <c r="AY97" s="18" t="s">
        <v>152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159</v>
      </c>
      <c r="BM97" s="224" t="s">
        <v>220</v>
      </c>
    </row>
    <row r="98" s="2" customFormat="1" ht="14.4" customHeight="1">
      <c r="A98" s="39"/>
      <c r="B98" s="40"/>
      <c r="C98" s="213" t="s">
        <v>193</v>
      </c>
      <c r="D98" s="213" t="s">
        <v>154</v>
      </c>
      <c r="E98" s="214" t="s">
        <v>1614</v>
      </c>
      <c r="F98" s="215" t="s">
        <v>1615</v>
      </c>
      <c r="G98" s="216" t="s">
        <v>311</v>
      </c>
      <c r="H98" s="217">
        <v>55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159</v>
      </c>
      <c r="AT98" s="224" t="s">
        <v>154</v>
      </c>
      <c r="AU98" s="224" t="s">
        <v>81</v>
      </c>
      <c r="AY98" s="18" t="s">
        <v>152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159</v>
      </c>
      <c r="BM98" s="224" t="s">
        <v>227</v>
      </c>
    </row>
    <row r="99" s="2" customFormat="1" ht="14.4" customHeight="1">
      <c r="A99" s="39"/>
      <c r="B99" s="40"/>
      <c r="C99" s="213" t="s">
        <v>198</v>
      </c>
      <c r="D99" s="213" t="s">
        <v>154</v>
      </c>
      <c r="E99" s="214" t="s">
        <v>1616</v>
      </c>
      <c r="F99" s="215" t="s">
        <v>1617</v>
      </c>
      <c r="G99" s="216" t="s">
        <v>311</v>
      </c>
      <c r="H99" s="217">
        <v>48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159</v>
      </c>
      <c r="AT99" s="224" t="s">
        <v>154</v>
      </c>
      <c r="AU99" s="224" t="s">
        <v>81</v>
      </c>
      <c r="AY99" s="18" t="s">
        <v>152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159</v>
      </c>
      <c r="BM99" s="224" t="s">
        <v>236</v>
      </c>
    </row>
    <row r="100" s="2" customFormat="1" ht="14.4" customHeight="1">
      <c r="A100" s="39"/>
      <c r="B100" s="40"/>
      <c r="C100" s="213" t="s">
        <v>202</v>
      </c>
      <c r="D100" s="213" t="s">
        <v>154</v>
      </c>
      <c r="E100" s="214" t="s">
        <v>793</v>
      </c>
      <c r="F100" s="215" t="s">
        <v>1618</v>
      </c>
      <c r="G100" s="216" t="s">
        <v>311</v>
      </c>
      <c r="H100" s="217">
        <v>46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159</v>
      </c>
      <c r="AT100" s="224" t="s">
        <v>154</v>
      </c>
      <c r="AU100" s="224" t="s">
        <v>81</v>
      </c>
      <c r="AY100" s="18" t="s">
        <v>152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159</v>
      </c>
      <c r="BM100" s="224" t="s">
        <v>246</v>
      </c>
    </row>
    <row r="101" s="2" customFormat="1" ht="14.4" customHeight="1">
      <c r="A101" s="39"/>
      <c r="B101" s="40"/>
      <c r="C101" s="213" t="s">
        <v>206</v>
      </c>
      <c r="D101" s="213" t="s">
        <v>154</v>
      </c>
      <c r="E101" s="214" t="s">
        <v>1619</v>
      </c>
      <c r="F101" s="215" t="s">
        <v>1620</v>
      </c>
      <c r="G101" s="216" t="s">
        <v>311</v>
      </c>
      <c r="H101" s="217">
        <v>36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159</v>
      </c>
      <c r="AT101" s="224" t="s">
        <v>154</v>
      </c>
      <c r="AU101" s="224" t="s">
        <v>81</v>
      </c>
      <c r="AY101" s="18" t="s">
        <v>152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159</v>
      </c>
      <c r="BM101" s="224" t="s">
        <v>271</v>
      </c>
    </row>
    <row r="102" s="2" customFormat="1" ht="14.4" customHeight="1">
      <c r="A102" s="39"/>
      <c r="B102" s="40"/>
      <c r="C102" s="213" t="s">
        <v>210</v>
      </c>
      <c r="D102" s="213" t="s">
        <v>154</v>
      </c>
      <c r="E102" s="214" t="s">
        <v>1621</v>
      </c>
      <c r="F102" s="215" t="s">
        <v>1622</v>
      </c>
      <c r="G102" s="216" t="s">
        <v>311</v>
      </c>
      <c r="H102" s="217">
        <v>170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159</v>
      </c>
      <c r="AT102" s="224" t="s">
        <v>154</v>
      </c>
      <c r="AU102" s="224" t="s">
        <v>81</v>
      </c>
      <c r="AY102" s="18" t="s">
        <v>152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159</v>
      </c>
      <c r="BM102" s="224" t="s">
        <v>300</v>
      </c>
    </row>
    <row r="103" s="2" customFormat="1" ht="14.4" customHeight="1">
      <c r="A103" s="39"/>
      <c r="B103" s="40"/>
      <c r="C103" s="213" t="s">
        <v>214</v>
      </c>
      <c r="D103" s="213" t="s">
        <v>154</v>
      </c>
      <c r="E103" s="214" t="s">
        <v>1623</v>
      </c>
      <c r="F103" s="215" t="s">
        <v>1624</v>
      </c>
      <c r="G103" s="216" t="s">
        <v>749</v>
      </c>
      <c r="H103" s="217">
        <v>2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159</v>
      </c>
      <c r="AT103" s="224" t="s">
        <v>154</v>
      </c>
      <c r="AU103" s="224" t="s">
        <v>81</v>
      </c>
      <c r="AY103" s="18" t="s">
        <v>152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159</v>
      </c>
      <c r="BM103" s="224" t="s">
        <v>314</v>
      </c>
    </row>
    <row r="104" s="2" customFormat="1" ht="14.4" customHeight="1">
      <c r="A104" s="39"/>
      <c r="B104" s="40"/>
      <c r="C104" s="213" t="s">
        <v>220</v>
      </c>
      <c r="D104" s="213" t="s">
        <v>154</v>
      </c>
      <c r="E104" s="214" t="s">
        <v>1625</v>
      </c>
      <c r="F104" s="215" t="s">
        <v>1626</v>
      </c>
      <c r="G104" s="216" t="s">
        <v>749</v>
      </c>
      <c r="H104" s="217">
        <v>3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159</v>
      </c>
      <c r="AT104" s="224" t="s">
        <v>154</v>
      </c>
      <c r="AU104" s="224" t="s">
        <v>81</v>
      </c>
      <c r="AY104" s="18" t="s">
        <v>152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159</v>
      </c>
      <c r="BM104" s="224" t="s">
        <v>325</v>
      </c>
    </row>
    <row r="105" s="2" customFormat="1" ht="14.4" customHeight="1">
      <c r="A105" s="39"/>
      <c r="B105" s="40"/>
      <c r="C105" s="213" t="s">
        <v>8</v>
      </c>
      <c r="D105" s="213" t="s">
        <v>154</v>
      </c>
      <c r="E105" s="214" t="s">
        <v>802</v>
      </c>
      <c r="F105" s="215" t="s">
        <v>1627</v>
      </c>
      <c r="G105" s="216" t="s">
        <v>749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159</v>
      </c>
      <c r="AT105" s="224" t="s">
        <v>154</v>
      </c>
      <c r="AU105" s="224" t="s">
        <v>81</v>
      </c>
      <c r="AY105" s="18" t="s">
        <v>152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159</v>
      </c>
      <c r="BM105" s="224" t="s">
        <v>335</v>
      </c>
    </row>
    <row r="106" s="2" customFormat="1" ht="14.4" customHeight="1">
      <c r="A106" s="39"/>
      <c r="B106" s="40"/>
      <c r="C106" s="213" t="s">
        <v>227</v>
      </c>
      <c r="D106" s="213" t="s">
        <v>154</v>
      </c>
      <c r="E106" s="214" t="s">
        <v>796</v>
      </c>
      <c r="F106" s="215" t="s">
        <v>1628</v>
      </c>
      <c r="G106" s="216" t="s">
        <v>311</v>
      </c>
      <c r="H106" s="217">
        <v>5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159</v>
      </c>
      <c r="AT106" s="224" t="s">
        <v>154</v>
      </c>
      <c r="AU106" s="224" t="s">
        <v>81</v>
      </c>
      <c r="AY106" s="18" t="s">
        <v>152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159</v>
      </c>
      <c r="BM106" s="224" t="s">
        <v>344</v>
      </c>
    </row>
    <row r="107" s="2" customFormat="1" ht="14.4" customHeight="1">
      <c r="A107" s="39"/>
      <c r="B107" s="40"/>
      <c r="C107" s="213" t="s">
        <v>231</v>
      </c>
      <c r="D107" s="213" t="s">
        <v>154</v>
      </c>
      <c r="E107" s="214" t="s">
        <v>1629</v>
      </c>
      <c r="F107" s="215" t="s">
        <v>1630</v>
      </c>
      <c r="G107" s="216" t="s">
        <v>749</v>
      </c>
      <c r="H107" s="217">
        <v>5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159</v>
      </c>
      <c r="AT107" s="224" t="s">
        <v>154</v>
      </c>
      <c r="AU107" s="224" t="s">
        <v>81</v>
      </c>
      <c r="AY107" s="18" t="s">
        <v>152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159</v>
      </c>
      <c r="BM107" s="224" t="s">
        <v>358</v>
      </c>
    </row>
    <row r="108" s="2" customFormat="1" ht="24.15" customHeight="1">
      <c r="A108" s="39"/>
      <c r="B108" s="40"/>
      <c r="C108" s="213" t="s">
        <v>236</v>
      </c>
      <c r="D108" s="213" t="s">
        <v>154</v>
      </c>
      <c r="E108" s="214" t="s">
        <v>1631</v>
      </c>
      <c r="F108" s="215" t="s">
        <v>1632</v>
      </c>
      <c r="G108" s="216" t="s">
        <v>311</v>
      </c>
      <c r="H108" s="217">
        <v>50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159</v>
      </c>
      <c r="AT108" s="224" t="s">
        <v>154</v>
      </c>
      <c r="AU108" s="224" t="s">
        <v>81</v>
      </c>
      <c r="AY108" s="18" t="s">
        <v>152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159</v>
      </c>
      <c r="BM108" s="224" t="s">
        <v>369</v>
      </c>
    </row>
    <row r="109" s="2" customFormat="1" ht="14.4" customHeight="1">
      <c r="A109" s="39"/>
      <c r="B109" s="40"/>
      <c r="C109" s="213" t="s">
        <v>240</v>
      </c>
      <c r="D109" s="213" t="s">
        <v>154</v>
      </c>
      <c r="E109" s="214" t="s">
        <v>1633</v>
      </c>
      <c r="F109" s="215" t="s">
        <v>1634</v>
      </c>
      <c r="G109" s="216" t="s">
        <v>865</v>
      </c>
      <c r="H109" s="217">
        <v>117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159</v>
      </c>
      <c r="AT109" s="224" t="s">
        <v>154</v>
      </c>
      <c r="AU109" s="224" t="s">
        <v>81</v>
      </c>
      <c r="AY109" s="18" t="s">
        <v>152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159</v>
      </c>
      <c r="BM109" s="224" t="s">
        <v>659</v>
      </c>
    </row>
    <row r="110" s="2" customFormat="1" ht="14.4" customHeight="1">
      <c r="A110" s="39"/>
      <c r="B110" s="40"/>
      <c r="C110" s="213" t="s">
        <v>246</v>
      </c>
      <c r="D110" s="213" t="s">
        <v>154</v>
      </c>
      <c r="E110" s="214" t="s">
        <v>1635</v>
      </c>
      <c r="F110" s="215" t="s">
        <v>1636</v>
      </c>
      <c r="G110" s="216" t="s">
        <v>749</v>
      </c>
      <c r="H110" s="217">
        <v>12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159</v>
      </c>
      <c r="AT110" s="224" t="s">
        <v>154</v>
      </c>
      <c r="AU110" s="224" t="s">
        <v>81</v>
      </c>
      <c r="AY110" s="18" t="s">
        <v>152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159</v>
      </c>
      <c r="BM110" s="224" t="s">
        <v>668</v>
      </c>
    </row>
    <row r="111" s="2" customFormat="1" ht="14.4" customHeight="1">
      <c r="A111" s="39"/>
      <c r="B111" s="40"/>
      <c r="C111" s="213" t="s">
        <v>7</v>
      </c>
      <c r="D111" s="213" t="s">
        <v>154</v>
      </c>
      <c r="E111" s="214" t="s">
        <v>1637</v>
      </c>
      <c r="F111" s="215" t="s">
        <v>1638</v>
      </c>
      <c r="G111" s="216" t="s">
        <v>311</v>
      </c>
      <c r="H111" s="217">
        <v>1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159</v>
      </c>
      <c r="AT111" s="224" t="s">
        <v>154</v>
      </c>
      <c r="AU111" s="224" t="s">
        <v>81</v>
      </c>
      <c r="AY111" s="18" t="s">
        <v>152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159</v>
      </c>
      <c r="BM111" s="224" t="s">
        <v>676</v>
      </c>
    </row>
    <row r="112" s="2" customFormat="1" ht="14.4" customHeight="1">
      <c r="A112" s="39"/>
      <c r="B112" s="40"/>
      <c r="C112" s="213" t="s">
        <v>259</v>
      </c>
      <c r="D112" s="213" t="s">
        <v>154</v>
      </c>
      <c r="E112" s="214" t="s">
        <v>1639</v>
      </c>
      <c r="F112" s="215" t="s">
        <v>1640</v>
      </c>
      <c r="G112" s="216" t="s">
        <v>311</v>
      </c>
      <c r="H112" s="217">
        <v>70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159</v>
      </c>
      <c r="AT112" s="224" t="s">
        <v>154</v>
      </c>
      <c r="AU112" s="224" t="s">
        <v>81</v>
      </c>
      <c r="AY112" s="18" t="s">
        <v>152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159</v>
      </c>
      <c r="BM112" s="224" t="s">
        <v>684</v>
      </c>
    </row>
    <row r="113" s="2" customFormat="1" ht="14.4" customHeight="1">
      <c r="A113" s="39"/>
      <c r="B113" s="40"/>
      <c r="C113" s="213" t="s">
        <v>266</v>
      </c>
      <c r="D113" s="213" t="s">
        <v>154</v>
      </c>
      <c r="E113" s="214" t="s">
        <v>1641</v>
      </c>
      <c r="F113" s="215" t="s">
        <v>1642</v>
      </c>
      <c r="G113" s="216" t="s">
        <v>749</v>
      </c>
      <c r="H113" s="217">
        <v>2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159</v>
      </c>
      <c r="AT113" s="224" t="s">
        <v>154</v>
      </c>
      <c r="AU113" s="224" t="s">
        <v>81</v>
      </c>
      <c r="AY113" s="18" t="s">
        <v>152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159</v>
      </c>
      <c r="BM113" s="224" t="s">
        <v>693</v>
      </c>
    </row>
    <row r="114" s="2" customFormat="1" ht="14.4" customHeight="1">
      <c r="A114" s="39"/>
      <c r="B114" s="40"/>
      <c r="C114" s="213" t="s">
        <v>271</v>
      </c>
      <c r="D114" s="213" t="s">
        <v>154</v>
      </c>
      <c r="E114" s="214" t="s">
        <v>1643</v>
      </c>
      <c r="F114" s="215" t="s">
        <v>1644</v>
      </c>
      <c r="G114" s="216" t="s">
        <v>280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159</v>
      </c>
      <c r="AT114" s="224" t="s">
        <v>154</v>
      </c>
      <c r="AU114" s="224" t="s">
        <v>81</v>
      </c>
      <c r="AY114" s="18" t="s">
        <v>152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159</v>
      </c>
      <c r="BM114" s="224" t="s">
        <v>701</v>
      </c>
    </row>
    <row r="115" s="2" customFormat="1" ht="14.4" customHeight="1">
      <c r="A115" s="39"/>
      <c r="B115" s="40"/>
      <c r="C115" s="213" t="s">
        <v>277</v>
      </c>
      <c r="D115" s="213" t="s">
        <v>154</v>
      </c>
      <c r="E115" s="214" t="s">
        <v>1645</v>
      </c>
      <c r="F115" s="215" t="s">
        <v>797</v>
      </c>
      <c r="G115" s="216" t="s">
        <v>280</v>
      </c>
      <c r="H115" s="217">
        <v>2.5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159</v>
      </c>
      <c r="AT115" s="224" t="s">
        <v>154</v>
      </c>
      <c r="AU115" s="224" t="s">
        <v>81</v>
      </c>
      <c r="AY115" s="18" t="s">
        <v>152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159</v>
      </c>
      <c r="BM115" s="224" t="s">
        <v>707</v>
      </c>
    </row>
    <row r="116" s="2" customFormat="1" ht="14.4" customHeight="1">
      <c r="A116" s="39"/>
      <c r="B116" s="40"/>
      <c r="C116" s="213" t="s">
        <v>290</v>
      </c>
      <c r="D116" s="213" t="s">
        <v>154</v>
      </c>
      <c r="E116" s="214" t="s">
        <v>1646</v>
      </c>
      <c r="F116" s="215" t="s">
        <v>809</v>
      </c>
      <c r="G116" s="216" t="s">
        <v>252</v>
      </c>
      <c r="H116" s="217">
        <v>0.59999999999999998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159</v>
      </c>
      <c r="AT116" s="224" t="s">
        <v>154</v>
      </c>
      <c r="AU116" s="224" t="s">
        <v>81</v>
      </c>
      <c r="AY116" s="18" t="s">
        <v>152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159</v>
      </c>
      <c r="BM116" s="224" t="s">
        <v>720</v>
      </c>
    </row>
    <row r="117" s="2" customFormat="1" ht="14.4" customHeight="1">
      <c r="A117" s="39"/>
      <c r="B117" s="40"/>
      <c r="C117" s="213" t="s">
        <v>295</v>
      </c>
      <c r="D117" s="213" t="s">
        <v>154</v>
      </c>
      <c r="E117" s="214" t="s">
        <v>1647</v>
      </c>
      <c r="F117" s="215" t="s">
        <v>1648</v>
      </c>
      <c r="G117" s="216" t="s">
        <v>749</v>
      </c>
      <c r="H117" s="217">
        <v>1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159</v>
      </c>
      <c r="AT117" s="224" t="s">
        <v>154</v>
      </c>
      <c r="AU117" s="224" t="s">
        <v>81</v>
      </c>
      <c r="AY117" s="18" t="s">
        <v>152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159</v>
      </c>
      <c r="BM117" s="224" t="s">
        <v>728</v>
      </c>
    </row>
    <row r="118" s="2" customFormat="1" ht="14.4" customHeight="1">
      <c r="A118" s="39"/>
      <c r="B118" s="40"/>
      <c r="C118" s="213" t="s">
        <v>300</v>
      </c>
      <c r="D118" s="213" t="s">
        <v>154</v>
      </c>
      <c r="E118" s="214" t="s">
        <v>1649</v>
      </c>
      <c r="F118" s="215" t="s">
        <v>1650</v>
      </c>
      <c r="G118" s="216" t="s">
        <v>749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159</v>
      </c>
      <c r="AT118" s="224" t="s">
        <v>154</v>
      </c>
      <c r="AU118" s="224" t="s">
        <v>81</v>
      </c>
      <c r="AY118" s="18" t="s">
        <v>152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159</v>
      </c>
      <c r="BM118" s="224" t="s">
        <v>1358</v>
      </c>
    </row>
    <row r="119" s="2" customFormat="1" ht="14.4" customHeight="1">
      <c r="A119" s="39"/>
      <c r="B119" s="40"/>
      <c r="C119" s="213" t="s">
        <v>308</v>
      </c>
      <c r="D119" s="213" t="s">
        <v>154</v>
      </c>
      <c r="E119" s="214" t="s">
        <v>1651</v>
      </c>
      <c r="F119" s="215" t="s">
        <v>1652</v>
      </c>
      <c r="G119" s="216" t="s">
        <v>749</v>
      </c>
      <c r="H119" s="217">
        <v>1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159</v>
      </c>
      <c r="AT119" s="224" t="s">
        <v>154</v>
      </c>
      <c r="AU119" s="224" t="s">
        <v>81</v>
      </c>
      <c r="AY119" s="18" t="s">
        <v>152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159</v>
      </c>
      <c r="BM119" s="224" t="s">
        <v>1363</v>
      </c>
    </row>
    <row r="120" s="2" customFormat="1" ht="14.4" customHeight="1">
      <c r="A120" s="39"/>
      <c r="B120" s="40"/>
      <c r="C120" s="213" t="s">
        <v>314</v>
      </c>
      <c r="D120" s="213" t="s">
        <v>154</v>
      </c>
      <c r="E120" s="214" t="s">
        <v>1653</v>
      </c>
      <c r="F120" s="215" t="s">
        <v>1654</v>
      </c>
      <c r="G120" s="216" t="s">
        <v>311</v>
      </c>
      <c r="H120" s="217">
        <v>9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159</v>
      </c>
      <c r="AT120" s="224" t="s">
        <v>154</v>
      </c>
      <c r="AU120" s="224" t="s">
        <v>81</v>
      </c>
      <c r="AY120" s="18" t="s">
        <v>152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159</v>
      </c>
      <c r="BM120" s="224" t="s">
        <v>1373</v>
      </c>
    </row>
    <row r="121" s="2" customFormat="1" ht="14.4" customHeight="1">
      <c r="A121" s="39"/>
      <c r="B121" s="40"/>
      <c r="C121" s="213" t="s">
        <v>320</v>
      </c>
      <c r="D121" s="213" t="s">
        <v>154</v>
      </c>
      <c r="E121" s="214" t="s">
        <v>1655</v>
      </c>
      <c r="F121" s="215" t="s">
        <v>1656</v>
      </c>
      <c r="G121" s="216" t="s">
        <v>311</v>
      </c>
      <c r="H121" s="217">
        <v>50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159</v>
      </c>
      <c r="AT121" s="224" t="s">
        <v>154</v>
      </c>
      <c r="AU121" s="224" t="s">
        <v>81</v>
      </c>
      <c r="AY121" s="18" t="s">
        <v>152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159</v>
      </c>
      <c r="BM121" s="224" t="s">
        <v>1377</v>
      </c>
    </row>
    <row r="122" s="2" customFormat="1" ht="14.4" customHeight="1">
      <c r="A122" s="39"/>
      <c r="B122" s="40"/>
      <c r="C122" s="213" t="s">
        <v>325</v>
      </c>
      <c r="D122" s="213" t="s">
        <v>154</v>
      </c>
      <c r="E122" s="214" t="s">
        <v>1657</v>
      </c>
      <c r="F122" s="215" t="s">
        <v>1658</v>
      </c>
      <c r="G122" s="216" t="s">
        <v>749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159</v>
      </c>
      <c r="AT122" s="224" t="s">
        <v>154</v>
      </c>
      <c r="AU122" s="224" t="s">
        <v>81</v>
      </c>
      <c r="AY122" s="18" t="s">
        <v>152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159</v>
      </c>
      <c r="BM122" s="224" t="s">
        <v>1382</v>
      </c>
    </row>
    <row r="123" s="2" customFormat="1" ht="14.4" customHeight="1">
      <c r="A123" s="39"/>
      <c r="B123" s="40"/>
      <c r="C123" s="213" t="s">
        <v>330</v>
      </c>
      <c r="D123" s="213" t="s">
        <v>154</v>
      </c>
      <c r="E123" s="214" t="s">
        <v>1659</v>
      </c>
      <c r="F123" s="215" t="s">
        <v>1660</v>
      </c>
      <c r="G123" s="216" t="s">
        <v>749</v>
      </c>
      <c r="H123" s="217">
        <v>4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159</v>
      </c>
      <c r="AT123" s="224" t="s">
        <v>154</v>
      </c>
      <c r="AU123" s="224" t="s">
        <v>81</v>
      </c>
      <c r="AY123" s="18" t="s">
        <v>152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159</v>
      </c>
      <c r="BM123" s="224" t="s">
        <v>1390</v>
      </c>
    </row>
    <row r="124" s="2" customFormat="1" ht="14.4" customHeight="1">
      <c r="A124" s="39"/>
      <c r="B124" s="40"/>
      <c r="C124" s="213" t="s">
        <v>335</v>
      </c>
      <c r="D124" s="213" t="s">
        <v>154</v>
      </c>
      <c r="E124" s="214" t="s">
        <v>1661</v>
      </c>
      <c r="F124" s="215" t="s">
        <v>1662</v>
      </c>
      <c r="G124" s="216" t="s">
        <v>749</v>
      </c>
      <c r="H124" s="217">
        <v>3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159</v>
      </c>
      <c r="AT124" s="224" t="s">
        <v>154</v>
      </c>
      <c r="AU124" s="224" t="s">
        <v>81</v>
      </c>
      <c r="AY124" s="18" t="s">
        <v>152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159</v>
      </c>
      <c r="BM124" s="224" t="s">
        <v>1397</v>
      </c>
    </row>
    <row r="125" s="2" customFormat="1" ht="14.4" customHeight="1">
      <c r="A125" s="39"/>
      <c r="B125" s="40"/>
      <c r="C125" s="213" t="s">
        <v>340</v>
      </c>
      <c r="D125" s="213" t="s">
        <v>154</v>
      </c>
      <c r="E125" s="214" t="s">
        <v>757</v>
      </c>
      <c r="F125" s="215" t="s">
        <v>1663</v>
      </c>
      <c r="G125" s="216" t="s">
        <v>749</v>
      </c>
      <c r="H125" s="217">
        <v>2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159</v>
      </c>
      <c r="AT125" s="224" t="s">
        <v>154</v>
      </c>
      <c r="AU125" s="224" t="s">
        <v>81</v>
      </c>
      <c r="AY125" s="18" t="s">
        <v>152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159</v>
      </c>
      <c r="BM125" s="224" t="s">
        <v>1407</v>
      </c>
    </row>
    <row r="126" s="2" customFormat="1" ht="14.4" customHeight="1">
      <c r="A126" s="39"/>
      <c r="B126" s="40"/>
      <c r="C126" s="213" t="s">
        <v>344</v>
      </c>
      <c r="D126" s="213" t="s">
        <v>154</v>
      </c>
      <c r="E126" s="214" t="s">
        <v>760</v>
      </c>
      <c r="F126" s="215" t="s">
        <v>761</v>
      </c>
      <c r="G126" s="216" t="s">
        <v>749</v>
      </c>
      <c r="H126" s="217">
        <v>2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159</v>
      </c>
      <c r="AT126" s="224" t="s">
        <v>154</v>
      </c>
      <c r="AU126" s="224" t="s">
        <v>81</v>
      </c>
      <c r="AY126" s="18" t="s">
        <v>152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159</v>
      </c>
      <c r="BM126" s="224" t="s">
        <v>1415</v>
      </c>
    </row>
    <row r="127" s="2" customFormat="1" ht="14.4" customHeight="1">
      <c r="A127" s="39"/>
      <c r="B127" s="40"/>
      <c r="C127" s="213" t="s">
        <v>351</v>
      </c>
      <c r="D127" s="213" t="s">
        <v>154</v>
      </c>
      <c r="E127" s="214" t="s">
        <v>1664</v>
      </c>
      <c r="F127" s="215" t="s">
        <v>1665</v>
      </c>
      <c r="G127" s="216" t="s">
        <v>749</v>
      </c>
      <c r="H127" s="217">
        <v>2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159</v>
      </c>
      <c r="AT127" s="224" t="s">
        <v>154</v>
      </c>
      <c r="AU127" s="224" t="s">
        <v>81</v>
      </c>
      <c r="AY127" s="18" t="s">
        <v>152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159</v>
      </c>
      <c r="BM127" s="224" t="s">
        <v>1423</v>
      </c>
    </row>
    <row r="128" s="2" customFormat="1" ht="14.4" customHeight="1">
      <c r="A128" s="39"/>
      <c r="B128" s="40"/>
      <c r="C128" s="213" t="s">
        <v>358</v>
      </c>
      <c r="D128" s="213" t="s">
        <v>154</v>
      </c>
      <c r="E128" s="214" t="s">
        <v>1666</v>
      </c>
      <c r="F128" s="215" t="s">
        <v>1667</v>
      </c>
      <c r="G128" s="216" t="s">
        <v>749</v>
      </c>
      <c r="H128" s="217">
        <v>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159</v>
      </c>
      <c r="AT128" s="224" t="s">
        <v>154</v>
      </c>
      <c r="AU128" s="224" t="s">
        <v>81</v>
      </c>
      <c r="AY128" s="18" t="s">
        <v>152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159</v>
      </c>
      <c r="BM128" s="224" t="s">
        <v>1428</v>
      </c>
    </row>
    <row r="129" s="2" customFormat="1" ht="14.4" customHeight="1">
      <c r="A129" s="39"/>
      <c r="B129" s="40"/>
      <c r="C129" s="213" t="s">
        <v>363</v>
      </c>
      <c r="D129" s="213" t="s">
        <v>154</v>
      </c>
      <c r="E129" s="214" t="s">
        <v>1668</v>
      </c>
      <c r="F129" s="215" t="s">
        <v>1669</v>
      </c>
      <c r="G129" s="216" t="s">
        <v>749</v>
      </c>
      <c r="H129" s="217">
        <v>4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159</v>
      </c>
      <c r="AT129" s="224" t="s">
        <v>154</v>
      </c>
      <c r="AU129" s="224" t="s">
        <v>81</v>
      </c>
      <c r="AY129" s="18" t="s">
        <v>152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159</v>
      </c>
      <c r="BM129" s="224" t="s">
        <v>1435</v>
      </c>
    </row>
    <row r="130" s="2" customFormat="1" ht="14.4" customHeight="1">
      <c r="A130" s="39"/>
      <c r="B130" s="40"/>
      <c r="C130" s="213" t="s">
        <v>369</v>
      </c>
      <c r="D130" s="213" t="s">
        <v>154</v>
      </c>
      <c r="E130" s="214" t="s">
        <v>1670</v>
      </c>
      <c r="F130" s="215" t="s">
        <v>1671</v>
      </c>
      <c r="G130" s="216" t="s">
        <v>749</v>
      </c>
      <c r="H130" s="217">
        <v>2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159</v>
      </c>
      <c r="AT130" s="224" t="s">
        <v>154</v>
      </c>
      <c r="AU130" s="224" t="s">
        <v>81</v>
      </c>
      <c r="AY130" s="18" t="s">
        <v>152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159</v>
      </c>
      <c r="BM130" s="224" t="s">
        <v>1443</v>
      </c>
    </row>
    <row r="131" s="2" customFormat="1" ht="14.4" customHeight="1">
      <c r="A131" s="39"/>
      <c r="B131" s="40"/>
      <c r="C131" s="213" t="s">
        <v>375</v>
      </c>
      <c r="D131" s="213" t="s">
        <v>154</v>
      </c>
      <c r="E131" s="214" t="s">
        <v>1672</v>
      </c>
      <c r="F131" s="215" t="s">
        <v>1673</v>
      </c>
      <c r="G131" s="216" t="s">
        <v>311</v>
      </c>
      <c r="H131" s="217">
        <v>48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159</v>
      </c>
      <c r="AT131" s="224" t="s">
        <v>154</v>
      </c>
      <c r="AU131" s="224" t="s">
        <v>81</v>
      </c>
      <c r="AY131" s="18" t="s">
        <v>152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159</v>
      </c>
      <c r="BM131" s="224" t="s">
        <v>1456</v>
      </c>
    </row>
    <row r="132" s="2" customFormat="1" ht="14.4" customHeight="1">
      <c r="A132" s="39"/>
      <c r="B132" s="40"/>
      <c r="C132" s="213" t="s">
        <v>659</v>
      </c>
      <c r="D132" s="213" t="s">
        <v>154</v>
      </c>
      <c r="E132" s="214" t="s">
        <v>1674</v>
      </c>
      <c r="F132" s="215" t="s">
        <v>1675</v>
      </c>
      <c r="G132" s="216" t="s">
        <v>749</v>
      </c>
      <c r="H132" s="217">
        <v>24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159</v>
      </c>
      <c r="AT132" s="224" t="s">
        <v>154</v>
      </c>
      <c r="AU132" s="224" t="s">
        <v>81</v>
      </c>
      <c r="AY132" s="18" t="s">
        <v>152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159</v>
      </c>
      <c r="BM132" s="224" t="s">
        <v>1676</v>
      </c>
    </row>
    <row r="133" s="2" customFormat="1" ht="14.4" customHeight="1">
      <c r="A133" s="39"/>
      <c r="B133" s="40"/>
      <c r="C133" s="213" t="s">
        <v>663</v>
      </c>
      <c r="D133" s="213" t="s">
        <v>154</v>
      </c>
      <c r="E133" s="214" t="s">
        <v>1677</v>
      </c>
      <c r="F133" s="215" t="s">
        <v>1678</v>
      </c>
      <c r="G133" s="216" t="s">
        <v>749</v>
      </c>
      <c r="H133" s="217">
        <v>3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159</v>
      </c>
      <c r="AT133" s="224" t="s">
        <v>154</v>
      </c>
      <c r="AU133" s="224" t="s">
        <v>81</v>
      </c>
      <c r="AY133" s="18" t="s">
        <v>152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159</v>
      </c>
      <c r="BM133" s="224" t="s">
        <v>1679</v>
      </c>
    </row>
    <row r="134" s="2" customFormat="1" ht="14.4" customHeight="1">
      <c r="A134" s="39"/>
      <c r="B134" s="40"/>
      <c r="C134" s="213" t="s">
        <v>668</v>
      </c>
      <c r="D134" s="213" t="s">
        <v>154</v>
      </c>
      <c r="E134" s="214" t="s">
        <v>1680</v>
      </c>
      <c r="F134" s="215" t="s">
        <v>1681</v>
      </c>
      <c r="G134" s="216" t="s">
        <v>749</v>
      </c>
      <c r="H134" s="217">
        <v>15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159</v>
      </c>
      <c r="AT134" s="224" t="s">
        <v>154</v>
      </c>
      <c r="AU134" s="224" t="s">
        <v>81</v>
      </c>
      <c r="AY134" s="18" t="s">
        <v>152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159</v>
      </c>
      <c r="BM134" s="224" t="s">
        <v>1682</v>
      </c>
    </row>
    <row r="135" s="2" customFormat="1" ht="14.4" customHeight="1">
      <c r="A135" s="39"/>
      <c r="B135" s="40"/>
      <c r="C135" s="213" t="s">
        <v>672</v>
      </c>
      <c r="D135" s="213" t="s">
        <v>154</v>
      </c>
      <c r="E135" s="214" t="s">
        <v>1683</v>
      </c>
      <c r="F135" s="215" t="s">
        <v>1684</v>
      </c>
      <c r="G135" s="216" t="s">
        <v>311</v>
      </c>
      <c r="H135" s="217">
        <v>35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159</v>
      </c>
      <c r="AT135" s="224" t="s">
        <v>154</v>
      </c>
      <c r="AU135" s="224" t="s">
        <v>81</v>
      </c>
      <c r="AY135" s="18" t="s">
        <v>152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159</v>
      </c>
      <c r="BM135" s="224" t="s">
        <v>1685</v>
      </c>
    </row>
    <row r="136" s="2" customFormat="1" ht="14.4" customHeight="1">
      <c r="A136" s="39"/>
      <c r="B136" s="40"/>
      <c r="C136" s="213" t="s">
        <v>676</v>
      </c>
      <c r="D136" s="213" t="s">
        <v>154</v>
      </c>
      <c r="E136" s="214" t="s">
        <v>1686</v>
      </c>
      <c r="F136" s="215" t="s">
        <v>1687</v>
      </c>
      <c r="G136" s="216" t="s">
        <v>311</v>
      </c>
      <c r="H136" s="217">
        <v>146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159</v>
      </c>
      <c r="AT136" s="224" t="s">
        <v>154</v>
      </c>
      <c r="AU136" s="224" t="s">
        <v>81</v>
      </c>
      <c r="AY136" s="18" t="s">
        <v>152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159</v>
      </c>
      <c r="BM136" s="224" t="s">
        <v>1688</v>
      </c>
    </row>
    <row r="137" s="2" customFormat="1" ht="14.4" customHeight="1">
      <c r="A137" s="39"/>
      <c r="B137" s="40"/>
      <c r="C137" s="213" t="s">
        <v>680</v>
      </c>
      <c r="D137" s="213" t="s">
        <v>154</v>
      </c>
      <c r="E137" s="214" t="s">
        <v>1689</v>
      </c>
      <c r="F137" s="215" t="s">
        <v>1690</v>
      </c>
      <c r="G137" s="216" t="s">
        <v>311</v>
      </c>
      <c r="H137" s="217">
        <v>6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159</v>
      </c>
      <c r="AT137" s="224" t="s">
        <v>154</v>
      </c>
      <c r="AU137" s="224" t="s">
        <v>81</v>
      </c>
      <c r="AY137" s="18" t="s">
        <v>152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159</v>
      </c>
      <c r="BM137" s="224" t="s">
        <v>1691</v>
      </c>
    </row>
    <row r="138" s="2" customFormat="1" ht="14.4" customHeight="1">
      <c r="A138" s="39"/>
      <c r="B138" s="40"/>
      <c r="C138" s="213" t="s">
        <v>684</v>
      </c>
      <c r="D138" s="213" t="s">
        <v>154</v>
      </c>
      <c r="E138" s="214" t="s">
        <v>812</v>
      </c>
      <c r="F138" s="215" t="s">
        <v>1692</v>
      </c>
      <c r="G138" s="216" t="s">
        <v>311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159</v>
      </c>
      <c r="AT138" s="224" t="s">
        <v>154</v>
      </c>
      <c r="AU138" s="224" t="s">
        <v>81</v>
      </c>
      <c r="AY138" s="18" t="s">
        <v>152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159</v>
      </c>
      <c r="BM138" s="224" t="s">
        <v>1693</v>
      </c>
    </row>
    <row r="139" s="2" customFormat="1" ht="14.4" customHeight="1">
      <c r="A139" s="39"/>
      <c r="B139" s="40"/>
      <c r="C139" s="213" t="s">
        <v>688</v>
      </c>
      <c r="D139" s="213" t="s">
        <v>154</v>
      </c>
      <c r="E139" s="214" t="s">
        <v>1694</v>
      </c>
      <c r="F139" s="215" t="s">
        <v>1695</v>
      </c>
      <c r="G139" s="216" t="s">
        <v>311</v>
      </c>
      <c r="H139" s="217">
        <v>117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159</v>
      </c>
      <c r="AT139" s="224" t="s">
        <v>154</v>
      </c>
      <c r="AU139" s="224" t="s">
        <v>81</v>
      </c>
      <c r="AY139" s="18" t="s">
        <v>152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159</v>
      </c>
      <c r="BM139" s="224" t="s">
        <v>1696</v>
      </c>
    </row>
    <row r="140" s="2" customFormat="1" ht="14.4" customHeight="1">
      <c r="A140" s="39"/>
      <c r="B140" s="40"/>
      <c r="C140" s="213" t="s">
        <v>693</v>
      </c>
      <c r="D140" s="213" t="s">
        <v>154</v>
      </c>
      <c r="E140" s="214" t="s">
        <v>799</v>
      </c>
      <c r="F140" s="215" t="s">
        <v>1697</v>
      </c>
      <c r="G140" s="216" t="s">
        <v>311</v>
      </c>
      <c r="H140" s="217">
        <v>108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159</v>
      </c>
      <c r="AT140" s="224" t="s">
        <v>154</v>
      </c>
      <c r="AU140" s="224" t="s">
        <v>81</v>
      </c>
      <c r="AY140" s="18" t="s">
        <v>152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159</v>
      </c>
      <c r="BM140" s="224" t="s">
        <v>1698</v>
      </c>
    </row>
    <row r="141" s="2" customFormat="1" ht="14.4" customHeight="1">
      <c r="A141" s="39"/>
      <c r="B141" s="40"/>
      <c r="C141" s="213" t="s">
        <v>697</v>
      </c>
      <c r="D141" s="213" t="s">
        <v>154</v>
      </c>
      <c r="E141" s="214" t="s">
        <v>790</v>
      </c>
      <c r="F141" s="215" t="s">
        <v>1699</v>
      </c>
      <c r="G141" s="216" t="s">
        <v>311</v>
      </c>
      <c r="H141" s="217">
        <v>149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159</v>
      </c>
      <c r="AT141" s="224" t="s">
        <v>154</v>
      </c>
      <c r="AU141" s="224" t="s">
        <v>81</v>
      </c>
      <c r="AY141" s="18" t="s">
        <v>152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159</v>
      </c>
      <c r="BM141" s="224" t="s">
        <v>1700</v>
      </c>
    </row>
    <row r="142" s="2" customFormat="1" ht="14.4" customHeight="1">
      <c r="A142" s="39"/>
      <c r="B142" s="40"/>
      <c r="C142" s="213" t="s">
        <v>701</v>
      </c>
      <c r="D142" s="213" t="s">
        <v>154</v>
      </c>
      <c r="E142" s="214" t="s">
        <v>1701</v>
      </c>
      <c r="F142" s="215" t="s">
        <v>791</v>
      </c>
      <c r="G142" s="216" t="s">
        <v>311</v>
      </c>
      <c r="H142" s="217">
        <v>231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159</v>
      </c>
      <c r="AT142" s="224" t="s">
        <v>154</v>
      </c>
      <c r="AU142" s="224" t="s">
        <v>81</v>
      </c>
      <c r="AY142" s="18" t="s">
        <v>152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159</v>
      </c>
      <c r="BM142" s="224" t="s">
        <v>1702</v>
      </c>
    </row>
    <row r="143" s="2" customFormat="1" ht="14.4" customHeight="1">
      <c r="A143" s="39"/>
      <c r="B143" s="40"/>
      <c r="C143" s="213" t="s">
        <v>705</v>
      </c>
      <c r="D143" s="213" t="s">
        <v>154</v>
      </c>
      <c r="E143" s="214" t="s">
        <v>1703</v>
      </c>
      <c r="F143" s="215" t="s">
        <v>1704</v>
      </c>
      <c r="G143" s="216" t="s">
        <v>311</v>
      </c>
      <c r="H143" s="217">
        <v>25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159</v>
      </c>
      <c r="AT143" s="224" t="s">
        <v>154</v>
      </c>
      <c r="AU143" s="224" t="s">
        <v>81</v>
      </c>
      <c r="AY143" s="18" t="s">
        <v>152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159</v>
      </c>
      <c r="BM143" s="224" t="s">
        <v>1705</v>
      </c>
    </row>
    <row r="144" s="2" customFormat="1" ht="14.4" customHeight="1">
      <c r="A144" s="39"/>
      <c r="B144" s="40"/>
      <c r="C144" s="213" t="s">
        <v>707</v>
      </c>
      <c r="D144" s="213" t="s">
        <v>154</v>
      </c>
      <c r="E144" s="214" t="s">
        <v>1706</v>
      </c>
      <c r="F144" s="215" t="s">
        <v>1707</v>
      </c>
      <c r="G144" s="216" t="s">
        <v>311</v>
      </c>
      <c r="H144" s="217">
        <v>28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159</v>
      </c>
      <c r="AT144" s="224" t="s">
        <v>154</v>
      </c>
      <c r="AU144" s="224" t="s">
        <v>81</v>
      </c>
      <c r="AY144" s="18" t="s">
        <v>152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159</v>
      </c>
      <c r="BM144" s="224" t="s">
        <v>1708</v>
      </c>
    </row>
    <row r="145" s="2" customFormat="1" ht="14.4" customHeight="1">
      <c r="A145" s="39"/>
      <c r="B145" s="40"/>
      <c r="C145" s="213" t="s">
        <v>714</v>
      </c>
      <c r="D145" s="213" t="s">
        <v>154</v>
      </c>
      <c r="E145" s="214" t="s">
        <v>1709</v>
      </c>
      <c r="F145" s="215" t="s">
        <v>806</v>
      </c>
      <c r="G145" s="216" t="s">
        <v>311</v>
      </c>
      <c r="H145" s="217">
        <v>7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159</v>
      </c>
      <c r="AT145" s="224" t="s">
        <v>154</v>
      </c>
      <c r="AU145" s="224" t="s">
        <v>81</v>
      </c>
      <c r="AY145" s="18" t="s">
        <v>152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159</v>
      </c>
      <c r="BM145" s="224" t="s">
        <v>1710</v>
      </c>
    </row>
    <row r="146" s="2" customFormat="1" ht="14.4" customHeight="1">
      <c r="A146" s="39"/>
      <c r="B146" s="40"/>
      <c r="C146" s="213" t="s">
        <v>720</v>
      </c>
      <c r="D146" s="213" t="s">
        <v>154</v>
      </c>
      <c r="E146" s="214" t="s">
        <v>815</v>
      </c>
      <c r="F146" s="215" t="s">
        <v>1711</v>
      </c>
      <c r="G146" s="216" t="s">
        <v>749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159</v>
      </c>
      <c r="AT146" s="224" t="s">
        <v>154</v>
      </c>
      <c r="AU146" s="224" t="s">
        <v>81</v>
      </c>
      <c r="AY146" s="18" t="s">
        <v>152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159</v>
      </c>
      <c r="BM146" s="224" t="s">
        <v>1712</v>
      </c>
    </row>
    <row r="147" s="2" customFormat="1" ht="14.4" customHeight="1">
      <c r="A147" s="39"/>
      <c r="B147" s="40"/>
      <c r="C147" s="213" t="s">
        <v>724</v>
      </c>
      <c r="D147" s="213" t="s">
        <v>154</v>
      </c>
      <c r="E147" s="214" t="s">
        <v>1713</v>
      </c>
      <c r="F147" s="215" t="s">
        <v>816</v>
      </c>
      <c r="G147" s="216" t="s">
        <v>311</v>
      </c>
      <c r="H147" s="217">
        <v>146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159</v>
      </c>
      <c r="AT147" s="224" t="s">
        <v>154</v>
      </c>
      <c r="AU147" s="224" t="s">
        <v>81</v>
      </c>
      <c r="AY147" s="18" t="s">
        <v>152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159</v>
      </c>
      <c r="BM147" s="224" t="s">
        <v>1714</v>
      </c>
    </row>
    <row r="148" s="2" customFormat="1" ht="14.4" customHeight="1">
      <c r="A148" s="39"/>
      <c r="B148" s="40"/>
      <c r="C148" s="213" t="s">
        <v>728</v>
      </c>
      <c r="D148" s="213" t="s">
        <v>154</v>
      </c>
      <c r="E148" s="214" t="s">
        <v>1715</v>
      </c>
      <c r="F148" s="215" t="s">
        <v>1716</v>
      </c>
      <c r="G148" s="216" t="s">
        <v>311</v>
      </c>
      <c r="H148" s="217">
        <v>6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159</v>
      </c>
      <c r="AT148" s="224" t="s">
        <v>154</v>
      </c>
      <c r="AU148" s="224" t="s">
        <v>81</v>
      </c>
      <c r="AY148" s="18" t="s">
        <v>152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159</v>
      </c>
      <c r="BM148" s="224" t="s">
        <v>1717</v>
      </c>
    </row>
    <row r="149" s="2" customFormat="1" ht="14.4" customHeight="1">
      <c r="A149" s="39"/>
      <c r="B149" s="40"/>
      <c r="C149" s="213" t="s">
        <v>735</v>
      </c>
      <c r="D149" s="213" t="s">
        <v>154</v>
      </c>
      <c r="E149" s="214" t="s">
        <v>822</v>
      </c>
      <c r="F149" s="215" t="s">
        <v>1718</v>
      </c>
      <c r="G149" s="216" t="s">
        <v>311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159</v>
      </c>
      <c r="AT149" s="224" t="s">
        <v>154</v>
      </c>
      <c r="AU149" s="224" t="s">
        <v>81</v>
      </c>
      <c r="AY149" s="18" t="s">
        <v>152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159</v>
      </c>
      <c r="BM149" s="224" t="s">
        <v>1719</v>
      </c>
    </row>
    <row r="150" s="2" customFormat="1" ht="14.4" customHeight="1">
      <c r="A150" s="39"/>
      <c r="B150" s="40"/>
      <c r="C150" s="213" t="s">
        <v>1358</v>
      </c>
      <c r="D150" s="213" t="s">
        <v>154</v>
      </c>
      <c r="E150" s="214" t="s">
        <v>1720</v>
      </c>
      <c r="F150" s="215" t="s">
        <v>1721</v>
      </c>
      <c r="G150" s="216" t="s">
        <v>311</v>
      </c>
      <c r="H150" s="217">
        <v>41.5</v>
      </c>
      <c r="I150" s="218"/>
      <c r="J150" s="219">
        <f>ROUND(I150*H150,2)</f>
        <v>0</v>
      </c>
      <c r="K150" s="215" t="s">
        <v>158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0.0060899999999999999</v>
      </c>
      <c r="R150" s="222">
        <f>Q150*H150</f>
        <v>0.25273499999999999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159</v>
      </c>
      <c r="AT150" s="224" t="s">
        <v>154</v>
      </c>
      <c r="AU150" s="224" t="s">
        <v>81</v>
      </c>
      <c r="AY150" s="18" t="s">
        <v>152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159</v>
      </c>
      <c r="BM150" s="224" t="s">
        <v>1722</v>
      </c>
    </row>
    <row r="151" s="2" customFormat="1">
      <c r="A151" s="39"/>
      <c r="B151" s="40"/>
      <c r="C151" s="41"/>
      <c r="D151" s="226" t="s">
        <v>161</v>
      </c>
      <c r="E151" s="41"/>
      <c r="F151" s="227" t="s">
        <v>1723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161</v>
      </c>
      <c r="AU151" s="18" t="s">
        <v>81</v>
      </c>
    </row>
    <row r="152" s="2" customFormat="1">
      <c r="A152" s="39"/>
      <c r="B152" s="40"/>
      <c r="C152" s="41"/>
      <c r="D152" s="226" t="s">
        <v>163</v>
      </c>
      <c r="E152" s="41"/>
      <c r="F152" s="227" t="s">
        <v>1724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163</v>
      </c>
      <c r="AU152" s="18" t="s">
        <v>81</v>
      </c>
    </row>
    <row r="153" s="2" customFormat="1" ht="14.4" customHeight="1">
      <c r="A153" s="39"/>
      <c r="B153" s="40"/>
      <c r="C153" s="213" t="s">
        <v>1360</v>
      </c>
      <c r="D153" s="213" t="s">
        <v>154</v>
      </c>
      <c r="E153" s="214" t="s">
        <v>818</v>
      </c>
      <c r="F153" s="215" t="s">
        <v>823</v>
      </c>
      <c r="G153" s="216" t="s">
        <v>1533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159</v>
      </c>
      <c r="AT153" s="224" t="s">
        <v>154</v>
      </c>
      <c r="AU153" s="224" t="s">
        <v>81</v>
      </c>
      <c r="AY153" s="18" t="s">
        <v>152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159</v>
      </c>
      <c r="BM153" s="224" t="s">
        <v>1725</v>
      </c>
    </row>
    <row r="154" s="2" customFormat="1" ht="24.15" customHeight="1">
      <c r="A154" s="39"/>
      <c r="B154" s="40"/>
      <c r="C154" s="213" t="s">
        <v>1363</v>
      </c>
      <c r="D154" s="213" t="s">
        <v>154</v>
      </c>
      <c r="E154" s="214" t="s">
        <v>1726</v>
      </c>
      <c r="F154" s="215" t="s">
        <v>1727</v>
      </c>
      <c r="G154" s="216" t="s">
        <v>252</v>
      </c>
      <c r="H154" s="217">
        <v>5.2400000000000002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159</v>
      </c>
      <c r="AT154" s="224" t="s">
        <v>154</v>
      </c>
      <c r="AU154" s="224" t="s">
        <v>81</v>
      </c>
      <c r="AY154" s="18" t="s">
        <v>152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159</v>
      </c>
      <c r="BM154" s="224" t="s">
        <v>1728</v>
      </c>
    </row>
    <row r="155" s="2" customFormat="1" ht="14.4" customHeight="1">
      <c r="A155" s="39"/>
      <c r="B155" s="40"/>
      <c r="C155" s="213" t="s">
        <v>1369</v>
      </c>
      <c r="D155" s="213" t="s">
        <v>154</v>
      </c>
      <c r="E155" s="214" t="s">
        <v>825</v>
      </c>
      <c r="F155" s="215" t="s">
        <v>826</v>
      </c>
      <c r="G155" s="216" t="s">
        <v>749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159</v>
      </c>
      <c r="AT155" s="224" t="s">
        <v>154</v>
      </c>
      <c r="AU155" s="224" t="s">
        <v>81</v>
      </c>
      <c r="AY155" s="18" t="s">
        <v>152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159</v>
      </c>
      <c r="BM155" s="224" t="s">
        <v>1729</v>
      </c>
    </row>
    <row r="156" s="2" customFormat="1" ht="14.4" customHeight="1">
      <c r="A156" s="39"/>
      <c r="B156" s="40"/>
      <c r="C156" s="213" t="s">
        <v>1373</v>
      </c>
      <c r="D156" s="213" t="s">
        <v>154</v>
      </c>
      <c r="E156" s="214" t="s">
        <v>828</v>
      </c>
      <c r="F156" s="215" t="s">
        <v>1730</v>
      </c>
      <c r="G156" s="216" t="s">
        <v>1533</v>
      </c>
      <c r="H156" s="217">
        <v>1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159</v>
      </c>
      <c r="AT156" s="224" t="s">
        <v>154</v>
      </c>
      <c r="AU156" s="224" t="s">
        <v>81</v>
      </c>
      <c r="AY156" s="18" t="s">
        <v>152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159</v>
      </c>
      <c r="BM156" s="224" t="s">
        <v>1731</v>
      </c>
    </row>
    <row r="157" s="2" customFormat="1" ht="14.4" customHeight="1">
      <c r="A157" s="39"/>
      <c r="B157" s="40"/>
      <c r="C157" s="213" t="s">
        <v>1375</v>
      </c>
      <c r="D157" s="213" t="s">
        <v>154</v>
      </c>
      <c r="E157" s="214" t="s">
        <v>831</v>
      </c>
      <c r="F157" s="215" t="s">
        <v>832</v>
      </c>
      <c r="G157" s="216" t="s">
        <v>749</v>
      </c>
      <c r="H157" s="217">
        <v>1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159</v>
      </c>
      <c r="AT157" s="224" t="s">
        <v>154</v>
      </c>
      <c r="AU157" s="224" t="s">
        <v>81</v>
      </c>
      <c r="AY157" s="18" t="s">
        <v>152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159</v>
      </c>
      <c r="BM157" s="224" t="s">
        <v>1732</v>
      </c>
    </row>
    <row r="158" s="12" customFormat="1" ht="22.8" customHeight="1">
      <c r="A158" s="12"/>
      <c r="B158" s="197"/>
      <c r="C158" s="198"/>
      <c r="D158" s="199" t="s">
        <v>71</v>
      </c>
      <c r="E158" s="211" t="s">
        <v>1733</v>
      </c>
      <c r="F158" s="211" t="s">
        <v>1734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SUM(P159:P169)</f>
        <v>0</v>
      </c>
      <c r="Q158" s="205"/>
      <c r="R158" s="206">
        <f>SUM(R159:R169)</f>
        <v>0</v>
      </c>
      <c r="S158" s="205"/>
      <c r="T158" s="207">
        <f>SUM(T159:T169)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169</v>
      </c>
      <c r="AT158" s="209" t="s">
        <v>71</v>
      </c>
      <c r="AU158" s="209" t="s">
        <v>79</v>
      </c>
      <c r="AY158" s="208" t="s">
        <v>152</v>
      </c>
      <c r="BK158" s="210">
        <f>SUM(BK159:BK169)</f>
        <v>0</v>
      </c>
    </row>
    <row r="159" s="2" customFormat="1" ht="14.4" customHeight="1">
      <c r="A159" s="39"/>
      <c r="B159" s="40"/>
      <c r="C159" s="213" t="s">
        <v>1377</v>
      </c>
      <c r="D159" s="213" t="s">
        <v>154</v>
      </c>
      <c r="E159" s="214" t="s">
        <v>1735</v>
      </c>
      <c r="F159" s="215" t="s">
        <v>1736</v>
      </c>
      <c r="G159" s="216" t="s">
        <v>311</v>
      </c>
      <c r="H159" s="217">
        <v>40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43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1373</v>
      </c>
      <c r="AT159" s="224" t="s">
        <v>154</v>
      </c>
      <c r="AU159" s="224" t="s">
        <v>81</v>
      </c>
      <c r="AY159" s="18" t="s">
        <v>152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1373</v>
      </c>
      <c r="BM159" s="224" t="s">
        <v>1737</v>
      </c>
    </row>
    <row r="160" s="2" customFormat="1" ht="14.4" customHeight="1">
      <c r="A160" s="39"/>
      <c r="B160" s="40"/>
      <c r="C160" s="213" t="s">
        <v>1379</v>
      </c>
      <c r="D160" s="213" t="s">
        <v>154</v>
      </c>
      <c r="E160" s="214" t="s">
        <v>1738</v>
      </c>
      <c r="F160" s="215" t="s">
        <v>1739</v>
      </c>
      <c r="G160" s="216" t="s">
        <v>311</v>
      </c>
      <c r="H160" s="217">
        <v>40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1373</v>
      </c>
      <c r="AT160" s="224" t="s">
        <v>154</v>
      </c>
      <c r="AU160" s="224" t="s">
        <v>81</v>
      </c>
      <c r="AY160" s="18" t="s">
        <v>152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1373</v>
      </c>
      <c r="BM160" s="224" t="s">
        <v>1740</v>
      </c>
    </row>
    <row r="161" s="2" customFormat="1" ht="24.15" customHeight="1">
      <c r="A161" s="39"/>
      <c r="B161" s="40"/>
      <c r="C161" s="213" t="s">
        <v>1382</v>
      </c>
      <c r="D161" s="213" t="s">
        <v>154</v>
      </c>
      <c r="E161" s="214" t="s">
        <v>1741</v>
      </c>
      <c r="F161" s="215" t="s">
        <v>1742</v>
      </c>
      <c r="G161" s="216" t="s">
        <v>749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1373</v>
      </c>
      <c r="AT161" s="224" t="s">
        <v>154</v>
      </c>
      <c r="AU161" s="224" t="s">
        <v>81</v>
      </c>
      <c r="AY161" s="18" t="s">
        <v>152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1373</v>
      </c>
      <c r="BM161" s="224" t="s">
        <v>1743</v>
      </c>
    </row>
    <row r="162" s="2" customFormat="1">
      <c r="A162" s="39"/>
      <c r="B162" s="40"/>
      <c r="C162" s="41"/>
      <c r="D162" s="226" t="s">
        <v>163</v>
      </c>
      <c r="E162" s="41"/>
      <c r="F162" s="227" t="s">
        <v>1744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163</v>
      </c>
      <c r="AU162" s="18" t="s">
        <v>81</v>
      </c>
    </row>
    <row r="163" s="2" customFormat="1" ht="14.4" customHeight="1">
      <c r="A163" s="39"/>
      <c r="B163" s="40"/>
      <c r="C163" s="213" t="s">
        <v>1386</v>
      </c>
      <c r="D163" s="213" t="s">
        <v>154</v>
      </c>
      <c r="E163" s="214" t="s">
        <v>1745</v>
      </c>
      <c r="F163" s="215" t="s">
        <v>1746</v>
      </c>
      <c r="G163" s="216" t="s">
        <v>1533</v>
      </c>
      <c r="H163" s="217">
        <v>1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1373</v>
      </c>
      <c r="AT163" s="224" t="s">
        <v>154</v>
      </c>
      <c r="AU163" s="224" t="s">
        <v>81</v>
      </c>
      <c r="AY163" s="18" t="s">
        <v>152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1373</v>
      </c>
      <c r="BM163" s="224" t="s">
        <v>1747</v>
      </c>
    </row>
    <row r="164" s="2" customFormat="1" ht="14.4" customHeight="1">
      <c r="A164" s="39"/>
      <c r="B164" s="40"/>
      <c r="C164" s="213" t="s">
        <v>1390</v>
      </c>
      <c r="D164" s="213" t="s">
        <v>154</v>
      </c>
      <c r="E164" s="214" t="s">
        <v>1748</v>
      </c>
      <c r="F164" s="215" t="s">
        <v>1749</v>
      </c>
      <c r="G164" s="216" t="s">
        <v>865</v>
      </c>
      <c r="H164" s="217">
        <v>80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1373</v>
      </c>
      <c r="AT164" s="224" t="s">
        <v>154</v>
      </c>
      <c r="AU164" s="224" t="s">
        <v>81</v>
      </c>
      <c r="AY164" s="18" t="s">
        <v>152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1373</v>
      </c>
      <c r="BM164" s="224" t="s">
        <v>1750</v>
      </c>
    </row>
    <row r="165" s="2" customFormat="1" ht="14.4" customHeight="1">
      <c r="A165" s="39"/>
      <c r="B165" s="40"/>
      <c r="C165" s="213" t="s">
        <v>1395</v>
      </c>
      <c r="D165" s="213" t="s">
        <v>154</v>
      </c>
      <c r="E165" s="214" t="s">
        <v>1751</v>
      </c>
      <c r="F165" s="215" t="s">
        <v>1752</v>
      </c>
      <c r="G165" s="216" t="s">
        <v>749</v>
      </c>
      <c r="H165" s="217">
        <v>9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1373</v>
      </c>
      <c r="AT165" s="224" t="s">
        <v>154</v>
      </c>
      <c r="AU165" s="224" t="s">
        <v>81</v>
      </c>
      <c r="AY165" s="18" t="s">
        <v>152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1373</v>
      </c>
      <c r="BM165" s="224" t="s">
        <v>1753</v>
      </c>
    </row>
    <row r="166" s="2" customFormat="1" ht="14.4" customHeight="1">
      <c r="A166" s="39"/>
      <c r="B166" s="40"/>
      <c r="C166" s="213" t="s">
        <v>1397</v>
      </c>
      <c r="D166" s="213" t="s">
        <v>154</v>
      </c>
      <c r="E166" s="214" t="s">
        <v>1754</v>
      </c>
      <c r="F166" s="215" t="s">
        <v>1755</v>
      </c>
      <c r="G166" s="216" t="s">
        <v>311</v>
      </c>
      <c r="H166" s="217">
        <v>11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159</v>
      </c>
      <c r="AT166" s="224" t="s">
        <v>154</v>
      </c>
      <c r="AU166" s="224" t="s">
        <v>81</v>
      </c>
      <c r="AY166" s="18" t="s">
        <v>152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159</v>
      </c>
      <c r="BM166" s="224" t="s">
        <v>259</v>
      </c>
    </row>
    <row r="167" s="2" customFormat="1" ht="14.4" customHeight="1">
      <c r="A167" s="39"/>
      <c r="B167" s="40"/>
      <c r="C167" s="213" t="s">
        <v>1403</v>
      </c>
      <c r="D167" s="213" t="s">
        <v>154</v>
      </c>
      <c r="E167" s="214" t="s">
        <v>1756</v>
      </c>
      <c r="F167" s="215" t="s">
        <v>1757</v>
      </c>
      <c r="G167" s="216" t="s">
        <v>311</v>
      </c>
      <c r="H167" s="217">
        <v>14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159</v>
      </c>
      <c r="AT167" s="224" t="s">
        <v>154</v>
      </c>
      <c r="AU167" s="224" t="s">
        <v>81</v>
      </c>
      <c r="AY167" s="18" t="s">
        <v>152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159</v>
      </c>
      <c r="BM167" s="224" t="s">
        <v>290</v>
      </c>
    </row>
    <row r="168" s="2" customFormat="1" ht="14.4" customHeight="1">
      <c r="A168" s="39"/>
      <c r="B168" s="40"/>
      <c r="C168" s="213" t="s">
        <v>1407</v>
      </c>
      <c r="D168" s="213" t="s">
        <v>154</v>
      </c>
      <c r="E168" s="214" t="s">
        <v>1758</v>
      </c>
      <c r="F168" s="215" t="s">
        <v>1759</v>
      </c>
      <c r="G168" s="216" t="s">
        <v>749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1373</v>
      </c>
      <c r="AT168" s="224" t="s">
        <v>154</v>
      </c>
      <c r="AU168" s="224" t="s">
        <v>81</v>
      </c>
      <c r="AY168" s="18" t="s">
        <v>152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1373</v>
      </c>
      <c r="BM168" s="224" t="s">
        <v>1760</v>
      </c>
    </row>
    <row r="169" s="2" customFormat="1" ht="14.4" customHeight="1">
      <c r="A169" s="39"/>
      <c r="B169" s="40"/>
      <c r="C169" s="213" t="s">
        <v>1411</v>
      </c>
      <c r="D169" s="213" t="s">
        <v>154</v>
      </c>
      <c r="E169" s="214" t="s">
        <v>1761</v>
      </c>
      <c r="F169" s="215" t="s">
        <v>1762</v>
      </c>
      <c r="G169" s="216" t="s">
        <v>749</v>
      </c>
      <c r="H169" s="217">
        <v>1</v>
      </c>
      <c r="I169" s="218"/>
      <c r="J169" s="219">
        <f>ROUND(I169*H169,2)</f>
        <v>0</v>
      </c>
      <c r="K169" s="215" t="s">
        <v>19</v>
      </c>
      <c r="L169" s="45"/>
      <c r="M169" s="270" t="s">
        <v>19</v>
      </c>
      <c r="N169" s="271" t="s">
        <v>43</v>
      </c>
      <c r="O169" s="268"/>
      <c r="P169" s="272">
        <f>O169*H169</f>
        <v>0</v>
      </c>
      <c r="Q169" s="272">
        <v>0</v>
      </c>
      <c r="R169" s="272">
        <f>Q169*H169</f>
        <v>0</v>
      </c>
      <c r="S169" s="272">
        <v>0</v>
      </c>
      <c r="T169" s="27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1373</v>
      </c>
      <c r="AT169" s="224" t="s">
        <v>154</v>
      </c>
      <c r="AU169" s="224" t="s">
        <v>81</v>
      </c>
      <c r="AY169" s="18" t="s">
        <v>152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1373</v>
      </c>
      <c r="BM169" s="224" t="s">
        <v>1763</v>
      </c>
    </row>
    <row r="170" s="2" customFormat="1" ht="6.96" customHeight="1">
      <c r="A170" s="39"/>
      <c r="B170" s="60"/>
      <c r="C170" s="61"/>
      <c r="D170" s="61"/>
      <c r="E170" s="61"/>
      <c r="F170" s="61"/>
      <c r="G170" s="61"/>
      <c r="H170" s="61"/>
      <c r="I170" s="61"/>
      <c r="J170" s="61"/>
      <c r="K170" s="61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rZXehRKPSGNRshGE1sWVoOTymZJ7qPDRF4jaUvxYqjot42YD226z3AiHv2GuJaY3sUWJeixVv7VLuIPMxLrxXA==" hashValue="kMQb2uvHzRenMYVs7GZw2EFJFQMPLmtBkcq3vk/dZVG2zYf4l7yscbNYreb9K21v73s6zNFaYXawRguM2ubTbQ==" algorithmName="SHA-512" password="CC35"/>
  <autoFilter ref="C87:K1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Cheb, Zlatý vrch kotelna</v>
      </c>
      <c r="F7" s="143"/>
      <c r="G7" s="143"/>
      <c r="H7" s="143"/>
      <c r="L7" s="21"/>
    </row>
    <row r="8" s="1" customFormat="1" ht="12" customHeight="1">
      <c r="B8" s="21"/>
      <c r="D8" s="143" t="s">
        <v>124</v>
      </c>
      <c r="L8" s="21"/>
    </row>
    <row r="9" s="2" customFormat="1" ht="16.5" customHeight="1">
      <c r="A9" s="39"/>
      <c r="B9" s="45"/>
      <c r="C9" s="39"/>
      <c r="D9" s="39"/>
      <c r="E9" s="144" t="s">
        <v>988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1764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15. 10. 2021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Cheb, TEREA Cheb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1765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1765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ROUND((SUM(BE98:BE281)),  2)</f>
        <v>0</v>
      </c>
      <c r="G35" s="39"/>
      <c r="H35" s="39"/>
      <c r="I35" s="158">
        <v>0.20999999999999999</v>
      </c>
      <c r="J35" s="157">
        <f>ROUND(((SUM(BE98:BE281))*I35),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ROUND((SUM(BF98:BF281)),  2)</f>
        <v>0</v>
      </c>
      <c r="G36" s="39"/>
      <c r="H36" s="39"/>
      <c r="I36" s="158">
        <v>0.14999999999999999</v>
      </c>
      <c r="J36" s="157">
        <f>ROUND(((SUM(BF98:BF281))*I36),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ROUND((SUM(BG98:BG281)),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ROUND((SUM(BH98:BH281)),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ROUND((SUM(BI98:BI281)),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Cheb, Zlatý vrch kotelna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988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701 - Stavebně konstrukční řešení - Terea Cheb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15. 10. 2021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Cheb, TEREA Cheb</v>
      </c>
      <c r="G58" s="41"/>
      <c r="H58" s="41"/>
      <c r="I58" s="33" t="s">
        <v>31</v>
      </c>
      <c r="J58" s="37" t="str">
        <f>E23</f>
        <v>Ing. Zbyněk Pouzar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Zbyněk Pouzar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130</v>
      </c>
      <c r="D61" s="172"/>
      <c r="E61" s="172"/>
      <c r="F61" s="172"/>
      <c r="G61" s="172"/>
      <c r="H61" s="172"/>
      <c r="I61" s="172"/>
      <c r="J61" s="173" t="s">
        <v>131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132</v>
      </c>
    </row>
    <row r="64" s="9" customFormat="1" ht="24.96" customHeight="1">
      <c r="A64" s="9"/>
      <c r="B64" s="175"/>
      <c r="C64" s="176"/>
      <c r="D64" s="177" t="s">
        <v>133</v>
      </c>
      <c r="E64" s="178"/>
      <c r="F64" s="178"/>
      <c r="G64" s="178"/>
      <c r="H64" s="178"/>
      <c r="I64" s="178"/>
      <c r="J64" s="179">
        <f>J99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1460</v>
      </c>
      <c r="E65" s="183"/>
      <c r="F65" s="183"/>
      <c r="G65" s="183"/>
      <c r="H65" s="183"/>
      <c r="I65" s="183"/>
      <c r="J65" s="184">
        <f>J100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1461</v>
      </c>
      <c r="E66" s="183"/>
      <c r="F66" s="183"/>
      <c r="G66" s="183"/>
      <c r="H66" s="183"/>
      <c r="I66" s="183"/>
      <c r="J66" s="184">
        <f>J118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1766</v>
      </c>
      <c r="E67" s="183"/>
      <c r="F67" s="183"/>
      <c r="G67" s="183"/>
      <c r="H67" s="183"/>
      <c r="I67" s="183"/>
      <c r="J67" s="184">
        <f>J139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135</v>
      </c>
      <c r="E68" s="183"/>
      <c r="F68" s="183"/>
      <c r="G68" s="183"/>
      <c r="H68" s="183"/>
      <c r="I68" s="183"/>
      <c r="J68" s="184">
        <f>J144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136</v>
      </c>
      <c r="E69" s="183"/>
      <c r="F69" s="183"/>
      <c r="G69" s="183"/>
      <c r="H69" s="183"/>
      <c r="I69" s="183"/>
      <c r="J69" s="184">
        <f>J200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382</v>
      </c>
      <c r="E70" s="183"/>
      <c r="F70" s="183"/>
      <c r="G70" s="183"/>
      <c r="H70" s="183"/>
      <c r="I70" s="183"/>
      <c r="J70" s="184">
        <f>J216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741</v>
      </c>
      <c r="E71" s="178"/>
      <c r="F71" s="178"/>
      <c r="G71" s="178"/>
      <c r="H71" s="178"/>
      <c r="I71" s="178"/>
      <c r="J71" s="179">
        <f>J218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1767</v>
      </c>
      <c r="E72" s="183"/>
      <c r="F72" s="183"/>
      <c r="G72" s="183"/>
      <c r="H72" s="183"/>
      <c r="I72" s="183"/>
      <c r="J72" s="184">
        <f>J219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1768</v>
      </c>
      <c r="E73" s="183"/>
      <c r="F73" s="183"/>
      <c r="G73" s="183"/>
      <c r="H73" s="183"/>
      <c r="I73" s="183"/>
      <c r="J73" s="184">
        <f>J245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1769</v>
      </c>
      <c r="E74" s="183"/>
      <c r="F74" s="183"/>
      <c r="G74" s="183"/>
      <c r="H74" s="183"/>
      <c r="I74" s="183"/>
      <c r="J74" s="184">
        <f>J260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1770</v>
      </c>
      <c r="E75" s="183"/>
      <c r="F75" s="183"/>
      <c r="G75" s="183"/>
      <c r="H75" s="183"/>
      <c r="I75" s="183"/>
      <c r="J75" s="184">
        <f>J273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1771</v>
      </c>
      <c r="E76" s="183"/>
      <c r="F76" s="183"/>
      <c r="G76" s="183"/>
      <c r="H76" s="183"/>
      <c r="I76" s="183"/>
      <c r="J76" s="184">
        <f>J278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137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0" t="str">
        <f>E7</f>
        <v>Cheb, Zlatý vrch kotelna</v>
      </c>
      <c r="F86" s="33"/>
      <c r="G86" s="33"/>
      <c r="H86" s="33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124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0" t="s">
        <v>988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126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E11</f>
        <v>SO 701 - Stavebně konstrukční řešení - Terea Cheb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F14</f>
        <v>Cheb</v>
      </c>
      <c r="G92" s="41"/>
      <c r="H92" s="41"/>
      <c r="I92" s="33" t="s">
        <v>23</v>
      </c>
      <c r="J92" s="73" t="str">
        <f>IF(J14="","",J14)</f>
        <v>15. 10. 2021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E17</f>
        <v>Město Cheb, TEREA Cheb</v>
      </c>
      <c r="G94" s="41"/>
      <c r="H94" s="41"/>
      <c r="I94" s="33" t="s">
        <v>31</v>
      </c>
      <c r="J94" s="37" t="str">
        <f>E23</f>
        <v>Ing. Zbyněk Pouzar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IF(E20="","",E20)</f>
        <v>Vyplň údaj</v>
      </c>
      <c r="G95" s="41"/>
      <c r="H95" s="41"/>
      <c r="I95" s="33" t="s">
        <v>34</v>
      </c>
      <c r="J95" s="37" t="str">
        <f>E26</f>
        <v>Ing. Zbyněk Pouzar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6"/>
      <c r="B97" s="187"/>
      <c r="C97" s="188" t="s">
        <v>138</v>
      </c>
      <c r="D97" s="189" t="s">
        <v>57</v>
      </c>
      <c r="E97" s="189" t="s">
        <v>53</v>
      </c>
      <c r="F97" s="189" t="s">
        <v>54</v>
      </c>
      <c r="G97" s="189" t="s">
        <v>139</v>
      </c>
      <c r="H97" s="189" t="s">
        <v>140</v>
      </c>
      <c r="I97" s="189" t="s">
        <v>141</v>
      </c>
      <c r="J97" s="189" t="s">
        <v>131</v>
      </c>
      <c r="K97" s="190" t="s">
        <v>142</v>
      </c>
      <c r="L97" s="191"/>
      <c r="M97" s="93" t="s">
        <v>19</v>
      </c>
      <c r="N97" s="94" t="s">
        <v>42</v>
      </c>
      <c r="O97" s="94" t="s">
        <v>143</v>
      </c>
      <c r="P97" s="94" t="s">
        <v>144</v>
      </c>
      <c r="Q97" s="94" t="s">
        <v>145</v>
      </c>
      <c r="R97" s="94" t="s">
        <v>146</v>
      </c>
      <c r="S97" s="94" t="s">
        <v>147</v>
      </c>
      <c r="T97" s="95" t="s">
        <v>148</v>
      </c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</row>
    <row r="98" s="2" customFormat="1" ht="22.8" customHeight="1">
      <c r="A98" s="39"/>
      <c r="B98" s="40"/>
      <c r="C98" s="100" t="s">
        <v>149</v>
      </c>
      <c r="D98" s="41"/>
      <c r="E98" s="41"/>
      <c r="F98" s="41"/>
      <c r="G98" s="41"/>
      <c r="H98" s="41"/>
      <c r="I98" s="41"/>
      <c r="J98" s="192">
        <f>BK98</f>
        <v>0</v>
      </c>
      <c r="K98" s="41"/>
      <c r="L98" s="45"/>
      <c r="M98" s="96"/>
      <c r="N98" s="193"/>
      <c r="O98" s="97"/>
      <c r="P98" s="194">
        <f>P99+P218</f>
        <v>0</v>
      </c>
      <c r="Q98" s="97"/>
      <c r="R98" s="194">
        <f>R99+R218</f>
        <v>0</v>
      </c>
      <c r="S98" s="97"/>
      <c r="T98" s="195">
        <f>T99+T218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71</v>
      </c>
      <c r="AU98" s="18" t="s">
        <v>132</v>
      </c>
      <c r="BK98" s="196">
        <f>BK99+BK218</f>
        <v>0</v>
      </c>
    </row>
    <row r="99" s="12" customFormat="1" ht="25.92" customHeight="1">
      <c r="A99" s="12"/>
      <c r="B99" s="197"/>
      <c r="C99" s="198"/>
      <c r="D99" s="199" t="s">
        <v>71</v>
      </c>
      <c r="E99" s="200" t="s">
        <v>150</v>
      </c>
      <c r="F99" s="200" t="s">
        <v>151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P100+P118+P139+P144+P200+P216</f>
        <v>0</v>
      </c>
      <c r="Q99" s="205"/>
      <c r="R99" s="206">
        <f>R100+R118+R139+R144+R200+R216</f>
        <v>0</v>
      </c>
      <c r="S99" s="205"/>
      <c r="T99" s="207">
        <f>T100+T118+T139+T144+T200+T216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79</v>
      </c>
      <c r="AT99" s="209" t="s">
        <v>71</v>
      </c>
      <c r="AU99" s="209" t="s">
        <v>72</v>
      </c>
      <c r="AY99" s="208" t="s">
        <v>152</v>
      </c>
      <c r="BK99" s="210">
        <f>BK100+BK118+BK139+BK144+BK200+BK216</f>
        <v>0</v>
      </c>
    </row>
    <row r="100" s="12" customFormat="1" ht="22.8" customHeight="1">
      <c r="A100" s="12"/>
      <c r="B100" s="197"/>
      <c r="C100" s="198"/>
      <c r="D100" s="199" t="s">
        <v>71</v>
      </c>
      <c r="E100" s="211" t="s">
        <v>169</v>
      </c>
      <c r="F100" s="211" t="s">
        <v>1526</v>
      </c>
      <c r="G100" s="198"/>
      <c r="H100" s="198"/>
      <c r="I100" s="201"/>
      <c r="J100" s="212">
        <f>BK100</f>
        <v>0</v>
      </c>
      <c r="K100" s="198"/>
      <c r="L100" s="203"/>
      <c r="M100" s="204"/>
      <c r="N100" s="205"/>
      <c r="O100" s="205"/>
      <c r="P100" s="206">
        <f>SUM(P101:P117)</f>
        <v>0</v>
      </c>
      <c r="Q100" s="205"/>
      <c r="R100" s="206">
        <f>SUM(R101:R117)</f>
        <v>0</v>
      </c>
      <c r="S100" s="205"/>
      <c r="T100" s="207">
        <f>SUM(T101:T117)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79</v>
      </c>
      <c r="AT100" s="209" t="s">
        <v>71</v>
      </c>
      <c r="AU100" s="209" t="s">
        <v>79</v>
      </c>
      <c r="AY100" s="208" t="s">
        <v>152</v>
      </c>
      <c r="BK100" s="210">
        <f>SUM(BK101:BK117)</f>
        <v>0</v>
      </c>
    </row>
    <row r="101" s="2" customFormat="1" ht="24.15" customHeight="1">
      <c r="A101" s="39"/>
      <c r="B101" s="40"/>
      <c r="C101" s="213" t="s">
        <v>79</v>
      </c>
      <c r="D101" s="213" t="s">
        <v>154</v>
      </c>
      <c r="E101" s="214" t="s">
        <v>1772</v>
      </c>
      <c r="F101" s="215" t="s">
        <v>1773</v>
      </c>
      <c r="G101" s="216" t="s">
        <v>280</v>
      </c>
      <c r="H101" s="217">
        <v>0.34200000000000003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159</v>
      </c>
      <c r="AT101" s="224" t="s">
        <v>154</v>
      </c>
      <c r="AU101" s="224" t="s">
        <v>81</v>
      </c>
      <c r="AY101" s="18" t="s">
        <v>152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159</v>
      </c>
      <c r="BM101" s="224" t="s">
        <v>81</v>
      </c>
    </row>
    <row r="102" s="13" customFormat="1">
      <c r="A102" s="13"/>
      <c r="B102" s="231"/>
      <c r="C102" s="232"/>
      <c r="D102" s="226" t="s">
        <v>187</v>
      </c>
      <c r="E102" s="233" t="s">
        <v>19</v>
      </c>
      <c r="F102" s="234" t="s">
        <v>1774</v>
      </c>
      <c r="G102" s="232"/>
      <c r="H102" s="235">
        <v>0.34200000000000003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187</v>
      </c>
      <c r="AU102" s="241" t="s">
        <v>81</v>
      </c>
      <c r="AV102" s="13" t="s">
        <v>81</v>
      </c>
      <c r="AW102" s="13" t="s">
        <v>33</v>
      </c>
      <c r="AX102" s="13" t="s">
        <v>72</v>
      </c>
      <c r="AY102" s="241" t="s">
        <v>152</v>
      </c>
    </row>
    <row r="103" s="14" customFormat="1">
      <c r="A103" s="14"/>
      <c r="B103" s="242"/>
      <c r="C103" s="243"/>
      <c r="D103" s="226" t="s">
        <v>187</v>
      </c>
      <c r="E103" s="244" t="s">
        <v>19</v>
      </c>
      <c r="F103" s="245" t="s">
        <v>258</v>
      </c>
      <c r="G103" s="243"/>
      <c r="H103" s="246">
        <v>0.34200000000000003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187</v>
      </c>
      <c r="AU103" s="252" t="s">
        <v>81</v>
      </c>
      <c r="AV103" s="14" t="s">
        <v>159</v>
      </c>
      <c r="AW103" s="14" t="s">
        <v>33</v>
      </c>
      <c r="AX103" s="14" t="s">
        <v>79</v>
      </c>
      <c r="AY103" s="252" t="s">
        <v>152</v>
      </c>
    </row>
    <row r="104" s="2" customFormat="1" ht="24.15" customHeight="1">
      <c r="A104" s="39"/>
      <c r="B104" s="40"/>
      <c r="C104" s="213" t="s">
        <v>81</v>
      </c>
      <c r="D104" s="213" t="s">
        <v>154</v>
      </c>
      <c r="E104" s="214" t="s">
        <v>1775</v>
      </c>
      <c r="F104" s="215" t="s">
        <v>1776</v>
      </c>
      <c r="G104" s="216" t="s">
        <v>157</v>
      </c>
      <c r="H104" s="217">
        <v>146.25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159</v>
      </c>
      <c r="AT104" s="224" t="s">
        <v>154</v>
      </c>
      <c r="AU104" s="224" t="s">
        <v>81</v>
      </c>
      <c r="AY104" s="18" t="s">
        <v>152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159</v>
      </c>
      <c r="BM104" s="224" t="s">
        <v>159</v>
      </c>
    </row>
    <row r="105" s="13" customFormat="1">
      <c r="A105" s="13"/>
      <c r="B105" s="231"/>
      <c r="C105" s="232"/>
      <c r="D105" s="226" t="s">
        <v>187</v>
      </c>
      <c r="E105" s="233" t="s">
        <v>19</v>
      </c>
      <c r="F105" s="234" t="s">
        <v>1777</v>
      </c>
      <c r="G105" s="232"/>
      <c r="H105" s="235">
        <v>146.25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187</v>
      </c>
      <c r="AU105" s="241" t="s">
        <v>81</v>
      </c>
      <c r="AV105" s="13" t="s">
        <v>81</v>
      </c>
      <c r="AW105" s="13" t="s">
        <v>33</v>
      </c>
      <c r="AX105" s="13" t="s">
        <v>72</v>
      </c>
      <c r="AY105" s="241" t="s">
        <v>152</v>
      </c>
    </row>
    <row r="106" s="14" customFormat="1">
      <c r="A106" s="14"/>
      <c r="B106" s="242"/>
      <c r="C106" s="243"/>
      <c r="D106" s="226" t="s">
        <v>187</v>
      </c>
      <c r="E106" s="244" t="s">
        <v>19</v>
      </c>
      <c r="F106" s="245" t="s">
        <v>258</v>
      </c>
      <c r="G106" s="243"/>
      <c r="H106" s="246">
        <v>146.25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2" t="s">
        <v>187</v>
      </c>
      <c r="AU106" s="252" t="s">
        <v>81</v>
      </c>
      <c r="AV106" s="14" t="s">
        <v>159</v>
      </c>
      <c r="AW106" s="14" t="s">
        <v>33</v>
      </c>
      <c r="AX106" s="14" t="s">
        <v>79</v>
      </c>
      <c r="AY106" s="252" t="s">
        <v>152</v>
      </c>
    </row>
    <row r="107" s="2" customFormat="1" ht="14.4" customHeight="1">
      <c r="A107" s="39"/>
      <c r="B107" s="40"/>
      <c r="C107" s="213" t="s">
        <v>169</v>
      </c>
      <c r="D107" s="213" t="s">
        <v>154</v>
      </c>
      <c r="E107" s="214" t="s">
        <v>1778</v>
      </c>
      <c r="F107" s="215" t="s">
        <v>1779</v>
      </c>
      <c r="G107" s="216" t="s">
        <v>280</v>
      </c>
      <c r="H107" s="217">
        <v>0.17999999999999999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159</v>
      </c>
      <c r="AT107" s="224" t="s">
        <v>154</v>
      </c>
      <c r="AU107" s="224" t="s">
        <v>81</v>
      </c>
      <c r="AY107" s="18" t="s">
        <v>152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159</v>
      </c>
      <c r="BM107" s="224" t="s">
        <v>183</v>
      </c>
    </row>
    <row r="108" s="13" customFormat="1">
      <c r="A108" s="13"/>
      <c r="B108" s="231"/>
      <c r="C108" s="232"/>
      <c r="D108" s="226" t="s">
        <v>187</v>
      </c>
      <c r="E108" s="233" t="s">
        <v>19</v>
      </c>
      <c r="F108" s="234" t="s">
        <v>1780</v>
      </c>
      <c r="G108" s="232"/>
      <c r="H108" s="235">
        <v>0.17999999999999999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187</v>
      </c>
      <c r="AU108" s="241" t="s">
        <v>81</v>
      </c>
      <c r="AV108" s="13" t="s">
        <v>81</v>
      </c>
      <c r="AW108" s="13" t="s">
        <v>33</v>
      </c>
      <c r="AX108" s="13" t="s">
        <v>72</v>
      </c>
      <c r="AY108" s="241" t="s">
        <v>152</v>
      </c>
    </row>
    <row r="109" s="14" customFormat="1">
      <c r="A109" s="14"/>
      <c r="B109" s="242"/>
      <c r="C109" s="243"/>
      <c r="D109" s="226" t="s">
        <v>187</v>
      </c>
      <c r="E109" s="244" t="s">
        <v>19</v>
      </c>
      <c r="F109" s="245" t="s">
        <v>258</v>
      </c>
      <c r="G109" s="243"/>
      <c r="H109" s="246">
        <v>0.17999999999999999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2" t="s">
        <v>187</v>
      </c>
      <c r="AU109" s="252" t="s">
        <v>81</v>
      </c>
      <c r="AV109" s="14" t="s">
        <v>159</v>
      </c>
      <c r="AW109" s="14" t="s">
        <v>33</v>
      </c>
      <c r="AX109" s="14" t="s">
        <v>79</v>
      </c>
      <c r="AY109" s="252" t="s">
        <v>152</v>
      </c>
    </row>
    <row r="110" s="2" customFormat="1" ht="24.15" customHeight="1">
      <c r="A110" s="39"/>
      <c r="B110" s="40"/>
      <c r="C110" s="213" t="s">
        <v>159</v>
      </c>
      <c r="D110" s="213" t="s">
        <v>154</v>
      </c>
      <c r="E110" s="214" t="s">
        <v>1781</v>
      </c>
      <c r="F110" s="215" t="s">
        <v>1782</v>
      </c>
      <c r="G110" s="216" t="s">
        <v>157</v>
      </c>
      <c r="H110" s="217">
        <v>0.71999999999999997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159</v>
      </c>
      <c r="AT110" s="224" t="s">
        <v>154</v>
      </c>
      <c r="AU110" s="224" t="s">
        <v>81</v>
      </c>
      <c r="AY110" s="18" t="s">
        <v>152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159</v>
      </c>
      <c r="BM110" s="224" t="s">
        <v>193</v>
      </c>
    </row>
    <row r="111" s="13" customFormat="1">
      <c r="A111" s="13"/>
      <c r="B111" s="231"/>
      <c r="C111" s="232"/>
      <c r="D111" s="226" t="s">
        <v>187</v>
      </c>
      <c r="E111" s="233" t="s">
        <v>19</v>
      </c>
      <c r="F111" s="234" t="s">
        <v>1783</v>
      </c>
      <c r="G111" s="232"/>
      <c r="H111" s="235">
        <v>0.71999999999999997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187</v>
      </c>
      <c r="AU111" s="241" t="s">
        <v>81</v>
      </c>
      <c r="AV111" s="13" t="s">
        <v>81</v>
      </c>
      <c r="AW111" s="13" t="s">
        <v>33</v>
      </c>
      <c r="AX111" s="13" t="s">
        <v>72</v>
      </c>
      <c r="AY111" s="241" t="s">
        <v>152</v>
      </c>
    </row>
    <row r="112" s="14" customFormat="1">
      <c r="A112" s="14"/>
      <c r="B112" s="242"/>
      <c r="C112" s="243"/>
      <c r="D112" s="226" t="s">
        <v>187</v>
      </c>
      <c r="E112" s="244" t="s">
        <v>19</v>
      </c>
      <c r="F112" s="245" t="s">
        <v>258</v>
      </c>
      <c r="G112" s="243"/>
      <c r="H112" s="246">
        <v>0.71999999999999997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2" t="s">
        <v>187</v>
      </c>
      <c r="AU112" s="252" t="s">
        <v>81</v>
      </c>
      <c r="AV112" s="14" t="s">
        <v>159</v>
      </c>
      <c r="AW112" s="14" t="s">
        <v>33</v>
      </c>
      <c r="AX112" s="14" t="s">
        <v>79</v>
      </c>
      <c r="AY112" s="252" t="s">
        <v>152</v>
      </c>
    </row>
    <row r="113" s="2" customFormat="1" ht="24.15" customHeight="1">
      <c r="A113" s="39"/>
      <c r="B113" s="40"/>
      <c r="C113" s="213" t="s">
        <v>178</v>
      </c>
      <c r="D113" s="213" t="s">
        <v>154</v>
      </c>
      <c r="E113" s="214" t="s">
        <v>1784</v>
      </c>
      <c r="F113" s="215" t="s">
        <v>1785</v>
      </c>
      <c r="G113" s="216" t="s">
        <v>157</v>
      </c>
      <c r="H113" s="217">
        <v>0.71999999999999997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159</v>
      </c>
      <c r="AT113" s="224" t="s">
        <v>154</v>
      </c>
      <c r="AU113" s="224" t="s">
        <v>81</v>
      </c>
      <c r="AY113" s="18" t="s">
        <v>152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159</v>
      </c>
      <c r="BM113" s="224" t="s">
        <v>202</v>
      </c>
    </row>
    <row r="114" s="2" customFormat="1" ht="14.4" customHeight="1">
      <c r="A114" s="39"/>
      <c r="B114" s="40"/>
      <c r="C114" s="213" t="s">
        <v>183</v>
      </c>
      <c r="D114" s="213" t="s">
        <v>154</v>
      </c>
      <c r="E114" s="214" t="s">
        <v>1786</v>
      </c>
      <c r="F114" s="215" t="s">
        <v>1787</v>
      </c>
      <c r="G114" s="216" t="s">
        <v>252</v>
      </c>
      <c r="H114" s="217">
        <v>2.6019999999999999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159</v>
      </c>
      <c r="AT114" s="224" t="s">
        <v>154</v>
      </c>
      <c r="AU114" s="224" t="s">
        <v>81</v>
      </c>
      <c r="AY114" s="18" t="s">
        <v>152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159</v>
      </c>
      <c r="BM114" s="224" t="s">
        <v>210</v>
      </c>
    </row>
    <row r="115" s="13" customFormat="1">
      <c r="A115" s="13"/>
      <c r="B115" s="231"/>
      <c r="C115" s="232"/>
      <c r="D115" s="226" t="s">
        <v>187</v>
      </c>
      <c r="E115" s="233" t="s">
        <v>19</v>
      </c>
      <c r="F115" s="234" t="s">
        <v>1788</v>
      </c>
      <c r="G115" s="232"/>
      <c r="H115" s="235">
        <v>2.3940000000000001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187</v>
      </c>
      <c r="AU115" s="241" t="s">
        <v>81</v>
      </c>
      <c r="AV115" s="13" t="s">
        <v>81</v>
      </c>
      <c r="AW115" s="13" t="s">
        <v>33</v>
      </c>
      <c r="AX115" s="13" t="s">
        <v>72</v>
      </c>
      <c r="AY115" s="241" t="s">
        <v>152</v>
      </c>
    </row>
    <row r="116" s="13" customFormat="1">
      <c r="A116" s="13"/>
      <c r="B116" s="231"/>
      <c r="C116" s="232"/>
      <c r="D116" s="226" t="s">
        <v>187</v>
      </c>
      <c r="E116" s="233" t="s">
        <v>19</v>
      </c>
      <c r="F116" s="234" t="s">
        <v>1789</v>
      </c>
      <c r="G116" s="232"/>
      <c r="H116" s="235">
        <v>0.20799999999999999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187</v>
      </c>
      <c r="AU116" s="241" t="s">
        <v>81</v>
      </c>
      <c r="AV116" s="13" t="s">
        <v>81</v>
      </c>
      <c r="AW116" s="13" t="s">
        <v>33</v>
      </c>
      <c r="AX116" s="13" t="s">
        <v>72</v>
      </c>
      <c r="AY116" s="241" t="s">
        <v>152</v>
      </c>
    </row>
    <row r="117" s="14" customFormat="1">
      <c r="A117" s="14"/>
      <c r="B117" s="242"/>
      <c r="C117" s="243"/>
      <c r="D117" s="226" t="s">
        <v>187</v>
      </c>
      <c r="E117" s="244" t="s">
        <v>19</v>
      </c>
      <c r="F117" s="245" t="s">
        <v>258</v>
      </c>
      <c r="G117" s="243"/>
      <c r="H117" s="246">
        <v>2.6020000000000003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187</v>
      </c>
      <c r="AU117" s="252" t="s">
        <v>81</v>
      </c>
      <c r="AV117" s="14" t="s">
        <v>159</v>
      </c>
      <c r="AW117" s="14" t="s">
        <v>33</v>
      </c>
      <c r="AX117" s="14" t="s">
        <v>79</v>
      </c>
      <c r="AY117" s="252" t="s">
        <v>152</v>
      </c>
    </row>
    <row r="118" s="12" customFormat="1" ht="22.8" customHeight="1">
      <c r="A118" s="12"/>
      <c r="B118" s="197"/>
      <c r="C118" s="198"/>
      <c r="D118" s="199" t="s">
        <v>71</v>
      </c>
      <c r="E118" s="211" t="s">
        <v>159</v>
      </c>
      <c r="F118" s="211" t="s">
        <v>1535</v>
      </c>
      <c r="G118" s="198"/>
      <c r="H118" s="198"/>
      <c r="I118" s="201"/>
      <c r="J118" s="212">
        <f>BK118</f>
        <v>0</v>
      </c>
      <c r="K118" s="198"/>
      <c r="L118" s="203"/>
      <c r="M118" s="204"/>
      <c r="N118" s="205"/>
      <c r="O118" s="205"/>
      <c r="P118" s="206">
        <f>SUM(P119:P138)</f>
        <v>0</v>
      </c>
      <c r="Q118" s="205"/>
      <c r="R118" s="206">
        <f>SUM(R119:R138)</f>
        <v>0</v>
      </c>
      <c r="S118" s="205"/>
      <c r="T118" s="207">
        <f>SUM(T119:T138)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8" t="s">
        <v>79</v>
      </c>
      <c r="AT118" s="209" t="s">
        <v>71</v>
      </c>
      <c r="AU118" s="209" t="s">
        <v>79</v>
      </c>
      <c r="AY118" s="208" t="s">
        <v>152</v>
      </c>
      <c r="BK118" s="210">
        <f>SUM(BK119:BK138)</f>
        <v>0</v>
      </c>
    </row>
    <row r="119" s="2" customFormat="1" ht="24.15" customHeight="1">
      <c r="A119" s="39"/>
      <c r="B119" s="40"/>
      <c r="C119" s="213" t="s">
        <v>189</v>
      </c>
      <c r="D119" s="213" t="s">
        <v>154</v>
      </c>
      <c r="E119" s="214" t="s">
        <v>1790</v>
      </c>
      <c r="F119" s="215" t="s">
        <v>1791</v>
      </c>
      <c r="G119" s="216" t="s">
        <v>172</v>
      </c>
      <c r="H119" s="217">
        <v>18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159</v>
      </c>
      <c r="AT119" s="224" t="s">
        <v>154</v>
      </c>
      <c r="AU119" s="224" t="s">
        <v>81</v>
      </c>
      <c r="AY119" s="18" t="s">
        <v>152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159</v>
      </c>
      <c r="BM119" s="224" t="s">
        <v>227</v>
      </c>
    </row>
    <row r="120" s="13" customFormat="1">
      <c r="A120" s="13"/>
      <c r="B120" s="231"/>
      <c r="C120" s="232"/>
      <c r="D120" s="226" t="s">
        <v>187</v>
      </c>
      <c r="E120" s="233" t="s">
        <v>19</v>
      </c>
      <c r="F120" s="234" t="s">
        <v>1792</v>
      </c>
      <c r="G120" s="232"/>
      <c r="H120" s="235">
        <v>15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187</v>
      </c>
      <c r="AU120" s="241" t="s">
        <v>81</v>
      </c>
      <c r="AV120" s="13" t="s">
        <v>81</v>
      </c>
      <c r="AW120" s="13" t="s">
        <v>33</v>
      </c>
      <c r="AX120" s="13" t="s">
        <v>72</v>
      </c>
      <c r="AY120" s="241" t="s">
        <v>152</v>
      </c>
    </row>
    <row r="121" s="13" customFormat="1">
      <c r="A121" s="13"/>
      <c r="B121" s="231"/>
      <c r="C121" s="232"/>
      <c r="D121" s="226" t="s">
        <v>187</v>
      </c>
      <c r="E121" s="233" t="s">
        <v>19</v>
      </c>
      <c r="F121" s="234" t="s">
        <v>1793</v>
      </c>
      <c r="G121" s="232"/>
      <c r="H121" s="235">
        <v>2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187</v>
      </c>
      <c r="AU121" s="241" t="s">
        <v>81</v>
      </c>
      <c r="AV121" s="13" t="s">
        <v>81</v>
      </c>
      <c r="AW121" s="13" t="s">
        <v>33</v>
      </c>
      <c r="AX121" s="13" t="s">
        <v>72</v>
      </c>
      <c r="AY121" s="241" t="s">
        <v>152</v>
      </c>
    </row>
    <row r="122" s="13" customFormat="1">
      <c r="A122" s="13"/>
      <c r="B122" s="231"/>
      <c r="C122" s="232"/>
      <c r="D122" s="226" t="s">
        <v>187</v>
      </c>
      <c r="E122" s="233" t="s">
        <v>19</v>
      </c>
      <c r="F122" s="234" t="s">
        <v>1794</v>
      </c>
      <c r="G122" s="232"/>
      <c r="H122" s="235">
        <v>1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187</v>
      </c>
      <c r="AU122" s="241" t="s">
        <v>81</v>
      </c>
      <c r="AV122" s="13" t="s">
        <v>81</v>
      </c>
      <c r="AW122" s="13" t="s">
        <v>33</v>
      </c>
      <c r="AX122" s="13" t="s">
        <v>72</v>
      </c>
      <c r="AY122" s="241" t="s">
        <v>152</v>
      </c>
    </row>
    <row r="123" s="14" customFormat="1">
      <c r="A123" s="14"/>
      <c r="B123" s="242"/>
      <c r="C123" s="243"/>
      <c r="D123" s="226" t="s">
        <v>187</v>
      </c>
      <c r="E123" s="244" t="s">
        <v>19</v>
      </c>
      <c r="F123" s="245" t="s">
        <v>258</v>
      </c>
      <c r="G123" s="243"/>
      <c r="H123" s="246">
        <v>18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2" t="s">
        <v>187</v>
      </c>
      <c r="AU123" s="252" t="s">
        <v>81</v>
      </c>
      <c r="AV123" s="14" t="s">
        <v>159</v>
      </c>
      <c r="AW123" s="14" t="s">
        <v>33</v>
      </c>
      <c r="AX123" s="14" t="s">
        <v>79</v>
      </c>
      <c r="AY123" s="252" t="s">
        <v>152</v>
      </c>
    </row>
    <row r="124" s="2" customFormat="1" ht="14.4" customHeight="1">
      <c r="A124" s="39"/>
      <c r="B124" s="40"/>
      <c r="C124" s="213" t="s">
        <v>193</v>
      </c>
      <c r="D124" s="213" t="s">
        <v>154</v>
      </c>
      <c r="E124" s="214" t="s">
        <v>1795</v>
      </c>
      <c r="F124" s="215" t="s">
        <v>1796</v>
      </c>
      <c r="G124" s="216" t="s">
        <v>280</v>
      </c>
      <c r="H124" s="217">
        <v>6.7119999999999997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159</v>
      </c>
      <c r="AT124" s="224" t="s">
        <v>154</v>
      </c>
      <c r="AU124" s="224" t="s">
        <v>81</v>
      </c>
      <c r="AY124" s="18" t="s">
        <v>152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159</v>
      </c>
      <c r="BM124" s="224" t="s">
        <v>236</v>
      </c>
    </row>
    <row r="125" s="2" customFormat="1" ht="24.15" customHeight="1">
      <c r="A125" s="39"/>
      <c r="B125" s="40"/>
      <c r="C125" s="213" t="s">
        <v>198</v>
      </c>
      <c r="D125" s="213" t="s">
        <v>154</v>
      </c>
      <c r="E125" s="214" t="s">
        <v>1797</v>
      </c>
      <c r="F125" s="215" t="s">
        <v>1798</v>
      </c>
      <c r="G125" s="216" t="s">
        <v>157</v>
      </c>
      <c r="H125" s="217">
        <v>15.379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159</v>
      </c>
      <c r="AT125" s="224" t="s">
        <v>154</v>
      </c>
      <c r="AU125" s="224" t="s">
        <v>81</v>
      </c>
      <c r="AY125" s="18" t="s">
        <v>152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159</v>
      </c>
      <c r="BM125" s="224" t="s">
        <v>246</v>
      </c>
    </row>
    <row r="126" s="13" customFormat="1">
      <c r="A126" s="13"/>
      <c r="B126" s="231"/>
      <c r="C126" s="232"/>
      <c r="D126" s="226" t="s">
        <v>187</v>
      </c>
      <c r="E126" s="233" t="s">
        <v>19</v>
      </c>
      <c r="F126" s="234" t="s">
        <v>1799</v>
      </c>
      <c r="G126" s="232"/>
      <c r="H126" s="235">
        <v>15.379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187</v>
      </c>
      <c r="AU126" s="241" t="s">
        <v>81</v>
      </c>
      <c r="AV126" s="13" t="s">
        <v>81</v>
      </c>
      <c r="AW126" s="13" t="s">
        <v>33</v>
      </c>
      <c r="AX126" s="13" t="s">
        <v>72</v>
      </c>
      <c r="AY126" s="241" t="s">
        <v>152</v>
      </c>
    </row>
    <row r="127" s="14" customFormat="1">
      <c r="A127" s="14"/>
      <c r="B127" s="242"/>
      <c r="C127" s="243"/>
      <c r="D127" s="226" t="s">
        <v>187</v>
      </c>
      <c r="E127" s="244" t="s">
        <v>19</v>
      </c>
      <c r="F127" s="245" t="s">
        <v>258</v>
      </c>
      <c r="G127" s="243"/>
      <c r="H127" s="246">
        <v>15.379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187</v>
      </c>
      <c r="AU127" s="252" t="s">
        <v>81</v>
      </c>
      <c r="AV127" s="14" t="s">
        <v>159</v>
      </c>
      <c r="AW127" s="14" t="s">
        <v>33</v>
      </c>
      <c r="AX127" s="14" t="s">
        <v>79</v>
      </c>
      <c r="AY127" s="252" t="s">
        <v>152</v>
      </c>
    </row>
    <row r="128" s="2" customFormat="1" ht="24.15" customHeight="1">
      <c r="A128" s="39"/>
      <c r="B128" s="40"/>
      <c r="C128" s="213" t="s">
        <v>202</v>
      </c>
      <c r="D128" s="213" t="s">
        <v>154</v>
      </c>
      <c r="E128" s="214" t="s">
        <v>1800</v>
      </c>
      <c r="F128" s="215" t="s">
        <v>1801</v>
      </c>
      <c r="G128" s="216" t="s">
        <v>157</v>
      </c>
      <c r="H128" s="217">
        <v>15.379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159</v>
      </c>
      <c r="AT128" s="224" t="s">
        <v>154</v>
      </c>
      <c r="AU128" s="224" t="s">
        <v>81</v>
      </c>
      <c r="AY128" s="18" t="s">
        <v>152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159</v>
      </c>
      <c r="BM128" s="224" t="s">
        <v>259</v>
      </c>
    </row>
    <row r="129" s="2" customFormat="1" ht="24.15" customHeight="1">
      <c r="A129" s="39"/>
      <c r="B129" s="40"/>
      <c r="C129" s="213" t="s">
        <v>206</v>
      </c>
      <c r="D129" s="213" t="s">
        <v>154</v>
      </c>
      <c r="E129" s="214" t="s">
        <v>1802</v>
      </c>
      <c r="F129" s="215" t="s">
        <v>1803</v>
      </c>
      <c r="G129" s="216" t="s">
        <v>157</v>
      </c>
      <c r="H129" s="217">
        <v>2.7000000000000002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159</v>
      </c>
      <c r="AT129" s="224" t="s">
        <v>154</v>
      </c>
      <c r="AU129" s="224" t="s">
        <v>81</v>
      </c>
      <c r="AY129" s="18" t="s">
        <v>152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159</v>
      </c>
      <c r="BM129" s="224" t="s">
        <v>271</v>
      </c>
    </row>
    <row r="130" s="13" customFormat="1">
      <c r="A130" s="13"/>
      <c r="B130" s="231"/>
      <c r="C130" s="232"/>
      <c r="D130" s="226" t="s">
        <v>187</v>
      </c>
      <c r="E130" s="233" t="s">
        <v>19</v>
      </c>
      <c r="F130" s="234" t="s">
        <v>1804</v>
      </c>
      <c r="G130" s="232"/>
      <c r="H130" s="235">
        <v>2.7000000000000002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187</v>
      </c>
      <c r="AU130" s="241" t="s">
        <v>81</v>
      </c>
      <c r="AV130" s="13" t="s">
        <v>81</v>
      </c>
      <c r="AW130" s="13" t="s">
        <v>33</v>
      </c>
      <c r="AX130" s="13" t="s">
        <v>72</v>
      </c>
      <c r="AY130" s="241" t="s">
        <v>152</v>
      </c>
    </row>
    <row r="131" s="14" customFormat="1">
      <c r="A131" s="14"/>
      <c r="B131" s="242"/>
      <c r="C131" s="243"/>
      <c r="D131" s="226" t="s">
        <v>187</v>
      </c>
      <c r="E131" s="244" t="s">
        <v>19</v>
      </c>
      <c r="F131" s="245" t="s">
        <v>258</v>
      </c>
      <c r="G131" s="243"/>
      <c r="H131" s="246">
        <v>2.7000000000000002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187</v>
      </c>
      <c r="AU131" s="252" t="s">
        <v>81</v>
      </c>
      <c r="AV131" s="14" t="s">
        <v>159</v>
      </c>
      <c r="AW131" s="14" t="s">
        <v>33</v>
      </c>
      <c r="AX131" s="14" t="s">
        <v>79</v>
      </c>
      <c r="AY131" s="252" t="s">
        <v>152</v>
      </c>
    </row>
    <row r="132" s="2" customFormat="1" ht="24.15" customHeight="1">
      <c r="A132" s="39"/>
      <c r="B132" s="40"/>
      <c r="C132" s="213" t="s">
        <v>210</v>
      </c>
      <c r="D132" s="213" t="s">
        <v>154</v>
      </c>
      <c r="E132" s="214" t="s">
        <v>1805</v>
      </c>
      <c r="F132" s="215" t="s">
        <v>1806</v>
      </c>
      <c r="G132" s="216" t="s">
        <v>157</v>
      </c>
      <c r="H132" s="217">
        <v>15.379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159</v>
      </c>
      <c r="AT132" s="224" t="s">
        <v>154</v>
      </c>
      <c r="AU132" s="224" t="s">
        <v>81</v>
      </c>
      <c r="AY132" s="18" t="s">
        <v>152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159</v>
      </c>
      <c r="BM132" s="224" t="s">
        <v>290</v>
      </c>
    </row>
    <row r="133" s="2" customFormat="1" ht="24.15" customHeight="1">
      <c r="A133" s="39"/>
      <c r="B133" s="40"/>
      <c r="C133" s="213" t="s">
        <v>214</v>
      </c>
      <c r="D133" s="213" t="s">
        <v>154</v>
      </c>
      <c r="E133" s="214" t="s">
        <v>1807</v>
      </c>
      <c r="F133" s="215" t="s">
        <v>1808</v>
      </c>
      <c r="G133" s="216" t="s">
        <v>157</v>
      </c>
      <c r="H133" s="217">
        <v>15.379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159</v>
      </c>
      <c r="AT133" s="224" t="s">
        <v>154</v>
      </c>
      <c r="AU133" s="224" t="s">
        <v>81</v>
      </c>
      <c r="AY133" s="18" t="s">
        <v>152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159</v>
      </c>
      <c r="BM133" s="224" t="s">
        <v>300</v>
      </c>
    </row>
    <row r="134" s="2" customFormat="1" ht="14.4" customHeight="1">
      <c r="A134" s="39"/>
      <c r="B134" s="40"/>
      <c r="C134" s="213" t="s">
        <v>220</v>
      </c>
      <c r="D134" s="213" t="s">
        <v>154</v>
      </c>
      <c r="E134" s="214" t="s">
        <v>1809</v>
      </c>
      <c r="F134" s="215" t="s">
        <v>1810</v>
      </c>
      <c r="G134" s="216" t="s">
        <v>252</v>
      </c>
      <c r="H134" s="217">
        <v>0.89200000000000002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159</v>
      </c>
      <c r="AT134" s="224" t="s">
        <v>154</v>
      </c>
      <c r="AU134" s="224" t="s">
        <v>81</v>
      </c>
      <c r="AY134" s="18" t="s">
        <v>152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159</v>
      </c>
      <c r="BM134" s="224" t="s">
        <v>314</v>
      </c>
    </row>
    <row r="135" s="13" customFormat="1">
      <c r="A135" s="13"/>
      <c r="B135" s="231"/>
      <c r="C135" s="232"/>
      <c r="D135" s="226" t="s">
        <v>187</v>
      </c>
      <c r="E135" s="233" t="s">
        <v>19</v>
      </c>
      <c r="F135" s="234" t="s">
        <v>1811</v>
      </c>
      <c r="G135" s="232"/>
      <c r="H135" s="235">
        <v>3.4940000000000002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187</v>
      </c>
      <c r="AU135" s="241" t="s">
        <v>81</v>
      </c>
      <c r="AV135" s="13" t="s">
        <v>81</v>
      </c>
      <c r="AW135" s="13" t="s">
        <v>33</v>
      </c>
      <c r="AX135" s="13" t="s">
        <v>72</v>
      </c>
      <c r="AY135" s="241" t="s">
        <v>152</v>
      </c>
    </row>
    <row r="136" s="13" customFormat="1">
      <c r="A136" s="13"/>
      <c r="B136" s="231"/>
      <c r="C136" s="232"/>
      <c r="D136" s="226" t="s">
        <v>187</v>
      </c>
      <c r="E136" s="233" t="s">
        <v>19</v>
      </c>
      <c r="F136" s="234" t="s">
        <v>1812</v>
      </c>
      <c r="G136" s="232"/>
      <c r="H136" s="235">
        <v>-2.3940000000000001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187</v>
      </c>
      <c r="AU136" s="241" t="s">
        <v>81</v>
      </c>
      <c r="AV136" s="13" t="s">
        <v>81</v>
      </c>
      <c r="AW136" s="13" t="s">
        <v>33</v>
      </c>
      <c r="AX136" s="13" t="s">
        <v>72</v>
      </c>
      <c r="AY136" s="241" t="s">
        <v>152</v>
      </c>
    </row>
    <row r="137" s="13" customFormat="1">
      <c r="A137" s="13"/>
      <c r="B137" s="231"/>
      <c r="C137" s="232"/>
      <c r="D137" s="226" t="s">
        <v>187</v>
      </c>
      <c r="E137" s="233" t="s">
        <v>19</v>
      </c>
      <c r="F137" s="234" t="s">
        <v>1813</v>
      </c>
      <c r="G137" s="232"/>
      <c r="H137" s="235">
        <v>-0.20799999999999999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187</v>
      </c>
      <c r="AU137" s="241" t="s">
        <v>81</v>
      </c>
      <c r="AV137" s="13" t="s">
        <v>81</v>
      </c>
      <c r="AW137" s="13" t="s">
        <v>33</v>
      </c>
      <c r="AX137" s="13" t="s">
        <v>72</v>
      </c>
      <c r="AY137" s="241" t="s">
        <v>152</v>
      </c>
    </row>
    <row r="138" s="14" customFormat="1">
      <c r="A138" s="14"/>
      <c r="B138" s="242"/>
      <c r="C138" s="243"/>
      <c r="D138" s="226" t="s">
        <v>187</v>
      </c>
      <c r="E138" s="244" t="s">
        <v>19</v>
      </c>
      <c r="F138" s="245" t="s">
        <v>258</v>
      </c>
      <c r="G138" s="243"/>
      <c r="H138" s="246">
        <v>0.89200000000000013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187</v>
      </c>
      <c r="AU138" s="252" t="s">
        <v>81</v>
      </c>
      <c r="AV138" s="14" t="s">
        <v>159</v>
      </c>
      <c r="AW138" s="14" t="s">
        <v>33</v>
      </c>
      <c r="AX138" s="14" t="s">
        <v>79</v>
      </c>
      <c r="AY138" s="252" t="s">
        <v>152</v>
      </c>
    </row>
    <row r="139" s="12" customFormat="1" ht="22.8" customHeight="1">
      <c r="A139" s="12"/>
      <c r="B139" s="197"/>
      <c r="C139" s="198"/>
      <c r="D139" s="199" t="s">
        <v>71</v>
      </c>
      <c r="E139" s="211" t="s">
        <v>183</v>
      </c>
      <c r="F139" s="211" t="s">
        <v>1814</v>
      </c>
      <c r="G139" s="198"/>
      <c r="H139" s="198"/>
      <c r="I139" s="201"/>
      <c r="J139" s="212">
        <f>BK139</f>
        <v>0</v>
      </c>
      <c r="K139" s="198"/>
      <c r="L139" s="203"/>
      <c r="M139" s="204"/>
      <c r="N139" s="205"/>
      <c r="O139" s="205"/>
      <c r="P139" s="206">
        <f>SUM(P140:P143)</f>
        <v>0</v>
      </c>
      <c r="Q139" s="205"/>
      <c r="R139" s="206">
        <f>SUM(R140:R143)</f>
        <v>0</v>
      </c>
      <c r="S139" s="205"/>
      <c r="T139" s="207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79</v>
      </c>
      <c r="AT139" s="209" t="s">
        <v>71</v>
      </c>
      <c r="AU139" s="209" t="s">
        <v>79</v>
      </c>
      <c r="AY139" s="208" t="s">
        <v>152</v>
      </c>
      <c r="BK139" s="210">
        <f>SUM(BK140:BK143)</f>
        <v>0</v>
      </c>
    </row>
    <row r="140" s="2" customFormat="1" ht="24.15" customHeight="1">
      <c r="A140" s="39"/>
      <c r="B140" s="40"/>
      <c r="C140" s="213" t="s">
        <v>8</v>
      </c>
      <c r="D140" s="213" t="s">
        <v>154</v>
      </c>
      <c r="E140" s="214" t="s">
        <v>1815</v>
      </c>
      <c r="F140" s="215" t="s">
        <v>1816</v>
      </c>
      <c r="G140" s="216" t="s">
        <v>157</v>
      </c>
      <c r="H140" s="217">
        <v>126.75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159</v>
      </c>
      <c r="AT140" s="224" t="s">
        <v>154</v>
      </c>
      <c r="AU140" s="224" t="s">
        <v>81</v>
      </c>
      <c r="AY140" s="18" t="s">
        <v>152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159</v>
      </c>
      <c r="BM140" s="224" t="s">
        <v>325</v>
      </c>
    </row>
    <row r="141" s="2" customFormat="1">
      <c r="A141" s="39"/>
      <c r="B141" s="40"/>
      <c r="C141" s="41"/>
      <c r="D141" s="226" t="s">
        <v>163</v>
      </c>
      <c r="E141" s="41"/>
      <c r="F141" s="227" t="s">
        <v>1817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163</v>
      </c>
      <c r="AU141" s="18" t="s">
        <v>81</v>
      </c>
    </row>
    <row r="142" s="13" customFormat="1">
      <c r="A142" s="13"/>
      <c r="B142" s="231"/>
      <c r="C142" s="232"/>
      <c r="D142" s="226" t="s">
        <v>187</v>
      </c>
      <c r="E142" s="233" t="s">
        <v>19</v>
      </c>
      <c r="F142" s="234" t="s">
        <v>1818</v>
      </c>
      <c r="G142" s="232"/>
      <c r="H142" s="235">
        <v>126.75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187</v>
      </c>
      <c r="AU142" s="241" t="s">
        <v>81</v>
      </c>
      <c r="AV142" s="13" t="s">
        <v>81</v>
      </c>
      <c r="AW142" s="13" t="s">
        <v>33</v>
      </c>
      <c r="AX142" s="13" t="s">
        <v>72</v>
      </c>
      <c r="AY142" s="241" t="s">
        <v>152</v>
      </c>
    </row>
    <row r="143" s="14" customFormat="1">
      <c r="A143" s="14"/>
      <c r="B143" s="242"/>
      <c r="C143" s="243"/>
      <c r="D143" s="226" t="s">
        <v>187</v>
      </c>
      <c r="E143" s="244" t="s">
        <v>19</v>
      </c>
      <c r="F143" s="245" t="s">
        <v>258</v>
      </c>
      <c r="G143" s="243"/>
      <c r="H143" s="246">
        <v>126.75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187</v>
      </c>
      <c r="AU143" s="252" t="s">
        <v>81</v>
      </c>
      <c r="AV143" s="14" t="s">
        <v>159</v>
      </c>
      <c r="AW143" s="14" t="s">
        <v>33</v>
      </c>
      <c r="AX143" s="14" t="s">
        <v>79</v>
      </c>
      <c r="AY143" s="252" t="s">
        <v>152</v>
      </c>
    </row>
    <row r="144" s="12" customFormat="1" ht="22.8" customHeight="1">
      <c r="A144" s="12"/>
      <c r="B144" s="197"/>
      <c r="C144" s="198"/>
      <c r="D144" s="199" t="s">
        <v>71</v>
      </c>
      <c r="E144" s="211" t="s">
        <v>198</v>
      </c>
      <c r="F144" s="211" t="s">
        <v>307</v>
      </c>
      <c r="G144" s="198"/>
      <c r="H144" s="198"/>
      <c r="I144" s="201"/>
      <c r="J144" s="212">
        <f>BK144</f>
        <v>0</v>
      </c>
      <c r="K144" s="198"/>
      <c r="L144" s="203"/>
      <c r="M144" s="204"/>
      <c r="N144" s="205"/>
      <c r="O144" s="205"/>
      <c r="P144" s="206">
        <f>SUM(P145:P199)</f>
        <v>0</v>
      </c>
      <c r="Q144" s="205"/>
      <c r="R144" s="206">
        <f>SUM(R145:R199)</f>
        <v>0</v>
      </c>
      <c r="S144" s="205"/>
      <c r="T144" s="207">
        <f>SUM(T145:T199)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8" t="s">
        <v>79</v>
      </c>
      <c r="AT144" s="209" t="s">
        <v>71</v>
      </c>
      <c r="AU144" s="209" t="s">
        <v>79</v>
      </c>
      <c r="AY144" s="208" t="s">
        <v>152</v>
      </c>
      <c r="BK144" s="210">
        <f>SUM(BK145:BK199)</f>
        <v>0</v>
      </c>
    </row>
    <row r="145" s="2" customFormat="1" ht="24.15" customHeight="1">
      <c r="A145" s="39"/>
      <c r="B145" s="40"/>
      <c r="C145" s="213" t="s">
        <v>227</v>
      </c>
      <c r="D145" s="213" t="s">
        <v>154</v>
      </c>
      <c r="E145" s="214" t="s">
        <v>1819</v>
      </c>
      <c r="F145" s="215" t="s">
        <v>1820</v>
      </c>
      <c r="G145" s="216" t="s">
        <v>172</v>
      </c>
      <c r="H145" s="217">
        <v>2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159</v>
      </c>
      <c r="AT145" s="224" t="s">
        <v>154</v>
      </c>
      <c r="AU145" s="224" t="s">
        <v>81</v>
      </c>
      <c r="AY145" s="18" t="s">
        <v>152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159</v>
      </c>
      <c r="BM145" s="224" t="s">
        <v>335</v>
      </c>
    </row>
    <row r="146" s="13" customFormat="1">
      <c r="A146" s="13"/>
      <c r="B146" s="231"/>
      <c r="C146" s="232"/>
      <c r="D146" s="226" t="s">
        <v>187</v>
      </c>
      <c r="E146" s="233" t="s">
        <v>19</v>
      </c>
      <c r="F146" s="234" t="s">
        <v>1821</v>
      </c>
      <c r="G146" s="232"/>
      <c r="H146" s="235">
        <v>2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187</v>
      </c>
      <c r="AU146" s="241" t="s">
        <v>81</v>
      </c>
      <c r="AV146" s="13" t="s">
        <v>81</v>
      </c>
      <c r="AW146" s="13" t="s">
        <v>33</v>
      </c>
      <c r="AX146" s="13" t="s">
        <v>72</v>
      </c>
      <c r="AY146" s="241" t="s">
        <v>152</v>
      </c>
    </row>
    <row r="147" s="14" customFormat="1">
      <c r="A147" s="14"/>
      <c r="B147" s="242"/>
      <c r="C147" s="243"/>
      <c r="D147" s="226" t="s">
        <v>187</v>
      </c>
      <c r="E147" s="244" t="s">
        <v>19</v>
      </c>
      <c r="F147" s="245" t="s">
        <v>258</v>
      </c>
      <c r="G147" s="243"/>
      <c r="H147" s="246">
        <v>2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187</v>
      </c>
      <c r="AU147" s="252" t="s">
        <v>81</v>
      </c>
      <c r="AV147" s="14" t="s">
        <v>159</v>
      </c>
      <c r="AW147" s="14" t="s">
        <v>33</v>
      </c>
      <c r="AX147" s="14" t="s">
        <v>79</v>
      </c>
      <c r="AY147" s="252" t="s">
        <v>152</v>
      </c>
    </row>
    <row r="148" s="2" customFormat="1" ht="24.15" customHeight="1">
      <c r="A148" s="39"/>
      <c r="B148" s="40"/>
      <c r="C148" s="213" t="s">
        <v>231</v>
      </c>
      <c r="D148" s="213" t="s">
        <v>154</v>
      </c>
      <c r="E148" s="214" t="s">
        <v>1822</v>
      </c>
      <c r="F148" s="215" t="s">
        <v>1823</v>
      </c>
      <c r="G148" s="216" t="s">
        <v>172</v>
      </c>
      <c r="H148" s="217">
        <v>4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159</v>
      </c>
      <c r="AT148" s="224" t="s">
        <v>154</v>
      </c>
      <c r="AU148" s="224" t="s">
        <v>81</v>
      </c>
      <c r="AY148" s="18" t="s">
        <v>152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159</v>
      </c>
      <c r="BM148" s="224" t="s">
        <v>344</v>
      </c>
    </row>
    <row r="149" s="2" customFormat="1" ht="24.15" customHeight="1">
      <c r="A149" s="39"/>
      <c r="B149" s="40"/>
      <c r="C149" s="213" t="s">
        <v>236</v>
      </c>
      <c r="D149" s="213" t="s">
        <v>154</v>
      </c>
      <c r="E149" s="214" t="s">
        <v>1824</v>
      </c>
      <c r="F149" s="215" t="s">
        <v>1825</v>
      </c>
      <c r="G149" s="216" t="s">
        <v>172</v>
      </c>
      <c r="H149" s="217">
        <v>2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159</v>
      </c>
      <c r="AT149" s="224" t="s">
        <v>154</v>
      </c>
      <c r="AU149" s="224" t="s">
        <v>81</v>
      </c>
      <c r="AY149" s="18" t="s">
        <v>152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159</v>
      </c>
      <c r="BM149" s="224" t="s">
        <v>358</v>
      </c>
    </row>
    <row r="150" s="2" customFormat="1" ht="24.15" customHeight="1">
      <c r="A150" s="39"/>
      <c r="B150" s="40"/>
      <c r="C150" s="213" t="s">
        <v>240</v>
      </c>
      <c r="D150" s="213" t="s">
        <v>154</v>
      </c>
      <c r="E150" s="214" t="s">
        <v>1826</v>
      </c>
      <c r="F150" s="215" t="s">
        <v>1827</v>
      </c>
      <c r="G150" s="216" t="s">
        <v>172</v>
      </c>
      <c r="H150" s="217">
        <v>4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159</v>
      </c>
      <c r="AT150" s="224" t="s">
        <v>154</v>
      </c>
      <c r="AU150" s="224" t="s">
        <v>81</v>
      </c>
      <c r="AY150" s="18" t="s">
        <v>152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159</v>
      </c>
      <c r="BM150" s="224" t="s">
        <v>369</v>
      </c>
    </row>
    <row r="151" s="13" customFormat="1">
      <c r="A151" s="13"/>
      <c r="B151" s="231"/>
      <c r="C151" s="232"/>
      <c r="D151" s="226" t="s">
        <v>187</v>
      </c>
      <c r="E151" s="233" t="s">
        <v>19</v>
      </c>
      <c r="F151" s="234" t="s">
        <v>1828</v>
      </c>
      <c r="G151" s="232"/>
      <c r="H151" s="235">
        <v>4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187</v>
      </c>
      <c r="AU151" s="241" t="s">
        <v>81</v>
      </c>
      <c r="AV151" s="13" t="s">
        <v>81</v>
      </c>
      <c r="AW151" s="13" t="s">
        <v>33</v>
      </c>
      <c r="AX151" s="13" t="s">
        <v>72</v>
      </c>
      <c r="AY151" s="241" t="s">
        <v>152</v>
      </c>
    </row>
    <row r="152" s="14" customFormat="1">
      <c r="A152" s="14"/>
      <c r="B152" s="242"/>
      <c r="C152" s="243"/>
      <c r="D152" s="226" t="s">
        <v>187</v>
      </c>
      <c r="E152" s="244" t="s">
        <v>19</v>
      </c>
      <c r="F152" s="245" t="s">
        <v>258</v>
      </c>
      <c r="G152" s="243"/>
      <c r="H152" s="246">
        <v>4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187</v>
      </c>
      <c r="AU152" s="252" t="s">
        <v>81</v>
      </c>
      <c r="AV152" s="14" t="s">
        <v>159</v>
      </c>
      <c r="AW152" s="14" t="s">
        <v>33</v>
      </c>
      <c r="AX152" s="14" t="s">
        <v>79</v>
      </c>
      <c r="AY152" s="252" t="s">
        <v>152</v>
      </c>
    </row>
    <row r="153" s="2" customFormat="1" ht="49.05" customHeight="1">
      <c r="A153" s="39"/>
      <c r="B153" s="40"/>
      <c r="C153" s="213" t="s">
        <v>246</v>
      </c>
      <c r="D153" s="213" t="s">
        <v>154</v>
      </c>
      <c r="E153" s="214" t="s">
        <v>1829</v>
      </c>
      <c r="F153" s="215" t="s">
        <v>1830</v>
      </c>
      <c r="G153" s="216" t="s">
        <v>172</v>
      </c>
      <c r="H153" s="217">
        <v>882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159</v>
      </c>
      <c r="AT153" s="224" t="s">
        <v>154</v>
      </c>
      <c r="AU153" s="224" t="s">
        <v>81</v>
      </c>
      <c r="AY153" s="18" t="s">
        <v>152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159</v>
      </c>
      <c r="BM153" s="224" t="s">
        <v>659</v>
      </c>
    </row>
    <row r="154" s="13" customFormat="1">
      <c r="A154" s="13"/>
      <c r="B154" s="231"/>
      <c r="C154" s="232"/>
      <c r="D154" s="226" t="s">
        <v>187</v>
      </c>
      <c r="E154" s="233" t="s">
        <v>19</v>
      </c>
      <c r="F154" s="234" t="s">
        <v>1831</v>
      </c>
      <c r="G154" s="232"/>
      <c r="H154" s="235">
        <v>68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187</v>
      </c>
      <c r="AU154" s="241" t="s">
        <v>81</v>
      </c>
      <c r="AV154" s="13" t="s">
        <v>81</v>
      </c>
      <c r="AW154" s="13" t="s">
        <v>33</v>
      </c>
      <c r="AX154" s="13" t="s">
        <v>72</v>
      </c>
      <c r="AY154" s="241" t="s">
        <v>152</v>
      </c>
    </row>
    <row r="155" s="13" customFormat="1">
      <c r="A155" s="13"/>
      <c r="B155" s="231"/>
      <c r="C155" s="232"/>
      <c r="D155" s="226" t="s">
        <v>187</v>
      </c>
      <c r="E155" s="233" t="s">
        <v>19</v>
      </c>
      <c r="F155" s="234" t="s">
        <v>1832</v>
      </c>
      <c r="G155" s="232"/>
      <c r="H155" s="235">
        <v>160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187</v>
      </c>
      <c r="AU155" s="241" t="s">
        <v>81</v>
      </c>
      <c r="AV155" s="13" t="s">
        <v>81</v>
      </c>
      <c r="AW155" s="13" t="s">
        <v>33</v>
      </c>
      <c r="AX155" s="13" t="s">
        <v>72</v>
      </c>
      <c r="AY155" s="241" t="s">
        <v>152</v>
      </c>
    </row>
    <row r="156" s="13" customFormat="1">
      <c r="A156" s="13"/>
      <c r="B156" s="231"/>
      <c r="C156" s="232"/>
      <c r="D156" s="226" t="s">
        <v>187</v>
      </c>
      <c r="E156" s="233" t="s">
        <v>19</v>
      </c>
      <c r="F156" s="234" t="s">
        <v>1833</v>
      </c>
      <c r="G156" s="232"/>
      <c r="H156" s="235">
        <v>240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187</v>
      </c>
      <c r="AU156" s="241" t="s">
        <v>81</v>
      </c>
      <c r="AV156" s="13" t="s">
        <v>81</v>
      </c>
      <c r="AW156" s="13" t="s">
        <v>33</v>
      </c>
      <c r="AX156" s="13" t="s">
        <v>72</v>
      </c>
      <c r="AY156" s="241" t="s">
        <v>152</v>
      </c>
    </row>
    <row r="157" s="13" customFormat="1">
      <c r="A157" s="13"/>
      <c r="B157" s="231"/>
      <c r="C157" s="232"/>
      <c r="D157" s="226" t="s">
        <v>187</v>
      </c>
      <c r="E157" s="233" t="s">
        <v>19</v>
      </c>
      <c r="F157" s="234" t="s">
        <v>1834</v>
      </c>
      <c r="G157" s="232"/>
      <c r="H157" s="235">
        <v>24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187</v>
      </c>
      <c r="AU157" s="241" t="s">
        <v>81</v>
      </c>
      <c r="AV157" s="13" t="s">
        <v>81</v>
      </c>
      <c r="AW157" s="13" t="s">
        <v>33</v>
      </c>
      <c r="AX157" s="13" t="s">
        <v>72</v>
      </c>
      <c r="AY157" s="241" t="s">
        <v>152</v>
      </c>
    </row>
    <row r="158" s="13" customFormat="1">
      <c r="A158" s="13"/>
      <c r="B158" s="231"/>
      <c r="C158" s="232"/>
      <c r="D158" s="226" t="s">
        <v>187</v>
      </c>
      <c r="E158" s="233" t="s">
        <v>19</v>
      </c>
      <c r="F158" s="234" t="s">
        <v>1835</v>
      </c>
      <c r="G158" s="232"/>
      <c r="H158" s="235">
        <v>390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187</v>
      </c>
      <c r="AU158" s="241" t="s">
        <v>81</v>
      </c>
      <c r="AV158" s="13" t="s">
        <v>81</v>
      </c>
      <c r="AW158" s="13" t="s">
        <v>33</v>
      </c>
      <c r="AX158" s="13" t="s">
        <v>72</v>
      </c>
      <c r="AY158" s="241" t="s">
        <v>152</v>
      </c>
    </row>
    <row r="159" s="14" customFormat="1">
      <c r="A159" s="14"/>
      <c r="B159" s="242"/>
      <c r="C159" s="243"/>
      <c r="D159" s="226" t="s">
        <v>187</v>
      </c>
      <c r="E159" s="244" t="s">
        <v>19</v>
      </c>
      <c r="F159" s="245" t="s">
        <v>258</v>
      </c>
      <c r="G159" s="243"/>
      <c r="H159" s="246">
        <v>882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187</v>
      </c>
      <c r="AU159" s="252" t="s">
        <v>81</v>
      </c>
      <c r="AV159" s="14" t="s">
        <v>159</v>
      </c>
      <c r="AW159" s="14" t="s">
        <v>33</v>
      </c>
      <c r="AX159" s="14" t="s">
        <v>79</v>
      </c>
      <c r="AY159" s="252" t="s">
        <v>152</v>
      </c>
    </row>
    <row r="160" s="2" customFormat="1" ht="49.05" customHeight="1">
      <c r="A160" s="39"/>
      <c r="B160" s="40"/>
      <c r="C160" s="213" t="s">
        <v>7</v>
      </c>
      <c r="D160" s="213" t="s">
        <v>154</v>
      </c>
      <c r="E160" s="214" t="s">
        <v>1836</v>
      </c>
      <c r="F160" s="215" t="s">
        <v>1837</v>
      </c>
      <c r="G160" s="216" t="s">
        <v>172</v>
      </c>
      <c r="H160" s="217">
        <v>390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159</v>
      </c>
      <c r="AT160" s="224" t="s">
        <v>154</v>
      </c>
      <c r="AU160" s="224" t="s">
        <v>81</v>
      </c>
      <c r="AY160" s="18" t="s">
        <v>152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159</v>
      </c>
      <c r="BM160" s="224" t="s">
        <v>668</v>
      </c>
    </row>
    <row r="161" s="13" customFormat="1">
      <c r="A161" s="13"/>
      <c r="B161" s="231"/>
      <c r="C161" s="232"/>
      <c r="D161" s="226" t="s">
        <v>187</v>
      </c>
      <c r="E161" s="233" t="s">
        <v>19</v>
      </c>
      <c r="F161" s="234" t="s">
        <v>1838</v>
      </c>
      <c r="G161" s="232"/>
      <c r="H161" s="235">
        <v>390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187</v>
      </c>
      <c r="AU161" s="241" t="s">
        <v>81</v>
      </c>
      <c r="AV161" s="13" t="s">
        <v>81</v>
      </c>
      <c r="AW161" s="13" t="s">
        <v>33</v>
      </c>
      <c r="AX161" s="13" t="s">
        <v>72</v>
      </c>
      <c r="AY161" s="241" t="s">
        <v>152</v>
      </c>
    </row>
    <row r="162" s="14" customFormat="1">
      <c r="A162" s="14"/>
      <c r="B162" s="242"/>
      <c r="C162" s="243"/>
      <c r="D162" s="226" t="s">
        <v>187</v>
      </c>
      <c r="E162" s="244" t="s">
        <v>19</v>
      </c>
      <c r="F162" s="245" t="s">
        <v>258</v>
      </c>
      <c r="G162" s="243"/>
      <c r="H162" s="246">
        <v>390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187</v>
      </c>
      <c r="AU162" s="252" t="s">
        <v>81</v>
      </c>
      <c r="AV162" s="14" t="s">
        <v>159</v>
      </c>
      <c r="AW162" s="14" t="s">
        <v>33</v>
      </c>
      <c r="AX162" s="14" t="s">
        <v>79</v>
      </c>
      <c r="AY162" s="252" t="s">
        <v>152</v>
      </c>
    </row>
    <row r="163" s="2" customFormat="1" ht="24.15" customHeight="1">
      <c r="A163" s="39"/>
      <c r="B163" s="40"/>
      <c r="C163" s="213" t="s">
        <v>259</v>
      </c>
      <c r="D163" s="213" t="s">
        <v>154</v>
      </c>
      <c r="E163" s="214" t="s">
        <v>1839</v>
      </c>
      <c r="F163" s="215" t="s">
        <v>1840</v>
      </c>
      <c r="G163" s="216" t="s">
        <v>157</v>
      </c>
      <c r="H163" s="217">
        <v>3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159</v>
      </c>
      <c r="AT163" s="224" t="s">
        <v>154</v>
      </c>
      <c r="AU163" s="224" t="s">
        <v>81</v>
      </c>
      <c r="AY163" s="18" t="s">
        <v>152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159</v>
      </c>
      <c r="BM163" s="224" t="s">
        <v>676</v>
      </c>
    </row>
    <row r="164" s="13" customFormat="1">
      <c r="A164" s="13"/>
      <c r="B164" s="231"/>
      <c r="C164" s="232"/>
      <c r="D164" s="226" t="s">
        <v>187</v>
      </c>
      <c r="E164" s="233" t="s">
        <v>19</v>
      </c>
      <c r="F164" s="234" t="s">
        <v>1841</v>
      </c>
      <c r="G164" s="232"/>
      <c r="H164" s="235">
        <v>3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187</v>
      </c>
      <c r="AU164" s="241" t="s">
        <v>81</v>
      </c>
      <c r="AV164" s="13" t="s">
        <v>81</v>
      </c>
      <c r="AW164" s="13" t="s">
        <v>33</v>
      </c>
      <c r="AX164" s="13" t="s">
        <v>72</v>
      </c>
      <c r="AY164" s="241" t="s">
        <v>152</v>
      </c>
    </row>
    <row r="165" s="14" customFormat="1">
      <c r="A165" s="14"/>
      <c r="B165" s="242"/>
      <c r="C165" s="243"/>
      <c r="D165" s="226" t="s">
        <v>187</v>
      </c>
      <c r="E165" s="244" t="s">
        <v>19</v>
      </c>
      <c r="F165" s="245" t="s">
        <v>258</v>
      </c>
      <c r="G165" s="243"/>
      <c r="H165" s="246">
        <v>3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187</v>
      </c>
      <c r="AU165" s="252" t="s">
        <v>81</v>
      </c>
      <c r="AV165" s="14" t="s">
        <v>159</v>
      </c>
      <c r="AW165" s="14" t="s">
        <v>33</v>
      </c>
      <c r="AX165" s="14" t="s">
        <v>79</v>
      </c>
      <c r="AY165" s="252" t="s">
        <v>152</v>
      </c>
    </row>
    <row r="166" s="2" customFormat="1" ht="24.15" customHeight="1">
      <c r="A166" s="39"/>
      <c r="B166" s="40"/>
      <c r="C166" s="213" t="s">
        <v>266</v>
      </c>
      <c r="D166" s="213" t="s">
        <v>154</v>
      </c>
      <c r="E166" s="214" t="s">
        <v>1842</v>
      </c>
      <c r="F166" s="215" t="s">
        <v>1843</v>
      </c>
      <c r="G166" s="216" t="s">
        <v>157</v>
      </c>
      <c r="H166" s="217">
        <v>16.890000000000001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159</v>
      </c>
      <c r="AT166" s="224" t="s">
        <v>154</v>
      </c>
      <c r="AU166" s="224" t="s">
        <v>81</v>
      </c>
      <c r="AY166" s="18" t="s">
        <v>152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159</v>
      </c>
      <c r="BM166" s="224" t="s">
        <v>684</v>
      </c>
    </row>
    <row r="167" s="13" customFormat="1">
      <c r="A167" s="13"/>
      <c r="B167" s="231"/>
      <c r="C167" s="232"/>
      <c r="D167" s="226" t="s">
        <v>187</v>
      </c>
      <c r="E167" s="233" t="s">
        <v>19</v>
      </c>
      <c r="F167" s="234" t="s">
        <v>1844</v>
      </c>
      <c r="G167" s="232"/>
      <c r="H167" s="235">
        <v>16.890000000000001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187</v>
      </c>
      <c r="AU167" s="241" t="s">
        <v>81</v>
      </c>
      <c r="AV167" s="13" t="s">
        <v>81</v>
      </c>
      <c r="AW167" s="13" t="s">
        <v>33</v>
      </c>
      <c r="AX167" s="13" t="s">
        <v>72</v>
      </c>
      <c r="AY167" s="241" t="s">
        <v>152</v>
      </c>
    </row>
    <row r="168" s="14" customFormat="1">
      <c r="A168" s="14"/>
      <c r="B168" s="242"/>
      <c r="C168" s="243"/>
      <c r="D168" s="226" t="s">
        <v>187</v>
      </c>
      <c r="E168" s="244" t="s">
        <v>19</v>
      </c>
      <c r="F168" s="245" t="s">
        <v>258</v>
      </c>
      <c r="G168" s="243"/>
      <c r="H168" s="246">
        <v>16.890000000000001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187</v>
      </c>
      <c r="AU168" s="252" t="s">
        <v>81</v>
      </c>
      <c r="AV168" s="14" t="s">
        <v>159</v>
      </c>
      <c r="AW168" s="14" t="s">
        <v>33</v>
      </c>
      <c r="AX168" s="14" t="s">
        <v>79</v>
      </c>
      <c r="AY168" s="252" t="s">
        <v>152</v>
      </c>
    </row>
    <row r="169" s="2" customFormat="1" ht="24.15" customHeight="1">
      <c r="A169" s="39"/>
      <c r="B169" s="40"/>
      <c r="C169" s="213" t="s">
        <v>271</v>
      </c>
      <c r="D169" s="213" t="s">
        <v>154</v>
      </c>
      <c r="E169" s="214" t="s">
        <v>1845</v>
      </c>
      <c r="F169" s="215" t="s">
        <v>1846</v>
      </c>
      <c r="G169" s="216" t="s">
        <v>280</v>
      </c>
      <c r="H169" s="217">
        <v>7.4699999999999998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159</v>
      </c>
      <c r="AT169" s="224" t="s">
        <v>154</v>
      </c>
      <c r="AU169" s="224" t="s">
        <v>81</v>
      </c>
      <c r="AY169" s="18" t="s">
        <v>152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159</v>
      </c>
      <c r="BM169" s="224" t="s">
        <v>693</v>
      </c>
    </row>
    <row r="170" s="15" customFormat="1">
      <c r="A170" s="15"/>
      <c r="B170" s="274"/>
      <c r="C170" s="275"/>
      <c r="D170" s="226" t="s">
        <v>187</v>
      </c>
      <c r="E170" s="276" t="s">
        <v>19</v>
      </c>
      <c r="F170" s="277" t="s">
        <v>1847</v>
      </c>
      <c r="G170" s="275"/>
      <c r="H170" s="276" t="s">
        <v>19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3" t="s">
        <v>187</v>
      </c>
      <c r="AU170" s="283" t="s">
        <v>81</v>
      </c>
      <c r="AV170" s="15" t="s">
        <v>79</v>
      </c>
      <c r="AW170" s="15" t="s">
        <v>33</v>
      </c>
      <c r="AX170" s="15" t="s">
        <v>72</v>
      </c>
      <c r="AY170" s="283" t="s">
        <v>152</v>
      </c>
    </row>
    <row r="171" s="13" customFormat="1">
      <c r="A171" s="13"/>
      <c r="B171" s="231"/>
      <c r="C171" s="232"/>
      <c r="D171" s="226" t="s">
        <v>187</v>
      </c>
      <c r="E171" s="233" t="s">
        <v>19</v>
      </c>
      <c r="F171" s="234" t="s">
        <v>1848</v>
      </c>
      <c r="G171" s="232"/>
      <c r="H171" s="235">
        <v>0.60299999999999998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187</v>
      </c>
      <c r="AU171" s="241" t="s">
        <v>81</v>
      </c>
      <c r="AV171" s="13" t="s">
        <v>81</v>
      </c>
      <c r="AW171" s="13" t="s">
        <v>33</v>
      </c>
      <c r="AX171" s="13" t="s">
        <v>72</v>
      </c>
      <c r="AY171" s="241" t="s">
        <v>152</v>
      </c>
    </row>
    <row r="172" s="13" customFormat="1">
      <c r="A172" s="13"/>
      <c r="B172" s="231"/>
      <c r="C172" s="232"/>
      <c r="D172" s="226" t="s">
        <v>187</v>
      </c>
      <c r="E172" s="233" t="s">
        <v>19</v>
      </c>
      <c r="F172" s="234" t="s">
        <v>1849</v>
      </c>
      <c r="G172" s="232"/>
      <c r="H172" s="235">
        <v>4.4100000000000001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187</v>
      </c>
      <c r="AU172" s="241" t="s">
        <v>81</v>
      </c>
      <c r="AV172" s="13" t="s">
        <v>81</v>
      </c>
      <c r="AW172" s="13" t="s">
        <v>33</v>
      </c>
      <c r="AX172" s="13" t="s">
        <v>72</v>
      </c>
      <c r="AY172" s="241" t="s">
        <v>152</v>
      </c>
    </row>
    <row r="173" s="13" customFormat="1">
      <c r="A173" s="13"/>
      <c r="B173" s="231"/>
      <c r="C173" s="232"/>
      <c r="D173" s="226" t="s">
        <v>187</v>
      </c>
      <c r="E173" s="233" t="s">
        <v>19</v>
      </c>
      <c r="F173" s="234" t="s">
        <v>1850</v>
      </c>
      <c r="G173" s="232"/>
      <c r="H173" s="235">
        <v>0.93600000000000005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187</v>
      </c>
      <c r="AU173" s="241" t="s">
        <v>81</v>
      </c>
      <c r="AV173" s="13" t="s">
        <v>81</v>
      </c>
      <c r="AW173" s="13" t="s">
        <v>33</v>
      </c>
      <c r="AX173" s="13" t="s">
        <v>72</v>
      </c>
      <c r="AY173" s="241" t="s">
        <v>152</v>
      </c>
    </row>
    <row r="174" s="13" customFormat="1">
      <c r="A174" s="13"/>
      <c r="B174" s="231"/>
      <c r="C174" s="232"/>
      <c r="D174" s="226" t="s">
        <v>187</v>
      </c>
      <c r="E174" s="233" t="s">
        <v>19</v>
      </c>
      <c r="F174" s="234" t="s">
        <v>1851</v>
      </c>
      <c r="G174" s="232"/>
      <c r="H174" s="235">
        <v>0.432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187</v>
      </c>
      <c r="AU174" s="241" t="s">
        <v>81</v>
      </c>
      <c r="AV174" s="13" t="s">
        <v>81</v>
      </c>
      <c r="AW174" s="13" t="s">
        <v>33</v>
      </c>
      <c r="AX174" s="13" t="s">
        <v>72</v>
      </c>
      <c r="AY174" s="241" t="s">
        <v>152</v>
      </c>
    </row>
    <row r="175" s="13" customFormat="1">
      <c r="A175" s="13"/>
      <c r="B175" s="231"/>
      <c r="C175" s="232"/>
      <c r="D175" s="226" t="s">
        <v>187</v>
      </c>
      <c r="E175" s="233" t="s">
        <v>19</v>
      </c>
      <c r="F175" s="234" t="s">
        <v>1852</v>
      </c>
      <c r="G175" s="232"/>
      <c r="H175" s="235">
        <v>1.089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187</v>
      </c>
      <c r="AU175" s="241" t="s">
        <v>81</v>
      </c>
      <c r="AV175" s="13" t="s">
        <v>81</v>
      </c>
      <c r="AW175" s="13" t="s">
        <v>33</v>
      </c>
      <c r="AX175" s="13" t="s">
        <v>72</v>
      </c>
      <c r="AY175" s="241" t="s">
        <v>152</v>
      </c>
    </row>
    <row r="176" s="14" customFormat="1">
      <c r="A176" s="14"/>
      <c r="B176" s="242"/>
      <c r="C176" s="243"/>
      <c r="D176" s="226" t="s">
        <v>187</v>
      </c>
      <c r="E176" s="244" t="s">
        <v>19</v>
      </c>
      <c r="F176" s="245" t="s">
        <v>258</v>
      </c>
      <c r="G176" s="243"/>
      <c r="H176" s="246">
        <v>7.4700000000000006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187</v>
      </c>
      <c r="AU176" s="252" t="s">
        <v>81</v>
      </c>
      <c r="AV176" s="14" t="s">
        <v>159</v>
      </c>
      <c r="AW176" s="14" t="s">
        <v>33</v>
      </c>
      <c r="AX176" s="14" t="s">
        <v>79</v>
      </c>
      <c r="AY176" s="252" t="s">
        <v>152</v>
      </c>
    </row>
    <row r="177" s="2" customFormat="1" ht="24.15" customHeight="1">
      <c r="A177" s="39"/>
      <c r="B177" s="40"/>
      <c r="C177" s="213" t="s">
        <v>277</v>
      </c>
      <c r="D177" s="213" t="s">
        <v>154</v>
      </c>
      <c r="E177" s="214" t="s">
        <v>1853</v>
      </c>
      <c r="F177" s="215" t="s">
        <v>1854</v>
      </c>
      <c r="G177" s="216" t="s">
        <v>280</v>
      </c>
      <c r="H177" s="217">
        <v>7.4699999999999998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159</v>
      </c>
      <c r="AT177" s="224" t="s">
        <v>154</v>
      </c>
      <c r="AU177" s="224" t="s">
        <v>81</v>
      </c>
      <c r="AY177" s="18" t="s">
        <v>152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159</v>
      </c>
      <c r="BM177" s="224" t="s">
        <v>701</v>
      </c>
    </row>
    <row r="178" s="2" customFormat="1" ht="24.15" customHeight="1">
      <c r="A178" s="39"/>
      <c r="B178" s="40"/>
      <c r="C178" s="213" t="s">
        <v>290</v>
      </c>
      <c r="D178" s="213" t="s">
        <v>154</v>
      </c>
      <c r="E178" s="214" t="s">
        <v>1855</v>
      </c>
      <c r="F178" s="215" t="s">
        <v>1856</v>
      </c>
      <c r="G178" s="216" t="s">
        <v>172</v>
      </c>
      <c r="H178" s="217">
        <v>12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159</v>
      </c>
      <c r="AT178" s="224" t="s">
        <v>154</v>
      </c>
      <c r="AU178" s="224" t="s">
        <v>81</v>
      </c>
      <c r="AY178" s="18" t="s">
        <v>152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159</v>
      </c>
      <c r="BM178" s="224" t="s">
        <v>707</v>
      </c>
    </row>
    <row r="179" s="13" customFormat="1">
      <c r="A179" s="13"/>
      <c r="B179" s="231"/>
      <c r="C179" s="232"/>
      <c r="D179" s="226" t="s">
        <v>187</v>
      </c>
      <c r="E179" s="233" t="s">
        <v>19</v>
      </c>
      <c r="F179" s="234" t="s">
        <v>1857</v>
      </c>
      <c r="G179" s="232"/>
      <c r="H179" s="235">
        <v>10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187</v>
      </c>
      <c r="AU179" s="241" t="s">
        <v>81</v>
      </c>
      <c r="AV179" s="13" t="s">
        <v>81</v>
      </c>
      <c r="AW179" s="13" t="s">
        <v>33</v>
      </c>
      <c r="AX179" s="13" t="s">
        <v>72</v>
      </c>
      <c r="AY179" s="241" t="s">
        <v>152</v>
      </c>
    </row>
    <row r="180" s="13" customFormat="1">
      <c r="A180" s="13"/>
      <c r="B180" s="231"/>
      <c r="C180" s="232"/>
      <c r="D180" s="226" t="s">
        <v>187</v>
      </c>
      <c r="E180" s="233" t="s">
        <v>19</v>
      </c>
      <c r="F180" s="234" t="s">
        <v>1793</v>
      </c>
      <c r="G180" s="232"/>
      <c r="H180" s="235">
        <v>2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187</v>
      </c>
      <c r="AU180" s="241" t="s">
        <v>81</v>
      </c>
      <c r="AV180" s="13" t="s">
        <v>81</v>
      </c>
      <c r="AW180" s="13" t="s">
        <v>33</v>
      </c>
      <c r="AX180" s="13" t="s">
        <v>72</v>
      </c>
      <c r="AY180" s="241" t="s">
        <v>152</v>
      </c>
    </row>
    <row r="181" s="14" customFormat="1">
      <c r="A181" s="14"/>
      <c r="B181" s="242"/>
      <c r="C181" s="243"/>
      <c r="D181" s="226" t="s">
        <v>187</v>
      </c>
      <c r="E181" s="244" t="s">
        <v>19</v>
      </c>
      <c r="F181" s="245" t="s">
        <v>258</v>
      </c>
      <c r="G181" s="243"/>
      <c r="H181" s="246">
        <v>12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187</v>
      </c>
      <c r="AU181" s="252" t="s">
        <v>81</v>
      </c>
      <c r="AV181" s="14" t="s">
        <v>159</v>
      </c>
      <c r="AW181" s="14" t="s">
        <v>33</v>
      </c>
      <c r="AX181" s="14" t="s">
        <v>79</v>
      </c>
      <c r="AY181" s="252" t="s">
        <v>152</v>
      </c>
    </row>
    <row r="182" s="2" customFormat="1" ht="24.15" customHeight="1">
      <c r="A182" s="39"/>
      <c r="B182" s="40"/>
      <c r="C182" s="213" t="s">
        <v>295</v>
      </c>
      <c r="D182" s="213" t="s">
        <v>154</v>
      </c>
      <c r="E182" s="214" t="s">
        <v>1858</v>
      </c>
      <c r="F182" s="215" t="s">
        <v>1859</v>
      </c>
      <c r="G182" s="216" t="s">
        <v>311</v>
      </c>
      <c r="H182" s="217">
        <v>52.799999999999997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43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159</v>
      </c>
      <c r="AT182" s="224" t="s">
        <v>154</v>
      </c>
      <c r="AU182" s="224" t="s">
        <v>81</v>
      </c>
      <c r="AY182" s="18" t="s">
        <v>152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159</v>
      </c>
      <c r="BM182" s="224" t="s">
        <v>720</v>
      </c>
    </row>
    <row r="183" s="15" customFormat="1">
      <c r="A183" s="15"/>
      <c r="B183" s="274"/>
      <c r="C183" s="275"/>
      <c r="D183" s="226" t="s">
        <v>187</v>
      </c>
      <c r="E183" s="276" t="s">
        <v>19</v>
      </c>
      <c r="F183" s="277" t="s">
        <v>1860</v>
      </c>
      <c r="G183" s="275"/>
      <c r="H183" s="276" t="s">
        <v>19</v>
      </c>
      <c r="I183" s="278"/>
      <c r="J183" s="275"/>
      <c r="K183" s="275"/>
      <c r="L183" s="279"/>
      <c r="M183" s="280"/>
      <c r="N183" s="281"/>
      <c r="O183" s="281"/>
      <c r="P183" s="281"/>
      <c r="Q183" s="281"/>
      <c r="R183" s="281"/>
      <c r="S183" s="281"/>
      <c r="T183" s="28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3" t="s">
        <v>187</v>
      </c>
      <c r="AU183" s="283" t="s">
        <v>81</v>
      </c>
      <c r="AV183" s="15" t="s">
        <v>79</v>
      </c>
      <c r="AW183" s="15" t="s">
        <v>33</v>
      </c>
      <c r="AX183" s="15" t="s">
        <v>72</v>
      </c>
      <c r="AY183" s="283" t="s">
        <v>152</v>
      </c>
    </row>
    <row r="184" s="13" customFormat="1">
      <c r="A184" s="13"/>
      <c r="B184" s="231"/>
      <c r="C184" s="232"/>
      <c r="D184" s="226" t="s">
        <v>187</v>
      </c>
      <c r="E184" s="233" t="s">
        <v>19</v>
      </c>
      <c r="F184" s="234" t="s">
        <v>1861</v>
      </c>
      <c r="G184" s="232"/>
      <c r="H184" s="235">
        <v>44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187</v>
      </c>
      <c r="AU184" s="241" t="s">
        <v>81</v>
      </c>
      <c r="AV184" s="13" t="s">
        <v>81</v>
      </c>
      <c r="AW184" s="13" t="s">
        <v>33</v>
      </c>
      <c r="AX184" s="13" t="s">
        <v>72</v>
      </c>
      <c r="AY184" s="241" t="s">
        <v>152</v>
      </c>
    </row>
    <row r="185" s="13" customFormat="1">
      <c r="A185" s="13"/>
      <c r="B185" s="231"/>
      <c r="C185" s="232"/>
      <c r="D185" s="226" t="s">
        <v>187</v>
      </c>
      <c r="E185" s="233" t="s">
        <v>19</v>
      </c>
      <c r="F185" s="234" t="s">
        <v>1862</v>
      </c>
      <c r="G185" s="232"/>
      <c r="H185" s="235">
        <v>8.8000000000000007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187</v>
      </c>
      <c r="AU185" s="241" t="s">
        <v>81</v>
      </c>
      <c r="AV185" s="13" t="s">
        <v>81</v>
      </c>
      <c r="AW185" s="13" t="s">
        <v>33</v>
      </c>
      <c r="AX185" s="13" t="s">
        <v>72</v>
      </c>
      <c r="AY185" s="241" t="s">
        <v>152</v>
      </c>
    </row>
    <row r="186" s="14" customFormat="1">
      <c r="A186" s="14"/>
      <c r="B186" s="242"/>
      <c r="C186" s="243"/>
      <c r="D186" s="226" t="s">
        <v>187</v>
      </c>
      <c r="E186" s="244" t="s">
        <v>19</v>
      </c>
      <c r="F186" s="245" t="s">
        <v>258</v>
      </c>
      <c r="G186" s="243"/>
      <c r="H186" s="246">
        <v>52.799999999999997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187</v>
      </c>
      <c r="AU186" s="252" t="s">
        <v>81</v>
      </c>
      <c r="AV186" s="14" t="s">
        <v>159</v>
      </c>
      <c r="AW186" s="14" t="s">
        <v>33</v>
      </c>
      <c r="AX186" s="14" t="s">
        <v>79</v>
      </c>
      <c r="AY186" s="252" t="s">
        <v>152</v>
      </c>
    </row>
    <row r="187" s="2" customFormat="1" ht="37.8" customHeight="1">
      <c r="A187" s="39"/>
      <c r="B187" s="40"/>
      <c r="C187" s="213" t="s">
        <v>300</v>
      </c>
      <c r="D187" s="213" t="s">
        <v>154</v>
      </c>
      <c r="E187" s="214" t="s">
        <v>1863</v>
      </c>
      <c r="F187" s="215" t="s">
        <v>1864</v>
      </c>
      <c r="G187" s="216" t="s">
        <v>157</v>
      </c>
      <c r="H187" s="217">
        <v>1.7250000000000001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159</v>
      </c>
      <c r="AT187" s="224" t="s">
        <v>154</v>
      </c>
      <c r="AU187" s="224" t="s">
        <v>81</v>
      </c>
      <c r="AY187" s="18" t="s">
        <v>152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159</v>
      </c>
      <c r="BM187" s="224" t="s">
        <v>728</v>
      </c>
    </row>
    <row r="188" s="13" customFormat="1">
      <c r="A188" s="13"/>
      <c r="B188" s="231"/>
      <c r="C188" s="232"/>
      <c r="D188" s="226" t="s">
        <v>187</v>
      </c>
      <c r="E188" s="233" t="s">
        <v>19</v>
      </c>
      <c r="F188" s="234" t="s">
        <v>1865</v>
      </c>
      <c r="G188" s="232"/>
      <c r="H188" s="235">
        <v>1.7250000000000001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187</v>
      </c>
      <c r="AU188" s="241" t="s">
        <v>81</v>
      </c>
      <c r="AV188" s="13" t="s">
        <v>81</v>
      </c>
      <c r="AW188" s="13" t="s">
        <v>33</v>
      </c>
      <c r="AX188" s="13" t="s">
        <v>72</v>
      </c>
      <c r="AY188" s="241" t="s">
        <v>152</v>
      </c>
    </row>
    <row r="189" s="14" customFormat="1">
      <c r="A189" s="14"/>
      <c r="B189" s="242"/>
      <c r="C189" s="243"/>
      <c r="D189" s="226" t="s">
        <v>187</v>
      </c>
      <c r="E189" s="244" t="s">
        <v>19</v>
      </c>
      <c r="F189" s="245" t="s">
        <v>258</v>
      </c>
      <c r="G189" s="243"/>
      <c r="H189" s="246">
        <v>1.7250000000000001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187</v>
      </c>
      <c r="AU189" s="252" t="s">
        <v>81</v>
      </c>
      <c r="AV189" s="14" t="s">
        <v>159</v>
      </c>
      <c r="AW189" s="14" t="s">
        <v>33</v>
      </c>
      <c r="AX189" s="14" t="s">
        <v>79</v>
      </c>
      <c r="AY189" s="252" t="s">
        <v>152</v>
      </c>
    </row>
    <row r="190" s="2" customFormat="1" ht="24.15" customHeight="1">
      <c r="A190" s="39"/>
      <c r="B190" s="40"/>
      <c r="C190" s="213" t="s">
        <v>308</v>
      </c>
      <c r="D190" s="213" t="s">
        <v>154</v>
      </c>
      <c r="E190" s="214" t="s">
        <v>1866</v>
      </c>
      <c r="F190" s="215" t="s">
        <v>1867</v>
      </c>
      <c r="G190" s="216" t="s">
        <v>157</v>
      </c>
      <c r="H190" s="217">
        <v>155.47499999999999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43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159</v>
      </c>
      <c r="AT190" s="224" t="s">
        <v>154</v>
      </c>
      <c r="AU190" s="224" t="s">
        <v>81</v>
      </c>
      <c r="AY190" s="18" t="s">
        <v>152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159</v>
      </c>
      <c r="BM190" s="224" t="s">
        <v>1358</v>
      </c>
    </row>
    <row r="191" s="2" customFormat="1">
      <c r="A191" s="39"/>
      <c r="B191" s="40"/>
      <c r="C191" s="41"/>
      <c r="D191" s="226" t="s">
        <v>163</v>
      </c>
      <c r="E191" s="41"/>
      <c r="F191" s="227" t="s">
        <v>1868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163</v>
      </c>
      <c r="AU191" s="18" t="s">
        <v>81</v>
      </c>
    </row>
    <row r="192" s="13" customFormat="1">
      <c r="A192" s="13"/>
      <c r="B192" s="231"/>
      <c r="C192" s="232"/>
      <c r="D192" s="226" t="s">
        <v>187</v>
      </c>
      <c r="E192" s="233" t="s">
        <v>19</v>
      </c>
      <c r="F192" s="234" t="s">
        <v>1869</v>
      </c>
      <c r="G192" s="232"/>
      <c r="H192" s="235">
        <v>3.3500000000000001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187</v>
      </c>
      <c r="AU192" s="241" t="s">
        <v>81</v>
      </c>
      <c r="AV192" s="13" t="s">
        <v>81</v>
      </c>
      <c r="AW192" s="13" t="s">
        <v>33</v>
      </c>
      <c r="AX192" s="13" t="s">
        <v>72</v>
      </c>
      <c r="AY192" s="241" t="s">
        <v>152</v>
      </c>
    </row>
    <row r="193" s="13" customFormat="1">
      <c r="A193" s="13"/>
      <c r="B193" s="231"/>
      <c r="C193" s="232"/>
      <c r="D193" s="226" t="s">
        <v>187</v>
      </c>
      <c r="E193" s="233" t="s">
        <v>19</v>
      </c>
      <c r="F193" s="234" t="s">
        <v>1870</v>
      </c>
      <c r="G193" s="232"/>
      <c r="H193" s="235">
        <v>24.5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187</v>
      </c>
      <c r="AU193" s="241" t="s">
        <v>81</v>
      </c>
      <c r="AV193" s="13" t="s">
        <v>81</v>
      </c>
      <c r="AW193" s="13" t="s">
        <v>33</v>
      </c>
      <c r="AX193" s="13" t="s">
        <v>72</v>
      </c>
      <c r="AY193" s="241" t="s">
        <v>152</v>
      </c>
    </row>
    <row r="194" s="13" customFormat="1">
      <c r="A194" s="13"/>
      <c r="B194" s="231"/>
      <c r="C194" s="232"/>
      <c r="D194" s="226" t="s">
        <v>187</v>
      </c>
      <c r="E194" s="233" t="s">
        <v>19</v>
      </c>
      <c r="F194" s="234" t="s">
        <v>1871</v>
      </c>
      <c r="G194" s="232"/>
      <c r="H194" s="235">
        <v>5.2000000000000002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187</v>
      </c>
      <c r="AU194" s="241" t="s">
        <v>81</v>
      </c>
      <c r="AV194" s="13" t="s">
        <v>81</v>
      </c>
      <c r="AW194" s="13" t="s">
        <v>33</v>
      </c>
      <c r="AX194" s="13" t="s">
        <v>72</v>
      </c>
      <c r="AY194" s="241" t="s">
        <v>152</v>
      </c>
    </row>
    <row r="195" s="13" customFormat="1">
      <c r="A195" s="13"/>
      <c r="B195" s="231"/>
      <c r="C195" s="232"/>
      <c r="D195" s="226" t="s">
        <v>187</v>
      </c>
      <c r="E195" s="233" t="s">
        <v>19</v>
      </c>
      <c r="F195" s="234" t="s">
        <v>1872</v>
      </c>
      <c r="G195" s="232"/>
      <c r="H195" s="235">
        <v>2.3999999999999999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187</v>
      </c>
      <c r="AU195" s="241" t="s">
        <v>81</v>
      </c>
      <c r="AV195" s="13" t="s">
        <v>81</v>
      </c>
      <c r="AW195" s="13" t="s">
        <v>33</v>
      </c>
      <c r="AX195" s="13" t="s">
        <v>72</v>
      </c>
      <c r="AY195" s="241" t="s">
        <v>152</v>
      </c>
    </row>
    <row r="196" s="13" customFormat="1">
      <c r="A196" s="13"/>
      <c r="B196" s="231"/>
      <c r="C196" s="232"/>
      <c r="D196" s="226" t="s">
        <v>187</v>
      </c>
      <c r="E196" s="233" t="s">
        <v>19</v>
      </c>
      <c r="F196" s="234" t="s">
        <v>1873</v>
      </c>
      <c r="G196" s="232"/>
      <c r="H196" s="235">
        <v>95.5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187</v>
      </c>
      <c r="AU196" s="241" t="s">
        <v>81</v>
      </c>
      <c r="AV196" s="13" t="s">
        <v>81</v>
      </c>
      <c r="AW196" s="13" t="s">
        <v>33</v>
      </c>
      <c r="AX196" s="13" t="s">
        <v>72</v>
      </c>
      <c r="AY196" s="241" t="s">
        <v>152</v>
      </c>
    </row>
    <row r="197" s="13" customFormat="1">
      <c r="A197" s="13"/>
      <c r="B197" s="231"/>
      <c r="C197" s="232"/>
      <c r="D197" s="226" t="s">
        <v>187</v>
      </c>
      <c r="E197" s="233" t="s">
        <v>19</v>
      </c>
      <c r="F197" s="234" t="s">
        <v>1874</v>
      </c>
      <c r="G197" s="232"/>
      <c r="H197" s="235">
        <v>18.475000000000001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187</v>
      </c>
      <c r="AU197" s="241" t="s">
        <v>81</v>
      </c>
      <c r="AV197" s="13" t="s">
        <v>81</v>
      </c>
      <c r="AW197" s="13" t="s">
        <v>33</v>
      </c>
      <c r="AX197" s="13" t="s">
        <v>72</v>
      </c>
      <c r="AY197" s="241" t="s">
        <v>152</v>
      </c>
    </row>
    <row r="198" s="13" customFormat="1">
      <c r="A198" s="13"/>
      <c r="B198" s="231"/>
      <c r="C198" s="232"/>
      <c r="D198" s="226" t="s">
        <v>187</v>
      </c>
      <c r="E198" s="233" t="s">
        <v>19</v>
      </c>
      <c r="F198" s="234" t="s">
        <v>1875</v>
      </c>
      <c r="G198" s="232"/>
      <c r="H198" s="235">
        <v>6.0499999999999998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187</v>
      </c>
      <c r="AU198" s="241" t="s">
        <v>81</v>
      </c>
      <c r="AV198" s="13" t="s">
        <v>81</v>
      </c>
      <c r="AW198" s="13" t="s">
        <v>33</v>
      </c>
      <c r="AX198" s="13" t="s">
        <v>72</v>
      </c>
      <c r="AY198" s="241" t="s">
        <v>152</v>
      </c>
    </row>
    <row r="199" s="14" customFormat="1">
      <c r="A199" s="14"/>
      <c r="B199" s="242"/>
      <c r="C199" s="243"/>
      <c r="D199" s="226" t="s">
        <v>187</v>
      </c>
      <c r="E199" s="244" t="s">
        <v>19</v>
      </c>
      <c r="F199" s="245" t="s">
        <v>258</v>
      </c>
      <c r="G199" s="243"/>
      <c r="H199" s="246">
        <v>155.47499999999999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187</v>
      </c>
      <c r="AU199" s="252" t="s">
        <v>81</v>
      </c>
      <c r="AV199" s="14" t="s">
        <v>159</v>
      </c>
      <c r="AW199" s="14" t="s">
        <v>33</v>
      </c>
      <c r="AX199" s="14" t="s">
        <v>79</v>
      </c>
      <c r="AY199" s="252" t="s">
        <v>152</v>
      </c>
    </row>
    <row r="200" s="12" customFormat="1" ht="22.8" customHeight="1">
      <c r="A200" s="12"/>
      <c r="B200" s="197"/>
      <c r="C200" s="198"/>
      <c r="D200" s="199" t="s">
        <v>71</v>
      </c>
      <c r="E200" s="211" t="s">
        <v>349</v>
      </c>
      <c r="F200" s="211" t="s">
        <v>350</v>
      </c>
      <c r="G200" s="198"/>
      <c r="H200" s="198"/>
      <c r="I200" s="201"/>
      <c r="J200" s="212">
        <f>BK200</f>
        <v>0</v>
      </c>
      <c r="K200" s="198"/>
      <c r="L200" s="203"/>
      <c r="M200" s="204"/>
      <c r="N200" s="205"/>
      <c r="O200" s="205"/>
      <c r="P200" s="206">
        <f>SUM(P201:P215)</f>
        <v>0</v>
      </c>
      <c r="Q200" s="205"/>
      <c r="R200" s="206">
        <f>SUM(R201:R215)</f>
        <v>0</v>
      </c>
      <c r="S200" s="205"/>
      <c r="T200" s="207">
        <f>SUM(T201:T215)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8" t="s">
        <v>79</v>
      </c>
      <c r="AT200" s="209" t="s">
        <v>71</v>
      </c>
      <c r="AU200" s="209" t="s">
        <v>79</v>
      </c>
      <c r="AY200" s="208" t="s">
        <v>152</v>
      </c>
      <c r="BK200" s="210">
        <f>SUM(BK201:BK215)</f>
        <v>0</v>
      </c>
    </row>
    <row r="201" s="2" customFormat="1" ht="24.15" customHeight="1">
      <c r="A201" s="39"/>
      <c r="B201" s="40"/>
      <c r="C201" s="213" t="s">
        <v>314</v>
      </c>
      <c r="D201" s="213" t="s">
        <v>154</v>
      </c>
      <c r="E201" s="214" t="s">
        <v>1876</v>
      </c>
      <c r="F201" s="215" t="s">
        <v>1877</v>
      </c>
      <c r="G201" s="216" t="s">
        <v>252</v>
      </c>
      <c r="H201" s="217">
        <v>25.744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159</v>
      </c>
      <c r="AT201" s="224" t="s">
        <v>154</v>
      </c>
      <c r="AU201" s="224" t="s">
        <v>81</v>
      </c>
      <c r="AY201" s="18" t="s">
        <v>152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159</v>
      </c>
      <c r="BM201" s="224" t="s">
        <v>1363</v>
      </c>
    </row>
    <row r="202" s="2" customFormat="1" ht="24.15" customHeight="1">
      <c r="A202" s="39"/>
      <c r="B202" s="40"/>
      <c r="C202" s="213" t="s">
        <v>320</v>
      </c>
      <c r="D202" s="213" t="s">
        <v>154</v>
      </c>
      <c r="E202" s="214" t="s">
        <v>1878</v>
      </c>
      <c r="F202" s="215" t="s">
        <v>1879</v>
      </c>
      <c r="G202" s="216" t="s">
        <v>252</v>
      </c>
      <c r="H202" s="217">
        <v>128.72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43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159</v>
      </c>
      <c r="AT202" s="224" t="s">
        <v>154</v>
      </c>
      <c r="AU202" s="224" t="s">
        <v>81</v>
      </c>
      <c r="AY202" s="18" t="s">
        <v>152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159</v>
      </c>
      <c r="BM202" s="224" t="s">
        <v>1373</v>
      </c>
    </row>
    <row r="203" s="13" customFormat="1">
      <c r="A203" s="13"/>
      <c r="B203" s="231"/>
      <c r="C203" s="232"/>
      <c r="D203" s="226" t="s">
        <v>187</v>
      </c>
      <c r="E203" s="233" t="s">
        <v>19</v>
      </c>
      <c r="F203" s="234" t="s">
        <v>1880</v>
      </c>
      <c r="G203" s="232"/>
      <c r="H203" s="235">
        <v>128.72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187</v>
      </c>
      <c r="AU203" s="241" t="s">
        <v>81</v>
      </c>
      <c r="AV203" s="13" t="s">
        <v>81</v>
      </c>
      <c r="AW203" s="13" t="s">
        <v>33</v>
      </c>
      <c r="AX203" s="13" t="s">
        <v>72</v>
      </c>
      <c r="AY203" s="241" t="s">
        <v>152</v>
      </c>
    </row>
    <row r="204" s="14" customFormat="1">
      <c r="A204" s="14"/>
      <c r="B204" s="242"/>
      <c r="C204" s="243"/>
      <c r="D204" s="226" t="s">
        <v>187</v>
      </c>
      <c r="E204" s="244" t="s">
        <v>19</v>
      </c>
      <c r="F204" s="245" t="s">
        <v>258</v>
      </c>
      <c r="G204" s="243"/>
      <c r="H204" s="246">
        <v>128.72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187</v>
      </c>
      <c r="AU204" s="252" t="s">
        <v>81</v>
      </c>
      <c r="AV204" s="14" t="s">
        <v>159</v>
      </c>
      <c r="AW204" s="14" t="s">
        <v>33</v>
      </c>
      <c r="AX204" s="14" t="s">
        <v>79</v>
      </c>
      <c r="AY204" s="252" t="s">
        <v>152</v>
      </c>
    </row>
    <row r="205" s="2" customFormat="1" ht="24.15" customHeight="1">
      <c r="A205" s="39"/>
      <c r="B205" s="40"/>
      <c r="C205" s="213" t="s">
        <v>325</v>
      </c>
      <c r="D205" s="213" t="s">
        <v>154</v>
      </c>
      <c r="E205" s="214" t="s">
        <v>1881</v>
      </c>
      <c r="F205" s="215" t="s">
        <v>1882</v>
      </c>
      <c r="G205" s="216" t="s">
        <v>252</v>
      </c>
      <c r="H205" s="217">
        <v>0.017000000000000001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159</v>
      </c>
      <c r="AT205" s="224" t="s">
        <v>154</v>
      </c>
      <c r="AU205" s="224" t="s">
        <v>81</v>
      </c>
      <c r="AY205" s="18" t="s">
        <v>152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159</v>
      </c>
      <c r="BM205" s="224" t="s">
        <v>1377</v>
      </c>
    </row>
    <row r="206" s="2" customFormat="1" ht="37.8" customHeight="1">
      <c r="A206" s="39"/>
      <c r="B206" s="40"/>
      <c r="C206" s="213" t="s">
        <v>330</v>
      </c>
      <c r="D206" s="213" t="s">
        <v>154</v>
      </c>
      <c r="E206" s="214" t="s">
        <v>1121</v>
      </c>
      <c r="F206" s="215" t="s">
        <v>1883</v>
      </c>
      <c r="G206" s="216" t="s">
        <v>252</v>
      </c>
      <c r="H206" s="217">
        <v>16.434000000000001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43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159</v>
      </c>
      <c r="AT206" s="224" t="s">
        <v>154</v>
      </c>
      <c r="AU206" s="224" t="s">
        <v>81</v>
      </c>
      <c r="AY206" s="18" t="s">
        <v>152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159</v>
      </c>
      <c r="BM206" s="224" t="s">
        <v>1382</v>
      </c>
    </row>
    <row r="207" s="13" customFormat="1">
      <c r="A207" s="13"/>
      <c r="B207" s="231"/>
      <c r="C207" s="232"/>
      <c r="D207" s="226" t="s">
        <v>187</v>
      </c>
      <c r="E207" s="233" t="s">
        <v>19</v>
      </c>
      <c r="F207" s="234" t="s">
        <v>1884</v>
      </c>
      <c r="G207" s="232"/>
      <c r="H207" s="235">
        <v>16.434000000000001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187</v>
      </c>
      <c r="AU207" s="241" t="s">
        <v>81</v>
      </c>
      <c r="AV207" s="13" t="s">
        <v>81</v>
      </c>
      <c r="AW207" s="13" t="s">
        <v>33</v>
      </c>
      <c r="AX207" s="13" t="s">
        <v>72</v>
      </c>
      <c r="AY207" s="241" t="s">
        <v>152</v>
      </c>
    </row>
    <row r="208" s="14" customFormat="1">
      <c r="A208" s="14"/>
      <c r="B208" s="242"/>
      <c r="C208" s="243"/>
      <c r="D208" s="226" t="s">
        <v>187</v>
      </c>
      <c r="E208" s="244" t="s">
        <v>19</v>
      </c>
      <c r="F208" s="245" t="s">
        <v>258</v>
      </c>
      <c r="G208" s="243"/>
      <c r="H208" s="246">
        <v>16.434000000000001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187</v>
      </c>
      <c r="AU208" s="252" t="s">
        <v>81</v>
      </c>
      <c r="AV208" s="14" t="s">
        <v>159</v>
      </c>
      <c r="AW208" s="14" t="s">
        <v>33</v>
      </c>
      <c r="AX208" s="14" t="s">
        <v>79</v>
      </c>
      <c r="AY208" s="252" t="s">
        <v>152</v>
      </c>
    </row>
    <row r="209" s="2" customFormat="1" ht="37.8" customHeight="1">
      <c r="A209" s="39"/>
      <c r="B209" s="40"/>
      <c r="C209" s="213" t="s">
        <v>335</v>
      </c>
      <c r="D209" s="213" t="s">
        <v>154</v>
      </c>
      <c r="E209" s="214" t="s">
        <v>1125</v>
      </c>
      <c r="F209" s="215" t="s">
        <v>1885</v>
      </c>
      <c r="G209" s="216" t="s">
        <v>252</v>
      </c>
      <c r="H209" s="217">
        <v>8.3759999999999994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43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159</v>
      </c>
      <c r="AT209" s="224" t="s">
        <v>154</v>
      </c>
      <c r="AU209" s="224" t="s">
        <v>81</v>
      </c>
      <c r="AY209" s="18" t="s">
        <v>152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159</v>
      </c>
      <c r="BM209" s="224" t="s">
        <v>1390</v>
      </c>
    </row>
    <row r="210" s="13" customFormat="1">
      <c r="A210" s="13"/>
      <c r="B210" s="231"/>
      <c r="C210" s="232"/>
      <c r="D210" s="226" t="s">
        <v>187</v>
      </c>
      <c r="E210" s="233" t="s">
        <v>19</v>
      </c>
      <c r="F210" s="234" t="s">
        <v>1886</v>
      </c>
      <c r="G210" s="232"/>
      <c r="H210" s="235">
        <v>8.3759999999999994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187</v>
      </c>
      <c r="AU210" s="241" t="s">
        <v>81</v>
      </c>
      <c r="AV210" s="13" t="s">
        <v>81</v>
      </c>
      <c r="AW210" s="13" t="s">
        <v>33</v>
      </c>
      <c r="AX210" s="13" t="s">
        <v>72</v>
      </c>
      <c r="AY210" s="241" t="s">
        <v>152</v>
      </c>
    </row>
    <row r="211" s="14" customFormat="1">
      <c r="A211" s="14"/>
      <c r="B211" s="242"/>
      <c r="C211" s="243"/>
      <c r="D211" s="226" t="s">
        <v>187</v>
      </c>
      <c r="E211" s="244" t="s">
        <v>19</v>
      </c>
      <c r="F211" s="245" t="s">
        <v>258</v>
      </c>
      <c r="G211" s="243"/>
      <c r="H211" s="246">
        <v>8.3759999999999994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187</v>
      </c>
      <c r="AU211" s="252" t="s">
        <v>81</v>
      </c>
      <c r="AV211" s="14" t="s">
        <v>159</v>
      </c>
      <c r="AW211" s="14" t="s">
        <v>33</v>
      </c>
      <c r="AX211" s="14" t="s">
        <v>79</v>
      </c>
      <c r="AY211" s="252" t="s">
        <v>152</v>
      </c>
    </row>
    <row r="212" s="2" customFormat="1" ht="37.8" customHeight="1">
      <c r="A212" s="39"/>
      <c r="B212" s="40"/>
      <c r="C212" s="213" t="s">
        <v>340</v>
      </c>
      <c r="D212" s="213" t="s">
        <v>154</v>
      </c>
      <c r="E212" s="214" t="s">
        <v>1887</v>
      </c>
      <c r="F212" s="215" t="s">
        <v>1888</v>
      </c>
      <c r="G212" s="216" t="s">
        <v>252</v>
      </c>
      <c r="H212" s="217">
        <v>0.75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159</v>
      </c>
      <c r="AT212" s="224" t="s">
        <v>154</v>
      </c>
      <c r="AU212" s="224" t="s">
        <v>81</v>
      </c>
      <c r="AY212" s="18" t="s">
        <v>152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159</v>
      </c>
      <c r="BM212" s="224" t="s">
        <v>1397</v>
      </c>
    </row>
    <row r="213" s="13" customFormat="1">
      <c r="A213" s="13"/>
      <c r="B213" s="231"/>
      <c r="C213" s="232"/>
      <c r="D213" s="226" t="s">
        <v>187</v>
      </c>
      <c r="E213" s="233" t="s">
        <v>19</v>
      </c>
      <c r="F213" s="234" t="s">
        <v>1889</v>
      </c>
      <c r="G213" s="232"/>
      <c r="H213" s="235">
        <v>0.75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187</v>
      </c>
      <c r="AU213" s="241" t="s">
        <v>81</v>
      </c>
      <c r="AV213" s="13" t="s">
        <v>81</v>
      </c>
      <c r="AW213" s="13" t="s">
        <v>33</v>
      </c>
      <c r="AX213" s="13" t="s">
        <v>72</v>
      </c>
      <c r="AY213" s="241" t="s">
        <v>152</v>
      </c>
    </row>
    <row r="214" s="14" customFormat="1">
      <c r="A214" s="14"/>
      <c r="B214" s="242"/>
      <c r="C214" s="243"/>
      <c r="D214" s="226" t="s">
        <v>187</v>
      </c>
      <c r="E214" s="244" t="s">
        <v>19</v>
      </c>
      <c r="F214" s="245" t="s">
        <v>258</v>
      </c>
      <c r="G214" s="243"/>
      <c r="H214" s="246">
        <v>0.75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187</v>
      </c>
      <c r="AU214" s="252" t="s">
        <v>81</v>
      </c>
      <c r="AV214" s="14" t="s">
        <v>159</v>
      </c>
      <c r="AW214" s="14" t="s">
        <v>33</v>
      </c>
      <c r="AX214" s="14" t="s">
        <v>79</v>
      </c>
      <c r="AY214" s="252" t="s">
        <v>152</v>
      </c>
    </row>
    <row r="215" s="2" customFormat="1" ht="37.8" customHeight="1">
      <c r="A215" s="39"/>
      <c r="B215" s="40"/>
      <c r="C215" s="213" t="s">
        <v>344</v>
      </c>
      <c r="D215" s="213" t="s">
        <v>154</v>
      </c>
      <c r="E215" s="214" t="s">
        <v>1890</v>
      </c>
      <c r="F215" s="215" t="s">
        <v>1891</v>
      </c>
      <c r="G215" s="216" t="s">
        <v>252</v>
      </c>
      <c r="H215" s="217">
        <v>0.16600000000000001</v>
      </c>
      <c r="I215" s="218"/>
      <c r="J215" s="219">
        <f>ROUND(I215*H215,2)</f>
        <v>0</v>
      </c>
      <c r="K215" s="215" t="s">
        <v>19</v>
      </c>
      <c r="L215" s="45"/>
      <c r="M215" s="220" t="s">
        <v>19</v>
      </c>
      <c r="N215" s="221" t="s">
        <v>43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159</v>
      </c>
      <c r="AT215" s="224" t="s">
        <v>154</v>
      </c>
      <c r="AU215" s="224" t="s">
        <v>81</v>
      </c>
      <c r="AY215" s="18" t="s">
        <v>152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159</v>
      </c>
      <c r="BM215" s="224" t="s">
        <v>1407</v>
      </c>
    </row>
    <row r="216" s="12" customFormat="1" ht="22.8" customHeight="1">
      <c r="A216" s="12"/>
      <c r="B216" s="197"/>
      <c r="C216" s="198"/>
      <c r="D216" s="199" t="s">
        <v>71</v>
      </c>
      <c r="E216" s="211" t="s">
        <v>514</v>
      </c>
      <c r="F216" s="211" t="s">
        <v>515</v>
      </c>
      <c r="G216" s="198"/>
      <c r="H216" s="198"/>
      <c r="I216" s="201"/>
      <c r="J216" s="212">
        <f>BK216</f>
        <v>0</v>
      </c>
      <c r="K216" s="198"/>
      <c r="L216" s="203"/>
      <c r="M216" s="204"/>
      <c r="N216" s="205"/>
      <c r="O216" s="205"/>
      <c r="P216" s="206">
        <f>P217</f>
        <v>0</v>
      </c>
      <c r="Q216" s="205"/>
      <c r="R216" s="206">
        <f>R217</f>
        <v>0</v>
      </c>
      <c r="S216" s="205"/>
      <c r="T216" s="207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79</v>
      </c>
      <c r="AT216" s="209" t="s">
        <v>71</v>
      </c>
      <c r="AU216" s="209" t="s">
        <v>79</v>
      </c>
      <c r="AY216" s="208" t="s">
        <v>152</v>
      </c>
      <c r="BK216" s="210">
        <f>BK217</f>
        <v>0</v>
      </c>
    </row>
    <row r="217" s="2" customFormat="1" ht="14.4" customHeight="1">
      <c r="A217" s="39"/>
      <c r="B217" s="40"/>
      <c r="C217" s="213" t="s">
        <v>351</v>
      </c>
      <c r="D217" s="213" t="s">
        <v>154</v>
      </c>
      <c r="E217" s="214" t="s">
        <v>1892</v>
      </c>
      <c r="F217" s="215" t="s">
        <v>1893</v>
      </c>
      <c r="G217" s="216" t="s">
        <v>252</v>
      </c>
      <c r="H217" s="217">
        <v>129.368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43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159</v>
      </c>
      <c r="AT217" s="224" t="s">
        <v>154</v>
      </c>
      <c r="AU217" s="224" t="s">
        <v>81</v>
      </c>
      <c r="AY217" s="18" t="s">
        <v>152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159</v>
      </c>
      <c r="BM217" s="224" t="s">
        <v>1415</v>
      </c>
    </row>
    <row r="218" s="12" customFormat="1" ht="25.92" customHeight="1">
      <c r="A218" s="12"/>
      <c r="B218" s="197"/>
      <c r="C218" s="198"/>
      <c r="D218" s="199" t="s">
        <v>71</v>
      </c>
      <c r="E218" s="200" t="s">
        <v>743</v>
      </c>
      <c r="F218" s="200" t="s">
        <v>744</v>
      </c>
      <c r="G218" s="198"/>
      <c r="H218" s="198"/>
      <c r="I218" s="201"/>
      <c r="J218" s="202">
        <f>BK218</f>
        <v>0</v>
      </c>
      <c r="K218" s="198"/>
      <c r="L218" s="203"/>
      <c r="M218" s="204"/>
      <c r="N218" s="205"/>
      <c r="O218" s="205"/>
      <c r="P218" s="206">
        <f>P219+P245+P260+P273+P278</f>
        <v>0</v>
      </c>
      <c r="Q218" s="205"/>
      <c r="R218" s="206">
        <f>R219+R245+R260+R273+R278</f>
        <v>0</v>
      </c>
      <c r="S218" s="205"/>
      <c r="T218" s="207">
        <f>T219+T245+T260+T273+T278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8" t="s">
        <v>81</v>
      </c>
      <c r="AT218" s="209" t="s">
        <v>71</v>
      </c>
      <c r="AU218" s="209" t="s">
        <v>72</v>
      </c>
      <c r="AY218" s="208" t="s">
        <v>152</v>
      </c>
      <c r="BK218" s="210">
        <f>BK219+BK245+BK260+BK273+BK278</f>
        <v>0</v>
      </c>
    </row>
    <row r="219" s="12" customFormat="1" ht="22.8" customHeight="1">
      <c r="A219" s="12"/>
      <c r="B219" s="197"/>
      <c r="C219" s="198"/>
      <c r="D219" s="199" t="s">
        <v>71</v>
      </c>
      <c r="E219" s="211" t="s">
        <v>1894</v>
      </c>
      <c r="F219" s="211" t="s">
        <v>1895</v>
      </c>
      <c r="G219" s="198"/>
      <c r="H219" s="198"/>
      <c r="I219" s="201"/>
      <c r="J219" s="212">
        <f>BK219</f>
        <v>0</v>
      </c>
      <c r="K219" s="198"/>
      <c r="L219" s="203"/>
      <c r="M219" s="204"/>
      <c r="N219" s="205"/>
      <c r="O219" s="205"/>
      <c r="P219" s="206">
        <f>SUM(P220:P244)</f>
        <v>0</v>
      </c>
      <c r="Q219" s="205"/>
      <c r="R219" s="206">
        <f>SUM(R220:R244)</f>
        <v>0</v>
      </c>
      <c r="S219" s="205"/>
      <c r="T219" s="207">
        <f>SUM(T220:T244)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8" t="s">
        <v>81</v>
      </c>
      <c r="AT219" s="209" t="s">
        <v>71</v>
      </c>
      <c r="AU219" s="209" t="s">
        <v>79</v>
      </c>
      <c r="AY219" s="208" t="s">
        <v>152</v>
      </c>
      <c r="BK219" s="210">
        <f>SUM(BK220:BK244)</f>
        <v>0</v>
      </c>
    </row>
    <row r="220" s="2" customFormat="1" ht="24.15" customHeight="1">
      <c r="A220" s="39"/>
      <c r="B220" s="40"/>
      <c r="C220" s="213" t="s">
        <v>358</v>
      </c>
      <c r="D220" s="213" t="s">
        <v>154</v>
      </c>
      <c r="E220" s="214" t="s">
        <v>1270</v>
      </c>
      <c r="F220" s="215" t="s">
        <v>1271</v>
      </c>
      <c r="G220" s="216" t="s">
        <v>157</v>
      </c>
      <c r="H220" s="217">
        <v>95.5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43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227</v>
      </c>
      <c r="AT220" s="224" t="s">
        <v>154</v>
      </c>
      <c r="AU220" s="224" t="s">
        <v>81</v>
      </c>
      <c r="AY220" s="18" t="s">
        <v>152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227</v>
      </c>
      <c r="BM220" s="224" t="s">
        <v>1423</v>
      </c>
    </row>
    <row r="221" s="13" customFormat="1">
      <c r="A221" s="13"/>
      <c r="B221" s="231"/>
      <c r="C221" s="232"/>
      <c r="D221" s="226" t="s">
        <v>187</v>
      </c>
      <c r="E221" s="233" t="s">
        <v>19</v>
      </c>
      <c r="F221" s="234" t="s">
        <v>1896</v>
      </c>
      <c r="G221" s="232"/>
      <c r="H221" s="235">
        <v>95.5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187</v>
      </c>
      <c r="AU221" s="241" t="s">
        <v>81</v>
      </c>
      <c r="AV221" s="13" t="s">
        <v>81</v>
      </c>
      <c r="AW221" s="13" t="s">
        <v>33</v>
      </c>
      <c r="AX221" s="13" t="s">
        <v>72</v>
      </c>
      <c r="AY221" s="241" t="s">
        <v>152</v>
      </c>
    </row>
    <row r="222" s="14" customFormat="1">
      <c r="A222" s="14"/>
      <c r="B222" s="242"/>
      <c r="C222" s="243"/>
      <c r="D222" s="226" t="s">
        <v>187</v>
      </c>
      <c r="E222" s="244" t="s">
        <v>19</v>
      </c>
      <c r="F222" s="245" t="s">
        <v>258</v>
      </c>
      <c r="G222" s="243"/>
      <c r="H222" s="246">
        <v>95.5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187</v>
      </c>
      <c r="AU222" s="252" t="s">
        <v>81</v>
      </c>
      <c r="AV222" s="14" t="s">
        <v>159</v>
      </c>
      <c r="AW222" s="14" t="s">
        <v>33</v>
      </c>
      <c r="AX222" s="14" t="s">
        <v>79</v>
      </c>
      <c r="AY222" s="252" t="s">
        <v>152</v>
      </c>
    </row>
    <row r="223" s="2" customFormat="1" ht="24.15" customHeight="1">
      <c r="A223" s="39"/>
      <c r="B223" s="40"/>
      <c r="C223" s="213" t="s">
        <v>363</v>
      </c>
      <c r="D223" s="213" t="s">
        <v>154</v>
      </c>
      <c r="E223" s="214" t="s">
        <v>1897</v>
      </c>
      <c r="F223" s="215" t="s">
        <v>1898</v>
      </c>
      <c r="G223" s="216" t="s">
        <v>157</v>
      </c>
      <c r="H223" s="217">
        <v>36.950000000000003</v>
      </c>
      <c r="I223" s="218"/>
      <c r="J223" s="219">
        <f>ROUND(I223*H223,2)</f>
        <v>0</v>
      </c>
      <c r="K223" s="215" t="s">
        <v>19</v>
      </c>
      <c r="L223" s="45"/>
      <c r="M223" s="220" t="s">
        <v>19</v>
      </c>
      <c r="N223" s="221" t="s">
        <v>43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227</v>
      </c>
      <c r="AT223" s="224" t="s">
        <v>154</v>
      </c>
      <c r="AU223" s="224" t="s">
        <v>81</v>
      </c>
      <c r="AY223" s="18" t="s">
        <v>152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227</v>
      </c>
      <c r="BM223" s="224" t="s">
        <v>1428</v>
      </c>
    </row>
    <row r="224" s="13" customFormat="1">
      <c r="A224" s="13"/>
      <c r="B224" s="231"/>
      <c r="C224" s="232"/>
      <c r="D224" s="226" t="s">
        <v>187</v>
      </c>
      <c r="E224" s="233" t="s">
        <v>19</v>
      </c>
      <c r="F224" s="234" t="s">
        <v>1874</v>
      </c>
      <c r="G224" s="232"/>
      <c r="H224" s="235">
        <v>18.475000000000001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187</v>
      </c>
      <c r="AU224" s="241" t="s">
        <v>81</v>
      </c>
      <c r="AV224" s="13" t="s">
        <v>81</v>
      </c>
      <c r="AW224" s="13" t="s">
        <v>33</v>
      </c>
      <c r="AX224" s="13" t="s">
        <v>72</v>
      </c>
      <c r="AY224" s="241" t="s">
        <v>152</v>
      </c>
    </row>
    <row r="225" s="13" customFormat="1">
      <c r="A225" s="13"/>
      <c r="B225" s="231"/>
      <c r="C225" s="232"/>
      <c r="D225" s="226" t="s">
        <v>187</v>
      </c>
      <c r="E225" s="233" t="s">
        <v>19</v>
      </c>
      <c r="F225" s="234" t="s">
        <v>1899</v>
      </c>
      <c r="G225" s="232"/>
      <c r="H225" s="235">
        <v>18.475000000000001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187</v>
      </c>
      <c r="AU225" s="241" t="s">
        <v>81</v>
      </c>
      <c r="AV225" s="13" t="s">
        <v>81</v>
      </c>
      <c r="AW225" s="13" t="s">
        <v>33</v>
      </c>
      <c r="AX225" s="13" t="s">
        <v>72</v>
      </c>
      <c r="AY225" s="241" t="s">
        <v>152</v>
      </c>
    </row>
    <row r="226" s="14" customFormat="1">
      <c r="A226" s="14"/>
      <c r="B226" s="242"/>
      <c r="C226" s="243"/>
      <c r="D226" s="226" t="s">
        <v>187</v>
      </c>
      <c r="E226" s="244" t="s">
        <v>19</v>
      </c>
      <c r="F226" s="245" t="s">
        <v>258</v>
      </c>
      <c r="G226" s="243"/>
      <c r="H226" s="246">
        <v>36.950000000000003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187</v>
      </c>
      <c r="AU226" s="252" t="s">
        <v>81</v>
      </c>
      <c r="AV226" s="14" t="s">
        <v>159</v>
      </c>
      <c r="AW226" s="14" t="s">
        <v>33</v>
      </c>
      <c r="AX226" s="14" t="s">
        <v>79</v>
      </c>
      <c r="AY226" s="252" t="s">
        <v>152</v>
      </c>
    </row>
    <row r="227" s="2" customFormat="1" ht="14.4" customHeight="1">
      <c r="A227" s="39"/>
      <c r="B227" s="40"/>
      <c r="C227" s="256" t="s">
        <v>369</v>
      </c>
      <c r="D227" s="256" t="s">
        <v>387</v>
      </c>
      <c r="E227" s="257" t="s">
        <v>1275</v>
      </c>
      <c r="F227" s="258" t="s">
        <v>1276</v>
      </c>
      <c r="G227" s="259" t="s">
        <v>252</v>
      </c>
      <c r="H227" s="260">
        <v>0.043999999999999997</v>
      </c>
      <c r="I227" s="261"/>
      <c r="J227" s="262">
        <f>ROUND(I227*H227,2)</f>
        <v>0</v>
      </c>
      <c r="K227" s="258" t="s">
        <v>19</v>
      </c>
      <c r="L227" s="263"/>
      <c r="M227" s="264" t="s">
        <v>19</v>
      </c>
      <c r="N227" s="265" t="s">
        <v>43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325</v>
      </c>
      <c r="AT227" s="224" t="s">
        <v>387</v>
      </c>
      <c r="AU227" s="224" t="s">
        <v>81</v>
      </c>
      <c r="AY227" s="18" t="s">
        <v>152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79</v>
      </c>
      <c r="BK227" s="225">
        <f>ROUND(I227*H227,2)</f>
        <v>0</v>
      </c>
      <c r="BL227" s="18" t="s">
        <v>227</v>
      </c>
      <c r="BM227" s="224" t="s">
        <v>1435</v>
      </c>
    </row>
    <row r="228" s="2" customFormat="1" ht="14.4" customHeight="1">
      <c r="A228" s="39"/>
      <c r="B228" s="40"/>
      <c r="C228" s="213" t="s">
        <v>375</v>
      </c>
      <c r="D228" s="213" t="s">
        <v>154</v>
      </c>
      <c r="E228" s="214" t="s">
        <v>1900</v>
      </c>
      <c r="F228" s="215" t="s">
        <v>1901</v>
      </c>
      <c r="G228" s="216" t="s">
        <v>157</v>
      </c>
      <c r="H228" s="217">
        <v>41.5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43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227</v>
      </c>
      <c r="AT228" s="224" t="s">
        <v>154</v>
      </c>
      <c r="AU228" s="224" t="s">
        <v>81</v>
      </c>
      <c r="AY228" s="18" t="s">
        <v>152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79</v>
      </c>
      <c r="BK228" s="225">
        <f>ROUND(I228*H228,2)</f>
        <v>0</v>
      </c>
      <c r="BL228" s="18" t="s">
        <v>227</v>
      </c>
      <c r="BM228" s="224" t="s">
        <v>1443</v>
      </c>
    </row>
    <row r="229" s="13" customFormat="1">
      <c r="A229" s="13"/>
      <c r="B229" s="231"/>
      <c r="C229" s="232"/>
      <c r="D229" s="226" t="s">
        <v>187</v>
      </c>
      <c r="E229" s="233" t="s">
        <v>19</v>
      </c>
      <c r="F229" s="234" t="s">
        <v>1869</v>
      </c>
      <c r="G229" s="232"/>
      <c r="H229" s="235">
        <v>3.3500000000000001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187</v>
      </c>
      <c r="AU229" s="241" t="s">
        <v>81</v>
      </c>
      <c r="AV229" s="13" t="s">
        <v>81</v>
      </c>
      <c r="AW229" s="13" t="s">
        <v>33</v>
      </c>
      <c r="AX229" s="13" t="s">
        <v>72</v>
      </c>
      <c r="AY229" s="241" t="s">
        <v>152</v>
      </c>
    </row>
    <row r="230" s="13" customFormat="1">
      <c r="A230" s="13"/>
      <c r="B230" s="231"/>
      <c r="C230" s="232"/>
      <c r="D230" s="226" t="s">
        <v>187</v>
      </c>
      <c r="E230" s="233" t="s">
        <v>19</v>
      </c>
      <c r="F230" s="234" t="s">
        <v>1870</v>
      </c>
      <c r="G230" s="232"/>
      <c r="H230" s="235">
        <v>24.5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187</v>
      </c>
      <c r="AU230" s="241" t="s">
        <v>81</v>
      </c>
      <c r="AV230" s="13" t="s">
        <v>81</v>
      </c>
      <c r="AW230" s="13" t="s">
        <v>33</v>
      </c>
      <c r="AX230" s="13" t="s">
        <v>72</v>
      </c>
      <c r="AY230" s="241" t="s">
        <v>152</v>
      </c>
    </row>
    <row r="231" s="13" customFormat="1">
      <c r="A231" s="13"/>
      <c r="B231" s="231"/>
      <c r="C231" s="232"/>
      <c r="D231" s="226" t="s">
        <v>187</v>
      </c>
      <c r="E231" s="233" t="s">
        <v>19</v>
      </c>
      <c r="F231" s="234" t="s">
        <v>1871</v>
      </c>
      <c r="G231" s="232"/>
      <c r="H231" s="235">
        <v>5.2000000000000002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187</v>
      </c>
      <c r="AU231" s="241" t="s">
        <v>81</v>
      </c>
      <c r="AV231" s="13" t="s">
        <v>81</v>
      </c>
      <c r="AW231" s="13" t="s">
        <v>33</v>
      </c>
      <c r="AX231" s="13" t="s">
        <v>72</v>
      </c>
      <c r="AY231" s="241" t="s">
        <v>152</v>
      </c>
    </row>
    <row r="232" s="13" customFormat="1">
      <c r="A232" s="13"/>
      <c r="B232" s="231"/>
      <c r="C232" s="232"/>
      <c r="D232" s="226" t="s">
        <v>187</v>
      </c>
      <c r="E232" s="233" t="s">
        <v>19</v>
      </c>
      <c r="F232" s="234" t="s">
        <v>1872</v>
      </c>
      <c r="G232" s="232"/>
      <c r="H232" s="235">
        <v>2.3999999999999999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187</v>
      </c>
      <c r="AU232" s="241" t="s">
        <v>81</v>
      </c>
      <c r="AV232" s="13" t="s">
        <v>81</v>
      </c>
      <c r="AW232" s="13" t="s">
        <v>33</v>
      </c>
      <c r="AX232" s="13" t="s">
        <v>72</v>
      </c>
      <c r="AY232" s="241" t="s">
        <v>152</v>
      </c>
    </row>
    <row r="233" s="13" customFormat="1">
      <c r="A233" s="13"/>
      <c r="B233" s="231"/>
      <c r="C233" s="232"/>
      <c r="D233" s="226" t="s">
        <v>187</v>
      </c>
      <c r="E233" s="233" t="s">
        <v>19</v>
      </c>
      <c r="F233" s="234" t="s">
        <v>1875</v>
      </c>
      <c r="G233" s="232"/>
      <c r="H233" s="235">
        <v>6.0499999999999998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187</v>
      </c>
      <c r="AU233" s="241" t="s">
        <v>81</v>
      </c>
      <c r="AV233" s="13" t="s">
        <v>81</v>
      </c>
      <c r="AW233" s="13" t="s">
        <v>33</v>
      </c>
      <c r="AX233" s="13" t="s">
        <v>72</v>
      </c>
      <c r="AY233" s="241" t="s">
        <v>152</v>
      </c>
    </row>
    <row r="234" s="14" customFormat="1">
      <c r="A234" s="14"/>
      <c r="B234" s="242"/>
      <c r="C234" s="243"/>
      <c r="D234" s="226" t="s">
        <v>187</v>
      </c>
      <c r="E234" s="244" t="s">
        <v>19</v>
      </c>
      <c r="F234" s="245" t="s">
        <v>258</v>
      </c>
      <c r="G234" s="243"/>
      <c r="H234" s="246">
        <v>41.5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2" t="s">
        <v>187</v>
      </c>
      <c r="AU234" s="252" t="s">
        <v>81</v>
      </c>
      <c r="AV234" s="14" t="s">
        <v>159</v>
      </c>
      <c r="AW234" s="14" t="s">
        <v>33</v>
      </c>
      <c r="AX234" s="14" t="s">
        <v>79</v>
      </c>
      <c r="AY234" s="252" t="s">
        <v>152</v>
      </c>
    </row>
    <row r="235" s="2" customFormat="1" ht="24.15" customHeight="1">
      <c r="A235" s="39"/>
      <c r="B235" s="40"/>
      <c r="C235" s="213" t="s">
        <v>659</v>
      </c>
      <c r="D235" s="213" t="s">
        <v>154</v>
      </c>
      <c r="E235" s="214" t="s">
        <v>1241</v>
      </c>
      <c r="F235" s="215" t="s">
        <v>1242</v>
      </c>
      <c r="G235" s="216" t="s">
        <v>157</v>
      </c>
      <c r="H235" s="217">
        <v>95.5</v>
      </c>
      <c r="I235" s="218"/>
      <c r="J235" s="219">
        <f>ROUND(I235*H235,2)</f>
        <v>0</v>
      </c>
      <c r="K235" s="215" t="s">
        <v>19</v>
      </c>
      <c r="L235" s="45"/>
      <c r="M235" s="220" t="s">
        <v>19</v>
      </c>
      <c r="N235" s="221" t="s">
        <v>43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227</v>
      </c>
      <c r="AT235" s="224" t="s">
        <v>154</v>
      </c>
      <c r="AU235" s="224" t="s">
        <v>81</v>
      </c>
      <c r="AY235" s="18" t="s">
        <v>152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79</v>
      </c>
      <c r="BK235" s="225">
        <f>ROUND(I235*H235,2)</f>
        <v>0</v>
      </c>
      <c r="BL235" s="18" t="s">
        <v>227</v>
      </c>
      <c r="BM235" s="224" t="s">
        <v>1456</v>
      </c>
    </row>
    <row r="236" s="2" customFormat="1" ht="24.15" customHeight="1">
      <c r="A236" s="39"/>
      <c r="B236" s="40"/>
      <c r="C236" s="213" t="s">
        <v>663</v>
      </c>
      <c r="D236" s="213" t="s">
        <v>154</v>
      </c>
      <c r="E236" s="214" t="s">
        <v>1245</v>
      </c>
      <c r="F236" s="215" t="s">
        <v>1246</v>
      </c>
      <c r="G236" s="216" t="s">
        <v>157</v>
      </c>
      <c r="H236" s="217">
        <v>36.950000000000003</v>
      </c>
      <c r="I236" s="218"/>
      <c r="J236" s="219">
        <f>ROUND(I236*H236,2)</f>
        <v>0</v>
      </c>
      <c r="K236" s="215" t="s">
        <v>19</v>
      </c>
      <c r="L236" s="45"/>
      <c r="M236" s="220" t="s">
        <v>19</v>
      </c>
      <c r="N236" s="221" t="s">
        <v>43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227</v>
      </c>
      <c r="AT236" s="224" t="s">
        <v>154</v>
      </c>
      <c r="AU236" s="224" t="s">
        <v>81</v>
      </c>
      <c r="AY236" s="18" t="s">
        <v>152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79</v>
      </c>
      <c r="BK236" s="225">
        <f>ROUND(I236*H236,2)</f>
        <v>0</v>
      </c>
      <c r="BL236" s="18" t="s">
        <v>227</v>
      </c>
      <c r="BM236" s="224" t="s">
        <v>1676</v>
      </c>
    </row>
    <row r="237" s="2" customFormat="1" ht="37.8" customHeight="1">
      <c r="A237" s="39"/>
      <c r="B237" s="40"/>
      <c r="C237" s="256" t="s">
        <v>668</v>
      </c>
      <c r="D237" s="256" t="s">
        <v>387</v>
      </c>
      <c r="E237" s="257" t="s">
        <v>1902</v>
      </c>
      <c r="F237" s="258" t="s">
        <v>1903</v>
      </c>
      <c r="G237" s="259" t="s">
        <v>157</v>
      </c>
      <c r="H237" s="260">
        <v>161.721</v>
      </c>
      <c r="I237" s="261"/>
      <c r="J237" s="262">
        <f>ROUND(I237*H237,2)</f>
        <v>0</v>
      </c>
      <c r="K237" s="258" t="s">
        <v>19</v>
      </c>
      <c r="L237" s="263"/>
      <c r="M237" s="264" t="s">
        <v>19</v>
      </c>
      <c r="N237" s="265" t="s">
        <v>43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325</v>
      </c>
      <c r="AT237" s="224" t="s">
        <v>387</v>
      </c>
      <c r="AU237" s="224" t="s">
        <v>81</v>
      </c>
      <c r="AY237" s="18" t="s">
        <v>152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79</v>
      </c>
      <c r="BK237" s="225">
        <f>ROUND(I237*H237,2)</f>
        <v>0</v>
      </c>
      <c r="BL237" s="18" t="s">
        <v>227</v>
      </c>
      <c r="BM237" s="224" t="s">
        <v>1679</v>
      </c>
    </row>
    <row r="238" s="2" customFormat="1" ht="14.4" customHeight="1">
      <c r="A238" s="39"/>
      <c r="B238" s="40"/>
      <c r="C238" s="213" t="s">
        <v>672</v>
      </c>
      <c r="D238" s="213" t="s">
        <v>154</v>
      </c>
      <c r="E238" s="214" t="s">
        <v>1904</v>
      </c>
      <c r="F238" s="215" t="s">
        <v>1905</v>
      </c>
      <c r="G238" s="216" t="s">
        <v>172</v>
      </c>
      <c r="H238" s="217">
        <v>780</v>
      </c>
      <c r="I238" s="218"/>
      <c r="J238" s="219">
        <f>ROUND(I238*H238,2)</f>
        <v>0</v>
      </c>
      <c r="K238" s="215" t="s">
        <v>19</v>
      </c>
      <c r="L238" s="45"/>
      <c r="M238" s="220" t="s">
        <v>19</v>
      </c>
      <c r="N238" s="221" t="s">
        <v>43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227</v>
      </c>
      <c r="AT238" s="224" t="s">
        <v>154</v>
      </c>
      <c r="AU238" s="224" t="s">
        <v>81</v>
      </c>
      <c r="AY238" s="18" t="s">
        <v>152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79</v>
      </c>
      <c r="BK238" s="225">
        <f>ROUND(I238*H238,2)</f>
        <v>0</v>
      </c>
      <c r="BL238" s="18" t="s">
        <v>227</v>
      </c>
      <c r="BM238" s="224" t="s">
        <v>1682</v>
      </c>
    </row>
    <row r="239" s="13" customFormat="1">
      <c r="A239" s="13"/>
      <c r="B239" s="231"/>
      <c r="C239" s="232"/>
      <c r="D239" s="226" t="s">
        <v>187</v>
      </c>
      <c r="E239" s="233" t="s">
        <v>19</v>
      </c>
      <c r="F239" s="234" t="s">
        <v>1906</v>
      </c>
      <c r="G239" s="232"/>
      <c r="H239" s="235">
        <v>780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187</v>
      </c>
      <c r="AU239" s="241" t="s">
        <v>81</v>
      </c>
      <c r="AV239" s="13" t="s">
        <v>81</v>
      </c>
      <c r="AW239" s="13" t="s">
        <v>33</v>
      </c>
      <c r="AX239" s="13" t="s">
        <v>72</v>
      </c>
      <c r="AY239" s="241" t="s">
        <v>152</v>
      </c>
    </row>
    <row r="240" s="14" customFormat="1">
      <c r="A240" s="14"/>
      <c r="B240" s="242"/>
      <c r="C240" s="243"/>
      <c r="D240" s="226" t="s">
        <v>187</v>
      </c>
      <c r="E240" s="244" t="s">
        <v>19</v>
      </c>
      <c r="F240" s="245" t="s">
        <v>258</v>
      </c>
      <c r="G240" s="243"/>
      <c r="H240" s="246">
        <v>780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2" t="s">
        <v>187</v>
      </c>
      <c r="AU240" s="252" t="s">
        <v>81</v>
      </c>
      <c r="AV240" s="14" t="s">
        <v>159</v>
      </c>
      <c r="AW240" s="14" t="s">
        <v>33</v>
      </c>
      <c r="AX240" s="14" t="s">
        <v>79</v>
      </c>
      <c r="AY240" s="252" t="s">
        <v>152</v>
      </c>
    </row>
    <row r="241" s="2" customFormat="1" ht="24.15" customHeight="1">
      <c r="A241" s="39"/>
      <c r="B241" s="40"/>
      <c r="C241" s="256" t="s">
        <v>676</v>
      </c>
      <c r="D241" s="256" t="s">
        <v>387</v>
      </c>
      <c r="E241" s="257" t="s">
        <v>1907</v>
      </c>
      <c r="F241" s="258" t="s">
        <v>1908</v>
      </c>
      <c r="G241" s="259" t="s">
        <v>865</v>
      </c>
      <c r="H241" s="260">
        <v>39</v>
      </c>
      <c r="I241" s="261"/>
      <c r="J241" s="262">
        <f>ROUND(I241*H241,2)</f>
        <v>0</v>
      </c>
      <c r="K241" s="258" t="s">
        <v>19</v>
      </c>
      <c r="L241" s="263"/>
      <c r="M241" s="264" t="s">
        <v>19</v>
      </c>
      <c r="N241" s="265" t="s">
        <v>43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325</v>
      </c>
      <c r="AT241" s="224" t="s">
        <v>387</v>
      </c>
      <c r="AU241" s="224" t="s">
        <v>81</v>
      </c>
      <c r="AY241" s="18" t="s">
        <v>152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79</v>
      </c>
      <c r="BK241" s="225">
        <f>ROUND(I241*H241,2)</f>
        <v>0</v>
      </c>
      <c r="BL241" s="18" t="s">
        <v>227</v>
      </c>
      <c r="BM241" s="224" t="s">
        <v>1685</v>
      </c>
    </row>
    <row r="242" s="13" customFormat="1">
      <c r="A242" s="13"/>
      <c r="B242" s="231"/>
      <c r="C242" s="232"/>
      <c r="D242" s="226" t="s">
        <v>187</v>
      </c>
      <c r="E242" s="233" t="s">
        <v>19</v>
      </c>
      <c r="F242" s="234" t="s">
        <v>1909</v>
      </c>
      <c r="G242" s="232"/>
      <c r="H242" s="235">
        <v>39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187</v>
      </c>
      <c r="AU242" s="241" t="s">
        <v>81</v>
      </c>
      <c r="AV242" s="13" t="s">
        <v>81</v>
      </c>
      <c r="AW242" s="13" t="s">
        <v>33</v>
      </c>
      <c r="AX242" s="13" t="s">
        <v>72</v>
      </c>
      <c r="AY242" s="241" t="s">
        <v>152</v>
      </c>
    </row>
    <row r="243" s="14" customFormat="1">
      <c r="A243" s="14"/>
      <c r="B243" s="242"/>
      <c r="C243" s="243"/>
      <c r="D243" s="226" t="s">
        <v>187</v>
      </c>
      <c r="E243" s="244" t="s">
        <v>19</v>
      </c>
      <c r="F243" s="245" t="s">
        <v>258</v>
      </c>
      <c r="G243" s="243"/>
      <c r="H243" s="246">
        <v>39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187</v>
      </c>
      <c r="AU243" s="252" t="s">
        <v>81</v>
      </c>
      <c r="AV243" s="14" t="s">
        <v>159</v>
      </c>
      <c r="AW243" s="14" t="s">
        <v>33</v>
      </c>
      <c r="AX243" s="14" t="s">
        <v>79</v>
      </c>
      <c r="AY243" s="252" t="s">
        <v>152</v>
      </c>
    </row>
    <row r="244" s="2" customFormat="1" ht="24.15" customHeight="1">
      <c r="A244" s="39"/>
      <c r="B244" s="40"/>
      <c r="C244" s="213" t="s">
        <v>680</v>
      </c>
      <c r="D244" s="213" t="s">
        <v>154</v>
      </c>
      <c r="E244" s="214" t="s">
        <v>1910</v>
      </c>
      <c r="F244" s="215" t="s">
        <v>1911</v>
      </c>
      <c r="G244" s="216" t="s">
        <v>252</v>
      </c>
      <c r="H244" s="217">
        <v>0.84799999999999998</v>
      </c>
      <c r="I244" s="218"/>
      <c r="J244" s="219">
        <f>ROUND(I244*H244,2)</f>
        <v>0</v>
      </c>
      <c r="K244" s="215" t="s">
        <v>19</v>
      </c>
      <c r="L244" s="45"/>
      <c r="M244" s="220" t="s">
        <v>19</v>
      </c>
      <c r="N244" s="221" t="s">
        <v>43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227</v>
      </c>
      <c r="AT244" s="224" t="s">
        <v>154</v>
      </c>
      <c r="AU244" s="224" t="s">
        <v>81</v>
      </c>
      <c r="AY244" s="18" t="s">
        <v>152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79</v>
      </c>
      <c r="BK244" s="225">
        <f>ROUND(I244*H244,2)</f>
        <v>0</v>
      </c>
      <c r="BL244" s="18" t="s">
        <v>227</v>
      </c>
      <c r="BM244" s="224" t="s">
        <v>1688</v>
      </c>
    </row>
    <row r="245" s="12" customFormat="1" ht="22.8" customHeight="1">
      <c r="A245" s="12"/>
      <c r="B245" s="197"/>
      <c r="C245" s="198"/>
      <c r="D245" s="199" t="s">
        <v>71</v>
      </c>
      <c r="E245" s="211" t="s">
        <v>1912</v>
      </c>
      <c r="F245" s="211" t="s">
        <v>1913</v>
      </c>
      <c r="G245" s="198"/>
      <c r="H245" s="198"/>
      <c r="I245" s="201"/>
      <c r="J245" s="212">
        <f>BK245</f>
        <v>0</v>
      </c>
      <c r="K245" s="198"/>
      <c r="L245" s="203"/>
      <c r="M245" s="204"/>
      <c r="N245" s="205"/>
      <c r="O245" s="205"/>
      <c r="P245" s="206">
        <f>SUM(P246:P259)</f>
        <v>0</v>
      </c>
      <c r="Q245" s="205"/>
      <c r="R245" s="206">
        <f>SUM(R246:R259)</f>
        <v>0</v>
      </c>
      <c r="S245" s="205"/>
      <c r="T245" s="207">
        <f>SUM(T246:T259)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8" t="s">
        <v>81</v>
      </c>
      <c r="AT245" s="209" t="s">
        <v>71</v>
      </c>
      <c r="AU245" s="209" t="s">
        <v>79</v>
      </c>
      <c r="AY245" s="208" t="s">
        <v>152</v>
      </c>
      <c r="BK245" s="210">
        <f>SUM(BK246:BK259)</f>
        <v>0</v>
      </c>
    </row>
    <row r="246" s="2" customFormat="1" ht="24.15" customHeight="1">
      <c r="A246" s="39"/>
      <c r="B246" s="40"/>
      <c r="C246" s="213" t="s">
        <v>684</v>
      </c>
      <c r="D246" s="213" t="s">
        <v>154</v>
      </c>
      <c r="E246" s="214" t="s">
        <v>1052</v>
      </c>
      <c r="F246" s="215" t="s">
        <v>1914</v>
      </c>
      <c r="G246" s="216" t="s">
        <v>157</v>
      </c>
      <c r="H246" s="217">
        <v>41.5</v>
      </c>
      <c r="I246" s="218"/>
      <c r="J246" s="219">
        <f>ROUND(I246*H246,2)</f>
        <v>0</v>
      </c>
      <c r="K246" s="215" t="s">
        <v>19</v>
      </c>
      <c r="L246" s="45"/>
      <c r="M246" s="220" t="s">
        <v>19</v>
      </c>
      <c r="N246" s="221" t="s">
        <v>43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227</v>
      </c>
      <c r="AT246" s="224" t="s">
        <v>154</v>
      </c>
      <c r="AU246" s="224" t="s">
        <v>81</v>
      </c>
      <c r="AY246" s="18" t="s">
        <v>152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227</v>
      </c>
      <c r="BM246" s="224" t="s">
        <v>1691</v>
      </c>
    </row>
    <row r="247" s="13" customFormat="1">
      <c r="A247" s="13"/>
      <c r="B247" s="231"/>
      <c r="C247" s="232"/>
      <c r="D247" s="226" t="s">
        <v>187</v>
      </c>
      <c r="E247" s="233" t="s">
        <v>19</v>
      </c>
      <c r="F247" s="234" t="s">
        <v>1869</v>
      </c>
      <c r="G247" s="232"/>
      <c r="H247" s="235">
        <v>3.3500000000000001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187</v>
      </c>
      <c r="AU247" s="241" t="s">
        <v>81</v>
      </c>
      <c r="AV247" s="13" t="s">
        <v>81</v>
      </c>
      <c r="AW247" s="13" t="s">
        <v>33</v>
      </c>
      <c r="AX247" s="13" t="s">
        <v>72</v>
      </c>
      <c r="AY247" s="241" t="s">
        <v>152</v>
      </c>
    </row>
    <row r="248" s="13" customFormat="1">
      <c r="A248" s="13"/>
      <c r="B248" s="231"/>
      <c r="C248" s="232"/>
      <c r="D248" s="226" t="s">
        <v>187</v>
      </c>
      <c r="E248" s="233" t="s">
        <v>19</v>
      </c>
      <c r="F248" s="234" t="s">
        <v>1870</v>
      </c>
      <c r="G248" s="232"/>
      <c r="H248" s="235">
        <v>24.5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187</v>
      </c>
      <c r="AU248" s="241" t="s">
        <v>81</v>
      </c>
      <c r="AV248" s="13" t="s">
        <v>81</v>
      </c>
      <c r="AW248" s="13" t="s">
        <v>33</v>
      </c>
      <c r="AX248" s="13" t="s">
        <v>72</v>
      </c>
      <c r="AY248" s="241" t="s">
        <v>152</v>
      </c>
    </row>
    <row r="249" s="13" customFormat="1">
      <c r="A249" s="13"/>
      <c r="B249" s="231"/>
      <c r="C249" s="232"/>
      <c r="D249" s="226" t="s">
        <v>187</v>
      </c>
      <c r="E249" s="233" t="s">
        <v>19</v>
      </c>
      <c r="F249" s="234" t="s">
        <v>1871</v>
      </c>
      <c r="G249" s="232"/>
      <c r="H249" s="235">
        <v>5.2000000000000002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187</v>
      </c>
      <c r="AU249" s="241" t="s">
        <v>81</v>
      </c>
      <c r="AV249" s="13" t="s">
        <v>81</v>
      </c>
      <c r="AW249" s="13" t="s">
        <v>33</v>
      </c>
      <c r="AX249" s="13" t="s">
        <v>72</v>
      </c>
      <c r="AY249" s="241" t="s">
        <v>152</v>
      </c>
    </row>
    <row r="250" s="13" customFormat="1">
      <c r="A250" s="13"/>
      <c r="B250" s="231"/>
      <c r="C250" s="232"/>
      <c r="D250" s="226" t="s">
        <v>187</v>
      </c>
      <c r="E250" s="233" t="s">
        <v>19</v>
      </c>
      <c r="F250" s="234" t="s">
        <v>1872</v>
      </c>
      <c r="G250" s="232"/>
      <c r="H250" s="235">
        <v>2.3999999999999999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187</v>
      </c>
      <c r="AU250" s="241" t="s">
        <v>81</v>
      </c>
      <c r="AV250" s="13" t="s">
        <v>81</v>
      </c>
      <c r="AW250" s="13" t="s">
        <v>33</v>
      </c>
      <c r="AX250" s="13" t="s">
        <v>72</v>
      </c>
      <c r="AY250" s="241" t="s">
        <v>152</v>
      </c>
    </row>
    <row r="251" s="13" customFormat="1">
      <c r="A251" s="13"/>
      <c r="B251" s="231"/>
      <c r="C251" s="232"/>
      <c r="D251" s="226" t="s">
        <v>187</v>
      </c>
      <c r="E251" s="233" t="s">
        <v>19</v>
      </c>
      <c r="F251" s="234" t="s">
        <v>1875</v>
      </c>
      <c r="G251" s="232"/>
      <c r="H251" s="235">
        <v>6.0499999999999998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187</v>
      </c>
      <c r="AU251" s="241" t="s">
        <v>81</v>
      </c>
      <c r="AV251" s="13" t="s">
        <v>81</v>
      </c>
      <c r="AW251" s="13" t="s">
        <v>33</v>
      </c>
      <c r="AX251" s="13" t="s">
        <v>72</v>
      </c>
      <c r="AY251" s="241" t="s">
        <v>152</v>
      </c>
    </row>
    <row r="252" s="14" customFormat="1">
      <c r="A252" s="14"/>
      <c r="B252" s="242"/>
      <c r="C252" s="243"/>
      <c r="D252" s="226" t="s">
        <v>187</v>
      </c>
      <c r="E252" s="244" t="s">
        <v>19</v>
      </c>
      <c r="F252" s="245" t="s">
        <v>258</v>
      </c>
      <c r="G252" s="243"/>
      <c r="H252" s="246">
        <v>41.5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2" t="s">
        <v>187</v>
      </c>
      <c r="AU252" s="252" t="s">
        <v>81</v>
      </c>
      <c r="AV252" s="14" t="s">
        <v>159</v>
      </c>
      <c r="AW252" s="14" t="s">
        <v>33</v>
      </c>
      <c r="AX252" s="14" t="s">
        <v>79</v>
      </c>
      <c r="AY252" s="252" t="s">
        <v>152</v>
      </c>
    </row>
    <row r="253" s="2" customFormat="1" ht="24.15" customHeight="1">
      <c r="A253" s="39"/>
      <c r="B253" s="40"/>
      <c r="C253" s="213" t="s">
        <v>688</v>
      </c>
      <c r="D253" s="213" t="s">
        <v>154</v>
      </c>
      <c r="E253" s="214" t="s">
        <v>1915</v>
      </c>
      <c r="F253" s="215" t="s">
        <v>1916</v>
      </c>
      <c r="G253" s="216" t="s">
        <v>157</v>
      </c>
      <c r="H253" s="217">
        <v>55.424999999999997</v>
      </c>
      <c r="I253" s="218"/>
      <c r="J253" s="219">
        <f>ROUND(I253*H253,2)</f>
        <v>0</v>
      </c>
      <c r="K253" s="215" t="s">
        <v>19</v>
      </c>
      <c r="L253" s="45"/>
      <c r="M253" s="220" t="s">
        <v>19</v>
      </c>
      <c r="N253" s="221" t="s">
        <v>43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227</v>
      </c>
      <c r="AT253" s="224" t="s">
        <v>154</v>
      </c>
      <c r="AU253" s="224" t="s">
        <v>81</v>
      </c>
      <c r="AY253" s="18" t="s">
        <v>152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79</v>
      </c>
      <c r="BK253" s="225">
        <f>ROUND(I253*H253,2)</f>
        <v>0</v>
      </c>
      <c r="BL253" s="18" t="s">
        <v>227</v>
      </c>
      <c r="BM253" s="224" t="s">
        <v>1693</v>
      </c>
    </row>
    <row r="254" s="13" customFormat="1">
      <c r="A254" s="13"/>
      <c r="B254" s="231"/>
      <c r="C254" s="232"/>
      <c r="D254" s="226" t="s">
        <v>187</v>
      </c>
      <c r="E254" s="233" t="s">
        <v>19</v>
      </c>
      <c r="F254" s="234" t="s">
        <v>1917</v>
      </c>
      <c r="G254" s="232"/>
      <c r="H254" s="235">
        <v>55.424999999999997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187</v>
      </c>
      <c r="AU254" s="241" t="s">
        <v>81</v>
      </c>
      <c r="AV254" s="13" t="s">
        <v>81</v>
      </c>
      <c r="AW254" s="13" t="s">
        <v>33</v>
      </c>
      <c r="AX254" s="13" t="s">
        <v>72</v>
      </c>
      <c r="AY254" s="241" t="s">
        <v>152</v>
      </c>
    </row>
    <row r="255" s="14" customFormat="1">
      <c r="A255" s="14"/>
      <c r="B255" s="242"/>
      <c r="C255" s="243"/>
      <c r="D255" s="226" t="s">
        <v>187</v>
      </c>
      <c r="E255" s="244" t="s">
        <v>19</v>
      </c>
      <c r="F255" s="245" t="s">
        <v>258</v>
      </c>
      <c r="G255" s="243"/>
      <c r="H255" s="246">
        <v>55.424999999999997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187</v>
      </c>
      <c r="AU255" s="252" t="s">
        <v>81</v>
      </c>
      <c r="AV255" s="14" t="s">
        <v>159</v>
      </c>
      <c r="AW255" s="14" t="s">
        <v>33</v>
      </c>
      <c r="AX255" s="14" t="s">
        <v>79</v>
      </c>
      <c r="AY255" s="252" t="s">
        <v>152</v>
      </c>
    </row>
    <row r="256" s="2" customFormat="1" ht="24.15" customHeight="1">
      <c r="A256" s="39"/>
      <c r="B256" s="40"/>
      <c r="C256" s="256" t="s">
        <v>693</v>
      </c>
      <c r="D256" s="256" t="s">
        <v>387</v>
      </c>
      <c r="E256" s="257" t="s">
        <v>1918</v>
      </c>
      <c r="F256" s="258" t="s">
        <v>1919</v>
      </c>
      <c r="G256" s="259" t="s">
        <v>157</v>
      </c>
      <c r="H256" s="260">
        <v>58.195999999999998</v>
      </c>
      <c r="I256" s="261"/>
      <c r="J256" s="262">
        <f>ROUND(I256*H256,2)</f>
        <v>0</v>
      </c>
      <c r="K256" s="258" t="s">
        <v>19</v>
      </c>
      <c r="L256" s="263"/>
      <c r="M256" s="264" t="s">
        <v>19</v>
      </c>
      <c r="N256" s="265" t="s">
        <v>43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325</v>
      </c>
      <c r="AT256" s="224" t="s">
        <v>387</v>
      </c>
      <c r="AU256" s="224" t="s">
        <v>81</v>
      </c>
      <c r="AY256" s="18" t="s">
        <v>152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79</v>
      </c>
      <c r="BK256" s="225">
        <f>ROUND(I256*H256,2)</f>
        <v>0</v>
      </c>
      <c r="BL256" s="18" t="s">
        <v>227</v>
      </c>
      <c r="BM256" s="224" t="s">
        <v>1696</v>
      </c>
    </row>
    <row r="257" s="13" customFormat="1">
      <c r="A257" s="13"/>
      <c r="B257" s="231"/>
      <c r="C257" s="232"/>
      <c r="D257" s="226" t="s">
        <v>187</v>
      </c>
      <c r="E257" s="233" t="s">
        <v>19</v>
      </c>
      <c r="F257" s="234" t="s">
        <v>1920</v>
      </c>
      <c r="G257" s="232"/>
      <c r="H257" s="235">
        <v>58.195999999999998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187</v>
      </c>
      <c r="AU257" s="241" t="s">
        <v>81</v>
      </c>
      <c r="AV257" s="13" t="s">
        <v>81</v>
      </c>
      <c r="AW257" s="13" t="s">
        <v>33</v>
      </c>
      <c r="AX257" s="13" t="s">
        <v>72</v>
      </c>
      <c r="AY257" s="241" t="s">
        <v>152</v>
      </c>
    </row>
    <row r="258" s="14" customFormat="1">
      <c r="A258" s="14"/>
      <c r="B258" s="242"/>
      <c r="C258" s="243"/>
      <c r="D258" s="226" t="s">
        <v>187</v>
      </c>
      <c r="E258" s="244" t="s">
        <v>19</v>
      </c>
      <c r="F258" s="245" t="s">
        <v>258</v>
      </c>
      <c r="G258" s="243"/>
      <c r="H258" s="246">
        <v>58.195999999999998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187</v>
      </c>
      <c r="AU258" s="252" t="s">
        <v>81</v>
      </c>
      <c r="AV258" s="14" t="s">
        <v>159</v>
      </c>
      <c r="AW258" s="14" t="s">
        <v>33</v>
      </c>
      <c r="AX258" s="14" t="s">
        <v>79</v>
      </c>
      <c r="AY258" s="252" t="s">
        <v>152</v>
      </c>
    </row>
    <row r="259" s="2" customFormat="1" ht="24.15" customHeight="1">
      <c r="A259" s="39"/>
      <c r="B259" s="40"/>
      <c r="C259" s="213" t="s">
        <v>697</v>
      </c>
      <c r="D259" s="213" t="s">
        <v>154</v>
      </c>
      <c r="E259" s="214" t="s">
        <v>1921</v>
      </c>
      <c r="F259" s="215" t="s">
        <v>1922</v>
      </c>
      <c r="G259" s="216" t="s">
        <v>252</v>
      </c>
      <c r="H259" s="217">
        <v>0.248</v>
      </c>
      <c r="I259" s="218"/>
      <c r="J259" s="219">
        <f>ROUND(I259*H259,2)</f>
        <v>0</v>
      </c>
      <c r="K259" s="215" t="s">
        <v>19</v>
      </c>
      <c r="L259" s="45"/>
      <c r="M259" s="220" t="s">
        <v>19</v>
      </c>
      <c r="N259" s="221" t="s">
        <v>43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227</v>
      </c>
      <c r="AT259" s="224" t="s">
        <v>154</v>
      </c>
      <c r="AU259" s="224" t="s">
        <v>81</v>
      </c>
      <c r="AY259" s="18" t="s">
        <v>152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79</v>
      </c>
      <c r="BK259" s="225">
        <f>ROUND(I259*H259,2)</f>
        <v>0</v>
      </c>
      <c r="BL259" s="18" t="s">
        <v>227</v>
      </c>
      <c r="BM259" s="224" t="s">
        <v>1698</v>
      </c>
    </row>
    <row r="260" s="12" customFormat="1" ht="22.8" customHeight="1">
      <c r="A260" s="12"/>
      <c r="B260" s="197"/>
      <c r="C260" s="198"/>
      <c r="D260" s="199" t="s">
        <v>71</v>
      </c>
      <c r="E260" s="211" t="s">
        <v>1923</v>
      </c>
      <c r="F260" s="211" t="s">
        <v>1924</v>
      </c>
      <c r="G260" s="198"/>
      <c r="H260" s="198"/>
      <c r="I260" s="201"/>
      <c r="J260" s="212">
        <f>BK260</f>
        <v>0</v>
      </c>
      <c r="K260" s="198"/>
      <c r="L260" s="203"/>
      <c r="M260" s="204"/>
      <c r="N260" s="205"/>
      <c r="O260" s="205"/>
      <c r="P260" s="206">
        <f>SUM(P261:P272)</f>
        <v>0</v>
      </c>
      <c r="Q260" s="205"/>
      <c r="R260" s="206">
        <f>SUM(R261:R272)</f>
        <v>0</v>
      </c>
      <c r="S260" s="205"/>
      <c r="T260" s="207">
        <f>SUM(T261:T272)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8" t="s">
        <v>81</v>
      </c>
      <c r="AT260" s="209" t="s">
        <v>71</v>
      </c>
      <c r="AU260" s="209" t="s">
        <v>79</v>
      </c>
      <c r="AY260" s="208" t="s">
        <v>152</v>
      </c>
      <c r="BK260" s="210">
        <f>SUM(BK261:BK272)</f>
        <v>0</v>
      </c>
    </row>
    <row r="261" s="2" customFormat="1" ht="24.15" customHeight="1">
      <c r="A261" s="39"/>
      <c r="B261" s="40"/>
      <c r="C261" s="213" t="s">
        <v>701</v>
      </c>
      <c r="D261" s="213" t="s">
        <v>154</v>
      </c>
      <c r="E261" s="214" t="s">
        <v>1925</v>
      </c>
      <c r="F261" s="215" t="s">
        <v>1926</v>
      </c>
      <c r="G261" s="216" t="s">
        <v>311</v>
      </c>
      <c r="H261" s="217">
        <v>2.3999999999999999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43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227</v>
      </c>
      <c r="AT261" s="224" t="s">
        <v>154</v>
      </c>
      <c r="AU261" s="224" t="s">
        <v>81</v>
      </c>
      <c r="AY261" s="18" t="s">
        <v>152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79</v>
      </c>
      <c r="BK261" s="225">
        <f>ROUND(I261*H261,2)</f>
        <v>0</v>
      </c>
      <c r="BL261" s="18" t="s">
        <v>227</v>
      </c>
      <c r="BM261" s="224" t="s">
        <v>1700</v>
      </c>
    </row>
    <row r="262" s="13" customFormat="1">
      <c r="A262" s="13"/>
      <c r="B262" s="231"/>
      <c r="C262" s="232"/>
      <c r="D262" s="226" t="s">
        <v>187</v>
      </c>
      <c r="E262" s="233" t="s">
        <v>19</v>
      </c>
      <c r="F262" s="234" t="s">
        <v>1927</v>
      </c>
      <c r="G262" s="232"/>
      <c r="H262" s="235">
        <v>2.3999999999999999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187</v>
      </c>
      <c r="AU262" s="241" t="s">
        <v>81</v>
      </c>
      <c r="AV262" s="13" t="s">
        <v>81</v>
      </c>
      <c r="AW262" s="13" t="s">
        <v>33</v>
      </c>
      <c r="AX262" s="13" t="s">
        <v>72</v>
      </c>
      <c r="AY262" s="241" t="s">
        <v>152</v>
      </c>
    </row>
    <row r="263" s="14" customFormat="1">
      <c r="A263" s="14"/>
      <c r="B263" s="242"/>
      <c r="C263" s="243"/>
      <c r="D263" s="226" t="s">
        <v>187</v>
      </c>
      <c r="E263" s="244" t="s">
        <v>19</v>
      </c>
      <c r="F263" s="245" t="s">
        <v>258</v>
      </c>
      <c r="G263" s="243"/>
      <c r="H263" s="246">
        <v>2.3999999999999999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187</v>
      </c>
      <c r="AU263" s="252" t="s">
        <v>81</v>
      </c>
      <c r="AV263" s="14" t="s">
        <v>159</v>
      </c>
      <c r="AW263" s="14" t="s">
        <v>33</v>
      </c>
      <c r="AX263" s="14" t="s">
        <v>79</v>
      </c>
      <c r="AY263" s="252" t="s">
        <v>152</v>
      </c>
    </row>
    <row r="264" s="2" customFormat="1" ht="14.4" customHeight="1">
      <c r="A264" s="39"/>
      <c r="B264" s="40"/>
      <c r="C264" s="256" t="s">
        <v>705</v>
      </c>
      <c r="D264" s="256" t="s">
        <v>387</v>
      </c>
      <c r="E264" s="257" t="s">
        <v>1928</v>
      </c>
      <c r="F264" s="258" t="s">
        <v>1929</v>
      </c>
      <c r="G264" s="259" t="s">
        <v>280</v>
      </c>
      <c r="H264" s="260">
        <v>0.039</v>
      </c>
      <c r="I264" s="261"/>
      <c r="J264" s="262">
        <f>ROUND(I264*H264,2)</f>
        <v>0</v>
      </c>
      <c r="K264" s="258" t="s">
        <v>19</v>
      </c>
      <c r="L264" s="263"/>
      <c r="M264" s="264" t="s">
        <v>19</v>
      </c>
      <c r="N264" s="265" t="s">
        <v>43</v>
      </c>
      <c r="O264" s="85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325</v>
      </c>
      <c r="AT264" s="224" t="s">
        <v>387</v>
      </c>
      <c r="AU264" s="224" t="s">
        <v>81</v>
      </c>
      <c r="AY264" s="18" t="s">
        <v>152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79</v>
      </c>
      <c r="BK264" s="225">
        <f>ROUND(I264*H264,2)</f>
        <v>0</v>
      </c>
      <c r="BL264" s="18" t="s">
        <v>227</v>
      </c>
      <c r="BM264" s="224" t="s">
        <v>1702</v>
      </c>
    </row>
    <row r="265" s="2" customFormat="1" ht="24.15" customHeight="1">
      <c r="A265" s="39"/>
      <c r="B265" s="40"/>
      <c r="C265" s="213" t="s">
        <v>707</v>
      </c>
      <c r="D265" s="213" t="s">
        <v>154</v>
      </c>
      <c r="E265" s="214" t="s">
        <v>1930</v>
      </c>
      <c r="F265" s="215" t="s">
        <v>1931</v>
      </c>
      <c r="G265" s="216" t="s">
        <v>311</v>
      </c>
      <c r="H265" s="217">
        <v>4.7999999999999998</v>
      </c>
      <c r="I265" s="218"/>
      <c r="J265" s="219">
        <f>ROUND(I265*H265,2)</f>
        <v>0</v>
      </c>
      <c r="K265" s="215" t="s">
        <v>19</v>
      </c>
      <c r="L265" s="45"/>
      <c r="M265" s="220" t="s">
        <v>19</v>
      </c>
      <c r="N265" s="221" t="s">
        <v>43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227</v>
      </c>
      <c r="AT265" s="224" t="s">
        <v>154</v>
      </c>
      <c r="AU265" s="224" t="s">
        <v>81</v>
      </c>
      <c r="AY265" s="18" t="s">
        <v>152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79</v>
      </c>
      <c r="BK265" s="225">
        <f>ROUND(I265*H265,2)</f>
        <v>0</v>
      </c>
      <c r="BL265" s="18" t="s">
        <v>227</v>
      </c>
      <c r="BM265" s="224" t="s">
        <v>1705</v>
      </c>
    </row>
    <row r="266" s="13" customFormat="1">
      <c r="A266" s="13"/>
      <c r="B266" s="231"/>
      <c r="C266" s="232"/>
      <c r="D266" s="226" t="s">
        <v>187</v>
      </c>
      <c r="E266" s="233" t="s">
        <v>19</v>
      </c>
      <c r="F266" s="234" t="s">
        <v>1932</v>
      </c>
      <c r="G266" s="232"/>
      <c r="H266" s="235">
        <v>4.7999999999999998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187</v>
      </c>
      <c r="AU266" s="241" t="s">
        <v>81</v>
      </c>
      <c r="AV266" s="13" t="s">
        <v>81</v>
      </c>
      <c r="AW266" s="13" t="s">
        <v>33</v>
      </c>
      <c r="AX266" s="13" t="s">
        <v>72</v>
      </c>
      <c r="AY266" s="241" t="s">
        <v>152</v>
      </c>
    </row>
    <row r="267" s="14" customFormat="1">
      <c r="A267" s="14"/>
      <c r="B267" s="242"/>
      <c r="C267" s="243"/>
      <c r="D267" s="226" t="s">
        <v>187</v>
      </c>
      <c r="E267" s="244" t="s">
        <v>19</v>
      </c>
      <c r="F267" s="245" t="s">
        <v>258</v>
      </c>
      <c r="G267" s="243"/>
      <c r="H267" s="246">
        <v>4.7999999999999998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187</v>
      </c>
      <c r="AU267" s="252" t="s">
        <v>81</v>
      </c>
      <c r="AV267" s="14" t="s">
        <v>159</v>
      </c>
      <c r="AW267" s="14" t="s">
        <v>33</v>
      </c>
      <c r="AX267" s="14" t="s">
        <v>79</v>
      </c>
      <c r="AY267" s="252" t="s">
        <v>152</v>
      </c>
    </row>
    <row r="268" s="2" customFormat="1" ht="14.4" customHeight="1">
      <c r="A268" s="39"/>
      <c r="B268" s="40"/>
      <c r="C268" s="256" t="s">
        <v>714</v>
      </c>
      <c r="D268" s="256" t="s">
        <v>387</v>
      </c>
      <c r="E268" s="257" t="s">
        <v>1933</v>
      </c>
      <c r="F268" s="258" t="s">
        <v>1934</v>
      </c>
      <c r="G268" s="259" t="s">
        <v>280</v>
      </c>
      <c r="H268" s="260">
        <v>0.114</v>
      </c>
      <c r="I268" s="261"/>
      <c r="J268" s="262">
        <f>ROUND(I268*H268,2)</f>
        <v>0</v>
      </c>
      <c r="K268" s="258" t="s">
        <v>19</v>
      </c>
      <c r="L268" s="263"/>
      <c r="M268" s="264" t="s">
        <v>19</v>
      </c>
      <c r="N268" s="265" t="s">
        <v>43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325</v>
      </c>
      <c r="AT268" s="224" t="s">
        <v>387</v>
      </c>
      <c r="AU268" s="224" t="s">
        <v>81</v>
      </c>
      <c r="AY268" s="18" t="s">
        <v>152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79</v>
      </c>
      <c r="BK268" s="225">
        <f>ROUND(I268*H268,2)</f>
        <v>0</v>
      </c>
      <c r="BL268" s="18" t="s">
        <v>227</v>
      </c>
      <c r="BM268" s="224" t="s">
        <v>1708</v>
      </c>
    </row>
    <row r="269" s="2" customFormat="1" ht="24.15" customHeight="1">
      <c r="A269" s="39"/>
      <c r="B269" s="40"/>
      <c r="C269" s="213" t="s">
        <v>720</v>
      </c>
      <c r="D269" s="213" t="s">
        <v>154</v>
      </c>
      <c r="E269" s="214" t="s">
        <v>1935</v>
      </c>
      <c r="F269" s="215" t="s">
        <v>1936</v>
      </c>
      <c r="G269" s="216" t="s">
        <v>280</v>
      </c>
      <c r="H269" s="217">
        <v>0.13900000000000001</v>
      </c>
      <c r="I269" s="218"/>
      <c r="J269" s="219">
        <f>ROUND(I269*H269,2)</f>
        <v>0</v>
      </c>
      <c r="K269" s="215" t="s">
        <v>19</v>
      </c>
      <c r="L269" s="45"/>
      <c r="M269" s="220" t="s">
        <v>19</v>
      </c>
      <c r="N269" s="221" t="s">
        <v>43</v>
      </c>
      <c r="O269" s="85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227</v>
      </c>
      <c r="AT269" s="224" t="s">
        <v>154</v>
      </c>
      <c r="AU269" s="224" t="s">
        <v>81</v>
      </c>
      <c r="AY269" s="18" t="s">
        <v>152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79</v>
      </c>
      <c r="BK269" s="225">
        <f>ROUND(I269*H269,2)</f>
        <v>0</v>
      </c>
      <c r="BL269" s="18" t="s">
        <v>227</v>
      </c>
      <c r="BM269" s="224" t="s">
        <v>1710</v>
      </c>
    </row>
    <row r="270" s="13" customFormat="1">
      <c r="A270" s="13"/>
      <c r="B270" s="231"/>
      <c r="C270" s="232"/>
      <c r="D270" s="226" t="s">
        <v>187</v>
      </c>
      <c r="E270" s="233" t="s">
        <v>19</v>
      </c>
      <c r="F270" s="234" t="s">
        <v>1937</v>
      </c>
      <c r="G270" s="232"/>
      <c r="H270" s="235">
        <v>0.13900000000000001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187</v>
      </c>
      <c r="AU270" s="241" t="s">
        <v>81</v>
      </c>
      <c r="AV270" s="13" t="s">
        <v>81</v>
      </c>
      <c r="AW270" s="13" t="s">
        <v>33</v>
      </c>
      <c r="AX270" s="13" t="s">
        <v>72</v>
      </c>
      <c r="AY270" s="241" t="s">
        <v>152</v>
      </c>
    </row>
    <row r="271" s="14" customFormat="1">
      <c r="A271" s="14"/>
      <c r="B271" s="242"/>
      <c r="C271" s="243"/>
      <c r="D271" s="226" t="s">
        <v>187</v>
      </c>
      <c r="E271" s="244" t="s">
        <v>19</v>
      </c>
      <c r="F271" s="245" t="s">
        <v>258</v>
      </c>
      <c r="G271" s="243"/>
      <c r="H271" s="246">
        <v>0.13900000000000001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2" t="s">
        <v>187</v>
      </c>
      <c r="AU271" s="252" t="s">
        <v>81</v>
      </c>
      <c r="AV271" s="14" t="s">
        <v>159</v>
      </c>
      <c r="AW271" s="14" t="s">
        <v>33</v>
      </c>
      <c r="AX271" s="14" t="s">
        <v>79</v>
      </c>
      <c r="AY271" s="252" t="s">
        <v>152</v>
      </c>
    </row>
    <row r="272" s="2" customFormat="1" ht="24.15" customHeight="1">
      <c r="A272" s="39"/>
      <c r="B272" s="40"/>
      <c r="C272" s="213" t="s">
        <v>724</v>
      </c>
      <c r="D272" s="213" t="s">
        <v>154</v>
      </c>
      <c r="E272" s="214" t="s">
        <v>1938</v>
      </c>
      <c r="F272" s="215" t="s">
        <v>1939</v>
      </c>
      <c r="G272" s="216" t="s">
        <v>252</v>
      </c>
      <c r="H272" s="217">
        <v>0.087999999999999995</v>
      </c>
      <c r="I272" s="218"/>
      <c r="J272" s="219">
        <f>ROUND(I272*H272,2)</f>
        <v>0</v>
      </c>
      <c r="K272" s="215" t="s">
        <v>19</v>
      </c>
      <c r="L272" s="45"/>
      <c r="M272" s="220" t="s">
        <v>19</v>
      </c>
      <c r="N272" s="221" t="s">
        <v>43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227</v>
      </c>
      <c r="AT272" s="224" t="s">
        <v>154</v>
      </c>
      <c r="AU272" s="224" t="s">
        <v>81</v>
      </c>
      <c r="AY272" s="18" t="s">
        <v>152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79</v>
      </c>
      <c r="BK272" s="225">
        <f>ROUND(I272*H272,2)</f>
        <v>0</v>
      </c>
      <c r="BL272" s="18" t="s">
        <v>227</v>
      </c>
      <c r="BM272" s="224" t="s">
        <v>1712</v>
      </c>
    </row>
    <row r="273" s="12" customFormat="1" ht="22.8" customHeight="1">
      <c r="A273" s="12"/>
      <c r="B273" s="197"/>
      <c r="C273" s="198"/>
      <c r="D273" s="199" t="s">
        <v>71</v>
      </c>
      <c r="E273" s="211" t="s">
        <v>1940</v>
      </c>
      <c r="F273" s="211" t="s">
        <v>1941</v>
      </c>
      <c r="G273" s="198"/>
      <c r="H273" s="198"/>
      <c r="I273" s="201"/>
      <c r="J273" s="212">
        <f>BK273</f>
        <v>0</v>
      </c>
      <c r="K273" s="198"/>
      <c r="L273" s="203"/>
      <c r="M273" s="204"/>
      <c r="N273" s="205"/>
      <c r="O273" s="205"/>
      <c r="P273" s="206">
        <f>SUM(P274:P277)</f>
        <v>0</v>
      </c>
      <c r="Q273" s="205"/>
      <c r="R273" s="206">
        <f>SUM(R274:R277)</f>
        <v>0</v>
      </c>
      <c r="S273" s="205"/>
      <c r="T273" s="207">
        <f>SUM(T274:T277)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8" t="s">
        <v>81</v>
      </c>
      <c r="AT273" s="209" t="s">
        <v>71</v>
      </c>
      <c r="AU273" s="209" t="s">
        <v>79</v>
      </c>
      <c r="AY273" s="208" t="s">
        <v>152</v>
      </c>
      <c r="BK273" s="210">
        <f>SUM(BK274:BK277)</f>
        <v>0</v>
      </c>
    </row>
    <row r="274" s="2" customFormat="1" ht="24.15" customHeight="1">
      <c r="A274" s="39"/>
      <c r="B274" s="40"/>
      <c r="C274" s="213" t="s">
        <v>728</v>
      </c>
      <c r="D274" s="213" t="s">
        <v>154</v>
      </c>
      <c r="E274" s="214" t="s">
        <v>1942</v>
      </c>
      <c r="F274" s="215" t="s">
        <v>1943</v>
      </c>
      <c r="G274" s="216" t="s">
        <v>311</v>
      </c>
      <c r="H274" s="217">
        <v>97.5</v>
      </c>
      <c r="I274" s="218"/>
      <c r="J274" s="219">
        <f>ROUND(I274*H274,2)</f>
        <v>0</v>
      </c>
      <c r="K274" s="215" t="s">
        <v>19</v>
      </c>
      <c r="L274" s="45"/>
      <c r="M274" s="220" t="s">
        <v>19</v>
      </c>
      <c r="N274" s="221" t="s">
        <v>43</v>
      </c>
      <c r="O274" s="85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227</v>
      </c>
      <c r="AT274" s="224" t="s">
        <v>154</v>
      </c>
      <c r="AU274" s="224" t="s">
        <v>81</v>
      </c>
      <c r="AY274" s="18" t="s">
        <v>152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79</v>
      </c>
      <c r="BK274" s="225">
        <f>ROUND(I274*H274,2)</f>
        <v>0</v>
      </c>
      <c r="BL274" s="18" t="s">
        <v>227</v>
      </c>
      <c r="BM274" s="224" t="s">
        <v>1714</v>
      </c>
    </row>
    <row r="275" s="13" customFormat="1">
      <c r="A275" s="13"/>
      <c r="B275" s="231"/>
      <c r="C275" s="232"/>
      <c r="D275" s="226" t="s">
        <v>187</v>
      </c>
      <c r="E275" s="233" t="s">
        <v>19</v>
      </c>
      <c r="F275" s="234" t="s">
        <v>1944</v>
      </c>
      <c r="G275" s="232"/>
      <c r="H275" s="235">
        <v>97.5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187</v>
      </c>
      <c r="AU275" s="241" t="s">
        <v>81</v>
      </c>
      <c r="AV275" s="13" t="s">
        <v>81</v>
      </c>
      <c r="AW275" s="13" t="s">
        <v>33</v>
      </c>
      <c r="AX275" s="13" t="s">
        <v>72</v>
      </c>
      <c r="AY275" s="241" t="s">
        <v>152</v>
      </c>
    </row>
    <row r="276" s="14" customFormat="1">
      <c r="A276" s="14"/>
      <c r="B276" s="242"/>
      <c r="C276" s="243"/>
      <c r="D276" s="226" t="s">
        <v>187</v>
      </c>
      <c r="E276" s="244" t="s">
        <v>19</v>
      </c>
      <c r="F276" s="245" t="s">
        <v>258</v>
      </c>
      <c r="G276" s="243"/>
      <c r="H276" s="246">
        <v>97.5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2" t="s">
        <v>187</v>
      </c>
      <c r="AU276" s="252" t="s">
        <v>81</v>
      </c>
      <c r="AV276" s="14" t="s">
        <v>159</v>
      </c>
      <c r="AW276" s="14" t="s">
        <v>33</v>
      </c>
      <c r="AX276" s="14" t="s">
        <v>79</v>
      </c>
      <c r="AY276" s="252" t="s">
        <v>152</v>
      </c>
    </row>
    <row r="277" s="2" customFormat="1" ht="24.15" customHeight="1">
      <c r="A277" s="39"/>
      <c r="B277" s="40"/>
      <c r="C277" s="213" t="s">
        <v>735</v>
      </c>
      <c r="D277" s="213" t="s">
        <v>154</v>
      </c>
      <c r="E277" s="214" t="s">
        <v>1945</v>
      </c>
      <c r="F277" s="215" t="s">
        <v>1946</v>
      </c>
      <c r="G277" s="216" t="s">
        <v>252</v>
      </c>
      <c r="H277" s="217">
        <v>0.30599999999999999</v>
      </c>
      <c r="I277" s="218"/>
      <c r="J277" s="219">
        <f>ROUND(I277*H277,2)</f>
        <v>0</v>
      </c>
      <c r="K277" s="215" t="s">
        <v>19</v>
      </c>
      <c r="L277" s="45"/>
      <c r="M277" s="220" t="s">
        <v>19</v>
      </c>
      <c r="N277" s="221" t="s">
        <v>43</v>
      </c>
      <c r="O277" s="85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227</v>
      </c>
      <c r="AT277" s="224" t="s">
        <v>154</v>
      </c>
      <c r="AU277" s="224" t="s">
        <v>81</v>
      </c>
      <c r="AY277" s="18" t="s">
        <v>152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79</v>
      </c>
      <c r="BK277" s="225">
        <f>ROUND(I277*H277,2)</f>
        <v>0</v>
      </c>
      <c r="BL277" s="18" t="s">
        <v>227</v>
      </c>
      <c r="BM277" s="224" t="s">
        <v>1717</v>
      </c>
    </row>
    <row r="278" s="12" customFormat="1" ht="22.8" customHeight="1">
      <c r="A278" s="12"/>
      <c r="B278" s="197"/>
      <c r="C278" s="198"/>
      <c r="D278" s="199" t="s">
        <v>71</v>
      </c>
      <c r="E278" s="211" t="s">
        <v>1947</v>
      </c>
      <c r="F278" s="211" t="s">
        <v>1948</v>
      </c>
      <c r="G278" s="198"/>
      <c r="H278" s="198"/>
      <c r="I278" s="201"/>
      <c r="J278" s="212">
        <f>BK278</f>
        <v>0</v>
      </c>
      <c r="K278" s="198"/>
      <c r="L278" s="203"/>
      <c r="M278" s="204"/>
      <c r="N278" s="205"/>
      <c r="O278" s="205"/>
      <c r="P278" s="206">
        <f>SUM(P279:P281)</f>
        <v>0</v>
      </c>
      <c r="Q278" s="205"/>
      <c r="R278" s="206">
        <f>SUM(R279:R281)</f>
        <v>0</v>
      </c>
      <c r="S278" s="205"/>
      <c r="T278" s="207">
        <f>SUM(T279:T281)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8" t="s">
        <v>81</v>
      </c>
      <c r="AT278" s="209" t="s">
        <v>71</v>
      </c>
      <c r="AU278" s="209" t="s">
        <v>79</v>
      </c>
      <c r="AY278" s="208" t="s">
        <v>152</v>
      </c>
      <c r="BK278" s="210">
        <f>SUM(BK279:BK281)</f>
        <v>0</v>
      </c>
    </row>
    <row r="279" s="2" customFormat="1" ht="14.4" customHeight="1">
      <c r="A279" s="39"/>
      <c r="B279" s="40"/>
      <c r="C279" s="213" t="s">
        <v>1358</v>
      </c>
      <c r="D279" s="213" t="s">
        <v>154</v>
      </c>
      <c r="E279" s="214" t="s">
        <v>1949</v>
      </c>
      <c r="F279" s="215" t="s">
        <v>1950</v>
      </c>
      <c r="G279" s="216" t="s">
        <v>19</v>
      </c>
      <c r="H279" s="217">
        <v>5</v>
      </c>
      <c r="I279" s="218"/>
      <c r="J279" s="219">
        <f>ROUND(I279*H279,2)</f>
        <v>0</v>
      </c>
      <c r="K279" s="215" t="s">
        <v>19</v>
      </c>
      <c r="L279" s="45"/>
      <c r="M279" s="220" t="s">
        <v>19</v>
      </c>
      <c r="N279" s="221" t="s">
        <v>43</v>
      </c>
      <c r="O279" s="85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227</v>
      </c>
      <c r="AT279" s="224" t="s">
        <v>154</v>
      </c>
      <c r="AU279" s="224" t="s">
        <v>81</v>
      </c>
      <c r="AY279" s="18" t="s">
        <v>152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79</v>
      </c>
      <c r="BK279" s="225">
        <f>ROUND(I279*H279,2)</f>
        <v>0</v>
      </c>
      <c r="BL279" s="18" t="s">
        <v>227</v>
      </c>
      <c r="BM279" s="224" t="s">
        <v>1719</v>
      </c>
    </row>
    <row r="280" s="13" customFormat="1">
      <c r="A280" s="13"/>
      <c r="B280" s="231"/>
      <c r="C280" s="232"/>
      <c r="D280" s="226" t="s">
        <v>187</v>
      </c>
      <c r="E280" s="233" t="s">
        <v>19</v>
      </c>
      <c r="F280" s="234" t="s">
        <v>1951</v>
      </c>
      <c r="G280" s="232"/>
      <c r="H280" s="235">
        <v>5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187</v>
      </c>
      <c r="AU280" s="241" t="s">
        <v>81</v>
      </c>
      <c r="AV280" s="13" t="s">
        <v>81</v>
      </c>
      <c r="AW280" s="13" t="s">
        <v>33</v>
      </c>
      <c r="AX280" s="13" t="s">
        <v>72</v>
      </c>
      <c r="AY280" s="241" t="s">
        <v>152</v>
      </c>
    </row>
    <row r="281" s="14" customFormat="1">
      <c r="A281" s="14"/>
      <c r="B281" s="242"/>
      <c r="C281" s="243"/>
      <c r="D281" s="226" t="s">
        <v>187</v>
      </c>
      <c r="E281" s="244" t="s">
        <v>19</v>
      </c>
      <c r="F281" s="245" t="s">
        <v>258</v>
      </c>
      <c r="G281" s="243"/>
      <c r="H281" s="246">
        <v>5</v>
      </c>
      <c r="I281" s="247"/>
      <c r="J281" s="243"/>
      <c r="K281" s="243"/>
      <c r="L281" s="248"/>
      <c r="M281" s="284"/>
      <c r="N281" s="285"/>
      <c r="O281" s="285"/>
      <c r="P281" s="285"/>
      <c r="Q281" s="285"/>
      <c r="R281" s="285"/>
      <c r="S281" s="285"/>
      <c r="T281" s="28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2" t="s">
        <v>187</v>
      </c>
      <c r="AU281" s="252" t="s">
        <v>81</v>
      </c>
      <c r="AV281" s="14" t="s">
        <v>159</v>
      </c>
      <c r="AW281" s="14" t="s">
        <v>33</v>
      </c>
      <c r="AX281" s="14" t="s">
        <v>79</v>
      </c>
      <c r="AY281" s="252" t="s">
        <v>152</v>
      </c>
    </row>
    <row r="282" s="2" customFormat="1" ht="6.96" customHeight="1">
      <c r="A282" s="39"/>
      <c r="B282" s="60"/>
      <c r="C282" s="61"/>
      <c r="D282" s="61"/>
      <c r="E282" s="61"/>
      <c r="F282" s="61"/>
      <c r="G282" s="61"/>
      <c r="H282" s="61"/>
      <c r="I282" s="61"/>
      <c r="J282" s="61"/>
      <c r="K282" s="61"/>
      <c r="L282" s="45"/>
      <c r="M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</sheetData>
  <sheetProtection sheet="1" autoFilter="0" formatColumns="0" formatRows="0" objects="1" scenarios="1" spinCount="100000" saltValue="AtSNvp8nGivvrSdeogd1ZeY/Bo4Rybga8nj2QDipBjD5qEHcddMzCkq2UGgoh15S8GzqKUSU7h0TDuALMK5KMg==" hashValue="FtfysRzoGj7W7A9G9HGgl40O0KNfGaiq9JvAKmgYhVXLgTTsZVUuK5nWVH9IqAbO7ucQ5UNRP1FbCZeeI0WzyA==" algorithmName="SHA-512" password="CC35"/>
  <autoFilter ref="C97:K2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Cheb, Zlatý vrch kotelna</v>
      </c>
      <c r="F7" s="143"/>
      <c r="G7" s="143"/>
      <c r="H7" s="143"/>
      <c r="L7" s="21"/>
    </row>
    <row r="8" s="1" customFormat="1" ht="12" customHeight="1">
      <c r="B8" s="21"/>
      <c r="D8" s="143" t="s">
        <v>124</v>
      </c>
      <c r="L8" s="21"/>
    </row>
    <row r="9" s="2" customFormat="1" ht="16.5" customHeight="1">
      <c r="A9" s="39"/>
      <c r="B9" s="45"/>
      <c r="C9" s="39"/>
      <c r="D9" s="39"/>
      <c r="E9" s="144" t="s">
        <v>988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1952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15. 10. 2021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990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ROUND((SUM(BE90:BE123)),  2)</f>
        <v>0</v>
      </c>
      <c r="G35" s="39"/>
      <c r="H35" s="39"/>
      <c r="I35" s="158">
        <v>0.20999999999999999</v>
      </c>
      <c r="J35" s="157">
        <f>ROUND(((SUM(BE90:BE123))*I35),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ROUND((SUM(BF90:BF123)),  2)</f>
        <v>0</v>
      </c>
      <c r="G36" s="39"/>
      <c r="H36" s="39"/>
      <c r="I36" s="158">
        <v>0.14999999999999999</v>
      </c>
      <c r="J36" s="157">
        <f>ROUND(((SUM(BF90:BF123))*I36),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ROUND((SUM(BG90:BG123)),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ROUND((SUM(BH90:BH123)),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ROUND((SUM(BI90:BI123)),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Cheb, Zlatý vrch kotelna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988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VRN-Terea - Vedlejší rozpočtové náklady - Terea Cheb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15. 10. 2021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TEREA Cheb</v>
      </c>
      <c r="G58" s="41"/>
      <c r="H58" s="41"/>
      <c r="I58" s="33" t="s">
        <v>31</v>
      </c>
      <c r="J58" s="37" t="str">
        <f>E23</f>
        <v>Miroslav Fischer, Ing. Petr Král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Miroslav Fischer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130</v>
      </c>
      <c r="D61" s="172"/>
      <c r="E61" s="172"/>
      <c r="F61" s="172"/>
      <c r="G61" s="172"/>
      <c r="H61" s="172"/>
      <c r="I61" s="172"/>
      <c r="J61" s="173" t="s">
        <v>131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132</v>
      </c>
    </row>
    <row r="64" s="9" customFormat="1" ht="24.96" customHeight="1">
      <c r="A64" s="9"/>
      <c r="B64" s="175"/>
      <c r="C64" s="176"/>
      <c r="D64" s="177" t="s">
        <v>908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909</v>
      </c>
      <c r="E65" s="183"/>
      <c r="F65" s="183"/>
      <c r="G65" s="183"/>
      <c r="H65" s="183"/>
      <c r="I65" s="183"/>
      <c r="J65" s="184">
        <f>J92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910</v>
      </c>
      <c r="E66" s="183"/>
      <c r="F66" s="183"/>
      <c r="G66" s="183"/>
      <c r="H66" s="183"/>
      <c r="I66" s="183"/>
      <c r="J66" s="184">
        <f>J105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911</v>
      </c>
      <c r="E67" s="183"/>
      <c r="F67" s="183"/>
      <c r="G67" s="183"/>
      <c r="H67" s="183"/>
      <c r="I67" s="183"/>
      <c r="J67" s="184">
        <f>J112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912</v>
      </c>
      <c r="E68" s="183"/>
      <c r="F68" s="183"/>
      <c r="G68" s="183"/>
      <c r="H68" s="183"/>
      <c r="I68" s="183"/>
      <c r="J68" s="184">
        <f>J119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137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Cheb, Zlatý vrch kotelna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124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988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VRN-Terea - Vedlejší rozpočtové náklady - Terea Cheb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Cheb</v>
      </c>
      <c r="G84" s="41"/>
      <c r="H84" s="41"/>
      <c r="I84" s="33" t="s">
        <v>23</v>
      </c>
      <c r="J84" s="73" t="str">
        <f>IF(J14="","",J14)</f>
        <v>15. 10. 2021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25</v>
      </c>
      <c r="D86" s="41"/>
      <c r="E86" s="41"/>
      <c r="F86" s="28" t="str">
        <f>E17</f>
        <v>TEREA Cheb</v>
      </c>
      <c r="G86" s="41"/>
      <c r="H86" s="41"/>
      <c r="I86" s="33" t="s">
        <v>31</v>
      </c>
      <c r="J86" s="37" t="str">
        <f>E23</f>
        <v>Miroslav Fischer, Ing. Petr Král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IF(E20="","",E20)</f>
        <v>Vyplň údaj</v>
      </c>
      <c r="G87" s="41"/>
      <c r="H87" s="41"/>
      <c r="I87" s="33" t="s">
        <v>34</v>
      </c>
      <c r="J87" s="37" t="str">
        <f>E26</f>
        <v>Miroslav Fischer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138</v>
      </c>
      <c r="D89" s="189" t="s">
        <v>57</v>
      </c>
      <c r="E89" s="189" t="s">
        <v>53</v>
      </c>
      <c r="F89" s="189" t="s">
        <v>54</v>
      </c>
      <c r="G89" s="189" t="s">
        <v>139</v>
      </c>
      <c r="H89" s="189" t="s">
        <v>140</v>
      </c>
      <c r="I89" s="189" t="s">
        <v>141</v>
      </c>
      <c r="J89" s="189" t="s">
        <v>131</v>
      </c>
      <c r="K89" s="190" t="s">
        <v>142</v>
      </c>
      <c r="L89" s="191"/>
      <c r="M89" s="93" t="s">
        <v>19</v>
      </c>
      <c r="N89" s="94" t="s">
        <v>42</v>
      </c>
      <c r="O89" s="94" t="s">
        <v>143</v>
      </c>
      <c r="P89" s="94" t="s">
        <v>144</v>
      </c>
      <c r="Q89" s="94" t="s">
        <v>145</v>
      </c>
      <c r="R89" s="94" t="s">
        <v>146</v>
      </c>
      <c r="S89" s="94" t="s">
        <v>147</v>
      </c>
      <c r="T89" s="95" t="s">
        <v>148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149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</f>
        <v>0</v>
      </c>
      <c r="Q90" s="97"/>
      <c r="R90" s="194">
        <f>R91</f>
        <v>0</v>
      </c>
      <c r="S90" s="97"/>
      <c r="T90" s="195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132</v>
      </c>
      <c r="BK90" s="196">
        <f>BK91</f>
        <v>0</v>
      </c>
    </row>
    <row r="91" s="12" customFormat="1" ht="25.92" customHeight="1">
      <c r="A91" s="12"/>
      <c r="B91" s="197"/>
      <c r="C91" s="198"/>
      <c r="D91" s="199" t="s">
        <v>71</v>
      </c>
      <c r="E91" s="200" t="s">
        <v>913</v>
      </c>
      <c r="F91" s="200" t="s">
        <v>914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P92+P105+P112+P119</f>
        <v>0</v>
      </c>
      <c r="Q91" s="205"/>
      <c r="R91" s="206">
        <f>R92+R105+R112+R119</f>
        <v>0</v>
      </c>
      <c r="S91" s="205"/>
      <c r="T91" s="207">
        <f>T92+T105+T112+T119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178</v>
      </c>
      <c r="AT91" s="209" t="s">
        <v>71</v>
      </c>
      <c r="AU91" s="209" t="s">
        <v>72</v>
      </c>
      <c r="AY91" s="208" t="s">
        <v>152</v>
      </c>
      <c r="BK91" s="210">
        <f>BK92+BK105+BK112+BK119</f>
        <v>0</v>
      </c>
    </row>
    <row r="92" s="12" customFormat="1" ht="22.8" customHeight="1">
      <c r="A92" s="12"/>
      <c r="B92" s="197"/>
      <c r="C92" s="198"/>
      <c r="D92" s="199" t="s">
        <v>71</v>
      </c>
      <c r="E92" s="211" t="s">
        <v>915</v>
      </c>
      <c r="F92" s="211" t="s">
        <v>916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SUM(P93:P104)</f>
        <v>0</v>
      </c>
      <c r="Q92" s="205"/>
      <c r="R92" s="206">
        <f>SUM(R93:R104)</f>
        <v>0</v>
      </c>
      <c r="S92" s="205"/>
      <c r="T92" s="207">
        <f>SUM(T93:T104)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178</v>
      </c>
      <c r="AT92" s="209" t="s">
        <v>71</v>
      </c>
      <c r="AU92" s="209" t="s">
        <v>79</v>
      </c>
      <c r="AY92" s="208" t="s">
        <v>152</v>
      </c>
      <c r="BK92" s="210">
        <f>SUM(BK93:BK104)</f>
        <v>0</v>
      </c>
    </row>
    <row r="93" s="2" customFormat="1" ht="14.4" customHeight="1">
      <c r="A93" s="39"/>
      <c r="B93" s="40"/>
      <c r="C93" s="213" t="s">
        <v>79</v>
      </c>
      <c r="D93" s="213" t="s">
        <v>154</v>
      </c>
      <c r="E93" s="214" t="s">
        <v>922</v>
      </c>
      <c r="F93" s="215" t="s">
        <v>923</v>
      </c>
      <c r="G93" s="216" t="s">
        <v>731</v>
      </c>
      <c r="H93" s="217">
        <v>1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919</v>
      </c>
      <c r="AT93" s="224" t="s">
        <v>154</v>
      </c>
      <c r="AU93" s="224" t="s">
        <v>81</v>
      </c>
      <c r="AY93" s="18" t="s">
        <v>152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919</v>
      </c>
      <c r="BM93" s="224" t="s">
        <v>1953</v>
      </c>
    </row>
    <row r="94" s="2" customFormat="1">
      <c r="A94" s="39"/>
      <c r="B94" s="40"/>
      <c r="C94" s="41"/>
      <c r="D94" s="226" t="s">
        <v>163</v>
      </c>
      <c r="E94" s="41"/>
      <c r="F94" s="227" t="s">
        <v>1954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163</v>
      </c>
      <c r="AU94" s="18" t="s">
        <v>81</v>
      </c>
    </row>
    <row r="95" s="2" customFormat="1" ht="14.4" customHeight="1">
      <c r="A95" s="39"/>
      <c r="B95" s="40"/>
      <c r="C95" s="213" t="s">
        <v>81</v>
      </c>
      <c r="D95" s="213" t="s">
        <v>154</v>
      </c>
      <c r="E95" s="214" t="s">
        <v>926</v>
      </c>
      <c r="F95" s="215" t="s">
        <v>927</v>
      </c>
      <c r="G95" s="216" t="s">
        <v>731</v>
      </c>
      <c r="H95" s="217">
        <v>1</v>
      </c>
      <c r="I95" s="218"/>
      <c r="J95" s="219">
        <f>ROUND(I95*H95,2)</f>
        <v>0</v>
      </c>
      <c r="K95" s="215" t="s">
        <v>158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919</v>
      </c>
      <c r="AT95" s="224" t="s">
        <v>154</v>
      </c>
      <c r="AU95" s="224" t="s">
        <v>81</v>
      </c>
      <c r="AY95" s="18" t="s">
        <v>152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919</v>
      </c>
      <c r="BM95" s="224" t="s">
        <v>1955</v>
      </c>
    </row>
    <row r="96" s="2" customFormat="1">
      <c r="A96" s="39"/>
      <c r="B96" s="40"/>
      <c r="C96" s="41"/>
      <c r="D96" s="226" t="s">
        <v>163</v>
      </c>
      <c r="E96" s="41"/>
      <c r="F96" s="227" t="s">
        <v>1956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163</v>
      </c>
      <c r="AU96" s="18" t="s">
        <v>81</v>
      </c>
    </row>
    <row r="97" s="2" customFormat="1" ht="14.4" customHeight="1">
      <c r="A97" s="39"/>
      <c r="B97" s="40"/>
      <c r="C97" s="213" t="s">
        <v>169</v>
      </c>
      <c r="D97" s="213" t="s">
        <v>154</v>
      </c>
      <c r="E97" s="214" t="s">
        <v>930</v>
      </c>
      <c r="F97" s="215" t="s">
        <v>931</v>
      </c>
      <c r="G97" s="216" t="s">
        <v>731</v>
      </c>
      <c r="H97" s="217">
        <v>1</v>
      </c>
      <c r="I97" s="218"/>
      <c r="J97" s="219">
        <f>ROUND(I97*H97,2)</f>
        <v>0</v>
      </c>
      <c r="K97" s="215" t="s">
        <v>158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919</v>
      </c>
      <c r="AT97" s="224" t="s">
        <v>154</v>
      </c>
      <c r="AU97" s="224" t="s">
        <v>81</v>
      </c>
      <c r="AY97" s="18" t="s">
        <v>152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919</v>
      </c>
      <c r="BM97" s="224" t="s">
        <v>1957</v>
      </c>
    </row>
    <row r="98" s="2" customFormat="1">
      <c r="A98" s="39"/>
      <c r="B98" s="40"/>
      <c r="C98" s="41"/>
      <c r="D98" s="226" t="s">
        <v>163</v>
      </c>
      <c r="E98" s="41"/>
      <c r="F98" s="227" t="s">
        <v>1958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163</v>
      </c>
      <c r="AU98" s="18" t="s">
        <v>81</v>
      </c>
    </row>
    <row r="99" s="2" customFormat="1" ht="14.4" customHeight="1">
      <c r="A99" s="39"/>
      <c r="B99" s="40"/>
      <c r="C99" s="213" t="s">
        <v>159</v>
      </c>
      <c r="D99" s="213" t="s">
        <v>154</v>
      </c>
      <c r="E99" s="214" t="s">
        <v>934</v>
      </c>
      <c r="F99" s="215" t="s">
        <v>935</v>
      </c>
      <c r="G99" s="216" t="s">
        <v>731</v>
      </c>
      <c r="H99" s="217">
        <v>1</v>
      </c>
      <c r="I99" s="218"/>
      <c r="J99" s="219">
        <f>ROUND(I99*H99,2)</f>
        <v>0</v>
      </c>
      <c r="K99" s="215" t="s">
        <v>158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919</v>
      </c>
      <c r="AT99" s="224" t="s">
        <v>154</v>
      </c>
      <c r="AU99" s="224" t="s">
        <v>81</v>
      </c>
      <c r="AY99" s="18" t="s">
        <v>152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919</v>
      </c>
      <c r="BM99" s="224" t="s">
        <v>1959</v>
      </c>
    </row>
    <row r="100" s="2" customFormat="1">
      <c r="A100" s="39"/>
      <c r="B100" s="40"/>
      <c r="C100" s="41"/>
      <c r="D100" s="226" t="s">
        <v>163</v>
      </c>
      <c r="E100" s="41"/>
      <c r="F100" s="227" t="s">
        <v>937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163</v>
      </c>
      <c r="AU100" s="18" t="s">
        <v>81</v>
      </c>
    </row>
    <row r="101" s="2" customFormat="1" ht="14.4" customHeight="1">
      <c r="A101" s="39"/>
      <c r="B101" s="40"/>
      <c r="C101" s="213" t="s">
        <v>178</v>
      </c>
      <c r="D101" s="213" t="s">
        <v>154</v>
      </c>
      <c r="E101" s="214" t="s">
        <v>938</v>
      </c>
      <c r="F101" s="215" t="s">
        <v>939</v>
      </c>
      <c r="G101" s="216" t="s">
        <v>731</v>
      </c>
      <c r="H101" s="217">
        <v>1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940</v>
      </c>
      <c r="AT101" s="224" t="s">
        <v>154</v>
      </c>
      <c r="AU101" s="224" t="s">
        <v>81</v>
      </c>
      <c r="AY101" s="18" t="s">
        <v>152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940</v>
      </c>
      <c r="BM101" s="224" t="s">
        <v>1960</v>
      </c>
    </row>
    <row r="102" s="2" customFormat="1">
      <c r="A102" s="39"/>
      <c r="B102" s="40"/>
      <c r="C102" s="41"/>
      <c r="D102" s="226" t="s">
        <v>163</v>
      </c>
      <c r="E102" s="41"/>
      <c r="F102" s="227" t="s">
        <v>942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163</v>
      </c>
      <c r="AU102" s="18" t="s">
        <v>81</v>
      </c>
    </row>
    <row r="103" s="2" customFormat="1" ht="14.4" customHeight="1">
      <c r="A103" s="39"/>
      <c r="B103" s="40"/>
      <c r="C103" s="213" t="s">
        <v>183</v>
      </c>
      <c r="D103" s="213" t="s">
        <v>154</v>
      </c>
      <c r="E103" s="214" t="s">
        <v>943</v>
      </c>
      <c r="F103" s="215" t="s">
        <v>944</v>
      </c>
      <c r="G103" s="216" t="s">
        <v>731</v>
      </c>
      <c r="H103" s="217">
        <v>1</v>
      </c>
      <c r="I103" s="218"/>
      <c r="J103" s="219">
        <f>ROUND(I103*H103,2)</f>
        <v>0</v>
      </c>
      <c r="K103" s="215" t="s">
        <v>158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919</v>
      </c>
      <c r="AT103" s="224" t="s">
        <v>154</v>
      </c>
      <c r="AU103" s="224" t="s">
        <v>81</v>
      </c>
      <c r="AY103" s="18" t="s">
        <v>152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919</v>
      </c>
      <c r="BM103" s="224" t="s">
        <v>1961</v>
      </c>
    </row>
    <row r="104" s="2" customFormat="1">
      <c r="A104" s="39"/>
      <c r="B104" s="40"/>
      <c r="C104" s="41"/>
      <c r="D104" s="226" t="s">
        <v>163</v>
      </c>
      <c r="E104" s="41"/>
      <c r="F104" s="227" t="s">
        <v>1962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163</v>
      </c>
      <c r="AU104" s="18" t="s">
        <v>81</v>
      </c>
    </row>
    <row r="105" s="12" customFormat="1" ht="22.8" customHeight="1">
      <c r="A105" s="12"/>
      <c r="B105" s="197"/>
      <c r="C105" s="198"/>
      <c r="D105" s="199" t="s">
        <v>71</v>
      </c>
      <c r="E105" s="211" t="s">
        <v>947</v>
      </c>
      <c r="F105" s="211" t="s">
        <v>948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SUM(P106:P111)</f>
        <v>0</v>
      </c>
      <c r="Q105" s="205"/>
      <c r="R105" s="206">
        <f>SUM(R106:R111)</f>
        <v>0</v>
      </c>
      <c r="S105" s="205"/>
      <c r="T105" s="207">
        <f>SUM(T106:T111)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178</v>
      </c>
      <c r="AT105" s="209" t="s">
        <v>71</v>
      </c>
      <c r="AU105" s="209" t="s">
        <v>79</v>
      </c>
      <c r="AY105" s="208" t="s">
        <v>152</v>
      </c>
      <c r="BK105" s="210">
        <f>SUM(BK106:BK111)</f>
        <v>0</v>
      </c>
    </row>
    <row r="106" s="2" customFormat="1" ht="14.4" customHeight="1">
      <c r="A106" s="39"/>
      <c r="B106" s="40"/>
      <c r="C106" s="213" t="s">
        <v>189</v>
      </c>
      <c r="D106" s="213" t="s">
        <v>154</v>
      </c>
      <c r="E106" s="214" t="s">
        <v>949</v>
      </c>
      <c r="F106" s="215" t="s">
        <v>950</v>
      </c>
      <c r="G106" s="216" t="s">
        <v>731</v>
      </c>
      <c r="H106" s="217">
        <v>1</v>
      </c>
      <c r="I106" s="218"/>
      <c r="J106" s="219">
        <f>ROUND(I106*H106,2)</f>
        <v>0</v>
      </c>
      <c r="K106" s="215" t="s">
        <v>158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919</v>
      </c>
      <c r="AT106" s="224" t="s">
        <v>154</v>
      </c>
      <c r="AU106" s="224" t="s">
        <v>81</v>
      </c>
      <c r="AY106" s="18" t="s">
        <v>152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919</v>
      </c>
      <c r="BM106" s="224" t="s">
        <v>1963</v>
      </c>
    </row>
    <row r="107" s="2" customFormat="1">
      <c r="A107" s="39"/>
      <c r="B107" s="40"/>
      <c r="C107" s="41"/>
      <c r="D107" s="226" t="s">
        <v>163</v>
      </c>
      <c r="E107" s="41"/>
      <c r="F107" s="227" t="s">
        <v>1964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163</v>
      </c>
      <c r="AU107" s="18" t="s">
        <v>81</v>
      </c>
    </row>
    <row r="108" s="2" customFormat="1" ht="14.4" customHeight="1">
      <c r="A108" s="39"/>
      <c r="B108" s="40"/>
      <c r="C108" s="213" t="s">
        <v>193</v>
      </c>
      <c r="D108" s="213" t="s">
        <v>154</v>
      </c>
      <c r="E108" s="214" t="s">
        <v>953</v>
      </c>
      <c r="F108" s="215" t="s">
        <v>1965</v>
      </c>
      <c r="G108" s="216" t="s">
        <v>731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919</v>
      </c>
      <c r="AT108" s="224" t="s">
        <v>154</v>
      </c>
      <c r="AU108" s="224" t="s">
        <v>81</v>
      </c>
      <c r="AY108" s="18" t="s">
        <v>152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919</v>
      </c>
      <c r="BM108" s="224" t="s">
        <v>1966</v>
      </c>
    </row>
    <row r="109" s="2" customFormat="1">
      <c r="A109" s="39"/>
      <c r="B109" s="40"/>
      <c r="C109" s="41"/>
      <c r="D109" s="226" t="s">
        <v>163</v>
      </c>
      <c r="E109" s="41"/>
      <c r="F109" s="227" t="s">
        <v>1967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163</v>
      </c>
      <c r="AU109" s="18" t="s">
        <v>81</v>
      </c>
    </row>
    <row r="110" s="2" customFormat="1" ht="14.4" customHeight="1">
      <c r="A110" s="39"/>
      <c r="B110" s="40"/>
      <c r="C110" s="213" t="s">
        <v>198</v>
      </c>
      <c r="D110" s="213" t="s">
        <v>154</v>
      </c>
      <c r="E110" s="214" t="s">
        <v>961</v>
      </c>
      <c r="F110" s="215" t="s">
        <v>962</v>
      </c>
      <c r="G110" s="216" t="s">
        <v>731</v>
      </c>
      <c r="H110" s="217">
        <v>1</v>
      </c>
      <c r="I110" s="218"/>
      <c r="J110" s="219">
        <f>ROUND(I110*H110,2)</f>
        <v>0</v>
      </c>
      <c r="K110" s="215" t="s">
        <v>158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919</v>
      </c>
      <c r="AT110" s="224" t="s">
        <v>154</v>
      </c>
      <c r="AU110" s="224" t="s">
        <v>81</v>
      </c>
      <c r="AY110" s="18" t="s">
        <v>152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919</v>
      </c>
      <c r="BM110" s="224" t="s">
        <v>1968</v>
      </c>
    </row>
    <row r="111" s="2" customFormat="1">
      <c r="A111" s="39"/>
      <c r="B111" s="40"/>
      <c r="C111" s="41"/>
      <c r="D111" s="226" t="s">
        <v>163</v>
      </c>
      <c r="E111" s="41"/>
      <c r="F111" s="227" t="s">
        <v>1969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163</v>
      </c>
      <c r="AU111" s="18" t="s">
        <v>81</v>
      </c>
    </row>
    <row r="112" s="12" customFormat="1" ht="22.8" customHeight="1">
      <c r="A112" s="12"/>
      <c r="B112" s="197"/>
      <c r="C112" s="198"/>
      <c r="D112" s="199" t="s">
        <v>71</v>
      </c>
      <c r="E112" s="211" t="s">
        <v>965</v>
      </c>
      <c r="F112" s="211" t="s">
        <v>966</v>
      </c>
      <c r="G112" s="198"/>
      <c r="H112" s="198"/>
      <c r="I112" s="201"/>
      <c r="J112" s="212">
        <f>BK112</f>
        <v>0</v>
      </c>
      <c r="K112" s="198"/>
      <c r="L112" s="203"/>
      <c r="M112" s="204"/>
      <c r="N112" s="205"/>
      <c r="O112" s="205"/>
      <c r="P112" s="206">
        <f>SUM(P113:P118)</f>
        <v>0</v>
      </c>
      <c r="Q112" s="205"/>
      <c r="R112" s="206">
        <f>SUM(R113:R118)</f>
        <v>0</v>
      </c>
      <c r="S112" s="205"/>
      <c r="T112" s="207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178</v>
      </c>
      <c r="AT112" s="209" t="s">
        <v>71</v>
      </c>
      <c r="AU112" s="209" t="s">
        <v>79</v>
      </c>
      <c r="AY112" s="208" t="s">
        <v>152</v>
      </c>
      <c r="BK112" s="210">
        <f>SUM(BK113:BK118)</f>
        <v>0</v>
      </c>
    </row>
    <row r="113" s="2" customFormat="1" ht="14.4" customHeight="1">
      <c r="A113" s="39"/>
      <c r="B113" s="40"/>
      <c r="C113" s="213" t="s">
        <v>202</v>
      </c>
      <c r="D113" s="213" t="s">
        <v>154</v>
      </c>
      <c r="E113" s="214" t="s">
        <v>967</v>
      </c>
      <c r="F113" s="215" t="s">
        <v>968</v>
      </c>
      <c r="G113" s="216" t="s">
        <v>731</v>
      </c>
      <c r="H113" s="217">
        <v>1</v>
      </c>
      <c r="I113" s="218"/>
      <c r="J113" s="219">
        <f>ROUND(I113*H113,2)</f>
        <v>0</v>
      </c>
      <c r="K113" s="215" t="s">
        <v>158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919</v>
      </c>
      <c r="AT113" s="224" t="s">
        <v>154</v>
      </c>
      <c r="AU113" s="224" t="s">
        <v>81</v>
      </c>
      <c r="AY113" s="18" t="s">
        <v>152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919</v>
      </c>
      <c r="BM113" s="224" t="s">
        <v>1970</v>
      </c>
    </row>
    <row r="114" s="2" customFormat="1">
      <c r="A114" s="39"/>
      <c r="B114" s="40"/>
      <c r="C114" s="41"/>
      <c r="D114" s="226" t="s">
        <v>163</v>
      </c>
      <c r="E114" s="41"/>
      <c r="F114" s="227" t="s">
        <v>1971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163</v>
      </c>
      <c r="AU114" s="18" t="s">
        <v>81</v>
      </c>
    </row>
    <row r="115" s="2" customFormat="1" ht="14.4" customHeight="1">
      <c r="A115" s="39"/>
      <c r="B115" s="40"/>
      <c r="C115" s="213" t="s">
        <v>206</v>
      </c>
      <c r="D115" s="213" t="s">
        <v>154</v>
      </c>
      <c r="E115" s="214" t="s">
        <v>1972</v>
      </c>
      <c r="F115" s="215" t="s">
        <v>1973</v>
      </c>
      <c r="G115" s="216" t="s">
        <v>731</v>
      </c>
      <c r="H115" s="217">
        <v>1</v>
      </c>
      <c r="I115" s="218"/>
      <c r="J115" s="219">
        <f>ROUND(I115*H115,2)</f>
        <v>0</v>
      </c>
      <c r="K115" s="215" t="s">
        <v>158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919</v>
      </c>
      <c r="AT115" s="224" t="s">
        <v>154</v>
      </c>
      <c r="AU115" s="224" t="s">
        <v>81</v>
      </c>
      <c r="AY115" s="18" t="s">
        <v>152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919</v>
      </c>
      <c r="BM115" s="224" t="s">
        <v>1974</v>
      </c>
    </row>
    <row r="116" s="2" customFormat="1">
      <c r="A116" s="39"/>
      <c r="B116" s="40"/>
      <c r="C116" s="41"/>
      <c r="D116" s="226" t="s">
        <v>163</v>
      </c>
      <c r="E116" s="41"/>
      <c r="F116" s="227" t="s">
        <v>1975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163</v>
      </c>
      <c r="AU116" s="18" t="s">
        <v>81</v>
      </c>
    </row>
    <row r="117" s="2" customFormat="1" ht="24.15" customHeight="1">
      <c r="A117" s="39"/>
      <c r="B117" s="40"/>
      <c r="C117" s="213" t="s">
        <v>210</v>
      </c>
      <c r="D117" s="213" t="s">
        <v>154</v>
      </c>
      <c r="E117" s="214" t="s">
        <v>970</v>
      </c>
      <c r="F117" s="215" t="s">
        <v>971</v>
      </c>
      <c r="G117" s="216" t="s">
        <v>731</v>
      </c>
      <c r="H117" s="217">
        <v>1</v>
      </c>
      <c r="I117" s="218"/>
      <c r="J117" s="219">
        <f>ROUND(I117*H117,2)</f>
        <v>0</v>
      </c>
      <c r="K117" s="215" t="s">
        <v>158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919</v>
      </c>
      <c r="AT117" s="224" t="s">
        <v>154</v>
      </c>
      <c r="AU117" s="224" t="s">
        <v>81</v>
      </c>
      <c r="AY117" s="18" t="s">
        <v>152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919</v>
      </c>
      <c r="BM117" s="224" t="s">
        <v>1976</v>
      </c>
    </row>
    <row r="118" s="2" customFormat="1">
      <c r="A118" s="39"/>
      <c r="B118" s="40"/>
      <c r="C118" s="41"/>
      <c r="D118" s="226" t="s">
        <v>163</v>
      </c>
      <c r="E118" s="41"/>
      <c r="F118" s="227" t="s">
        <v>1977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163</v>
      </c>
      <c r="AU118" s="18" t="s">
        <v>81</v>
      </c>
    </row>
    <row r="119" s="12" customFormat="1" ht="22.8" customHeight="1">
      <c r="A119" s="12"/>
      <c r="B119" s="197"/>
      <c r="C119" s="198"/>
      <c r="D119" s="199" t="s">
        <v>71</v>
      </c>
      <c r="E119" s="211" t="s">
        <v>974</v>
      </c>
      <c r="F119" s="211" t="s">
        <v>975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SUM(P120:P123)</f>
        <v>0</v>
      </c>
      <c r="Q119" s="205"/>
      <c r="R119" s="206">
        <f>SUM(R120:R123)</f>
        <v>0</v>
      </c>
      <c r="S119" s="205"/>
      <c r="T119" s="207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178</v>
      </c>
      <c r="AT119" s="209" t="s">
        <v>71</v>
      </c>
      <c r="AU119" s="209" t="s">
        <v>79</v>
      </c>
      <c r="AY119" s="208" t="s">
        <v>152</v>
      </c>
      <c r="BK119" s="210">
        <f>SUM(BK120:BK123)</f>
        <v>0</v>
      </c>
    </row>
    <row r="120" s="2" customFormat="1" ht="24.15" customHeight="1">
      <c r="A120" s="39"/>
      <c r="B120" s="40"/>
      <c r="C120" s="213" t="s">
        <v>214</v>
      </c>
      <c r="D120" s="213" t="s">
        <v>154</v>
      </c>
      <c r="E120" s="214" t="s">
        <v>976</v>
      </c>
      <c r="F120" s="215" t="s">
        <v>977</v>
      </c>
      <c r="G120" s="216" t="s">
        <v>731</v>
      </c>
      <c r="H120" s="217">
        <v>1</v>
      </c>
      <c r="I120" s="218"/>
      <c r="J120" s="219">
        <f>ROUND(I120*H120,2)</f>
        <v>0</v>
      </c>
      <c r="K120" s="215" t="s">
        <v>158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919</v>
      </c>
      <c r="AT120" s="224" t="s">
        <v>154</v>
      </c>
      <c r="AU120" s="224" t="s">
        <v>81</v>
      </c>
      <c r="AY120" s="18" t="s">
        <v>152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919</v>
      </c>
      <c r="BM120" s="224" t="s">
        <v>1978</v>
      </c>
    </row>
    <row r="121" s="2" customFormat="1">
      <c r="A121" s="39"/>
      <c r="B121" s="40"/>
      <c r="C121" s="41"/>
      <c r="D121" s="226" t="s">
        <v>163</v>
      </c>
      <c r="E121" s="41"/>
      <c r="F121" s="227" t="s">
        <v>1979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163</v>
      </c>
      <c r="AU121" s="18" t="s">
        <v>81</v>
      </c>
    </row>
    <row r="122" s="2" customFormat="1" ht="14.4" customHeight="1">
      <c r="A122" s="39"/>
      <c r="B122" s="40"/>
      <c r="C122" s="213" t="s">
        <v>220</v>
      </c>
      <c r="D122" s="213" t="s">
        <v>154</v>
      </c>
      <c r="E122" s="214" t="s">
        <v>984</v>
      </c>
      <c r="F122" s="215" t="s">
        <v>985</v>
      </c>
      <c r="G122" s="216" t="s">
        <v>731</v>
      </c>
      <c r="H122" s="217">
        <v>1</v>
      </c>
      <c r="I122" s="218"/>
      <c r="J122" s="219">
        <f>ROUND(I122*H122,2)</f>
        <v>0</v>
      </c>
      <c r="K122" s="215" t="s">
        <v>158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919</v>
      </c>
      <c r="AT122" s="224" t="s">
        <v>154</v>
      </c>
      <c r="AU122" s="224" t="s">
        <v>81</v>
      </c>
      <c r="AY122" s="18" t="s">
        <v>152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919</v>
      </c>
      <c r="BM122" s="224" t="s">
        <v>1980</v>
      </c>
    </row>
    <row r="123" s="2" customFormat="1">
      <c r="A123" s="39"/>
      <c r="B123" s="40"/>
      <c r="C123" s="41"/>
      <c r="D123" s="226" t="s">
        <v>163</v>
      </c>
      <c r="E123" s="41"/>
      <c r="F123" s="227" t="s">
        <v>1981</v>
      </c>
      <c r="G123" s="41"/>
      <c r="H123" s="41"/>
      <c r="I123" s="228"/>
      <c r="J123" s="41"/>
      <c r="K123" s="41"/>
      <c r="L123" s="45"/>
      <c r="M123" s="266"/>
      <c r="N123" s="267"/>
      <c r="O123" s="268"/>
      <c r="P123" s="268"/>
      <c r="Q123" s="268"/>
      <c r="R123" s="268"/>
      <c r="S123" s="268"/>
      <c r="T123" s="26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163</v>
      </c>
      <c r="AU123" s="18" t="s">
        <v>81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cTUTrQ7vnfRe4KEcQSgp6guNYvFVeBmg9KPY9XC3SVqSgn/A2E1CiSVBuaD6n7o99+f6FomIddi19FzHg8zPvQ==" hashValue="wmsnIlvsIe48sN/FrkGxE3WWUNadu9F22eQpWY1XJNbDK0sPj1uaztje40r48N57iYCWmHBLnQGcaMRA9knayA==" algorithmName="SHA-512" password="CC35"/>
  <autoFilter ref="C89:K1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6" customFormat="1" ht="45" customHeight="1">
      <c r="B3" s="291"/>
      <c r="C3" s="292" t="s">
        <v>1982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1983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1984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1985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1986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1987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1988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1989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1990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1991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1992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78</v>
      </c>
      <c r="F18" s="298" t="s">
        <v>1993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1994</v>
      </c>
      <c r="F19" s="298" t="s">
        <v>1995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1996</v>
      </c>
      <c r="F20" s="298" t="s">
        <v>1997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1998</v>
      </c>
      <c r="F21" s="298" t="s">
        <v>1999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712</v>
      </c>
      <c r="F22" s="298" t="s">
        <v>713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85</v>
      </c>
      <c r="F23" s="298" t="s">
        <v>2000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2001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2002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2003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2004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2005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2006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2007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2008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2009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138</v>
      </c>
      <c r="F36" s="298"/>
      <c r="G36" s="298" t="s">
        <v>2010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2011</v>
      </c>
      <c r="F37" s="298"/>
      <c r="G37" s="298" t="s">
        <v>2012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53</v>
      </c>
      <c r="F38" s="298"/>
      <c r="G38" s="298" t="s">
        <v>2013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54</v>
      </c>
      <c r="F39" s="298"/>
      <c r="G39" s="298" t="s">
        <v>2014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139</v>
      </c>
      <c r="F40" s="298"/>
      <c r="G40" s="298" t="s">
        <v>2015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140</v>
      </c>
      <c r="F41" s="298"/>
      <c r="G41" s="298" t="s">
        <v>2016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2017</v>
      </c>
      <c r="F42" s="298"/>
      <c r="G42" s="298" t="s">
        <v>2018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2019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2020</v>
      </c>
      <c r="F44" s="298"/>
      <c r="G44" s="298" t="s">
        <v>2021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142</v>
      </c>
      <c r="F45" s="298"/>
      <c r="G45" s="298" t="s">
        <v>2022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2023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2024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2025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2026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2027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2028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2029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2030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2031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2032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2033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2034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2035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2036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2037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2038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2039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2040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2041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2042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2043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2044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2045</v>
      </c>
      <c r="D76" s="316"/>
      <c r="E76" s="316"/>
      <c r="F76" s="316" t="s">
        <v>2046</v>
      </c>
      <c r="G76" s="317"/>
      <c r="H76" s="316" t="s">
        <v>54</v>
      </c>
      <c r="I76" s="316" t="s">
        <v>57</v>
      </c>
      <c r="J76" s="316" t="s">
        <v>2047</v>
      </c>
      <c r="K76" s="315"/>
    </row>
    <row r="77" s="1" customFormat="1" ht="17.25" customHeight="1">
      <c r="B77" s="313"/>
      <c r="C77" s="318" t="s">
        <v>2048</v>
      </c>
      <c r="D77" s="318"/>
      <c r="E77" s="318"/>
      <c r="F77" s="319" t="s">
        <v>2049</v>
      </c>
      <c r="G77" s="320"/>
      <c r="H77" s="318"/>
      <c r="I77" s="318"/>
      <c r="J77" s="318" t="s">
        <v>2050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53</v>
      </c>
      <c r="D79" s="323"/>
      <c r="E79" s="323"/>
      <c r="F79" s="324" t="s">
        <v>2051</v>
      </c>
      <c r="G79" s="325"/>
      <c r="H79" s="301" t="s">
        <v>2052</v>
      </c>
      <c r="I79" s="301" t="s">
        <v>2053</v>
      </c>
      <c r="J79" s="301">
        <v>20</v>
      </c>
      <c r="K79" s="315"/>
    </row>
    <row r="80" s="1" customFormat="1" ht="15" customHeight="1">
      <c r="B80" s="313"/>
      <c r="C80" s="301" t="s">
        <v>2054</v>
      </c>
      <c r="D80" s="301"/>
      <c r="E80" s="301"/>
      <c r="F80" s="324" t="s">
        <v>2051</v>
      </c>
      <c r="G80" s="325"/>
      <c r="H80" s="301" t="s">
        <v>2055</v>
      </c>
      <c r="I80" s="301" t="s">
        <v>2053</v>
      </c>
      <c r="J80" s="301">
        <v>120</v>
      </c>
      <c r="K80" s="315"/>
    </row>
    <row r="81" s="1" customFormat="1" ht="15" customHeight="1">
      <c r="B81" s="326"/>
      <c r="C81" s="301" t="s">
        <v>2056</v>
      </c>
      <c r="D81" s="301"/>
      <c r="E81" s="301"/>
      <c r="F81" s="324" t="s">
        <v>2057</v>
      </c>
      <c r="G81" s="325"/>
      <c r="H81" s="301" t="s">
        <v>2058</v>
      </c>
      <c r="I81" s="301" t="s">
        <v>2053</v>
      </c>
      <c r="J81" s="301">
        <v>50</v>
      </c>
      <c r="K81" s="315"/>
    </row>
    <row r="82" s="1" customFormat="1" ht="15" customHeight="1">
      <c r="B82" s="326"/>
      <c r="C82" s="301" t="s">
        <v>2059</v>
      </c>
      <c r="D82" s="301"/>
      <c r="E82" s="301"/>
      <c r="F82" s="324" t="s">
        <v>2051</v>
      </c>
      <c r="G82" s="325"/>
      <c r="H82" s="301" t="s">
        <v>2060</v>
      </c>
      <c r="I82" s="301" t="s">
        <v>2061</v>
      </c>
      <c r="J82" s="301"/>
      <c r="K82" s="315"/>
    </row>
    <row r="83" s="1" customFormat="1" ht="15" customHeight="1">
      <c r="B83" s="326"/>
      <c r="C83" s="327" t="s">
        <v>2062</v>
      </c>
      <c r="D83" s="327"/>
      <c r="E83" s="327"/>
      <c r="F83" s="328" t="s">
        <v>2057</v>
      </c>
      <c r="G83" s="327"/>
      <c r="H83" s="327" t="s">
        <v>2063</v>
      </c>
      <c r="I83" s="327" t="s">
        <v>2053</v>
      </c>
      <c r="J83" s="327">
        <v>15</v>
      </c>
      <c r="K83" s="315"/>
    </row>
    <row r="84" s="1" customFormat="1" ht="15" customHeight="1">
      <c r="B84" s="326"/>
      <c r="C84" s="327" t="s">
        <v>2064</v>
      </c>
      <c r="D84" s="327"/>
      <c r="E84" s="327"/>
      <c r="F84" s="328" t="s">
        <v>2057</v>
      </c>
      <c r="G84" s="327"/>
      <c r="H84" s="327" t="s">
        <v>2065</v>
      </c>
      <c r="I84" s="327" t="s">
        <v>2053</v>
      </c>
      <c r="J84" s="327">
        <v>15</v>
      </c>
      <c r="K84" s="315"/>
    </row>
    <row r="85" s="1" customFormat="1" ht="15" customHeight="1">
      <c r="B85" s="326"/>
      <c r="C85" s="327" t="s">
        <v>2066</v>
      </c>
      <c r="D85" s="327"/>
      <c r="E85" s="327"/>
      <c r="F85" s="328" t="s">
        <v>2057</v>
      </c>
      <c r="G85" s="327"/>
      <c r="H85" s="327" t="s">
        <v>2067</v>
      </c>
      <c r="I85" s="327" t="s">
        <v>2053</v>
      </c>
      <c r="J85" s="327">
        <v>20</v>
      </c>
      <c r="K85" s="315"/>
    </row>
    <row r="86" s="1" customFormat="1" ht="15" customHeight="1">
      <c r="B86" s="326"/>
      <c r="C86" s="327" t="s">
        <v>2068</v>
      </c>
      <c r="D86" s="327"/>
      <c r="E86" s="327"/>
      <c r="F86" s="328" t="s">
        <v>2057</v>
      </c>
      <c r="G86" s="327"/>
      <c r="H86" s="327" t="s">
        <v>2069</v>
      </c>
      <c r="I86" s="327" t="s">
        <v>2053</v>
      </c>
      <c r="J86" s="327">
        <v>20</v>
      </c>
      <c r="K86" s="315"/>
    </row>
    <row r="87" s="1" customFormat="1" ht="15" customHeight="1">
      <c r="B87" s="326"/>
      <c r="C87" s="301" t="s">
        <v>2070</v>
      </c>
      <c r="D87" s="301"/>
      <c r="E87" s="301"/>
      <c r="F87" s="324" t="s">
        <v>2057</v>
      </c>
      <c r="G87" s="325"/>
      <c r="H87" s="301" t="s">
        <v>2071</v>
      </c>
      <c r="I87" s="301" t="s">
        <v>2053</v>
      </c>
      <c r="J87" s="301">
        <v>50</v>
      </c>
      <c r="K87" s="315"/>
    </row>
    <row r="88" s="1" customFormat="1" ht="15" customHeight="1">
      <c r="B88" s="326"/>
      <c r="C88" s="301" t="s">
        <v>2072</v>
      </c>
      <c r="D88" s="301"/>
      <c r="E88" s="301"/>
      <c r="F88" s="324" t="s">
        <v>2057</v>
      </c>
      <c r="G88" s="325"/>
      <c r="H88" s="301" t="s">
        <v>2073</v>
      </c>
      <c r="I88" s="301" t="s">
        <v>2053</v>
      </c>
      <c r="J88" s="301">
        <v>20</v>
      </c>
      <c r="K88" s="315"/>
    </row>
    <row r="89" s="1" customFormat="1" ht="15" customHeight="1">
      <c r="B89" s="326"/>
      <c r="C89" s="301" t="s">
        <v>2074</v>
      </c>
      <c r="D89" s="301"/>
      <c r="E89" s="301"/>
      <c r="F89" s="324" t="s">
        <v>2057</v>
      </c>
      <c r="G89" s="325"/>
      <c r="H89" s="301" t="s">
        <v>2075</v>
      </c>
      <c r="I89" s="301" t="s">
        <v>2053</v>
      </c>
      <c r="J89" s="301">
        <v>20</v>
      </c>
      <c r="K89" s="315"/>
    </row>
    <row r="90" s="1" customFormat="1" ht="15" customHeight="1">
      <c r="B90" s="326"/>
      <c r="C90" s="301" t="s">
        <v>2076</v>
      </c>
      <c r="D90" s="301"/>
      <c r="E90" s="301"/>
      <c r="F90" s="324" t="s">
        <v>2057</v>
      </c>
      <c r="G90" s="325"/>
      <c r="H90" s="301" t="s">
        <v>2077</v>
      </c>
      <c r="I90" s="301" t="s">
        <v>2053</v>
      </c>
      <c r="J90" s="301">
        <v>50</v>
      </c>
      <c r="K90" s="315"/>
    </row>
    <row r="91" s="1" customFormat="1" ht="15" customHeight="1">
      <c r="B91" s="326"/>
      <c r="C91" s="301" t="s">
        <v>2078</v>
      </c>
      <c r="D91" s="301"/>
      <c r="E91" s="301"/>
      <c r="F91" s="324" t="s">
        <v>2057</v>
      </c>
      <c r="G91" s="325"/>
      <c r="H91" s="301" t="s">
        <v>2078</v>
      </c>
      <c r="I91" s="301" t="s">
        <v>2053</v>
      </c>
      <c r="J91" s="301">
        <v>50</v>
      </c>
      <c r="K91" s="315"/>
    </row>
    <row r="92" s="1" customFormat="1" ht="15" customHeight="1">
      <c r="B92" s="326"/>
      <c r="C92" s="301" t="s">
        <v>2079</v>
      </c>
      <c r="D92" s="301"/>
      <c r="E92" s="301"/>
      <c r="F92" s="324" t="s">
        <v>2057</v>
      </c>
      <c r="G92" s="325"/>
      <c r="H92" s="301" t="s">
        <v>2080</v>
      </c>
      <c r="I92" s="301" t="s">
        <v>2053</v>
      </c>
      <c r="J92" s="301">
        <v>255</v>
      </c>
      <c r="K92" s="315"/>
    </row>
    <row r="93" s="1" customFormat="1" ht="15" customHeight="1">
      <c r="B93" s="326"/>
      <c r="C93" s="301" t="s">
        <v>2081</v>
      </c>
      <c r="D93" s="301"/>
      <c r="E93" s="301"/>
      <c r="F93" s="324" t="s">
        <v>2051</v>
      </c>
      <c r="G93" s="325"/>
      <c r="H93" s="301" t="s">
        <v>2082</v>
      </c>
      <c r="I93" s="301" t="s">
        <v>2083</v>
      </c>
      <c r="J93" s="301"/>
      <c r="K93" s="315"/>
    </row>
    <row r="94" s="1" customFormat="1" ht="15" customHeight="1">
      <c r="B94" s="326"/>
      <c r="C94" s="301" t="s">
        <v>2084</v>
      </c>
      <c r="D94" s="301"/>
      <c r="E94" s="301"/>
      <c r="F94" s="324" t="s">
        <v>2051</v>
      </c>
      <c r="G94" s="325"/>
      <c r="H94" s="301" t="s">
        <v>2085</v>
      </c>
      <c r="I94" s="301" t="s">
        <v>2086</v>
      </c>
      <c r="J94" s="301"/>
      <c r="K94" s="315"/>
    </row>
    <row r="95" s="1" customFormat="1" ht="15" customHeight="1">
      <c r="B95" s="326"/>
      <c r="C95" s="301" t="s">
        <v>2087</v>
      </c>
      <c r="D95" s="301"/>
      <c r="E95" s="301"/>
      <c r="F95" s="324" t="s">
        <v>2051</v>
      </c>
      <c r="G95" s="325"/>
      <c r="H95" s="301" t="s">
        <v>2087</v>
      </c>
      <c r="I95" s="301" t="s">
        <v>2086</v>
      </c>
      <c r="J95" s="301"/>
      <c r="K95" s="315"/>
    </row>
    <row r="96" s="1" customFormat="1" ht="15" customHeight="1">
      <c r="B96" s="326"/>
      <c r="C96" s="301" t="s">
        <v>38</v>
      </c>
      <c r="D96" s="301"/>
      <c r="E96" s="301"/>
      <c r="F96" s="324" t="s">
        <v>2051</v>
      </c>
      <c r="G96" s="325"/>
      <c r="H96" s="301" t="s">
        <v>2088</v>
      </c>
      <c r="I96" s="301" t="s">
        <v>2086</v>
      </c>
      <c r="J96" s="301"/>
      <c r="K96" s="315"/>
    </row>
    <row r="97" s="1" customFormat="1" ht="15" customHeight="1">
      <c r="B97" s="326"/>
      <c r="C97" s="301" t="s">
        <v>48</v>
      </c>
      <c r="D97" s="301"/>
      <c r="E97" s="301"/>
      <c r="F97" s="324" t="s">
        <v>2051</v>
      </c>
      <c r="G97" s="325"/>
      <c r="H97" s="301" t="s">
        <v>2089</v>
      </c>
      <c r="I97" s="301" t="s">
        <v>2086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2090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2045</v>
      </c>
      <c r="D103" s="316"/>
      <c r="E103" s="316"/>
      <c r="F103" s="316" t="s">
        <v>2046</v>
      </c>
      <c r="G103" s="317"/>
      <c r="H103" s="316" t="s">
        <v>54</v>
      </c>
      <c r="I103" s="316" t="s">
        <v>57</v>
      </c>
      <c r="J103" s="316" t="s">
        <v>2047</v>
      </c>
      <c r="K103" s="315"/>
    </row>
    <row r="104" s="1" customFormat="1" ht="17.25" customHeight="1">
      <c r="B104" s="313"/>
      <c r="C104" s="318" t="s">
        <v>2048</v>
      </c>
      <c r="D104" s="318"/>
      <c r="E104" s="318"/>
      <c r="F104" s="319" t="s">
        <v>2049</v>
      </c>
      <c r="G104" s="320"/>
      <c r="H104" s="318"/>
      <c r="I104" s="318"/>
      <c r="J104" s="318" t="s">
        <v>2050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53</v>
      </c>
      <c r="D106" s="323"/>
      <c r="E106" s="323"/>
      <c r="F106" s="324" t="s">
        <v>2051</v>
      </c>
      <c r="G106" s="301"/>
      <c r="H106" s="301" t="s">
        <v>2091</v>
      </c>
      <c r="I106" s="301" t="s">
        <v>2053</v>
      </c>
      <c r="J106" s="301">
        <v>20</v>
      </c>
      <c r="K106" s="315"/>
    </row>
    <row r="107" s="1" customFormat="1" ht="15" customHeight="1">
      <c r="B107" s="313"/>
      <c r="C107" s="301" t="s">
        <v>2054</v>
      </c>
      <c r="D107" s="301"/>
      <c r="E107" s="301"/>
      <c r="F107" s="324" t="s">
        <v>2051</v>
      </c>
      <c r="G107" s="301"/>
      <c r="H107" s="301" t="s">
        <v>2091</v>
      </c>
      <c r="I107" s="301" t="s">
        <v>2053</v>
      </c>
      <c r="J107" s="301">
        <v>120</v>
      </c>
      <c r="K107" s="315"/>
    </row>
    <row r="108" s="1" customFormat="1" ht="15" customHeight="1">
      <c r="B108" s="326"/>
      <c r="C108" s="301" t="s">
        <v>2056</v>
      </c>
      <c r="D108" s="301"/>
      <c r="E108" s="301"/>
      <c r="F108" s="324" t="s">
        <v>2057</v>
      </c>
      <c r="G108" s="301"/>
      <c r="H108" s="301" t="s">
        <v>2091</v>
      </c>
      <c r="I108" s="301" t="s">
        <v>2053</v>
      </c>
      <c r="J108" s="301">
        <v>50</v>
      </c>
      <c r="K108" s="315"/>
    </row>
    <row r="109" s="1" customFormat="1" ht="15" customHeight="1">
      <c r="B109" s="326"/>
      <c r="C109" s="301" t="s">
        <v>2059</v>
      </c>
      <c r="D109" s="301"/>
      <c r="E109" s="301"/>
      <c r="F109" s="324" t="s">
        <v>2051</v>
      </c>
      <c r="G109" s="301"/>
      <c r="H109" s="301" t="s">
        <v>2091</v>
      </c>
      <c r="I109" s="301" t="s">
        <v>2061</v>
      </c>
      <c r="J109" s="301"/>
      <c r="K109" s="315"/>
    </row>
    <row r="110" s="1" customFormat="1" ht="15" customHeight="1">
      <c r="B110" s="326"/>
      <c r="C110" s="301" t="s">
        <v>2070</v>
      </c>
      <c r="D110" s="301"/>
      <c r="E110" s="301"/>
      <c r="F110" s="324" t="s">
        <v>2057</v>
      </c>
      <c r="G110" s="301"/>
      <c r="H110" s="301" t="s">
        <v>2091</v>
      </c>
      <c r="I110" s="301" t="s">
        <v>2053</v>
      </c>
      <c r="J110" s="301">
        <v>50</v>
      </c>
      <c r="K110" s="315"/>
    </row>
    <row r="111" s="1" customFormat="1" ht="15" customHeight="1">
      <c r="B111" s="326"/>
      <c r="C111" s="301" t="s">
        <v>2078</v>
      </c>
      <c r="D111" s="301"/>
      <c r="E111" s="301"/>
      <c r="F111" s="324" t="s">
        <v>2057</v>
      </c>
      <c r="G111" s="301"/>
      <c r="H111" s="301" t="s">
        <v>2091</v>
      </c>
      <c r="I111" s="301" t="s">
        <v>2053</v>
      </c>
      <c r="J111" s="301">
        <v>50</v>
      </c>
      <c r="K111" s="315"/>
    </row>
    <row r="112" s="1" customFormat="1" ht="15" customHeight="1">
      <c r="B112" s="326"/>
      <c r="C112" s="301" t="s">
        <v>2076</v>
      </c>
      <c r="D112" s="301"/>
      <c r="E112" s="301"/>
      <c r="F112" s="324" t="s">
        <v>2057</v>
      </c>
      <c r="G112" s="301"/>
      <c r="H112" s="301" t="s">
        <v>2091</v>
      </c>
      <c r="I112" s="301" t="s">
        <v>2053</v>
      </c>
      <c r="J112" s="301">
        <v>50</v>
      </c>
      <c r="K112" s="315"/>
    </row>
    <row r="113" s="1" customFormat="1" ht="15" customHeight="1">
      <c r="B113" s="326"/>
      <c r="C113" s="301" t="s">
        <v>53</v>
      </c>
      <c r="D113" s="301"/>
      <c r="E113" s="301"/>
      <c r="F113" s="324" t="s">
        <v>2051</v>
      </c>
      <c r="G113" s="301"/>
      <c r="H113" s="301" t="s">
        <v>2092</v>
      </c>
      <c r="I113" s="301" t="s">
        <v>2053</v>
      </c>
      <c r="J113" s="301">
        <v>20</v>
      </c>
      <c r="K113" s="315"/>
    </row>
    <row r="114" s="1" customFormat="1" ht="15" customHeight="1">
      <c r="B114" s="326"/>
      <c r="C114" s="301" t="s">
        <v>2093</v>
      </c>
      <c r="D114" s="301"/>
      <c r="E114" s="301"/>
      <c r="F114" s="324" t="s">
        <v>2051</v>
      </c>
      <c r="G114" s="301"/>
      <c r="H114" s="301" t="s">
        <v>2094</v>
      </c>
      <c r="I114" s="301" t="s">
        <v>2053</v>
      </c>
      <c r="J114" s="301">
        <v>120</v>
      </c>
      <c r="K114" s="315"/>
    </row>
    <row r="115" s="1" customFormat="1" ht="15" customHeight="1">
      <c r="B115" s="326"/>
      <c r="C115" s="301" t="s">
        <v>38</v>
      </c>
      <c r="D115" s="301"/>
      <c r="E115" s="301"/>
      <c r="F115" s="324" t="s">
        <v>2051</v>
      </c>
      <c r="G115" s="301"/>
      <c r="H115" s="301" t="s">
        <v>2095</v>
      </c>
      <c r="I115" s="301" t="s">
        <v>2086</v>
      </c>
      <c r="J115" s="301"/>
      <c r="K115" s="315"/>
    </row>
    <row r="116" s="1" customFormat="1" ht="15" customHeight="1">
      <c r="B116" s="326"/>
      <c r="C116" s="301" t="s">
        <v>48</v>
      </c>
      <c r="D116" s="301"/>
      <c r="E116" s="301"/>
      <c r="F116" s="324" t="s">
        <v>2051</v>
      </c>
      <c r="G116" s="301"/>
      <c r="H116" s="301" t="s">
        <v>2096</v>
      </c>
      <c r="I116" s="301" t="s">
        <v>2086</v>
      </c>
      <c r="J116" s="301"/>
      <c r="K116" s="315"/>
    </row>
    <row r="117" s="1" customFormat="1" ht="15" customHeight="1">
      <c r="B117" s="326"/>
      <c r="C117" s="301" t="s">
        <v>57</v>
      </c>
      <c r="D117" s="301"/>
      <c r="E117" s="301"/>
      <c r="F117" s="324" t="s">
        <v>2051</v>
      </c>
      <c r="G117" s="301"/>
      <c r="H117" s="301" t="s">
        <v>2097</v>
      </c>
      <c r="I117" s="301" t="s">
        <v>2098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2099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2045</v>
      </c>
      <c r="D123" s="316"/>
      <c r="E123" s="316"/>
      <c r="F123" s="316" t="s">
        <v>2046</v>
      </c>
      <c r="G123" s="317"/>
      <c r="H123" s="316" t="s">
        <v>54</v>
      </c>
      <c r="I123" s="316" t="s">
        <v>57</v>
      </c>
      <c r="J123" s="316" t="s">
        <v>2047</v>
      </c>
      <c r="K123" s="345"/>
    </row>
    <row r="124" s="1" customFormat="1" ht="17.25" customHeight="1">
      <c r="B124" s="344"/>
      <c r="C124" s="318" t="s">
        <v>2048</v>
      </c>
      <c r="D124" s="318"/>
      <c r="E124" s="318"/>
      <c r="F124" s="319" t="s">
        <v>2049</v>
      </c>
      <c r="G124" s="320"/>
      <c r="H124" s="318"/>
      <c r="I124" s="318"/>
      <c r="J124" s="318" t="s">
        <v>2050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2054</v>
      </c>
      <c r="D126" s="323"/>
      <c r="E126" s="323"/>
      <c r="F126" s="324" t="s">
        <v>2051</v>
      </c>
      <c r="G126" s="301"/>
      <c r="H126" s="301" t="s">
        <v>2091</v>
      </c>
      <c r="I126" s="301" t="s">
        <v>2053</v>
      </c>
      <c r="J126" s="301">
        <v>120</v>
      </c>
      <c r="K126" s="349"/>
    </row>
    <row r="127" s="1" customFormat="1" ht="15" customHeight="1">
      <c r="B127" s="346"/>
      <c r="C127" s="301" t="s">
        <v>2100</v>
      </c>
      <c r="D127" s="301"/>
      <c r="E127" s="301"/>
      <c r="F127" s="324" t="s">
        <v>2051</v>
      </c>
      <c r="G127" s="301"/>
      <c r="H127" s="301" t="s">
        <v>2101</v>
      </c>
      <c r="I127" s="301" t="s">
        <v>2053</v>
      </c>
      <c r="J127" s="301" t="s">
        <v>2102</v>
      </c>
      <c r="K127" s="349"/>
    </row>
    <row r="128" s="1" customFormat="1" ht="15" customHeight="1">
      <c r="B128" s="346"/>
      <c r="C128" s="301" t="s">
        <v>85</v>
      </c>
      <c r="D128" s="301"/>
      <c r="E128" s="301"/>
      <c r="F128" s="324" t="s">
        <v>2051</v>
      </c>
      <c r="G128" s="301"/>
      <c r="H128" s="301" t="s">
        <v>2103</v>
      </c>
      <c r="I128" s="301" t="s">
        <v>2053</v>
      </c>
      <c r="J128" s="301" t="s">
        <v>2102</v>
      </c>
      <c r="K128" s="349"/>
    </row>
    <row r="129" s="1" customFormat="1" ht="15" customHeight="1">
      <c r="B129" s="346"/>
      <c r="C129" s="301" t="s">
        <v>2062</v>
      </c>
      <c r="D129" s="301"/>
      <c r="E129" s="301"/>
      <c r="F129" s="324" t="s">
        <v>2057</v>
      </c>
      <c r="G129" s="301"/>
      <c r="H129" s="301" t="s">
        <v>2063</v>
      </c>
      <c r="I129" s="301" t="s">
        <v>2053</v>
      </c>
      <c r="J129" s="301">
        <v>15</v>
      </c>
      <c r="K129" s="349"/>
    </row>
    <row r="130" s="1" customFormat="1" ht="15" customHeight="1">
      <c r="B130" s="346"/>
      <c r="C130" s="327" t="s">
        <v>2064</v>
      </c>
      <c r="D130" s="327"/>
      <c r="E130" s="327"/>
      <c r="F130" s="328" t="s">
        <v>2057</v>
      </c>
      <c r="G130" s="327"/>
      <c r="H130" s="327" t="s">
        <v>2065</v>
      </c>
      <c r="I130" s="327" t="s">
        <v>2053</v>
      </c>
      <c r="J130" s="327">
        <v>15</v>
      </c>
      <c r="K130" s="349"/>
    </row>
    <row r="131" s="1" customFormat="1" ht="15" customHeight="1">
      <c r="B131" s="346"/>
      <c r="C131" s="327" t="s">
        <v>2066</v>
      </c>
      <c r="D131" s="327"/>
      <c r="E131" s="327"/>
      <c r="F131" s="328" t="s">
        <v>2057</v>
      </c>
      <c r="G131" s="327"/>
      <c r="H131" s="327" t="s">
        <v>2067</v>
      </c>
      <c r="I131" s="327" t="s">
        <v>2053</v>
      </c>
      <c r="J131" s="327">
        <v>20</v>
      </c>
      <c r="K131" s="349"/>
    </row>
    <row r="132" s="1" customFormat="1" ht="15" customHeight="1">
      <c r="B132" s="346"/>
      <c r="C132" s="327" t="s">
        <v>2068</v>
      </c>
      <c r="D132" s="327"/>
      <c r="E132" s="327"/>
      <c r="F132" s="328" t="s">
        <v>2057</v>
      </c>
      <c r="G132" s="327"/>
      <c r="H132" s="327" t="s">
        <v>2069</v>
      </c>
      <c r="I132" s="327" t="s">
        <v>2053</v>
      </c>
      <c r="J132" s="327">
        <v>20</v>
      </c>
      <c r="K132" s="349"/>
    </row>
    <row r="133" s="1" customFormat="1" ht="15" customHeight="1">
      <c r="B133" s="346"/>
      <c r="C133" s="301" t="s">
        <v>2056</v>
      </c>
      <c r="D133" s="301"/>
      <c r="E133" s="301"/>
      <c r="F133" s="324" t="s">
        <v>2057</v>
      </c>
      <c r="G133" s="301"/>
      <c r="H133" s="301" t="s">
        <v>2091</v>
      </c>
      <c r="I133" s="301" t="s">
        <v>2053</v>
      </c>
      <c r="J133" s="301">
        <v>50</v>
      </c>
      <c r="K133" s="349"/>
    </row>
    <row r="134" s="1" customFormat="1" ht="15" customHeight="1">
      <c r="B134" s="346"/>
      <c r="C134" s="301" t="s">
        <v>2070</v>
      </c>
      <c r="D134" s="301"/>
      <c r="E134" s="301"/>
      <c r="F134" s="324" t="s">
        <v>2057</v>
      </c>
      <c r="G134" s="301"/>
      <c r="H134" s="301" t="s">
        <v>2091</v>
      </c>
      <c r="I134" s="301" t="s">
        <v>2053</v>
      </c>
      <c r="J134" s="301">
        <v>50</v>
      </c>
      <c r="K134" s="349"/>
    </row>
    <row r="135" s="1" customFormat="1" ht="15" customHeight="1">
      <c r="B135" s="346"/>
      <c r="C135" s="301" t="s">
        <v>2076</v>
      </c>
      <c r="D135" s="301"/>
      <c r="E135" s="301"/>
      <c r="F135" s="324" t="s">
        <v>2057</v>
      </c>
      <c r="G135" s="301"/>
      <c r="H135" s="301" t="s">
        <v>2091</v>
      </c>
      <c r="I135" s="301" t="s">
        <v>2053</v>
      </c>
      <c r="J135" s="301">
        <v>50</v>
      </c>
      <c r="K135" s="349"/>
    </row>
    <row r="136" s="1" customFormat="1" ht="15" customHeight="1">
      <c r="B136" s="346"/>
      <c r="C136" s="301" t="s">
        <v>2078</v>
      </c>
      <c r="D136" s="301"/>
      <c r="E136" s="301"/>
      <c r="F136" s="324" t="s">
        <v>2057</v>
      </c>
      <c r="G136" s="301"/>
      <c r="H136" s="301" t="s">
        <v>2091</v>
      </c>
      <c r="I136" s="301" t="s">
        <v>2053</v>
      </c>
      <c r="J136" s="301">
        <v>50</v>
      </c>
      <c r="K136" s="349"/>
    </row>
    <row r="137" s="1" customFormat="1" ht="15" customHeight="1">
      <c r="B137" s="346"/>
      <c r="C137" s="301" t="s">
        <v>2079</v>
      </c>
      <c r="D137" s="301"/>
      <c r="E137" s="301"/>
      <c r="F137" s="324" t="s">
        <v>2057</v>
      </c>
      <c r="G137" s="301"/>
      <c r="H137" s="301" t="s">
        <v>2104</v>
      </c>
      <c r="I137" s="301" t="s">
        <v>2053</v>
      </c>
      <c r="J137" s="301">
        <v>255</v>
      </c>
      <c r="K137" s="349"/>
    </row>
    <row r="138" s="1" customFormat="1" ht="15" customHeight="1">
      <c r="B138" s="346"/>
      <c r="C138" s="301" t="s">
        <v>2081</v>
      </c>
      <c r="D138" s="301"/>
      <c r="E138" s="301"/>
      <c r="F138" s="324" t="s">
        <v>2051</v>
      </c>
      <c r="G138" s="301"/>
      <c r="H138" s="301" t="s">
        <v>2105</v>
      </c>
      <c r="I138" s="301" t="s">
        <v>2083</v>
      </c>
      <c r="J138" s="301"/>
      <c r="K138" s="349"/>
    </row>
    <row r="139" s="1" customFormat="1" ht="15" customHeight="1">
      <c r="B139" s="346"/>
      <c r="C139" s="301" t="s">
        <v>2084</v>
      </c>
      <c r="D139" s="301"/>
      <c r="E139" s="301"/>
      <c r="F139" s="324" t="s">
        <v>2051</v>
      </c>
      <c r="G139" s="301"/>
      <c r="H139" s="301" t="s">
        <v>2106</v>
      </c>
      <c r="I139" s="301" t="s">
        <v>2086</v>
      </c>
      <c r="J139" s="301"/>
      <c r="K139" s="349"/>
    </row>
    <row r="140" s="1" customFormat="1" ht="15" customHeight="1">
      <c r="B140" s="346"/>
      <c r="C140" s="301" t="s">
        <v>2087</v>
      </c>
      <c r="D140" s="301"/>
      <c r="E140" s="301"/>
      <c r="F140" s="324" t="s">
        <v>2051</v>
      </c>
      <c r="G140" s="301"/>
      <c r="H140" s="301" t="s">
        <v>2087</v>
      </c>
      <c r="I140" s="301" t="s">
        <v>2086</v>
      </c>
      <c r="J140" s="301"/>
      <c r="K140" s="349"/>
    </row>
    <row r="141" s="1" customFormat="1" ht="15" customHeight="1">
      <c r="B141" s="346"/>
      <c r="C141" s="301" t="s">
        <v>38</v>
      </c>
      <c r="D141" s="301"/>
      <c r="E141" s="301"/>
      <c r="F141" s="324" t="s">
        <v>2051</v>
      </c>
      <c r="G141" s="301"/>
      <c r="H141" s="301" t="s">
        <v>2107</v>
      </c>
      <c r="I141" s="301" t="s">
        <v>2086</v>
      </c>
      <c r="J141" s="301"/>
      <c r="K141" s="349"/>
    </row>
    <row r="142" s="1" customFormat="1" ht="15" customHeight="1">
      <c r="B142" s="346"/>
      <c r="C142" s="301" t="s">
        <v>2108</v>
      </c>
      <c r="D142" s="301"/>
      <c r="E142" s="301"/>
      <c r="F142" s="324" t="s">
        <v>2051</v>
      </c>
      <c r="G142" s="301"/>
      <c r="H142" s="301" t="s">
        <v>2109</v>
      </c>
      <c r="I142" s="301" t="s">
        <v>2086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2110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2045</v>
      </c>
      <c r="D148" s="316"/>
      <c r="E148" s="316"/>
      <c r="F148" s="316" t="s">
        <v>2046</v>
      </c>
      <c r="G148" s="317"/>
      <c r="H148" s="316" t="s">
        <v>54</v>
      </c>
      <c r="I148" s="316" t="s">
        <v>57</v>
      </c>
      <c r="J148" s="316" t="s">
        <v>2047</v>
      </c>
      <c r="K148" s="315"/>
    </row>
    <row r="149" s="1" customFormat="1" ht="17.25" customHeight="1">
      <c r="B149" s="313"/>
      <c r="C149" s="318" t="s">
        <v>2048</v>
      </c>
      <c r="D149" s="318"/>
      <c r="E149" s="318"/>
      <c r="F149" s="319" t="s">
        <v>2049</v>
      </c>
      <c r="G149" s="320"/>
      <c r="H149" s="318"/>
      <c r="I149" s="318"/>
      <c r="J149" s="318" t="s">
        <v>2050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2054</v>
      </c>
      <c r="D151" s="301"/>
      <c r="E151" s="301"/>
      <c r="F151" s="354" t="s">
        <v>2051</v>
      </c>
      <c r="G151" s="301"/>
      <c r="H151" s="353" t="s">
        <v>2091</v>
      </c>
      <c r="I151" s="353" t="s">
        <v>2053</v>
      </c>
      <c r="J151" s="353">
        <v>120</v>
      </c>
      <c r="K151" s="349"/>
    </row>
    <row r="152" s="1" customFormat="1" ht="15" customHeight="1">
      <c r="B152" s="326"/>
      <c r="C152" s="353" t="s">
        <v>2100</v>
      </c>
      <c r="D152" s="301"/>
      <c r="E152" s="301"/>
      <c r="F152" s="354" t="s">
        <v>2051</v>
      </c>
      <c r="G152" s="301"/>
      <c r="H152" s="353" t="s">
        <v>2111</v>
      </c>
      <c r="I152" s="353" t="s">
        <v>2053</v>
      </c>
      <c r="J152" s="353" t="s">
        <v>2102</v>
      </c>
      <c r="K152" s="349"/>
    </row>
    <row r="153" s="1" customFormat="1" ht="15" customHeight="1">
      <c r="B153" s="326"/>
      <c r="C153" s="353" t="s">
        <v>85</v>
      </c>
      <c r="D153" s="301"/>
      <c r="E153" s="301"/>
      <c r="F153" s="354" t="s">
        <v>2051</v>
      </c>
      <c r="G153" s="301"/>
      <c r="H153" s="353" t="s">
        <v>2112</v>
      </c>
      <c r="I153" s="353" t="s">
        <v>2053</v>
      </c>
      <c r="J153" s="353" t="s">
        <v>2102</v>
      </c>
      <c r="K153" s="349"/>
    </row>
    <row r="154" s="1" customFormat="1" ht="15" customHeight="1">
      <c r="B154" s="326"/>
      <c r="C154" s="353" t="s">
        <v>2056</v>
      </c>
      <c r="D154" s="301"/>
      <c r="E154" s="301"/>
      <c r="F154" s="354" t="s">
        <v>2057</v>
      </c>
      <c r="G154" s="301"/>
      <c r="H154" s="353" t="s">
        <v>2091</v>
      </c>
      <c r="I154" s="353" t="s">
        <v>2053</v>
      </c>
      <c r="J154" s="353">
        <v>50</v>
      </c>
      <c r="K154" s="349"/>
    </row>
    <row r="155" s="1" customFormat="1" ht="15" customHeight="1">
      <c r="B155" s="326"/>
      <c r="C155" s="353" t="s">
        <v>2059</v>
      </c>
      <c r="D155" s="301"/>
      <c r="E155" s="301"/>
      <c r="F155" s="354" t="s">
        <v>2051</v>
      </c>
      <c r="G155" s="301"/>
      <c r="H155" s="353" t="s">
        <v>2091</v>
      </c>
      <c r="I155" s="353" t="s">
        <v>2061</v>
      </c>
      <c r="J155" s="353"/>
      <c r="K155" s="349"/>
    </row>
    <row r="156" s="1" customFormat="1" ht="15" customHeight="1">
      <c r="B156" s="326"/>
      <c r="C156" s="353" t="s">
        <v>2070</v>
      </c>
      <c r="D156" s="301"/>
      <c r="E156" s="301"/>
      <c r="F156" s="354" t="s">
        <v>2057</v>
      </c>
      <c r="G156" s="301"/>
      <c r="H156" s="353" t="s">
        <v>2091</v>
      </c>
      <c r="I156" s="353" t="s">
        <v>2053</v>
      </c>
      <c r="J156" s="353">
        <v>50</v>
      </c>
      <c r="K156" s="349"/>
    </row>
    <row r="157" s="1" customFormat="1" ht="15" customHeight="1">
      <c r="B157" s="326"/>
      <c r="C157" s="353" t="s">
        <v>2078</v>
      </c>
      <c r="D157" s="301"/>
      <c r="E157" s="301"/>
      <c r="F157" s="354" t="s">
        <v>2057</v>
      </c>
      <c r="G157" s="301"/>
      <c r="H157" s="353" t="s">
        <v>2091</v>
      </c>
      <c r="I157" s="353" t="s">
        <v>2053</v>
      </c>
      <c r="J157" s="353">
        <v>50</v>
      </c>
      <c r="K157" s="349"/>
    </row>
    <row r="158" s="1" customFormat="1" ht="15" customHeight="1">
      <c r="B158" s="326"/>
      <c r="C158" s="353" t="s">
        <v>2076</v>
      </c>
      <c r="D158" s="301"/>
      <c r="E158" s="301"/>
      <c r="F158" s="354" t="s">
        <v>2057</v>
      </c>
      <c r="G158" s="301"/>
      <c r="H158" s="353" t="s">
        <v>2091</v>
      </c>
      <c r="I158" s="353" t="s">
        <v>2053</v>
      </c>
      <c r="J158" s="353">
        <v>50</v>
      </c>
      <c r="K158" s="349"/>
    </row>
    <row r="159" s="1" customFormat="1" ht="15" customHeight="1">
      <c r="B159" s="326"/>
      <c r="C159" s="353" t="s">
        <v>130</v>
      </c>
      <c r="D159" s="301"/>
      <c r="E159" s="301"/>
      <c r="F159" s="354" t="s">
        <v>2051</v>
      </c>
      <c r="G159" s="301"/>
      <c r="H159" s="353" t="s">
        <v>2113</v>
      </c>
      <c r="I159" s="353" t="s">
        <v>2053</v>
      </c>
      <c r="J159" s="353" t="s">
        <v>2114</v>
      </c>
      <c r="K159" s="349"/>
    </row>
    <row r="160" s="1" customFormat="1" ht="15" customHeight="1">
      <c r="B160" s="326"/>
      <c r="C160" s="353" t="s">
        <v>2115</v>
      </c>
      <c r="D160" s="301"/>
      <c r="E160" s="301"/>
      <c r="F160" s="354" t="s">
        <v>2051</v>
      </c>
      <c r="G160" s="301"/>
      <c r="H160" s="353" t="s">
        <v>2116</v>
      </c>
      <c r="I160" s="353" t="s">
        <v>2086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2117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2045</v>
      </c>
      <c r="D166" s="316"/>
      <c r="E166" s="316"/>
      <c r="F166" s="316" t="s">
        <v>2046</v>
      </c>
      <c r="G166" s="358"/>
      <c r="H166" s="359" t="s">
        <v>54</v>
      </c>
      <c r="I166" s="359" t="s">
        <v>57</v>
      </c>
      <c r="J166" s="316" t="s">
        <v>2047</v>
      </c>
      <c r="K166" s="293"/>
    </row>
    <row r="167" s="1" customFormat="1" ht="17.25" customHeight="1">
      <c r="B167" s="294"/>
      <c r="C167" s="318" t="s">
        <v>2048</v>
      </c>
      <c r="D167" s="318"/>
      <c r="E167" s="318"/>
      <c r="F167" s="319" t="s">
        <v>2049</v>
      </c>
      <c r="G167" s="360"/>
      <c r="H167" s="361"/>
      <c r="I167" s="361"/>
      <c r="J167" s="318" t="s">
        <v>2050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2054</v>
      </c>
      <c r="D169" s="301"/>
      <c r="E169" s="301"/>
      <c r="F169" s="324" t="s">
        <v>2051</v>
      </c>
      <c r="G169" s="301"/>
      <c r="H169" s="301" t="s">
        <v>2091</v>
      </c>
      <c r="I169" s="301" t="s">
        <v>2053</v>
      </c>
      <c r="J169" s="301">
        <v>120</v>
      </c>
      <c r="K169" s="349"/>
    </row>
    <row r="170" s="1" customFormat="1" ht="15" customHeight="1">
      <c r="B170" s="326"/>
      <c r="C170" s="301" t="s">
        <v>2100</v>
      </c>
      <c r="D170" s="301"/>
      <c r="E170" s="301"/>
      <c r="F170" s="324" t="s">
        <v>2051</v>
      </c>
      <c r="G170" s="301"/>
      <c r="H170" s="301" t="s">
        <v>2101</v>
      </c>
      <c r="I170" s="301" t="s">
        <v>2053</v>
      </c>
      <c r="J170" s="301" t="s">
        <v>2102</v>
      </c>
      <c r="K170" s="349"/>
    </row>
    <row r="171" s="1" customFormat="1" ht="15" customHeight="1">
      <c r="B171" s="326"/>
      <c r="C171" s="301" t="s">
        <v>85</v>
      </c>
      <c r="D171" s="301"/>
      <c r="E171" s="301"/>
      <c r="F171" s="324" t="s">
        <v>2051</v>
      </c>
      <c r="G171" s="301"/>
      <c r="H171" s="301" t="s">
        <v>2118</v>
      </c>
      <c r="I171" s="301" t="s">
        <v>2053</v>
      </c>
      <c r="J171" s="301" t="s">
        <v>2102</v>
      </c>
      <c r="K171" s="349"/>
    </row>
    <row r="172" s="1" customFormat="1" ht="15" customHeight="1">
      <c r="B172" s="326"/>
      <c r="C172" s="301" t="s">
        <v>2056</v>
      </c>
      <c r="D172" s="301"/>
      <c r="E172" s="301"/>
      <c r="F172" s="324" t="s">
        <v>2057</v>
      </c>
      <c r="G172" s="301"/>
      <c r="H172" s="301" t="s">
        <v>2118</v>
      </c>
      <c r="I172" s="301" t="s">
        <v>2053</v>
      </c>
      <c r="J172" s="301">
        <v>50</v>
      </c>
      <c r="K172" s="349"/>
    </row>
    <row r="173" s="1" customFormat="1" ht="15" customHeight="1">
      <c r="B173" s="326"/>
      <c r="C173" s="301" t="s">
        <v>2059</v>
      </c>
      <c r="D173" s="301"/>
      <c r="E173" s="301"/>
      <c r="F173" s="324" t="s">
        <v>2051</v>
      </c>
      <c r="G173" s="301"/>
      <c r="H173" s="301" t="s">
        <v>2118</v>
      </c>
      <c r="I173" s="301" t="s">
        <v>2061</v>
      </c>
      <c r="J173" s="301"/>
      <c r="K173" s="349"/>
    </row>
    <row r="174" s="1" customFormat="1" ht="15" customHeight="1">
      <c r="B174" s="326"/>
      <c r="C174" s="301" t="s">
        <v>2070</v>
      </c>
      <c r="D174" s="301"/>
      <c r="E174" s="301"/>
      <c r="F174" s="324" t="s">
        <v>2057</v>
      </c>
      <c r="G174" s="301"/>
      <c r="H174" s="301" t="s">
        <v>2118</v>
      </c>
      <c r="I174" s="301" t="s">
        <v>2053</v>
      </c>
      <c r="J174" s="301">
        <v>50</v>
      </c>
      <c r="K174" s="349"/>
    </row>
    <row r="175" s="1" customFormat="1" ht="15" customHeight="1">
      <c r="B175" s="326"/>
      <c r="C175" s="301" t="s">
        <v>2078</v>
      </c>
      <c r="D175" s="301"/>
      <c r="E175" s="301"/>
      <c r="F175" s="324" t="s">
        <v>2057</v>
      </c>
      <c r="G175" s="301"/>
      <c r="H175" s="301" t="s">
        <v>2118</v>
      </c>
      <c r="I175" s="301" t="s">
        <v>2053</v>
      </c>
      <c r="J175" s="301">
        <v>50</v>
      </c>
      <c r="K175" s="349"/>
    </row>
    <row r="176" s="1" customFormat="1" ht="15" customHeight="1">
      <c r="B176" s="326"/>
      <c r="C176" s="301" t="s">
        <v>2076</v>
      </c>
      <c r="D176" s="301"/>
      <c r="E176" s="301"/>
      <c r="F176" s="324" t="s">
        <v>2057</v>
      </c>
      <c r="G176" s="301"/>
      <c r="H176" s="301" t="s">
        <v>2118</v>
      </c>
      <c r="I176" s="301" t="s">
        <v>2053</v>
      </c>
      <c r="J176" s="301">
        <v>50</v>
      </c>
      <c r="K176" s="349"/>
    </row>
    <row r="177" s="1" customFormat="1" ht="15" customHeight="1">
      <c r="B177" s="326"/>
      <c r="C177" s="301" t="s">
        <v>138</v>
      </c>
      <c r="D177" s="301"/>
      <c r="E177" s="301"/>
      <c r="F177" s="324" t="s">
        <v>2051</v>
      </c>
      <c r="G177" s="301"/>
      <c r="H177" s="301" t="s">
        <v>2119</v>
      </c>
      <c r="I177" s="301" t="s">
        <v>2120</v>
      </c>
      <c r="J177" s="301"/>
      <c r="K177" s="349"/>
    </row>
    <row r="178" s="1" customFormat="1" ht="15" customHeight="1">
      <c r="B178" s="326"/>
      <c r="C178" s="301" t="s">
        <v>57</v>
      </c>
      <c r="D178" s="301"/>
      <c r="E178" s="301"/>
      <c r="F178" s="324" t="s">
        <v>2051</v>
      </c>
      <c r="G178" s="301"/>
      <c r="H178" s="301" t="s">
        <v>2121</v>
      </c>
      <c r="I178" s="301" t="s">
        <v>2122</v>
      </c>
      <c r="J178" s="301">
        <v>1</v>
      </c>
      <c r="K178" s="349"/>
    </row>
    <row r="179" s="1" customFormat="1" ht="15" customHeight="1">
      <c r="B179" s="326"/>
      <c r="C179" s="301" t="s">
        <v>53</v>
      </c>
      <c r="D179" s="301"/>
      <c r="E179" s="301"/>
      <c r="F179" s="324" t="s">
        <v>2051</v>
      </c>
      <c r="G179" s="301"/>
      <c r="H179" s="301" t="s">
        <v>2123</v>
      </c>
      <c r="I179" s="301" t="s">
        <v>2053</v>
      </c>
      <c r="J179" s="301">
        <v>20</v>
      </c>
      <c r="K179" s="349"/>
    </row>
    <row r="180" s="1" customFormat="1" ht="15" customHeight="1">
      <c r="B180" s="326"/>
      <c r="C180" s="301" t="s">
        <v>54</v>
      </c>
      <c r="D180" s="301"/>
      <c r="E180" s="301"/>
      <c r="F180" s="324" t="s">
        <v>2051</v>
      </c>
      <c r="G180" s="301"/>
      <c r="H180" s="301" t="s">
        <v>2124</v>
      </c>
      <c r="I180" s="301" t="s">
        <v>2053</v>
      </c>
      <c r="J180" s="301">
        <v>255</v>
      </c>
      <c r="K180" s="349"/>
    </row>
    <row r="181" s="1" customFormat="1" ht="15" customHeight="1">
      <c r="B181" s="326"/>
      <c r="C181" s="301" t="s">
        <v>139</v>
      </c>
      <c r="D181" s="301"/>
      <c r="E181" s="301"/>
      <c r="F181" s="324" t="s">
        <v>2051</v>
      </c>
      <c r="G181" s="301"/>
      <c r="H181" s="301" t="s">
        <v>2015</v>
      </c>
      <c r="I181" s="301" t="s">
        <v>2053</v>
      </c>
      <c r="J181" s="301">
        <v>10</v>
      </c>
      <c r="K181" s="349"/>
    </row>
    <row r="182" s="1" customFormat="1" ht="15" customHeight="1">
      <c r="B182" s="326"/>
      <c r="C182" s="301" t="s">
        <v>140</v>
      </c>
      <c r="D182" s="301"/>
      <c r="E182" s="301"/>
      <c r="F182" s="324" t="s">
        <v>2051</v>
      </c>
      <c r="G182" s="301"/>
      <c r="H182" s="301" t="s">
        <v>2125</v>
      </c>
      <c r="I182" s="301" t="s">
        <v>2086</v>
      </c>
      <c r="J182" s="301"/>
      <c r="K182" s="349"/>
    </row>
    <row r="183" s="1" customFormat="1" ht="15" customHeight="1">
      <c r="B183" s="326"/>
      <c r="C183" s="301" t="s">
        <v>2126</v>
      </c>
      <c r="D183" s="301"/>
      <c r="E183" s="301"/>
      <c r="F183" s="324" t="s">
        <v>2051</v>
      </c>
      <c r="G183" s="301"/>
      <c r="H183" s="301" t="s">
        <v>2127</v>
      </c>
      <c r="I183" s="301" t="s">
        <v>2086</v>
      </c>
      <c r="J183" s="301"/>
      <c r="K183" s="349"/>
    </row>
    <row r="184" s="1" customFormat="1" ht="15" customHeight="1">
      <c r="B184" s="326"/>
      <c r="C184" s="301" t="s">
        <v>2115</v>
      </c>
      <c r="D184" s="301"/>
      <c r="E184" s="301"/>
      <c r="F184" s="324" t="s">
        <v>2051</v>
      </c>
      <c r="G184" s="301"/>
      <c r="H184" s="301" t="s">
        <v>2128</v>
      </c>
      <c r="I184" s="301" t="s">
        <v>2086</v>
      </c>
      <c r="J184" s="301"/>
      <c r="K184" s="349"/>
    </row>
    <row r="185" s="1" customFormat="1" ht="15" customHeight="1">
      <c r="B185" s="326"/>
      <c r="C185" s="301" t="s">
        <v>142</v>
      </c>
      <c r="D185" s="301"/>
      <c r="E185" s="301"/>
      <c r="F185" s="324" t="s">
        <v>2057</v>
      </c>
      <c r="G185" s="301"/>
      <c r="H185" s="301" t="s">
        <v>2129</v>
      </c>
      <c r="I185" s="301" t="s">
        <v>2053</v>
      </c>
      <c r="J185" s="301">
        <v>50</v>
      </c>
      <c r="K185" s="349"/>
    </row>
    <row r="186" s="1" customFormat="1" ht="15" customHeight="1">
      <c r="B186" s="326"/>
      <c r="C186" s="301" t="s">
        <v>2130</v>
      </c>
      <c r="D186" s="301"/>
      <c r="E186" s="301"/>
      <c r="F186" s="324" t="s">
        <v>2057</v>
      </c>
      <c r="G186" s="301"/>
      <c r="H186" s="301" t="s">
        <v>2131</v>
      </c>
      <c r="I186" s="301" t="s">
        <v>2132</v>
      </c>
      <c r="J186" s="301"/>
      <c r="K186" s="349"/>
    </row>
    <row r="187" s="1" customFormat="1" ht="15" customHeight="1">
      <c r="B187" s="326"/>
      <c r="C187" s="301" t="s">
        <v>2133</v>
      </c>
      <c r="D187" s="301"/>
      <c r="E187" s="301"/>
      <c r="F187" s="324" t="s">
        <v>2057</v>
      </c>
      <c r="G187" s="301"/>
      <c r="H187" s="301" t="s">
        <v>2134</v>
      </c>
      <c r="I187" s="301" t="s">
        <v>2132</v>
      </c>
      <c r="J187" s="301"/>
      <c r="K187" s="349"/>
    </row>
    <row r="188" s="1" customFormat="1" ht="15" customHeight="1">
      <c r="B188" s="326"/>
      <c r="C188" s="301" t="s">
        <v>2135</v>
      </c>
      <c r="D188" s="301"/>
      <c r="E188" s="301"/>
      <c r="F188" s="324" t="s">
        <v>2057</v>
      </c>
      <c r="G188" s="301"/>
      <c r="H188" s="301" t="s">
        <v>2136</v>
      </c>
      <c r="I188" s="301" t="s">
        <v>2132</v>
      </c>
      <c r="J188" s="301"/>
      <c r="K188" s="349"/>
    </row>
    <row r="189" s="1" customFormat="1" ht="15" customHeight="1">
      <c r="B189" s="326"/>
      <c r="C189" s="362" t="s">
        <v>2137</v>
      </c>
      <c r="D189" s="301"/>
      <c r="E189" s="301"/>
      <c r="F189" s="324" t="s">
        <v>2057</v>
      </c>
      <c r="G189" s="301"/>
      <c r="H189" s="301" t="s">
        <v>2138</v>
      </c>
      <c r="I189" s="301" t="s">
        <v>2139</v>
      </c>
      <c r="J189" s="363" t="s">
        <v>2140</v>
      </c>
      <c r="K189" s="349"/>
    </row>
    <row r="190" s="1" customFormat="1" ht="15" customHeight="1">
      <c r="B190" s="326"/>
      <c r="C190" s="362" t="s">
        <v>42</v>
      </c>
      <c r="D190" s="301"/>
      <c r="E190" s="301"/>
      <c r="F190" s="324" t="s">
        <v>2051</v>
      </c>
      <c r="G190" s="301"/>
      <c r="H190" s="298" t="s">
        <v>2141</v>
      </c>
      <c r="I190" s="301" t="s">
        <v>2142</v>
      </c>
      <c r="J190" s="301"/>
      <c r="K190" s="349"/>
    </row>
    <row r="191" s="1" customFormat="1" ht="15" customHeight="1">
      <c r="B191" s="326"/>
      <c r="C191" s="362" t="s">
        <v>2143</v>
      </c>
      <c r="D191" s="301"/>
      <c r="E191" s="301"/>
      <c r="F191" s="324" t="s">
        <v>2051</v>
      </c>
      <c r="G191" s="301"/>
      <c r="H191" s="301" t="s">
        <v>2144</v>
      </c>
      <c r="I191" s="301" t="s">
        <v>2086</v>
      </c>
      <c r="J191" s="301"/>
      <c r="K191" s="349"/>
    </row>
    <row r="192" s="1" customFormat="1" ht="15" customHeight="1">
      <c r="B192" s="326"/>
      <c r="C192" s="362" t="s">
        <v>2145</v>
      </c>
      <c r="D192" s="301"/>
      <c r="E192" s="301"/>
      <c r="F192" s="324" t="s">
        <v>2051</v>
      </c>
      <c r="G192" s="301"/>
      <c r="H192" s="301" t="s">
        <v>2146</v>
      </c>
      <c r="I192" s="301" t="s">
        <v>2086</v>
      </c>
      <c r="J192" s="301"/>
      <c r="K192" s="349"/>
    </row>
    <row r="193" s="1" customFormat="1" ht="15" customHeight="1">
      <c r="B193" s="326"/>
      <c r="C193" s="362" t="s">
        <v>2147</v>
      </c>
      <c r="D193" s="301"/>
      <c r="E193" s="301"/>
      <c r="F193" s="324" t="s">
        <v>2057</v>
      </c>
      <c r="G193" s="301"/>
      <c r="H193" s="301" t="s">
        <v>2148</v>
      </c>
      <c r="I193" s="301" t="s">
        <v>2086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2149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2150</v>
      </c>
      <c r="D200" s="365"/>
      <c r="E200" s="365"/>
      <c r="F200" s="365" t="s">
        <v>2151</v>
      </c>
      <c r="G200" s="366"/>
      <c r="H200" s="365" t="s">
        <v>2152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2142</v>
      </c>
      <c r="D202" s="301"/>
      <c r="E202" s="301"/>
      <c r="F202" s="324" t="s">
        <v>43</v>
      </c>
      <c r="G202" s="301"/>
      <c r="H202" s="301" t="s">
        <v>2153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44</v>
      </c>
      <c r="G203" s="301"/>
      <c r="H203" s="301" t="s">
        <v>2154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47</v>
      </c>
      <c r="G204" s="301"/>
      <c r="H204" s="301" t="s">
        <v>2155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45</v>
      </c>
      <c r="G205" s="301"/>
      <c r="H205" s="301" t="s">
        <v>2156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46</v>
      </c>
      <c r="G206" s="301"/>
      <c r="H206" s="301" t="s">
        <v>2157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2098</v>
      </c>
      <c r="D208" s="301"/>
      <c r="E208" s="301"/>
      <c r="F208" s="324" t="s">
        <v>78</v>
      </c>
      <c r="G208" s="301"/>
      <c r="H208" s="301" t="s">
        <v>2158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1996</v>
      </c>
      <c r="G209" s="301"/>
      <c r="H209" s="301" t="s">
        <v>1997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1994</v>
      </c>
      <c r="G210" s="301"/>
      <c r="H210" s="301" t="s">
        <v>2159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1998</v>
      </c>
      <c r="G211" s="362"/>
      <c r="H211" s="353" t="s">
        <v>1999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712</v>
      </c>
      <c r="G212" s="362"/>
      <c r="H212" s="353" t="s">
        <v>2160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2122</v>
      </c>
      <c r="D214" s="301"/>
      <c r="E214" s="301"/>
      <c r="F214" s="324">
        <v>1</v>
      </c>
      <c r="G214" s="362"/>
      <c r="H214" s="353" t="s">
        <v>2161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2162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2163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2164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DESKTOP-TTD8J7N\Admin</dc:creator>
  <cp:lastModifiedBy>DESKTOP-TTD8J7N\Admin</cp:lastModifiedBy>
  <dcterms:created xsi:type="dcterms:W3CDTF">2021-12-16T10:12:54Z</dcterms:created>
  <dcterms:modified xsi:type="dcterms:W3CDTF">2021-12-16T10:13:13Z</dcterms:modified>
</cp:coreProperties>
</file>