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U:\VZa_pracovni\Revitalizace prostoru Ohana sídliště Skalka v Chebu\"/>
    </mc:Choice>
  </mc:AlternateContent>
  <xr:revisionPtr revIDLastSave="0" documentId="8_{B45E1E52-B977-43AF-B28F-450F305E5B9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ace stavby" sheetId="1" r:id="rId1"/>
    <sheet name="01 - Trvalkové záhony, ob..." sheetId="2" r:id="rId2"/>
    <sheet name="02 - Výsadba stromů" sheetId="3" r:id="rId3"/>
    <sheet name="03 - Mobiliář, dlažba" sheetId="4" r:id="rId4"/>
  </sheets>
  <definedNames>
    <definedName name="_xlnm._FilterDatabase" localSheetId="1" hidden="1">'01 - Trvalkové záhony, ob...'!$C$119:$L$233</definedName>
    <definedName name="_xlnm._FilterDatabase" localSheetId="2" hidden="1">'02 - Výsadba stromů'!$C$119:$L$168</definedName>
    <definedName name="_xlnm._FilterDatabase" localSheetId="3" hidden="1">'03 - Mobiliář, dlažba'!$C$120:$L$195</definedName>
    <definedName name="_xlnm.Print_Titles" localSheetId="1">'01 - Trvalkové záhony, ob...'!$119:$119</definedName>
    <definedName name="_xlnm.Print_Titles" localSheetId="2">'02 - Výsadba stromů'!$119:$119</definedName>
    <definedName name="_xlnm.Print_Titles" localSheetId="3">'03 - Mobiliář, dlažba'!$120:$120</definedName>
    <definedName name="_xlnm.Print_Titles" localSheetId="0">'Rekapitulace stavby'!$92:$92</definedName>
    <definedName name="_xlnm.Print_Area" localSheetId="1">'01 - Trvalkové záhony, ob...'!$C$4:$K$76,'01 - Trvalkové záhony, ob...'!$C$82:$K$101,'01 - Trvalkové záhony, ob...'!$C$107:$L$233</definedName>
    <definedName name="_xlnm.Print_Area" localSheetId="2">'02 - Výsadba stromů'!$C$4:$K$76,'02 - Výsadba stromů'!$C$82:$K$101,'02 - Výsadba stromů'!$C$107:$L$168</definedName>
    <definedName name="_xlnm.Print_Area" localSheetId="3">'03 - Mobiliář, dlažba'!$C$4:$K$76,'03 - Mobiliář, dlažba'!$C$82:$K$102,'03 - Mobiliář, dlažba'!$C$108:$L$195</definedName>
    <definedName name="_xlnm.Print_Area" localSheetId="0">'Rekapitulace stavby'!$D$4:$AO$76,'Rekapitulace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4" l="1"/>
  <c r="K38" i="4"/>
  <c r="BA97" i="1"/>
  <c r="K37" i="4"/>
  <c r="AZ97" i="1" s="1"/>
  <c r="BI195" i="4"/>
  <c r="BH195" i="4"/>
  <c r="BG195" i="4"/>
  <c r="BF195" i="4"/>
  <c r="X195" i="4"/>
  <c r="X194" i="4"/>
  <c r="V195" i="4"/>
  <c r="V194" i="4" s="1"/>
  <c r="T195" i="4"/>
  <c r="T194" i="4"/>
  <c r="P195" i="4"/>
  <c r="BI189" i="4"/>
  <c r="BH189" i="4"/>
  <c r="BG189" i="4"/>
  <c r="BF189" i="4"/>
  <c r="X189" i="4"/>
  <c r="V189" i="4"/>
  <c r="T189" i="4"/>
  <c r="P189" i="4"/>
  <c r="BI188" i="4"/>
  <c r="BH188" i="4"/>
  <c r="BG188" i="4"/>
  <c r="BF188" i="4"/>
  <c r="X188" i="4"/>
  <c r="V188" i="4"/>
  <c r="T188" i="4"/>
  <c r="P188" i="4"/>
  <c r="BI187" i="4"/>
  <c r="BH187" i="4"/>
  <c r="BG187" i="4"/>
  <c r="BF187" i="4"/>
  <c r="X187" i="4"/>
  <c r="V187" i="4"/>
  <c r="T187" i="4"/>
  <c r="P187" i="4"/>
  <c r="BI186" i="4"/>
  <c r="BH186" i="4"/>
  <c r="BG186" i="4"/>
  <c r="BF186" i="4"/>
  <c r="X186" i="4"/>
  <c r="V186" i="4"/>
  <c r="T186" i="4"/>
  <c r="P186" i="4"/>
  <c r="BI185" i="4"/>
  <c r="BH185" i="4"/>
  <c r="BG185" i="4"/>
  <c r="BF185" i="4"/>
  <c r="X185" i="4"/>
  <c r="V185" i="4"/>
  <c r="T185" i="4"/>
  <c r="P185" i="4"/>
  <c r="BI178" i="4"/>
  <c r="BH178" i="4"/>
  <c r="BG178" i="4"/>
  <c r="BF178" i="4"/>
  <c r="X178" i="4"/>
  <c r="V178" i="4"/>
  <c r="T178" i="4"/>
  <c r="P178" i="4"/>
  <c r="BI177" i="4"/>
  <c r="BH177" i="4"/>
  <c r="BG177" i="4"/>
  <c r="BF177" i="4"/>
  <c r="X177" i="4"/>
  <c r="V177" i="4"/>
  <c r="T177" i="4"/>
  <c r="P177" i="4"/>
  <c r="BI176" i="4"/>
  <c r="BH176" i="4"/>
  <c r="BG176" i="4"/>
  <c r="BF176" i="4"/>
  <c r="X176" i="4"/>
  <c r="V176" i="4"/>
  <c r="T176" i="4"/>
  <c r="P176" i="4"/>
  <c r="BI175" i="4"/>
  <c r="BH175" i="4"/>
  <c r="BG175" i="4"/>
  <c r="BF175" i="4"/>
  <c r="X175" i="4"/>
  <c r="V175" i="4"/>
  <c r="T175" i="4"/>
  <c r="P175" i="4"/>
  <c r="BI173" i="4"/>
  <c r="BH173" i="4"/>
  <c r="BG173" i="4"/>
  <c r="BF173" i="4"/>
  <c r="X173" i="4"/>
  <c r="V173" i="4"/>
  <c r="T173" i="4"/>
  <c r="P173" i="4"/>
  <c r="BI171" i="4"/>
  <c r="BH171" i="4"/>
  <c r="BG171" i="4"/>
  <c r="BF171" i="4"/>
  <c r="X171" i="4"/>
  <c r="V171" i="4"/>
  <c r="T171" i="4"/>
  <c r="P171" i="4"/>
  <c r="BI169" i="4"/>
  <c r="BH169" i="4"/>
  <c r="BG169" i="4"/>
  <c r="BF169" i="4"/>
  <c r="X169" i="4"/>
  <c r="V169" i="4"/>
  <c r="T169" i="4"/>
  <c r="P169" i="4"/>
  <c r="BI163" i="4"/>
  <c r="BH163" i="4"/>
  <c r="BG163" i="4"/>
  <c r="BF163" i="4"/>
  <c r="X163" i="4"/>
  <c r="V163" i="4"/>
  <c r="T163" i="4"/>
  <c r="P163" i="4"/>
  <c r="BI156" i="4"/>
  <c r="BH156" i="4"/>
  <c r="BG156" i="4"/>
  <c r="BF156" i="4"/>
  <c r="X156" i="4"/>
  <c r="V156" i="4"/>
  <c r="T156" i="4"/>
  <c r="P156" i="4"/>
  <c r="BI154" i="4"/>
  <c r="BH154" i="4"/>
  <c r="BG154" i="4"/>
  <c r="BF154" i="4"/>
  <c r="X154" i="4"/>
  <c r="V154" i="4"/>
  <c r="T154" i="4"/>
  <c r="P154" i="4"/>
  <c r="BI153" i="4"/>
  <c r="BH153" i="4"/>
  <c r="BG153" i="4"/>
  <c r="BF153" i="4"/>
  <c r="X153" i="4"/>
  <c r="V153" i="4"/>
  <c r="T153" i="4"/>
  <c r="P153" i="4"/>
  <c r="BI147" i="4"/>
  <c r="BH147" i="4"/>
  <c r="BG147" i="4"/>
  <c r="BF147" i="4"/>
  <c r="X147" i="4"/>
  <c r="V147" i="4"/>
  <c r="T147" i="4"/>
  <c r="P147" i="4"/>
  <c r="BI145" i="4"/>
  <c r="BH145" i="4"/>
  <c r="BG145" i="4"/>
  <c r="BF145" i="4"/>
  <c r="X145" i="4"/>
  <c r="V145" i="4"/>
  <c r="T145" i="4"/>
  <c r="P145" i="4"/>
  <c r="BI143" i="4"/>
  <c r="BH143" i="4"/>
  <c r="BG143" i="4"/>
  <c r="BF143" i="4"/>
  <c r="X143" i="4"/>
  <c r="V143" i="4"/>
  <c r="T143" i="4"/>
  <c r="P143" i="4"/>
  <c r="BI136" i="4"/>
  <c r="BH136" i="4"/>
  <c r="BG136" i="4"/>
  <c r="BF136" i="4"/>
  <c r="X136" i="4"/>
  <c r="V136" i="4"/>
  <c r="T136" i="4"/>
  <c r="P136" i="4"/>
  <c r="BI130" i="4"/>
  <c r="BH130" i="4"/>
  <c r="BG130" i="4"/>
  <c r="BF130" i="4"/>
  <c r="X130" i="4"/>
  <c r="V130" i="4"/>
  <c r="T130" i="4"/>
  <c r="P130" i="4"/>
  <c r="BI124" i="4"/>
  <c r="BH124" i="4"/>
  <c r="BG124" i="4"/>
  <c r="BF124" i="4"/>
  <c r="X124" i="4"/>
  <c r="V124" i="4"/>
  <c r="T124" i="4"/>
  <c r="P124" i="4"/>
  <c r="F115" i="4"/>
  <c r="E113" i="4"/>
  <c r="F89" i="4"/>
  <c r="E87" i="4"/>
  <c r="J24" i="4"/>
  <c r="E24" i="4"/>
  <c r="J92" i="4" s="1"/>
  <c r="J23" i="4"/>
  <c r="J21" i="4"/>
  <c r="E21" i="4"/>
  <c r="J117" i="4" s="1"/>
  <c r="J20" i="4"/>
  <c r="J18" i="4"/>
  <c r="E18" i="4"/>
  <c r="F92" i="4" s="1"/>
  <c r="J17" i="4"/>
  <c r="J15" i="4"/>
  <c r="E15" i="4"/>
  <c r="F117" i="4" s="1"/>
  <c r="J14" i="4"/>
  <c r="J12" i="4"/>
  <c r="J89" i="4"/>
  <c r="E7" i="4"/>
  <c r="E111" i="4"/>
  <c r="K39" i="3"/>
  <c r="K38" i="3"/>
  <c r="BA96" i="1" s="1"/>
  <c r="K37" i="3"/>
  <c r="AZ96" i="1"/>
  <c r="BI168" i="3"/>
  <c r="BH168" i="3"/>
  <c r="BG168" i="3"/>
  <c r="BF168" i="3"/>
  <c r="X168" i="3"/>
  <c r="V168" i="3"/>
  <c r="T168" i="3"/>
  <c r="P168" i="3"/>
  <c r="BI167" i="3"/>
  <c r="BH167" i="3"/>
  <c r="BG167" i="3"/>
  <c r="BF167" i="3"/>
  <c r="X167" i="3"/>
  <c r="V167" i="3"/>
  <c r="T167" i="3"/>
  <c r="P167" i="3"/>
  <c r="BI166" i="3"/>
  <c r="BH166" i="3"/>
  <c r="BG166" i="3"/>
  <c r="BF166" i="3"/>
  <c r="X166" i="3"/>
  <c r="V166" i="3"/>
  <c r="T166" i="3"/>
  <c r="P166" i="3"/>
  <c r="BI165" i="3"/>
  <c r="BH165" i="3"/>
  <c r="BG165" i="3"/>
  <c r="BF165" i="3"/>
  <c r="X165" i="3"/>
  <c r="V165" i="3"/>
  <c r="T165" i="3"/>
  <c r="P165" i="3"/>
  <c r="BI164" i="3"/>
  <c r="BH164" i="3"/>
  <c r="BG164" i="3"/>
  <c r="BF164" i="3"/>
  <c r="X164" i="3"/>
  <c r="V164" i="3"/>
  <c r="T164" i="3"/>
  <c r="P164" i="3"/>
  <c r="BI163" i="3"/>
  <c r="BH163" i="3"/>
  <c r="BG163" i="3"/>
  <c r="BF163" i="3"/>
  <c r="X163" i="3"/>
  <c r="V163" i="3"/>
  <c r="T163" i="3"/>
  <c r="P163" i="3"/>
  <c r="BI162" i="3"/>
  <c r="BH162" i="3"/>
  <c r="BG162" i="3"/>
  <c r="BF162" i="3"/>
  <c r="X162" i="3"/>
  <c r="V162" i="3"/>
  <c r="T162" i="3"/>
  <c r="P162" i="3"/>
  <c r="BI160" i="3"/>
  <c r="BH160" i="3"/>
  <c r="BG160" i="3"/>
  <c r="BF160" i="3"/>
  <c r="X160" i="3"/>
  <c r="X159" i="3" s="1"/>
  <c r="V160" i="3"/>
  <c r="V159" i="3"/>
  <c r="T160" i="3"/>
  <c r="T159" i="3" s="1"/>
  <c r="P160" i="3"/>
  <c r="BI158" i="3"/>
  <c r="BH158" i="3"/>
  <c r="BG158" i="3"/>
  <c r="BF158" i="3"/>
  <c r="X158" i="3"/>
  <c r="V158" i="3"/>
  <c r="T158" i="3"/>
  <c r="P158" i="3"/>
  <c r="BI156" i="3"/>
  <c r="BH156" i="3"/>
  <c r="BG156" i="3"/>
  <c r="BF156" i="3"/>
  <c r="X156" i="3"/>
  <c r="V156" i="3"/>
  <c r="T156" i="3"/>
  <c r="P156" i="3"/>
  <c r="BI152" i="3"/>
  <c r="BH152" i="3"/>
  <c r="BG152" i="3"/>
  <c r="BF152" i="3"/>
  <c r="X152" i="3"/>
  <c r="V152" i="3"/>
  <c r="T152" i="3"/>
  <c r="P152" i="3"/>
  <c r="BI150" i="3"/>
  <c r="BH150" i="3"/>
  <c r="BG150" i="3"/>
  <c r="BF150" i="3"/>
  <c r="X150" i="3"/>
  <c r="V150" i="3"/>
  <c r="T150" i="3"/>
  <c r="P150" i="3"/>
  <c r="BI148" i="3"/>
  <c r="BH148" i="3"/>
  <c r="BG148" i="3"/>
  <c r="BF148" i="3"/>
  <c r="X148" i="3"/>
  <c r="V148" i="3"/>
  <c r="T148" i="3"/>
  <c r="P148" i="3"/>
  <c r="BI146" i="3"/>
  <c r="BH146" i="3"/>
  <c r="BG146" i="3"/>
  <c r="BF146" i="3"/>
  <c r="X146" i="3"/>
  <c r="V146" i="3"/>
  <c r="T146" i="3"/>
  <c r="P146" i="3"/>
  <c r="BI145" i="3"/>
  <c r="BH145" i="3"/>
  <c r="BG145" i="3"/>
  <c r="BF145" i="3"/>
  <c r="X145" i="3"/>
  <c r="V145" i="3"/>
  <c r="T145" i="3"/>
  <c r="P145" i="3"/>
  <c r="BI144" i="3"/>
  <c r="BH144" i="3"/>
  <c r="BG144" i="3"/>
  <c r="BF144" i="3"/>
  <c r="X144" i="3"/>
  <c r="V144" i="3"/>
  <c r="T144" i="3"/>
  <c r="P144" i="3"/>
  <c r="BI140" i="3"/>
  <c r="BH140" i="3"/>
  <c r="BG140" i="3"/>
  <c r="BF140" i="3"/>
  <c r="X140" i="3"/>
  <c r="V140" i="3"/>
  <c r="T140" i="3"/>
  <c r="P140" i="3"/>
  <c r="BI138" i="3"/>
  <c r="BH138" i="3"/>
  <c r="BG138" i="3"/>
  <c r="BF138" i="3"/>
  <c r="X138" i="3"/>
  <c r="V138" i="3"/>
  <c r="T138" i="3"/>
  <c r="P138" i="3"/>
  <c r="BI137" i="3"/>
  <c r="BH137" i="3"/>
  <c r="BG137" i="3"/>
  <c r="BF137" i="3"/>
  <c r="X137" i="3"/>
  <c r="V137" i="3"/>
  <c r="T137" i="3"/>
  <c r="P137" i="3"/>
  <c r="BI135" i="3"/>
  <c r="BH135" i="3"/>
  <c r="BG135" i="3"/>
  <c r="BF135" i="3"/>
  <c r="X135" i="3"/>
  <c r="V135" i="3"/>
  <c r="T135" i="3"/>
  <c r="P135" i="3"/>
  <c r="BI134" i="3"/>
  <c r="BH134" i="3"/>
  <c r="BG134" i="3"/>
  <c r="BF134" i="3"/>
  <c r="X134" i="3"/>
  <c r="V134" i="3"/>
  <c r="T134" i="3"/>
  <c r="P134" i="3"/>
  <c r="BI132" i="3"/>
  <c r="BH132" i="3"/>
  <c r="BG132" i="3"/>
  <c r="BF132" i="3"/>
  <c r="X132" i="3"/>
  <c r="V132" i="3"/>
  <c r="T132" i="3"/>
  <c r="P132" i="3"/>
  <c r="BI131" i="3"/>
  <c r="BH131" i="3"/>
  <c r="BG131" i="3"/>
  <c r="BF131" i="3"/>
  <c r="X131" i="3"/>
  <c r="V131" i="3"/>
  <c r="T131" i="3"/>
  <c r="P131" i="3"/>
  <c r="BI129" i="3"/>
  <c r="BH129" i="3"/>
  <c r="BG129" i="3"/>
  <c r="BF129" i="3"/>
  <c r="X129" i="3"/>
  <c r="V129" i="3"/>
  <c r="T129" i="3"/>
  <c r="P129" i="3"/>
  <c r="BI128" i="3"/>
  <c r="BH128" i="3"/>
  <c r="BG128" i="3"/>
  <c r="BF128" i="3"/>
  <c r="X128" i="3"/>
  <c r="V128" i="3"/>
  <c r="T128" i="3"/>
  <c r="P128" i="3"/>
  <c r="BI125" i="3"/>
  <c r="BH125" i="3"/>
  <c r="BG125" i="3"/>
  <c r="BF125" i="3"/>
  <c r="X125" i="3"/>
  <c r="V125" i="3"/>
  <c r="T125" i="3"/>
  <c r="P125" i="3"/>
  <c r="BI123" i="3"/>
  <c r="BH123" i="3"/>
  <c r="BG123" i="3"/>
  <c r="BF123" i="3"/>
  <c r="X123" i="3"/>
  <c r="V123" i="3"/>
  <c r="T123" i="3"/>
  <c r="P123" i="3"/>
  <c r="F114" i="3"/>
  <c r="E112" i="3"/>
  <c r="F89" i="3"/>
  <c r="E87" i="3"/>
  <c r="J24" i="3"/>
  <c r="E24" i="3"/>
  <c r="J92" i="3" s="1"/>
  <c r="J23" i="3"/>
  <c r="J21" i="3"/>
  <c r="E21" i="3"/>
  <c r="J116" i="3" s="1"/>
  <c r="J20" i="3"/>
  <c r="J18" i="3"/>
  <c r="E18" i="3"/>
  <c r="F117" i="3" s="1"/>
  <c r="J17" i="3"/>
  <c r="J15" i="3"/>
  <c r="E15" i="3"/>
  <c r="F116" i="3" s="1"/>
  <c r="J14" i="3"/>
  <c r="J12" i="3"/>
  <c r="J114" i="3"/>
  <c r="E7" i="3"/>
  <c r="E85" i="3"/>
  <c r="K39" i="2"/>
  <c r="K38" i="2"/>
  <c r="BA95" i="1" s="1"/>
  <c r="K37" i="2"/>
  <c r="AZ95" i="1"/>
  <c r="BI233" i="2"/>
  <c r="BH233" i="2"/>
  <c r="BG233" i="2"/>
  <c r="BF233" i="2"/>
  <c r="X233" i="2"/>
  <c r="V233" i="2"/>
  <c r="T233" i="2"/>
  <c r="P233" i="2"/>
  <c r="BI232" i="2"/>
  <c r="BH232" i="2"/>
  <c r="BG232" i="2"/>
  <c r="BF232" i="2"/>
  <c r="X232" i="2"/>
  <c r="V232" i="2"/>
  <c r="T232" i="2"/>
  <c r="P232" i="2"/>
  <c r="BI231" i="2"/>
  <c r="BH231" i="2"/>
  <c r="BG231" i="2"/>
  <c r="BF231" i="2"/>
  <c r="X231" i="2"/>
  <c r="V231" i="2"/>
  <c r="T231" i="2"/>
  <c r="P231" i="2"/>
  <c r="BI230" i="2"/>
  <c r="BH230" i="2"/>
  <c r="BG230" i="2"/>
  <c r="BF230" i="2"/>
  <c r="X230" i="2"/>
  <c r="V230" i="2"/>
  <c r="T230" i="2"/>
  <c r="P230" i="2"/>
  <c r="BI229" i="2"/>
  <c r="BH229" i="2"/>
  <c r="BG229" i="2"/>
  <c r="BF229" i="2"/>
  <c r="X229" i="2"/>
  <c r="V229" i="2"/>
  <c r="T229" i="2"/>
  <c r="P229" i="2"/>
  <c r="BI228" i="2"/>
  <c r="BH228" i="2"/>
  <c r="BG228" i="2"/>
  <c r="BF228" i="2"/>
  <c r="X228" i="2"/>
  <c r="V228" i="2"/>
  <c r="T228" i="2"/>
  <c r="P228" i="2"/>
  <c r="BI227" i="2"/>
  <c r="BH227" i="2"/>
  <c r="BG227" i="2"/>
  <c r="BF227" i="2"/>
  <c r="X227" i="2"/>
  <c r="V227" i="2"/>
  <c r="T227" i="2"/>
  <c r="P227" i="2"/>
  <c r="BI226" i="2"/>
  <c r="BH226" i="2"/>
  <c r="BG226" i="2"/>
  <c r="BF226" i="2"/>
  <c r="X226" i="2"/>
  <c r="V226" i="2"/>
  <c r="T226" i="2"/>
  <c r="P226" i="2"/>
  <c r="BI225" i="2"/>
  <c r="BH225" i="2"/>
  <c r="BG225" i="2"/>
  <c r="BF225" i="2"/>
  <c r="X225" i="2"/>
  <c r="V225" i="2"/>
  <c r="T225" i="2"/>
  <c r="P225" i="2"/>
  <c r="BI224" i="2"/>
  <c r="BH224" i="2"/>
  <c r="BG224" i="2"/>
  <c r="BF224" i="2"/>
  <c r="X224" i="2"/>
  <c r="V224" i="2"/>
  <c r="T224" i="2"/>
  <c r="P224" i="2"/>
  <c r="BI223" i="2"/>
  <c r="BH223" i="2"/>
  <c r="BG223" i="2"/>
  <c r="BF223" i="2"/>
  <c r="X223" i="2"/>
  <c r="V223" i="2"/>
  <c r="T223" i="2"/>
  <c r="P223" i="2"/>
  <c r="BI222" i="2"/>
  <c r="BH222" i="2"/>
  <c r="BG222" i="2"/>
  <c r="BF222" i="2"/>
  <c r="X222" i="2"/>
  <c r="V222" i="2"/>
  <c r="T222" i="2"/>
  <c r="P222" i="2"/>
  <c r="BI221" i="2"/>
  <c r="BH221" i="2"/>
  <c r="BG221" i="2"/>
  <c r="BF221" i="2"/>
  <c r="X221" i="2"/>
  <c r="V221" i="2"/>
  <c r="T221" i="2"/>
  <c r="P221" i="2"/>
  <c r="BI220" i="2"/>
  <c r="BH220" i="2"/>
  <c r="BG220" i="2"/>
  <c r="BF220" i="2"/>
  <c r="X220" i="2"/>
  <c r="V220" i="2"/>
  <c r="T220" i="2"/>
  <c r="P220" i="2"/>
  <c r="BI219" i="2"/>
  <c r="BH219" i="2"/>
  <c r="BG219" i="2"/>
  <c r="BF219" i="2"/>
  <c r="X219" i="2"/>
  <c r="V219" i="2"/>
  <c r="T219" i="2"/>
  <c r="P219" i="2"/>
  <c r="BI218" i="2"/>
  <c r="BH218" i="2"/>
  <c r="BG218" i="2"/>
  <c r="BF218" i="2"/>
  <c r="X218" i="2"/>
  <c r="V218" i="2"/>
  <c r="T218" i="2"/>
  <c r="P218" i="2"/>
  <c r="BI217" i="2"/>
  <c r="BH217" i="2"/>
  <c r="BG217" i="2"/>
  <c r="BF217" i="2"/>
  <c r="X217" i="2"/>
  <c r="V217" i="2"/>
  <c r="T217" i="2"/>
  <c r="P217" i="2"/>
  <c r="BI216" i="2"/>
  <c r="BH216" i="2"/>
  <c r="BG216" i="2"/>
  <c r="BF216" i="2"/>
  <c r="X216" i="2"/>
  <c r="V216" i="2"/>
  <c r="T216" i="2"/>
  <c r="P216" i="2"/>
  <c r="BI215" i="2"/>
  <c r="BH215" i="2"/>
  <c r="BG215" i="2"/>
  <c r="BF215" i="2"/>
  <c r="X215" i="2"/>
  <c r="V215" i="2"/>
  <c r="T215" i="2"/>
  <c r="P215" i="2"/>
  <c r="BI214" i="2"/>
  <c r="BH214" i="2"/>
  <c r="BG214" i="2"/>
  <c r="BF214" i="2"/>
  <c r="X214" i="2"/>
  <c r="V214" i="2"/>
  <c r="T214" i="2"/>
  <c r="P214" i="2"/>
  <c r="BI213" i="2"/>
  <c r="BH213" i="2"/>
  <c r="BG213" i="2"/>
  <c r="BF213" i="2"/>
  <c r="X213" i="2"/>
  <c r="V213" i="2"/>
  <c r="T213" i="2"/>
  <c r="P213" i="2"/>
  <c r="BI212" i="2"/>
  <c r="BH212" i="2"/>
  <c r="BG212" i="2"/>
  <c r="BF212" i="2"/>
  <c r="X212" i="2"/>
  <c r="V212" i="2"/>
  <c r="T212" i="2"/>
  <c r="P212" i="2"/>
  <c r="BI211" i="2"/>
  <c r="BH211" i="2"/>
  <c r="BG211" i="2"/>
  <c r="BF211" i="2"/>
  <c r="X211" i="2"/>
  <c r="V211" i="2"/>
  <c r="T211" i="2"/>
  <c r="P211" i="2"/>
  <c r="BI210" i="2"/>
  <c r="BH210" i="2"/>
  <c r="BG210" i="2"/>
  <c r="BF210" i="2"/>
  <c r="X210" i="2"/>
  <c r="V210" i="2"/>
  <c r="T210" i="2"/>
  <c r="P210" i="2"/>
  <c r="BI209" i="2"/>
  <c r="BH209" i="2"/>
  <c r="BG209" i="2"/>
  <c r="BF209" i="2"/>
  <c r="X209" i="2"/>
  <c r="V209" i="2"/>
  <c r="T209" i="2"/>
  <c r="P209" i="2"/>
  <c r="BI208" i="2"/>
  <c r="BH208" i="2"/>
  <c r="BG208" i="2"/>
  <c r="BF208" i="2"/>
  <c r="X208" i="2"/>
  <c r="V208" i="2"/>
  <c r="T208" i="2"/>
  <c r="P208" i="2"/>
  <c r="BI207" i="2"/>
  <c r="BH207" i="2"/>
  <c r="BG207" i="2"/>
  <c r="BF207" i="2"/>
  <c r="X207" i="2"/>
  <c r="V207" i="2"/>
  <c r="T207" i="2"/>
  <c r="P207" i="2"/>
  <c r="BI206" i="2"/>
  <c r="BH206" i="2"/>
  <c r="BG206" i="2"/>
  <c r="BF206" i="2"/>
  <c r="X206" i="2"/>
  <c r="V206" i="2"/>
  <c r="T206" i="2"/>
  <c r="P206" i="2"/>
  <c r="BI205" i="2"/>
  <c r="BH205" i="2"/>
  <c r="BG205" i="2"/>
  <c r="BF205" i="2"/>
  <c r="X205" i="2"/>
  <c r="V205" i="2"/>
  <c r="T205" i="2"/>
  <c r="P205" i="2"/>
  <c r="BI204" i="2"/>
  <c r="BH204" i="2"/>
  <c r="BG204" i="2"/>
  <c r="BF204" i="2"/>
  <c r="X204" i="2"/>
  <c r="V204" i="2"/>
  <c r="T204" i="2"/>
  <c r="P204" i="2"/>
  <c r="BI203" i="2"/>
  <c r="BH203" i="2"/>
  <c r="BG203" i="2"/>
  <c r="BF203" i="2"/>
  <c r="X203" i="2"/>
  <c r="V203" i="2"/>
  <c r="T203" i="2"/>
  <c r="P203" i="2"/>
  <c r="BI202" i="2"/>
  <c r="BH202" i="2"/>
  <c r="BG202" i="2"/>
  <c r="BF202" i="2"/>
  <c r="X202" i="2"/>
  <c r="V202" i="2"/>
  <c r="T202" i="2"/>
  <c r="P202" i="2"/>
  <c r="BI201" i="2"/>
  <c r="BH201" i="2"/>
  <c r="BG201" i="2"/>
  <c r="BF201" i="2"/>
  <c r="X201" i="2"/>
  <c r="V201" i="2"/>
  <c r="T201" i="2"/>
  <c r="P201" i="2"/>
  <c r="BI200" i="2"/>
  <c r="BH200" i="2"/>
  <c r="BG200" i="2"/>
  <c r="BF200" i="2"/>
  <c r="X200" i="2"/>
  <c r="V200" i="2"/>
  <c r="T200" i="2"/>
  <c r="P200" i="2"/>
  <c r="BI199" i="2"/>
  <c r="BH199" i="2"/>
  <c r="BG199" i="2"/>
  <c r="BF199" i="2"/>
  <c r="X199" i="2"/>
  <c r="V199" i="2"/>
  <c r="T199" i="2"/>
  <c r="P199" i="2"/>
  <c r="BI198" i="2"/>
  <c r="BH198" i="2"/>
  <c r="BG198" i="2"/>
  <c r="BF198" i="2"/>
  <c r="X198" i="2"/>
  <c r="V198" i="2"/>
  <c r="T198" i="2"/>
  <c r="P198" i="2"/>
  <c r="BI197" i="2"/>
  <c r="BH197" i="2"/>
  <c r="BG197" i="2"/>
  <c r="BF197" i="2"/>
  <c r="X197" i="2"/>
  <c r="V197" i="2"/>
  <c r="T197" i="2"/>
  <c r="P197" i="2"/>
  <c r="BI196" i="2"/>
  <c r="BH196" i="2"/>
  <c r="BG196" i="2"/>
  <c r="BF196" i="2"/>
  <c r="X196" i="2"/>
  <c r="V196" i="2"/>
  <c r="T196" i="2"/>
  <c r="P196" i="2"/>
  <c r="BI195" i="2"/>
  <c r="BH195" i="2"/>
  <c r="BG195" i="2"/>
  <c r="BF195" i="2"/>
  <c r="X195" i="2"/>
  <c r="V195" i="2"/>
  <c r="T195" i="2"/>
  <c r="P195" i="2"/>
  <c r="BI194" i="2"/>
  <c r="BH194" i="2"/>
  <c r="BG194" i="2"/>
  <c r="BF194" i="2"/>
  <c r="X194" i="2"/>
  <c r="V194" i="2"/>
  <c r="T194" i="2"/>
  <c r="P194" i="2"/>
  <c r="BI193" i="2"/>
  <c r="BH193" i="2"/>
  <c r="BG193" i="2"/>
  <c r="BF193" i="2"/>
  <c r="X193" i="2"/>
  <c r="V193" i="2"/>
  <c r="T193" i="2"/>
  <c r="P193" i="2"/>
  <c r="BI192" i="2"/>
  <c r="BH192" i="2"/>
  <c r="BG192" i="2"/>
  <c r="BF192" i="2"/>
  <c r="X192" i="2"/>
  <c r="V192" i="2"/>
  <c r="T192" i="2"/>
  <c r="P192" i="2"/>
  <c r="BI191" i="2"/>
  <c r="BH191" i="2"/>
  <c r="BG191" i="2"/>
  <c r="BF191" i="2"/>
  <c r="X191" i="2"/>
  <c r="V191" i="2"/>
  <c r="T191" i="2"/>
  <c r="P191" i="2"/>
  <c r="BI190" i="2"/>
  <c r="BH190" i="2"/>
  <c r="BG190" i="2"/>
  <c r="BF190" i="2"/>
  <c r="X190" i="2"/>
  <c r="V190" i="2"/>
  <c r="T190" i="2"/>
  <c r="P190" i="2"/>
  <c r="BI189" i="2"/>
  <c r="BH189" i="2"/>
  <c r="BG189" i="2"/>
  <c r="BF189" i="2"/>
  <c r="X189" i="2"/>
  <c r="V189" i="2"/>
  <c r="T189" i="2"/>
  <c r="P189" i="2"/>
  <c r="BI188" i="2"/>
  <c r="BH188" i="2"/>
  <c r="BG188" i="2"/>
  <c r="BF188" i="2"/>
  <c r="X188" i="2"/>
  <c r="V188" i="2"/>
  <c r="T188" i="2"/>
  <c r="P188" i="2"/>
  <c r="BI187" i="2"/>
  <c r="BH187" i="2"/>
  <c r="BG187" i="2"/>
  <c r="BF187" i="2"/>
  <c r="X187" i="2"/>
  <c r="V187" i="2"/>
  <c r="T187" i="2"/>
  <c r="P187" i="2"/>
  <c r="BI186" i="2"/>
  <c r="BH186" i="2"/>
  <c r="BG186" i="2"/>
  <c r="BF186" i="2"/>
  <c r="X186" i="2"/>
  <c r="V186" i="2"/>
  <c r="T186" i="2"/>
  <c r="P186" i="2"/>
  <c r="BI185" i="2"/>
  <c r="BH185" i="2"/>
  <c r="BG185" i="2"/>
  <c r="BF185" i="2"/>
  <c r="X185" i="2"/>
  <c r="V185" i="2"/>
  <c r="T185" i="2"/>
  <c r="P185" i="2"/>
  <c r="BI184" i="2"/>
  <c r="BH184" i="2"/>
  <c r="BG184" i="2"/>
  <c r="BF184" i="2"/>
  <c r="X184" i="2"/>
  <c r="V184" i="2"/>
  <c r="T184" i="2"/>
  <c r="P184" i="2"/>
  <c r="BI183" i="2"/>
  <c r="BH183" i="2"/>
  <c r="BG183" i="2"/>
  <c r="BF183" i="2"/>
  <c r="X183" i="2"/>
  <c r="V183" i="2"/>
  <c r="T183" i="2"/>
  <c r="P183" i="2"/>
  <c r="BI181" i="2"/>
  <c r="BH181" i="2"/>
  <c r="BG181" i="2"/>
  <c r="BF181" i="2"/>
  <c r="X181" i="2"/>
  <c r="X180" i="2" s="1"/>
  <c r="V181" i="2"/>
  <c r="V180" i="2"/>
  <c r="T181" i="2"/>
  <c r="T180" i="2" s="1"/>
  <c r="P181" i="2"/>
  <c r="BI179" i="2"/>
  <c r="BH179" i="2"/>
  <c r="BG179" i="2"/>
  <c r="BF179" i="2"/>
  <c r="X179" i="2"/>
  <c r="V179" i="2"/>
  <c r="T179" i="2"/>
  <c r="P179" i="2"/>
  <c r="BI177" i="2"/>
  <c r="BH177" i="2"/>
  <c r="BG177" i="2"/>
  <c r="BF177" i="2"/>
  <c r="X177" i="2"/>
  <c r="V177" i="2"/>
  <c r="T177" i="2"/>
  <c r="P177" i="2"/>
  <c r="BI173" i="2"/>
  <c r="BH173" i="2"/>
  <c r="BG173" i="2"/>
  <c r="BF173" i="2"/>
  <c r="X173" i="2"/>
  <c r="V173" i="2"/>
  <c r="T173" i="2"/>
  <c r="P173" i="2"/>
  <c r="BI169" i="2"/>
  <c r="BH169" i="2"/>
  <c r="BG169" i="2"/>
  <c r="BF169" i="2"/>
  <c r="X169" i="2"/>
  <c r="V169" i="2"/>
  <c r="T169" i="2"/>
  <c r="P169" i="2"/>
  <c r="BI165" i="2"/>
  <c r="BH165" i="2"/>
  <c r="BG165" i="2"/>
  <c r="BF165" i="2"/>
  <c r="X165" i="2"/>
  <c r="V165" i="2"/>
  <c r="T165" i="2"/>
  <c r="P165" i="2"/>
  <c r="BI159" i="2"/>
  <c r="BH159" i="2"/>
  <c r="BG159" i="2"/>
  <c r="BF159" i="2"/>
  <c r="X159" i="2"/>
  <c r="V159" i="2"/>
  <c r="T159" i="2"/>
  <c r="P159" i="2"/>
  <c r="BI157" i="2"/>
  <c r="BH157" i="2"/>
  <c r="BG157" i="2"/>
  <c r="BF157" i="2"/>
  <c r="X157" i="2"/>
  <c r="V157" i="2"/>
  <c r="T157" i="2"/>
  <c r="P157" i="2"/>
  <c r="BI154" i="2"/>
  <c r="BH154" i="2"/>
  <c r="BG154" i="2"/>
  <c r="BF154" i="2"/>
  <c r="X154" i="2"/>
  <c r="V154" i="2"/>
  <c r="T154" i="2"/>
  <c r="P154" i="2"/>
  <c r="BI153" i="2"/>
  <c r="BH153" i="2"/>
  <c r="BG153" i="2"/>
  <c r="BF153" i="2"/>
  <c r="X153" i="2"/>
  <c r="V153" i="2"/>
  <c r="T153" i="2"/>
  <c r="P153" i="2"/>
  <c r="BI152" i="2"/>
  <c r="BH152" i="2"/>
  <c r="BG152" i="2"/>
  <c r="BF152" i="2"/>
  <c r="X152" i="2"/>
  <c r="V152" i="2"/>
  <c r="T152" i="2"/>
  <c r="P152" i="2"/>
  <c r="BI148" i="2"/>
  <c r="BH148" i="2"/>
  <c r="BG148" i="2"/>
  <c r="BF148" i="2"/>
  <c r="X148" i="2"/>
  <c r="V148" i="2"/>
  <c r="T148" i="2"/>
  <c r="P148" i="2"/>
  <c r="BI144" i="2"/>
  <c r="BH144" i="2"/>
  <c r="BG144" i="2"/>
  <c r="BF144" i="2"/>
  <c r="X144" i="2"/>
  <c r="V144" i="2"/>
  <c r="T144" i="2"/>
  <c r="P144" i="2"/>
  <c r="BI143" i="2"/>
  <c r="BH143" i="2"/>
  <c r="BG143" i="2"/>
  <c r="BF143" i="2"/>
  <c r="X143" i="2"/>
  <c r="V143" i="2"/>
  <c r="T143" i="2"/>
  <c r="P143" i="2"/>
  <c r="BI139" i="2"/>
  <c r="BH139" i="2"/>
  <c r="BG139" i="2"/>
  <c r="BF139" i="2"/>
  <c r="X139" i="2"/>
  <c r="V139" i="2"/>
  <c r="T139" i="2"/>
  <c r="P139" i="2"/>
  <c r="BI137" i="2"/>
  <c r="BH137" i="2"/>
  <c r="BG137" i="2"/>
  <c r="BF137" i="2"/>
  <c r="X137" i="2"/>
  <c r="V137" i="2"/>
  <c r="T137" i="2"/>
  <c r="P137" i="2"/>
  <c r="BI135" i="2"/>
  <c r="BH135" i="2"/>
  <c r="BG135" i="2"/>
  <c r="BF135" i="2"/>
  <c r="X135" i="2"/>
  <c r="V135" i="2"/>
  <c r="T135" i="2"/>
  <c r="P135" i="2"/>
  <c r="BI133" i="2"/>
  <c r="BH133" i="2"/>
  <c r="BG133" i="2"/>
  <c r="BF133" i="2"/>
  <c r="X133" i="2"/>
  <c r="V133" i="2"/>
  <c r="T133" i="2"/>
  <c r="P133" i="2"/>
  <c r="BI131" i="2"/>
  <c r="BH131" i="2"/>
  <c r="BG131" i="2"/>
  <c r="BF131" i="2"/>
  <c r="X131" i="2"/>
  <c r="V131" i="2"/>
  <c r="T131" i="2"/>
  <c r="P131" i="2"/>
  <c r="BI128" i="2"/>
  <c r="BH128" i="2"/>
  <c r="BG128" i="2"/>
  <c r="BF128" i="2"/>
  <c r="X128" i="2"/>
  <c r="V128" i="2"/>
  <c r="T128" i="2"/>
  <c r="P128" i="2"/>
  <c r="BI126" i="2"/>
  <c r="BH126" i="2"/>
  <c r="BG126" i="2"/>
  <c r="BF126" i="2"/>
  <c r="X126" i="2"/>
  <c r="V126" i="2"/>
  <c r="T126" i="2"/>
  <c r="P126" i="2"/>
  <c r="BI124" i="2"/>
  <c r="BH124" i="2"/>
  <c r="BG124" i="2"/>
  <c r="BF124" i="2"/>
  <c r="X124" i="2"/>
  <c r="V124" i="2"/>
  <c r="T124" i="2"/>
  <c r="P124" i="2"/>
  <c r="BI123" i="2"/>
  <c r="BH123" i="2"/>
  <c r="BG123" i="2"/>
  <c r="BF123" i="2"/>
  <c r="X123" i="2"/>
  <c r="V123" i="2"/>
  <c r="T123" i="2"/>
  <c r="P123" i="2"/>
  <c r="F114" i="2"/>
  <c r="E112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92" i="2" s="1"/>
  <c r="J17" i="2"/>
  <c r="J15" i="2"/>
  <c r="E15" i="2"/>
  <c r="F91" i="2" s="1"/>
  <c r="J14" i="2"/>
  <c r="J12" i="2"/>
  <c r="J114" i="2"/>
  <c r="E7" i="2"/>
  <c r="E85" i="2"/>
  <c r="L90" i="1"/>
  <c r="AM90" i="1"/>
  <c r="AM89" i="1"/>
  <c r="L89" i="1"/>
  <c r="AM87" i="1"/>
  <c r="L87" i="1"/>
  <c r="L85" i="1"/>
  <c r="L84" i="1"/>
  <c r="R195" i="4"/>
  <c r="R188" i="4"/>
  <c r="Q187" i="4"/>
  <c r="R186" i="4"/>
  <c r="R185" i="4"/>
  <c r="R176" i="4"/>
  <c r="Q169" i="4"/>
  <c r="R156" i="4"/>
  <c r="R130" i="4"/>
  <c r="Q167" i="3"/>
  <c r="BK165" i="3"/>
  <c r="Q156" i="3"/>
  <c r="R145" i="3"/>
  <c r="R137" i="3"/>
  <c r="R135" i="3"/>
  <c r="Q128" i="3"/>
  <c r="R207" i="2"/>
  <c r="R198" i="2"/>
  <c r="R197" i="2"/>
  <c r="Q196" i="2"/>
  <c r="R190" i="2"/>
  <c r="R152" i="2"/>
  <c r="R128" i="2"/>
  <c r="R124" i="2"/>
  <c r="Q195" i="4"/>
  <c r="Q189" i="4"/>
  <c r="Q188" i="4"/>
  <c r="Q163" i="4"/>
  <c r="R168" i="3"/>
  <c r="Q150" i="3"/>
  <c r="R148" i="3"/>
  <c r="R132" i="3"/>
  <c r="Q125" i="3"/>
  <c r="R210" i="2"/>
  <c r="R209" i="2"/>
  <c r="R189" i="2"/>
  <c r="Q185" i="2"/>
  <c r="Q181" i="2"/>
  <c r="Q165" i="2"/>
  <c r="R159" i="2"/>
  <c r="R154" i="2"/>
  <c r="R143" i="2"/>
  <c r="R131" i="2"/>
  <c r="Q186" i="4"/>
  <c r="Q185" i="4"/>
  <c r="R178" i="4"/>
  <c r="R177" i="4"/>
  <c r="Q176" i="4"/>
  <c r="Q156" i="4"/>
  <c r="R154" i="4"/>
  <c r="Q153" i="4"/>
  <c r="Q147" i="4"/>
  <c r="BK167" i="3"/>
  <c r="R165" i="3"/>
  <c r="R164" i="3"/>
  <c r="R163" i="3"/>
  <c r="Q160" i="3"/>
  <c r="Q158" i="3"/>
  <c r="Q145" i="3"/>
  <c r="Q140" i="3"/>
  <c r="Q138" i="3"/>
  <c r="R134" i="3"/>
  <c r="Q131" i="3"/>
  <c r="Q123" i="3"/>
  <c r="Q233" i="2"/>
  <c r="Q229" i="2"/>
  <c r="Q225" i="2"/>
  <c r="R218" i="2"/>
  <c r="Q216" i="2"/>
  <c r="R215" i="2"/>
  <c r="Q214" i="2"/>
  <c r="R208" i="2"/>
  <c r="R206" i="2"/>
  <c r="R200" i="2"/>
  <c r="Q193" i="2"/>
  <c r="Q191" i="2"/>
  <c r="Q189" i="2"/>
  <c r="R188" i="2"/>
  <c r="Q186" i="2"/>
  <c r="R181" i="2"/>
  <c r="R179" i="2"/>
  <c r="R153" i="2"/>
  <c r="R135" i="2"/>
  <c r="R189" i="4"/>
  <c r="R187" i="4"/>
  <c r="Q178" i="4"/>
  <c r="Q177" i="4"/>
  <c r="Q175" i="4"/>
  <c r="R163" i="4"/>
  <c r="Q154" i="4"/>
  <c r="Q145" i="4"/>
  <c r="R136" i="4"/>
  <c r="R124" i="4"/>
  <c r="Q166" i="3"/>
  <c r="R156" i="3"/>
  <c r="R146" i="3"/>
  <c r="K140" i="3"/>
  <c r="Q135" i="3"/>
  <c r="K125" i="3"/>
  <c r="R148" i="2"/>
  <c r="Q139" i="2"/>
  <c r="Q128" i="2"/>
  <c r="R126" i="2"/>
  <c r="Q173" i="4"/>
  <c r="Q171" i="4"/>
  <c r="R169" i="4"/>
  <c r="K153" i="4"/>
  <c r="R145" i="4"/>
  <c r="Q136" i="4"/>
  <c r="Q124" i="4"/>
  <c r="R167" i="3"/>
  <c r="Q162" i="3"/>
  <c r="R144" i="3"/>
  <c r="R140" i="3"/>
  <c r="R131" i="3"/>
  <c r="R231" i="2"/>
  <c r="Q230" i="2"/>
  <c r="Q228" i="2"/>
  <c r="R225" i="2"/>
  <c r="R224" i="2"/>
  <c r="Q221" i="2"/>
  <c r="Q215" i="2"/>
  <c r="R214" i="2"/>
  <c r="Q211" i="2"/>
  <c r="R204" i="2"/>
  <c r="R202" i="2"/>
  <c r="R191" i="2"/>
  <c r="Q188" i="2"/>
  <c r="Q159" i="2"/>
  <c r="Q153" i="2"/>
  <c r="R137" i="2"/>
  <c r="R133" i="2"/>
  <c r="Q124" i="2"/>
  <c r="R171" i="4"/>
  <c r="R147" i="4"/>
  <c r="R143" i="4"/>
  <c r="Q168" i="3"/>
  <c r="R158" i="3"/>
  <c r="Q146" i="3"/>
  <c r="Q129" i="3"/>
  <c r="R232" i="2"/>
  <c r="Q231" i="2"/>
  <c r="Q227" i="2"/>
  <c r="Q226" i="2"/>
  <c r="Q224" i="2"/>
  <c r="Q223" i="2"/>
  <c r="R220" i="2"/>
  <c r="Q219" i="2"/>
  <c r="Q218" i="2"/>
  <c r="Q217" i="2"/>
  <c r="BK214" i="2"/>
  <c r="Q213" i="2"/>
  <c r="R212" i="2"/>
  <c r="Q210" i="2"/>
  <c r="Q209" i="2"/>
  <c r="Q205" i="2"/>
  <c r="Q199" i="2"/>
  <c r="R187" i="2"/>
  <c r="R169" i="2"/>
  <c r="R157" i="2"/>
  <c r="Q131" i="2"/>
  <c r="R175" i="4"/>
  <c r="R173" i="4"/>
  <c r="R153" i="4"/>
  <c r="Q143" i="4"/>
  <c r="Q163" i="3"/>
  <c r="R162" i="3"/>
  <c r="R160" i="3"/>
  <c r="Q152" i="3"/>
  <c r="Q144" i="3"/>
  <c r="Q132" i="3"/>
  <c r="R233" i="2"/>
  <c r="R226" i="2"/>
  <c r="R222" i="2"/>
  <c r="R221" i="2"/>
  <c r="Q220" i="2"/>
  <c r="R216" i="2"/>
  <c r="R213" i="2"/>
  <c r="Q202" i="2"/>
  <c r="R195" i="2"/>
  <c r="R194" i="2"/>
  <c r="Q192" i="2"/>
  <c r="R186" i="2"/>
  <c r="Q179" i="2"/>
  <c r="Q177" i="2"/>
  <c r="Q173" i="2"/>
  <c r="Q143" i="2"/>
  <c r="Q135" i="2"/>
  <c r="Q130" i="4"/>
  <c r="R166" i="3"/>
  <c r="Q164" i="3"/>
  <c r="R152" i="3"/>
  <c r="R150" i="3"/>
  <c r="K146" i="3"/>
  <c r="Q134" i="3"/>
  <c r="R229" i="2"/>
  <c r="R228" i="2"/>
  <c r="R217" i="2"/>
  <c r="Q212" i="2"/>
  <c r="Q206" i="2"/>
  <c r="R205" i="2"/>
  <c r="Q201" i="2"/>
  <c r="R196" i="2"/>
  <c r="Q195" i="2"/>
  <c r="Q194" i="2"/>
  <c r="Q190" i="2"/>
  <c r="Q165" i="3"/>
  <c r="Q148" i="3"/>
  <c r="R138" i="3"/>
  <c r="Q137" i="3"/>
  <c r="K132" i="3"/>
  <c r="R129" i="3"/>
  <c r="R123" i="3"/>
  <c r="Q232" i="2"/>
  <c r="R230" i="2"/>
  <c r="R227" i="2"/>
  <c r="R223" i="2"/>
  <c r="Q222" i="2"/>
  <c r="R219" i="2"/>
  <c r="R203" i="2"/>
  <c r="R201" i="2"/>
  <c r="R199" i="2"/>
  <c r="Q198" i="2"/>
  <c r="R193" i="2"/>
  <c r="R184" i="2"/>
  <c r="R183" i="2"/>
  <c r="R165" i="2"/>
  <c r="R211" i="2"/>
  <c r="Q208" i="2"/>
  <c r="Q207" i="2"/>
  <c r="Q204" i="2"/>
  <c r="Q200" i="2"/>
  <c r="R192" i="2"/>
  <c r="Q187" i="2"/>
  <c r="R185" i="2"/>
  <c r="Q184" i="2"/>
  <c r="R177" i="2"/>
  <c r="R173" i="2"/>
  <c r="Q154" i="2"/>
  <c r="Q148" i="2"/>
  <c r="Q144" i="2"/>
  <c r="Q133" i="2"/>
  <c r="R123" i="2"/>
  <c r="R128" i="3"/>
  <c r="R125" i="3"/>
  <c r="R144" i="2"/>
  <c r="R139" i="2"/>
  <c r="Q137" i="2"/>
  <c r="Q126" i="2"/>
  <c r="Q123" i="2"/>
  <c r="Q203" i="2"/>
  <c r="Q197" i="2"/>
  <c r="Q183" i="2"/>
  <c r="Q169" i="2"/>
  <c r="Q157" i="2"/>
  <c r="Q152" i="2"/>
  <c r="AU94" i="1"/>
  <c r="BK188" i="4"/>
  <c r="K163" i="3"/>
  <c r="BE163" i="3" s="1"/>
  <c r="BK230" i="2"/>
  <c r="K208" i="2"/>
  <c r="BE208" i="2"/>
  <c r="BK199" i="2"/>
  <c r="BK187" i="2"/>
  <c r="K177" i="2"/>
  <c r="BE177" i="2"/>
  <c r="BK139" i="2"/>
  <c r="BK195" i="4"/>
  <c r="BK194" i="4"/>
  <c r="K194" i="4"/>
  <c r="K101" i="4" s="1"/>
  <c r="BK186" i="4"/>
  <c r="K185" i="4"/>
  <c r="BE185" i="4"/>
  <c r="K178" i="4"/>
  <c r="BE178" i="4"/>
  <c r="BK175" i="4"/>
  <c r="BK156" i="4"/>
  <c r="BK145" i="4"/>
  <c r="K164" i="3"/>
  <c r="BE164" i="3"/>
  <c r="BK160" i="3"/>
  <c r="BK159" i="3" s="1"/>
  <c r="K159" i="3" s="1"/>
  <c r="K99" i="3" s="1"/>
  <c r="BK152" i="3"/>
  <c r="K232" i="2"/>
  <c r="BE232" i="2"/>
  <c r="K229" i="2"/>
  <c r="BE229" i="2"/>
  <c r="K226" i="2"/>
  <c r="BE226" i="2"/>
  <c r="K192" i="2"/>
  <c r="BE192" i="2"/>
  <c r="K189" i="2"/>
  <c r="BE189" i="2"/>
  <c r="K157" i="2"/>
  <c r="BE157" i="2"/>
  <c r="K189" i="4"/>
  <c r="BE189" i="4"/>
  <c r="K187" i="4"/>
  <c r="BE187" i="4"/>
  <c r="K177" i="4"/>
  <c r="BE177" i="4"/>
  <c r="BK169" i="4"/>
  <c r="K144" i="3"/>
  <c r="BE144" i="3" s="1"/>
  <c r="K131" i="3"/>
  <c r="BE131" i="3"/>
  <c r="K220" i="2"/>
  <c r="BE220" i="2" s="1"/>
  <c r="K209" i="2"/>
  <c r="BE209" i="2"/>
  <c r="BK203" i="2"/>
  <c r="K194" i="2"/>
  <c r="BE194" i="2"/>
  <c r="K173" i="2"/>
  <c r="BE173" i="2"/>
  <c r="BK159" i="2"/>
  <c r="BK148" i="2"/>
  <c r="BK135" i="2"/>
  <c r="BK173" i="4"/>
  <c r="BK153" i="4"/>
  <c r="BK168" i="3"/>
  <c r="BK156" i="3"/>
  <c r="BK128" i="3"/>
  <c r="K228" i="2"/>
  <c r="BE228" i="2"/>
  <c r="K214" i="2"/>
  <c r="BE214" i="2"/>
  <c r="BK206" i="2"/>
  <c r="K195" i="2"/>
  <c r="BE195" i="2"/>
  <c r="BK183" i="2"/>
  <c r="K123" i="2"/>
  <c r="BE123" i="2"/>
  <c r="K176" i="4"/>
  <c r="BE176" i="4"/>
  <c r="K171" i="4"/>
  <c r="BE171" i="4"/>
  <c r="BK154" i="4"/>
  <c r="K143" i="4"/>
  <c r="BE143" i="4" s="1"/>
  <c r="BK124" i="4"/>
  <c r="K167" i="3"/>
  <c r="BE167" i="3"/>
  <c r="K165" i="3"/>
  <c r="BE165" i="3"/>
  <c r="BK162" i="3"/>
  <c r="BK158" i="3"/>
  <c r="K148" i="3"/>
  <c r="BE148" i="3"/>
  <c r="BK231" i="2"/>
  <c r="K224" i="2"/>
  <c r="BE224" i="2" s="1"/>
  <c r="K218" i="2"/>
  <c r="BE218" i="2"/>
  <c r="K205" i="2"/>
  <c r="BE205" i="2" s="1"/>
  <c r="BK190" i="2"/>
  <c r="K169" i="2"/>
  <c r="BE169" i="2"/>
  <c r="K154" i="2"/>
  <c r="BE154" i="2"/>
  <c r="BK134" i="3"/>
  <c r="BK179" i="2"/>
  <c r="BK143" i="2"/>
  <c r="K133" i="2"/>
  <c r="BE133" i="2"/>
  <c r="K163" i="4"/>
  <c r="BE163" i="4" s="1"/>
  <c r="BK136" i="4"/>
  <c r="K150" i="3"/>
  <c r="BE150" i="3"/>
  <c r="BK132" i="3"/>
  <c r="BK123" i="3"/>
  <c r="K212" i="2"/>
  <c r="BE212" i="2"/>
  <c r="K207" i="2"/>
  <c r="BE207" i="2"/>
  <c r="BK204" i="2"/>
  <c r="K188" i="2"/>
  <c r="BE188" i="2" s="1"/>
  <c r="K144" i="2"/>
  <c r="BE144" i="2"/>
  <c r="BK137" i="2"/>
  <c r="BK124" i="2"/>
  <c r="K147" i="4"/>
  <c r="BE147" i="4"/>
  <c r="K130" i="4"/>
  <c r="BE130" i="4" s="1"/>
  <c r="BK146" i="3"/>
  <c r="BK137" i="3"/>
  <c r="BK222" i="2"/>
  <c r="BK215" i="2"/>
  <c r="K202" i="2"/>
  <c r="BE202" i="2"/>
  <c r="K186" i="2"/>
  <c r="BE186" i="2" s="1"/>
  <c r="BK131" i="2"/>
  <c r="K126" i="2"/>
  <c r="BE126" i="2"/>
  <c r="K145" i="3"/>
  <c r="BE145" i="3"/>
  <c r="K138" i="3"/>
  <c r="BE138" i="3"/>
  <c r="BK125" i="3"/>
  <c r="K223" i="2"/>
  <c r="BE223" i="2"/>
  <c r="K219" i="2"/>
  <c r="BE219" i="2" s="1"/>
  <c r="BK216" i="2"/>
  <c r="BK213" i="2"/>
  <c r="K210" i="2"/>
  <c r="BE210" i="2" s="1"/>
  <c r="K200" i="2"/>
  <c r="BE200" i="2"/>
  <c r="K196" i="2"/>
  <c r="BE196" i="2" s="1"/>
  <c r="BK191" i="2"/>
  <c r="BK165" i="2"/>
  <c r="K153" i="2"/>
  <c r="BE153" i="2" s="1"/>
  <c r="K166" i="3"/>
  <c r="BE166" i="3"/>
  <c r="BK140" i="3"/>
  <c r="K129" i="3"/>
  <c r="BE129" i="3"/>
  <c r="BK225" i="2"/>
  <c r="K198" i="2"/>
  <c r="BE198" i="2" s="1"/>
  <c r="BK185" i="2"/>
  <c r="BK181" i="2"/>
  <c r="BK180" i="2"/>
  <c r="K180" i="2" s="1"/>
  <c r="K99" i="2" s="1"/>
  <c r="K152" i="2"/>
  <c r="BE152" i="2"/>
  <c r="K128" i="2"/>
  <c r="BE128" i="2"/>
  <c r="BK135" i="3"/>
  <c r="BK227" i="2"/>
  <c r="K221" i="2"/>
  <c r="BE221" i="2"/>
  <c r="K211" i="2"/>
  <c r="BE211" i="2"/>
  <c r="BK201" i="2"/>
  <c r="BK197" i="2"/>
  <c r="BK193" i="2"/>
  <c r="K233" i="2"/>
  <c r="BE233" i="2" s="1"/>
  <c r="BK217" i="2"/>
  <c r="K184" i="2"/>
  <c r="BE184" i="2"/>
  <c r="Q122" i="2" l="1"/>
  <c r="I98" i="2"/>
  <c r="T122" i="2"/>
  <c r="T121" i="2"/>
  <c r="R122" i="2"/>
  <c r="X122" i="2"/>
  <c r="X121" i="2"/>
  <c r="X122" i="3"/>
  <c r="X121" i="3" s="1"/>
  <c r="X120" i="3" s="1"/>
  <c r="V161" i="3"/>
  <c r="R182" i="2"/>
  <c r="J100" i="2" s="1"/>
  <c r="X161" i="3"/>
  <c r="Q182" i="2"/>
  <c r="I100" i="2"/>
  <c r="Q122" i="3"/>
  <c r="T161" i="3"/>
  <c r="V182" i="2"/>
  <c r="T122" i="3"/>
  <c r="T121" i="3" s="1"/>
  <c r="T120" i="3" s="1"/>
  <c r="AW96" i="1" s="1"/>
  <c r="V122" i="2"/>
  <c r="V121" i="2" s="1"/>
  <c r="V120" i="2" s="1"/>
  <c r="V122" i="3"/>
  <c r="V121" i="3"/>
  <c r="V120" i="3" s="1"/>
  <c r="V123" i="4"/>
  <c r="R161" i="3"/>
  <c r="J100" i="3"/>
  <c r="V155" i="4"/>
  <c r="T182" i="2"/>
  <c r="R122" i="3"/>
  <c r="X184" i="4"/>
  <c r="X182" i="2"/>
  <c r="Q161" i="3"/>
  <c r="I100" i="3"/>
  <c r="T123" i="4"/>
  <c r="X123" i="4"/>
  <c r="Q123" i="4"/>
  <c r="R123" i="4"/>
  <c r="T155" i="4"/>
  <c r="X155" i="4"/>
  <c r="Q155" i="4"/>
  <c r="I99" i="4"/>
  <c r="R155" i="4"/>
  <c r="J99" i="4" s="1"/>
  <c r="T184" i="4"/>
  <c r="V184" i="4"/>
  <c r="Q184" i="4"/>
  <c r="I100" i="4" s="1"/>
  <c r="R184" i="4"/>
  <c r="J100" i="4"/>
  <c r="J116" i="2"/>
  <c r="J117" i="2"/>
  <c r="R180" i="2"/>
  <c r="J99" i="2"/>
  <c r="J89" i="3"/>
  <c r="BE140" i="3"/>
  <c r="E110" i="2"/>
  <c r="J117" i="3"/>
  <c r="E85" i="4"/>
  <c r="J89" i="2"/>
  <c r="F117" i="2"/>
  <c r="BE125" i="3"/>
  <c r="J91" i="4"/>
  <c r="E110" i="3"/>
  <c r="J115" i="4"/>
  <c r="F116" i="2"/>
  <c r="J91" i="3"/>
  <c r="BE146" i="3"/>
  <c r="Q159" i="3"/>
  <c r="I99" i="3"/>
  <c r="F91" i="4"/>
  <c r="F118" i="4"/>
  <c r="J118" i="4"/>
  <c r="Q180" i="2"/>
  <c r="I99" i="2"/>
  <c r="F91" i="3"/>
  <c r="BE153" i="4"/>
  <c r="F92" i="3"/>
  <c r="R159" i="3"/>
  <c r="J99" i="3" s="1"/>
  <c r="BE132" i="3"/>
  <c r="Q194" i="4"/>
  <c r="I101" i="4"/>
  <c r="R194" i="4"/>
  <c r="J101" i="4"/>
  <c r="F39" i="3"/>
  <c r="BF96" i="1"/>
  <c r="F37" i="3"/>
  <c r="BD96" i="1"/>
  <c r="F39" i="4"/>
  <c r="BF97" i="1"/>
  <c r="K159" i="2"/>
  <c r="BE159" i="2"/>
  <c r="BK147" i="4"/>
  <c r="K204" i="2"/>
  <c r="BE204" i="2" s="1"/>
  <c r="BK148" i="3"/>
  <c r="K215" i="2"/>
  <c r="BE215" i="2"/>
  <c r="BK144" i="3"/>
  <c r="BK144" i="2"/>
  <c r="BK223" i="2"/>
  <c r="K152" i="3"/>
  <c r="BE152" i="3" s="1"/>
  <c r="K188" i="4"/>
  <c r="BE188" i="4"/>
  <c r="F36" i="2"/>
  <c r="BC95" i="1" s="1"/>
  <c r="K36" i="3"/>
  <c r="AY96" i="1"/>
  <c r="K36" i="4"/>
  <c r="AY97" i="1" s="1"/>
  <c r="BK153" i="2"/>
  <c r="BK173" i="2"/>
  <c r="K191" i="2"/>
  <c r="BE191" i="2" s="1"/>
  <c r="K135" i="2"/>
  <c r="BE135" i="2"/>
  <c r="BK196" i="2"/>
  <c r="K230" i="2"/>
  <c r="BE230" i="2"/>
  <c r="BK185" i="4"/>
  <c r="K225" i="2"/>
  <c r="BE225" i="2" s="1"/>
  <c r="BK154" i="2"/>
  <c r="K193" i="2"/>
  <c r="BE193" i="2"/>
  <c r="BK233" i="2"/>
  <c r="K156" i="4"/>
  <c r="BE156" i="4"/>
  <c r="BK198" i="2"/>
  <c r="K139" i="2"/>
  <c r="BE139" i="2"/>
  <c r="K162" i="3"/>
  <c r="BE162" i="3"/>
  <c r="BK187" i="4"/>
  <c r="F38" i="3"/>
  <c r="BE96" i="1"/>
  <c r="K148" i="2"/>
  <c r="BE148" i="2" s="1"/>
  <c r="BK189" i="2"/>
  <c r="BK150" i="3"/>
  <c r="BK205" i="2"/>
  <c r="K128" i="3"/>
  <c r="BE128" i="3"/>
  <c r="K213" i="2"/>
  <c r="BE213" i="2"/>
  <c r="BK152" i="2"/>
  <c r="BK131" i="3"/>
  <c r="BK157" i="2"/>
  <c r="K156" i="3"/>
  <c r="BE156" i="3" s="1"/>
  <c r="BK123" i="2"/>
  <c r="BK189" i="4"/>
  <c r="F39" i="2"/>
  <c r="BF95" i="1" s="1"/>
  <c r="K231" i="2"/>
  <c r="BE231" i="2"/>
  <c r="K131" i="2"/>
  <c r="BE131" i="2" s="1"/>
  <c r="BK232" i="2"/>
  <c r="BK212" i="2"/>
  <c r="BK208" i="2"/>
  <c r="BK163" i="3"/>
  <c r="K136" i="4"/>
  <c r="BE136" i="4"/>
  <c r="F37" i="2"/>
  <c r="BD95" i="1" s="1"/>
  <c r="F36" i="4"/>
  <c r="BC97" i="1"/>
  <c r="K190" i="2"/>
  <c r="BE190" i="2" s="1"/>
  <c r="K181" i="2"/>
  <c r="BE181" i="2"/>
  <c r="BK200" i="2"/>
  <c r="K135" i="3"/>
  <c r="BE135" i="3"/>
  <c r="BK195" i="2"/>
  <c r="BK166" i="3"/>
  <c r="BK192" i="2"/>
  <c r="BK163" i="4"/>
  <c r="BK177" i="4"/>
  <c r="BK129" i="3"/>
  <c r="F36" i="3"/>
  <c r="BC96" i="1"/>
  <c r="BK177" i="2"/>
  <c r="K201" i="2"/>
  <c r="BE201" i="2" s="1"/>
  <c r="K197" i="2"/>
  <c r="BE197" i="2"/>
  <c r="BK128" i="2"/>
  <c r="K195" i="4"/>
  <c r="BE195" i="4"/>
  <c r="F37" i="4"/>
  <c r="BD97" i="1"/>
  <c r="K124" i="2"/>
  <c r="BE124" i="2"/>
  <c r="BK186" i="2"/>
  <c r="K216" i="2"/>
  <c r="BE216" i="2" s="1"/>
  <c r="BK218" i="2"/>
  <c r="K137" i="2"/>
  <c r="BE137" i="2"/>
  <c r="K217" i="2"/>
  <c r="BE217" i="2"/>
  <c r="BK229" i="2"/>
  <c r="BK130" i="4"/>
  <c r="BK176" i="4"/>
  <c r="K36" i="2"/>
  <c r="AY95" i="1"/>
  <c r="F38" i="4"/>
  <c r="BE97" i="1" s="1"/>
  <c r="BK133" i="2"/>
  <c r="K187" i="2"/>
  <c r="BE187" i="2"/>
  <c r="BK221" i="2"/>
  <c r="BK164" i="3"/>
  <c r="K222" i="2"/>
  <c r="BE222" i="2"/>
  <c r="BK171" i="4"/>
  <c r="BK178" i="4"/>
  <c r="K186" i="4"/>
  <c r="BE186" i="4"/>
  <c r="BK188" i="2"/>
  <c r="K203" i="2"/>
  <c r="BE203" i="2"/>
  <c r="K185" i="2"/>
  <c r="BE185" i="2" s="1"/>
  <c r="K137" i="3"/>
  <c r="BE137" i="3"/>
  <c r="K206" i="2"/>
  <c r="BE206" i="2" s="1"/>
  <c r="BK138" i="3"/>
  <c r="BK169" i="2"/>
  <c r="K179" i="2"/>
  <c r="BE179" i="2" s="1"/>
  <c r="K168" i="3"/>
  <c r="BE168" i="3"/>
  <c r="BK126" i="2"/>
  <c r="F38" i="2"/>
  <c r="BE95" i="1"/>
  <c r="BK194" i="2"/>
  <c r="K123" i="3"/>
  <c r="BE123" i="3" s="1"/>
  <c r="BK209" i="2"/>
  <c r="K160" i="3"/>
  <c r="BE160" i="3"/>
  <c r="K183" i="2"/>
  <c r="BE183" i="2"/>
  <c r="K154" i="4"/>
  <c r="BE154" i="4"/>
  <c r="BK210" i="2"/>
  <c r="K169" i="4"/>
  <c r="BE169" i="4"/>
  <c r="K199" i="2"/>
  <c r="BE199" i="2" s="1"/>
  <c r="K143" i="2"/>
  <c r="BE143" i="2"/>
  <c r="K173" i="4"/>
  <c r="BE173" i="4" s="1"/>
  <c r="K158" i="3"/>
  <c r="BE158" i="3"/>
  <c r="K175" i="4"/>
  <c r="BE175" i="4" s="1"/>
  <c r="K227" i="2"/>
  <c r="BE227" i="2"/>
  <c r="BK219" i="2"/>
  <c r="BK145" i="3"/>
  <c r="K134" i="3"/>
  <c r="BE134" i="3"/>
  <c r="BK220" i="2"/>
  <c r="BK207" i="2"/>
  <c r="K145" i="4"/>
  <c r="BE145" i="4"/>
  <c r="BK202" i="2"/>
  <c r="BK228" i="2"/>
  <c r="K124" i="4"/>
  <c r="BE124" i="4"/>
  <c r="BK184" i="2"/>
  <c r="BK224" i="2"/>
  <c r="K165" i="2"/>
  <c r="BE165" i="2"/>
  <c r="BK226" i="2"/>
  <c r="BK211" i="2"/>
  <c r="BK143" i="4"/>
  <c r="X122" i="4" l="1"/>
  <c r="X121" i="4"/>
  <c r="R122" i="4"/>
  <c r="R121" i="4"/>
  <c r="J96" i="4" s="1"/>
  <c r="K31" i="4" s="1"/>
  <c r="AT97" i="1" s="1"/>
  <c r="V122" i="4"/>
  <c r="V121" i="4" s="1"/>
  <c r="Q122" i="4"/>
  <c r="Q121" i="4"/>
  <c r="I96" i="4"/>
  <c r="K30" i="4" s="1"/>
  <c r="AS97" i="1" s="1"/>
  <c r="R121" i="3"/>
  <c r="R120" i="3"/>
  <c r="J96" i="3" s="1"/>
  <c r="K31" i="3" s="1"/>
  <c r="AT96" i="1" s="1"/>
  <c r="X120" i="2"/>
  <c r="Q121" i="3"/>
  <c r="I97" i="3"/>
  <c r="R121" i="2"/>
  <c r="R120" i="2"/>
  <c r="J96" i="2" s="1"/>
  <c r="K31" i="2" s="1"/>
  <c r="AT95" i="1" s="1"/>
  <c r="T122" i="4"/>
  <c r="T121" i="4" s="1"/>
  <c r="AW97" i="1" s="1"/>
  <c r="T120" i="2"/>
  <c r="AW95" i="1"/>
  <c r="J98" i="2"/>
  <c r="I98" i="3"/>
  <c r="Q121" i="2"/>
  <c r="Q120" i="2"/>
  <c r="I96" i="2" s="1"/>
  <c r="K30" i="2" s="1"/>
  <c r="AS95" i="1" s="1"/>
  <c r="J98" i="4"/>
  <c r="I98" i="4"/>
  <c r="J98" i="3"/>
  <c r="BK122" i="2"/>
  <c r="K122" i="2"/>
  <c r="K98" i="2" s="1"/>
  <c r="BK161" i="3"/>
  <c r="K161" i="3"/>
  <c r="K100" i="3"/>
  <c r="BK182" i="2"/>
  <c r="K182" i="2"/>
  <c r="K100" i="2"/>
  <c r="BK122" i="3"/>
  <c r="K122" i="3" s="1"/>
  <c r="K98" i="3" s="1"/>
  <c r="BK123" i="4"/>
  <c r="K123" i="4"/>
  <c r="K98" i="4" s="1"/>
  <c r="BK155" i="4"/>
  <c r="K155" i="4"/>
  <c r="K99" i="4"/>
  <c r="BK184" i="4"/>
  <c r="K184" i="4"/>
  <c r="K100" i="4"/>
  <c r="K35" i="2"/>
  <c r="AX95" i="1" s="1"/>
  <c r="AV95" i="1" s="1"/>
  <c r="K35" i="3"/>
  <c r="AX96" i="1"/>
  <c r="AV96" i="1" s="1"/>
  <c r="BE94" i="1"/>
  <c r="BA94" i="1"/>
  <c r="F35" i="2"/>
  <c r="BB95" i="1" s="1"/>
  <c r="BC94" i="1"/>
  <c r="W30" i="1"/>
  <c r="BF94" i="1"/>
  <c r="W33" i="1" s="1"/>
  <c r="F35" i="3"/>
  <c r="BB96" i="1"/>
  <c r="BD94" i="1"/>
  <c r="AZ94" i="1" s="1"/>
  <c r="K35" i="4"/>
  <c r="AX97" i="1"/>
  <c r="AV97" i="1"/>
  <c r="F35" i="4"/>
  <c r="BB97" i="1"/>
  <c r="BK121" i="2" l="1"/>
  <c r="K121" i="2"/>
  <c r="K97" i="2"/>
  <c r="I97" i="2"/>
  <c r="I97" i="4"/>
  <c r="Q120" i="3"/>
  <c r="I96" i="3"/>
  <c r="K30" i="3"/>
  <c r="AS96" i="1" s="1"/>
  <c r="AS94" i="1" s="1"/>
  <c r="J97" i="3"/>
  <c r="J97" i="4"/>
  <c r="J97" i="2"/>
  <c r="BK121" i="3"/>
  <c r="BK120" i="3"/>
  <c r="K120" i="3"/>
  <c r="K96" i="3"/>
  <c r="BK122" i="4"/>
  <c r="K122" i="4"/>
  <c r="K97" i="4"/>
  <c r="AW94" i="1"/>
  <c r="AT94" i="1"/>
  <c r="BB94" i="1"/>
  <c r="AX94" i="1"/>
  <c r="AK29" i="1" s="1"/>
  <c r="AY94" i="1"/>
  <c r="AK30" i="1"/>
  <c r="W31" i="1"/>
  <c r="W32" i="1"/>
  <c r="BK120" i="2" l="1"/>
  <c r="K120" i="2"/>
  <c r="K96" i="2"/>
  <c r="K121" i="3"/>
  <c r="K97" i="3" s="1"/>
  <c r="BK121" i="4"/>
  <c r="K121" i="4"/>
  <c r="K96" i="4"/>
  <c r="W29" i="1"/>
  <c r="K32" i="3"/>
  <c r="AG96" i="1"/>
  <c r="AN96" i="1"/>
  <c r="AV94" i="1"/>
  <c r="K41" i="3" l="1"/>
  <c r="K32" i="2"/>
  <c r="AG95" i="1"/>
  <c r="AN95" i="1"/>
  <c r="K32" i="4"/>
  <c r="AG97" i="1"/>
  <c r="AN97" i="1"/>
  <c r="K41" i="2" l="1"/>
  <c r="K41" i="4"/>
  <c r="AG94" i="1"/>
  <c r="AK26" i="1"/>
  <c r="AK35" i="1" s="1"/>
  <c r="AN94" i="1" l="1"/>
</calcChain>
</file>

<file path=xl/sharedStrings.xml><?xml version="1.0" encoding="utf-8"?>
<sst xmlns="http://schemas.openxmlformats.org/spreadsheetml/2006/main" count="3146" uniqueCount="634">
  <si>
    <t>Export Komplet</t>
  </si>
  <si>
    <t/>
  </si>
  <si>
    <t>2.0</t>
  </si>
  <si>
    <t>ZAMOK</t>
  </si>
  <si>
    <t>False</t>
  </si>
  <si>
    <t>True</t>
  </si>
  <si>
    <t>{7c1a5344-319a-4c8e-b983-25be790c993a}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</si>
  <si>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</si>
  <si>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</si>
  <si>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</si>
  <si>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</si>
  <si>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</si>
  <si>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</si>
  <si>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</si>
  <si>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</si>
  <si>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2021078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</si>
  <si>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</si>
  <si>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</si>
  <si>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Vegetační úpravy - Skalka, p.p.č. 2069/11 a 2421/23, k. ú. Cheb</t>
  </si>
  <si>
    <t>KSO:</t>
  </si>
  <si>
    <t>CC-CZ:</t>
  </si>
  <si>
    <t>Místo:</t>
  </si>
  <si>
    <t>Cheb</t>
  </si>
  <si>
    <t>Datum:</t>
  </si>
  <si>
    <t>28. 9. 2021</t>
  </si>
  <si>
    <t>Zadavatel:</t>
  </si>
  <si>
    <t>IČ:</t>
  </si>
  <si>
    <t>Město Cheb</t>
  </si>
  <si>
    <t>DIČ:</t>
  </si>
  <si>
    <t>Uchazeč:</t>
  </si>
  <si>
    <t>Vyplň údaj</t>
  </si>
  <si>
    <t>Projektant:</t>
  </si>
  <si>
    <t xml:space="preserve"> 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</si>
  <si>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</si>
  <si>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</si>
  <si>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</si>
  <si>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</si>
  <si>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</si>
  <si>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</si>
  <si>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</si>
  <si>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</si>
  <si>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</si>
  <si>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</si>
  <si>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</si>
  <si>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</si>
  <si>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</si>
  <si>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</si>
  <si>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</si>
  <si>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</si>
  <si>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</si>
  <si>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</si>
  <si>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</si>
  <si>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</si>
  <si>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</si>
  <si>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</si>
  <si>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</si>
  <si>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</si>
  <si>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</si>
  <si>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</si>
  <si>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</si>
  <si>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</si>
  <si>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</si>
  <si>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</si>
  <si>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</si>
  <si>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</si>
  <si>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</si>
  <si>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</si>
  <si>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</si>
  <si>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</si>
  <si>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</si>
  <si>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</si>
  <si>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</si>
  <si>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</si>
  <si>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</si>
  <si>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</si>
  <si>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</si>
  <si>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</si>
  <si>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</si>
  <si>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</si>
  <si>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</si>
  <si>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</si>
  <si>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</si>
  <si>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</si>
  <si>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Trvalkové záhony, obnova trávníku</t>
  </si>
  <si>
    <t>STA</t>
  </si>
  <si>
    <t>1</t>
  </si>
  <si>
    <t>{c4db9d0f-4ffa-47da-9d84-7ca534e56594}</t>
  </si>
  <si>
    <t>2</t>
  </si>
  <si>
    <t>02</t>
  </si>
  <si>
    <t>Výsadba stromů</t>
  </si>
  <si>
    <t>{4807e500-6725-494e-a9a3-1977702cf379}</t>
  </si>
  <si>
    <t>03</t>
  </si>
  <si>
    <t>Mobiliář, dlažba</t>
  </si>
  <si>
    <t>{c614dbb8-2cf9-4625-95c6-33ea26c70682}</t>
  </si>
  <si>
    <t>KRYCÍ LIST SOUPISU PRACÍ</t>
  </si>
  <si>
    <t>Objekt:</t>
  </si>
  <si>
    <t>01 - Trvalkové záhony, obnova trávníku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</si>
  <si>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</si>
  <si>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</si>
  <si>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</si>
  <si>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</si>
  <si>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</si>
  <si>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</si>
  <si>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</si>
  <si>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</si>
  <si>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</si>
  <si>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</si>
  <si>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</si>
  <si>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</si>
  <si>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02 - Specifikace rostlin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</si>
  <si>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</si>
  <si>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</si>
  <si>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</si>
  <si>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</si>
  <si>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</si>
  <si>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</si>
  <si>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</si>
  <si>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</si>
  <si>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</si>
  <si>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</si>
  <si>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</si>
  <si>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</si>
  <si>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</si>
  <si>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</si>
  <si>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</si>
  <si>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</si>
  <si>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</si>
  <si>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</si>
  <si>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</si>
  <si>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</si>
  <si>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</si>
  <si>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</si>
  <si>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111151121</t>
  </si>
  <si>
    <t>Pokosení trávníku při souvislé ploše do 1000 m2 parkového v rovině nebo svahu do 1:5</t>
  </si>
  <si>
    <t>m2</t>
  </si>
  <si>
    <t>4</t>
  </si>
  <si>
    <t>320035710</t>
  </si>
  <si>
    <t>122211101</t>
  </si>
  <si>
    <t>Odkopávky a prokopávky ručně zapažené i nezapažené v hornině třídy těžitelnosti I skupiny 3</t>
  </si>
  <si>
    <t>m3</t>
  </si>
  <si>
    <t>908712058</t>
  </si>
  <si>
    <t>VV</t>
  </si>
  <si>
    <t>99*0,2 "výměna půdy do hl. 20 cm, trvalkové záhony</t>
  </si>
  <si>
    <t>3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</si>
  <si>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</si>
  <si>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</si>
  <si>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-1758665145</t>
  </si>
  <si>
    <t>171201221</t>
  </si>
  <si>
    <t>Poplatek za uložení stavebního odpadu na skládce (skládkovné) zeminy a kamení zatříděného do Katalogu odpadů pod kódem 17 05 04</t>
  </si>
  <si>
    <t>t</t>
  </si>
  <si>
    <t>-1925394702</t>
  </si>
  <si>
    <t>19,8*1,8 'Přepočtené koeficientem množství</t>
  </si>
  <si>
    <t>5</t>
  </si>
  <si>
    <t>181006111</t>
  </si>
  <si>
    <t>Rozprostření zemin schopných zúrodnění  v rovině a ve sklonu do 1:5, tloušťka vrstvy do 0,10 m</t>
  </si>
  <si>
    <t>-1354355723</t>
  </si>
  <si>
    <t>862 "doplnění travního substrátu, tl. 30 mm</t>
  </si>
  <si>
    <t>6</t>
  </si>
  <si>
    <t>M</t>
  </si>
  <si>
    <t>10371500</t>
  </si>
  <si>
    <t>substrát pro trávníky VL</t>
  </si>
  <si>
    <t>8</t>
  </si>
  <si>
    <t>-346205556</t>
  </si>
  <si>
    <t>862*0,03 "doplnění substrátu, 3 cm, regenerace trávníku</t>
  </si>
  <si>
    <t>7</t>
  </si>
  <si>
    <t>181006113</t>
  </si>
  <si>
    <t>Rozprostření zemin schopných zúrodnění  v rovině a ve sklonu do 1:5, tloušťka vrstvy přes 0,15 do 0,20 m</t>
  </si>
  <si>
    <t>1157197333</t>
  </si>
  <si>
    <t>99 "výměna půdy, trvalkové záhony</t>
  </si>
  <si>
    <t>10321100</t>
  </si>
  <si>
    <t>zahradní substrát pro výsadbu VL</t>
  </si>
  <si>
    <t>-1396472339</t>
  </si>
  <si>
    <t>99*0,2 "výměna půdy, trvalkové záhony</t>
  </si>
  <si>
    <t>9</t>
  </si>
  <si>
    <t>183111111</t>
  </si>
  <si>
    <t>Hloubení jamek pro vysazování rostlin v zemině tř.1 až 4 bez výměny půdy  v rovině nebo na svahu do 1:5, objemu do 0,002 m3</t>
  </si>
  <si>
    <t>kus</t>
  </si>
  <si>
    <t>2080097791</t>
  </si>
  <si>
    <t>267 " T1 Kvetoucí závoj</t>
  </si>
  <si>
    <t>603 " T2 Rozkvetlá sezóna</t>
  </si>
  <si>
    <t>Součet</t>
  </si>
  <si>
    <t>10</t>
  </si>
  <si>
    <t>183205112</t>
  </si>
  <si>
    <t>Založení záhonu pro výsadbu rostlin v rovině nebo na svahu do 1:5 v zemině tř. 3</t>
  </si>
  <si>
    <t>-75956879</t>
  </si>
  <si>
    <t>11</t>
  </si>
  <si>
    <t>183211313</t>
  </si>
  <si>
    <t>Výsadba květin do připravené půdy se zalitím do připravené půdy, se zalitím cibulí nebo hlíz</t>
  </si>
  <si>
    <t>-1905262214</t>
  </si>
  <si>
    <t>810 "T1 kvetoucí závoj</t>
  </si>
  <si>
    <t>2044 "T2 rozkvetlá sezóna</t>
  </si>
  <si>
    <t>12</t>
  </si>
  <si>
    <t>183211322</t>
  </si>
  <si>
    <t>Výsadba květin do připravené půdy se zalitím do připravené půdy, se zalitím květin hrnkovaných o průměru květináče přes 80 do 120 mm</t>
  </si>
  <si>
    <t>219783960</t>
  </si>
  <si>
    <t>13</t>
  </si>
  <si>
    <t>183451411</t>
  </si>
  <si>
    <t>Prořezání trávníku hloubky do 5 mm, bez přísevu travního osiva, při souvislé ploše do 1000 m2 v rovině nebo na svahu do 1:5</t>
  </si>
  <si>
    <t>205772554</t>
  </si>
  <si>
    <t>14</t>
  </si>
  <si>
    <t>183451431</t>
  </si>
  <si>
    <t>Prořezání trávníku hloubky do 5 mm, s přísevem travního osiva, při souvislé ploše do 1000 m2 v rovině nebo na svahu do 1:5</t>
  </si>
  <si>
    <t>-1417293480</t>
  </si>
  <si>
    <t>00572410</t>
  </si>
  <si>
    <t>osivo směs travní parková</t>
  </si>
  <si>
    <t>kg</t>
  </si>
  <si>
    <t>1809137069</t>
  </si>
  <si>
    <t>862*0,02 "přísev 20 g/m2</t>
  </si>
  <si>
    <t>17,24*0,0015 'Přepočtené koeficientem množství</t>
  </si>
  <si>
    <t>16</t>
  </si>
  <si>
    <t>184911161</t>
  </si>
  <si>
    <t>Mulčování záhonů kačírkem nebo drceným kamenivem tloušťky mulče přes 50 do 100 mm v rovině nebo na svahu do 1:5</t>
  </si>
  <si>
    <t>1675113200</t>
  </si>
  <si>
    <t>P</t>
  </si>
  <si>
    <t>Poznámka k položce:_x000D_
trvalkové záhony, zbylé plochy</t>
  </si>
  <si>
    <t>17</t>
  </si>
  <si>
    <t>58343865</t>
  </si>
  <si>
    <t>kamenivo drcené hrubé frakce 8/11</t>
  </si>
  <si>
    <t>-294951806</t>
  </si>
  <si>
    <t>Poznámka k položce:_x000D_
cena včetně dopravy</t>
  </si>
  <si>
    <t>99*0,06 "mulčování trvalkových záhonů</t>
  </si>
  <si>
    <t xml:space="preserve">106*0,06 "mulčování zbylé plochy záhonu </t>
  </si>
  <si>
    <t>12,3*2 'Přepočtené koeficientem množství</t>
  </si>
  <si>
    <t>18</t>
  </si>
  <si>
    <t>185802113</t>
  </si>
  <si>
    <t>Hnojení půdy nebo trávníku  v rovině nebo na svahu do 1:5 umělým hnojivem na široko</t>
  </si>
  <si>
    <t>567431441</t>
  </si>
  <si>
    <t>99 *20/1000000 " trvalkové záhony 20 g/m2</t>
  </si>
  <si>
    <t>862 *20/1000000 "trváník 20 g/m2</t>
  </si>
  <si>
    <t>19</t>
  </si>
  <si>
    <t>25191155</t>
  </si>
  <si>
    <t>hnojivo průmyslové Cererit</t>
  </si>
  <si>
    <t>-1383198739</t>
  </si>
  <si>
    <t>99*0,02 "trvalkové záhony, 20 g/m2</t>
  </si>
  <si>
    <t>862*0,02 "trváník, 20 g/m2</t>
  </si>
  <si>
    <t>20</t>
  </si>
  <si>
    <t>185804312</t>
  </si>
  <si>
    <t>Zalití rostlin vodou plochy záhonů jednotlivě přes 20 m2</t>
  </si>
  <si>
    <t>-1826147141</t>
  </si>
  <si>
    <t>99*0,01 " 10 l/m2, trvalkové záhony</t>
  </si>
  <si>
    <t>862*0,01 " 10 l/ m2, trávník</t>
  </si>
  <si>
    <t>R1</t>
  </si>
  <si>
    <t>Dopravné náklady - materiál</t>
  </si>
  <si>
    <t>kpl.</t>
  </si>
  <si>
    <t>-1815883684</t>
  </si>
  <si>
    <t>Poznámka k položce:_x000D_
substrát, rostlinný materiál, osivo</t>
  </si>
  <si>
    <t>22</t>
  </si>
  <si>
    <t>R2</t>
  </si>
  <si>
    <t>Vytýčení trvalkových záhonů, výsadbových rastrů</t>
  </si>
  <si>
    <t>781271095</t>
  </si>
  <si>
    <t>998</t>
  </si>
  <si>
    <t>Přesun hmot</t>
  </si>
  <si>
    <t>23</t>
  </si>
  <si>
    <t>998231311</t>
  </si>
  <si>
    <t>Přesun hmot pro sadovnické a krajinářské úpravy - strojně dopravní vzdálenost do 5000 m</t>
  </si>
  <si>
    <t>-1579974540</t>
  </si>
  <si>
    <t>Specifikace rostlin</t>
  </si>
  <si>
    <t>24</t>
  </si>
  <si>
    <t>T1.1</t>
  </si>
  <si>
    <t>Calamagrostis × acutiflora ´Overdam´, C1</t>
  </si>
  <si>
    <t>256</t>
  </si>
  <si>
    <t>64</t>
  </si>
  <si>
    <t>-1238417973</t>
  </si>
  <si>
    <t>25</t>
  </si>
  <si>
    <t>T1.2</t>
  </si>
  <si>
    <t>Calamagrostis brachytricham, C1</t>
  </si>
  <si>
    <t>-319560874</t>
  </si>
  <si>
    <t>26</t>
  </si>
  <si>
    <t>T1.3</t>
  </si>
  <si>
    <t>Achillea ´Moonshine´ (alt.: Achillea ´Schwellenburg´) , K9</t>
  </si>
  <si>
    <t>789838326</t>
  </si>
  <si>
    <t>27</t>
  </si>
  <si>
    <t>T1.4</t>
  </si>
  <si>
    <t>Aster x frikartii ´Mönch´, K9</t>
  </si>
  <si>
    <t>-1830163877</t>
  </si>
  <si>
    <t>28</t>
  </si>
  <si>
    <t>T1.5</t>
  </si>
  <si>
    <t>Aster novae-angliae ´Purple Dome´, K9</t>
  </si>
  <si>
    <t>-392618189</t>
  </si>
  <si>
    <t>29</t>
  </si>
  <si>
    <t>T1.6</t>
  </si>
  <si>
    <t>Calamintha nepeta ´Triumphator´, K9</t>
  </si>
  <si>
    <t>1255816190</t>
  </si>
  <si>
    <t>30</t>
  </si>
  <si>
    <t>T1.7</t>
  </si>
  <si>
    <t>Echinacea purpurea ´Alba´, K9</t>
  </si>
  <si>
    <t>785997617</t>
  </si>
  <si>
    <t>31</t>
  </si>
  <si>
    <t>T1.8</t>
  </si>
  <si>
    <t>Papaver orientale ´Arvide´, K9</t>
  </si>
  <si>
    <t>-1661516300</t>
  </si>
  <si>
    <t>32</t>
  </si>
  <si>
    <t>T1.9</t>
  </si>
  <si>
    <t>Salvia nemorosa ´Mainacht´, K9</t>
  </si>
  <si>
    <t>1955283640</t>
  </si>
  <si>
    <t>33</t>
  </si>
  <si>
    <t>T1.10</t>
  </si>
  <si>
    <t>Salvia officinalis ´Purpurascens´, K9</t>
  </si>
  <si>
    <t>812312072</t>
  </si>
  <si>
    <t>34</t>
  </si>
  <si>
    <t>T1.11</t>
  </si>
  <si>
    <t>Anaphalis triplinervis ´Silberregen´(alt. A. t. ´Sommerschnee´), K9</t>
  </si>
  <si>
    <t>1833881738</t>
  </si>
  <si>
    <t>35</t>
  </si>
  <si>
    <t>T1.12</t>
  </si>
  <si>
    <t>Sedum ´Herbstfreude´, K9</t>
  </si>
  <si>
    <t>178344874</t>
  </si>
  <si>
    <t>36</t>
  </si>
  <si>
    <t>T1.13</t>
  </si>
  <si>
    <t>Euphorbia cyparissias ´Fens Ruby´(alt.: E. c. ´Clarice Howard´) , K9</t>
  </si>
  <si>
    <t>-138091836</t>
  </si>
  <si>
    <t>37</t>
  </si>
  <si>
    <t>T1.14</t>
  </si>
  <si>
    <t>Gypsophila ´Rosenschleier´, K9</t>
  </si>
  <si>
    <t>206816258</t>
  </si>
  <si>
    <t>38</t>
  </si>
  <si>
    <t>T1.15</t>
  </si>
  <si>
    <t>Centranthus ruber ´Coccineus´, K9</t>
  </si>
  <si>
    <t>-1685576513</t>
  </si>
  <si>
    <t>39</t>
  </si>
  <si>
    <t>T1.16</t>
  </si>
  <si>
    <t>Linaria purpurea (alt.: Catananche caerulea), K9</t>
  </si>
  <si>
    <t>-589748152</t>
  </si>
  <si>
    <t>40</t>
  </si>
  <si>
    <t>C1.1</t>
  </si>
  <si>
    <t>Allium aflatunense´Purple Sensation´</t>
  </si>
  <si>
    <t>-1192464027</t>
  </si>
  <si>
    <t>41</t>
  </si>
  <si>
    <t>C1.2</t>
  </si>
  <si>
    <t>Crocus tommasinianus ´Barrs´ Purple´</t>
  </si>
  <si>
    <t>1781134200</t>
  </si>
  <si>
    <t>42</t>
  </si>
  <si>
    <t>C1.3</t>
  </si>
  <si>
    <t>Crocus chrysanthus´Goldilock´</t>
  </si>
  <si>
    <t>-206223874</t>
  </si>
  <si>
    <t>43</t>
  </si>
  <si>
    <t>C1.4</t>
  </si>
  <si>
    <t>Tulipa tarda</t>
  </si>
  <si>
    <t>936324552</t>
  </si>
  <si>
    <t>44</t>
  </si>
  <si>
    <t>C1.5</t>
  </si>
  <si>
    <t>Muscari armeniacum ´Christmas Pearl´</t>
  </si>
  <si>
    <t>-577942086</t>
  </si>
  <si>
    <t>45</t>
  </si>
  <si>
    <t>C1.6</t>
  </si>
  <si>
    <t>Tulipa praestans´Fusilier´</t>
  </si>
  <si>
    <t>1268501127</t>
  </si>
  <si>
    <t>46</t>
  </si>
  <si>
    <t>T2.1</t>
  </si>
  <si>
    <t>Calamagrostis brachytricha, C1</t>
  </si>
  <si>
    <t>114966779</t>
  </si>
  <si>
    <t>47</t>
  </si>
  <si>
    <t>T2.2</t>
  </si>
  <si>
    <t>Eremurus stenophyllus, C1</t>
  </si>
  <si>
    <t>1277997930</t>
  </si>
  <si>
    <t>48</t>
  </si>
  <si>
    <t>T2.3</t>
  </si>
  <si>
    <t>Kniphofia foliosa, C1</t>
  </si>
  <si>
    <t>-1865076364</t>
  </si>
  <si>
    <t>49</t>
  </si>
  <si>
    <t>T2.4</t>
  </si>
  <si>
    <t>Panicum virgatum ´Shenandoah´, C1</t>
  </si>
  <si>
    <t>-1287575673</t>
  </si>
  <si>
    <t>50</t>
  </si>
  <si>
    <t>T2.5</t>
  </si>
  <si>
    <t>Artemisia ludoviciana ´Silver Queen´, K9</t>
  </si>
  <si>
    <t>1531859377</t>
  </si>
  <si>
    <t>51</t>
  </si>
  <si>
    <t>T2.6</t>
  </si>
  <si>
    <t>Aster dumosus ´Silberteppich´, K9</t>
  </si>
  <si>
    <t>129296626</t>
  </si>
  <si>
    <t>52</t>
  </si>
  <si>
    <t>T2.7</t>
  </si>
  <si>
    <t>Aster linosyris , K9</t>
  </si>
  <si>
    <t>2088347540</t>
  </si>
  <si>
    <t>53</t>
  </si>
  <si>
    <t>T2.8</t>
  </si>
  <si>
    <t>Echinacea purpurea ´Magnus´, K9</t>
  </si>
  <si>
    <t>208694696</t>
  </si>
  <si>
    <t>54</t>
  </si>
  <si>
    <t>T2.9</t>
  </si>
  <si>
    <t>Linum narbonense , K9</t>
  </si>
  <si>
    <t>-1385342668</t>
  </si>
  <si>
    <t>55</t>
  </si>
  <si>
    <t>T2.10</t>
  </si>
  <si>
    <t>Platycodon grandiflorus  ´Mariesii´, K9</t>
  </si>
  <si>
    <t>1900266369</t>
  </si>
  <si>
    <t>56</t>
  </si>
  <si>
    <t>T2.11</t>
  </si>
  <si>
    <t>Pulsatilla vulgaris ´Blau Glocke´, K9</t>
  </si>
  <si>
    <t>126720692</t>
  </si>
  <si>
    <t>57</t>
  </si>
  <si>
    <t>T2.12</t>
  </si>
  <si>
    <t>Rudbeckia fulgida ´Goldsturm´, K9</t>
  </si>
  <si>
    <t>-911235147</t>
  </si>
  <si>
    <t>58</t>
  </si>
  <si>
    <t>T2.13</t>
  </si>
  <si>
    <t>Salvia nemorosa ´Viola Klose´, K9</t>
  </si>
  <si>
    <t>-2050083933</t>
  </si>
  <si>
    <t>59</t>
  </si>
  <si>
    <t>T2.14</t>
  </si>
  <si>
    <t>Veronica austriaca ´Kanllblau´, K9</t>
  </si>
  <si>
    <t>-1657764601</t>
  </si>
  <si>
    <t>60</t>
  </si>
  <si>
    <t>T2.15</t>
  </si>
  <si>
    <t>Sedum telephium ´Matrona´, K9</t>
  </si>
  <si>
    <t>1625592956</t>
  </si>
  <si>
    <t>61</t>
  </si>
  <si>
    <t>T2.16</t>
  </si>
  <si>
    <t>Anemone sylvestris , K9</t>
  </si>
  <si>
    <t>888859090</t>
  </si>
  <si>
    <t>62</t>
  </si>
  <si>
    <t>T2.17</t>
  </si>
  <si>
    <t>Dianthus deltoides , K9</t>
  </si>
  <si>
    <t>600210757</t>
  </si>
  <si>
    <t>63</t>
  </si>
  <si>
    <t>T2.18</t>
  </si>
  <si>
    <t>Nepeta racemosa´Superba´, K9</t>
  </si>
  <si>
    <t>1692105626</t>
  </si>
  <si>
    <t>T2.19</t>
  </si>
  <si>
    <t>Potentilla tabernaemontani (syn. P. verna), K9</t>
  </si>
  <si>
    <t>-279083778</t>
  </si>
  <si>
    <t>65</t>
  </si>
  <si>
    <t>T2.20</t>
  </si>
  <si>
    <t>Prunella grandiflora, K9</t>
  </si>
  <si>
    <t>2029663622</t>
  </si>
  <si>
    <t>66</t>
  </si>
  <si>
    <t>T2.21</t>
  </si>
  <si>
    <t>Penstemon barbatus, K9</t>
  </si>
  <si>
    <t>991299196</t>
  </si>
  <si>
    <t>67</t>
  </si>
  <si>
    <t>T2.22</t>
  </si>
  <si>
    <t>Verbena bonariensis, K9</t>
  </si>
  <si>
    <t>-823859488</t>
  </si>
  <si>
    <t>68</t>
  </si>
  <si>
    <t>C2.1</t>
  </si>
  <si>
    <t>Allium aflatunense ´Purple Sensation´</t>
  </si>
  <si>
    <t>-1814561622</t>
  </si>
  <si>
    <t>69</t>
  </si>
  <si>
    <t>C2.2</t>
  </si>
  <si>
    <t>Allium sphaerocephalon</t>
  </si>
  <si>
    <t>-1339768666</t>
  </si>
  <si>
    <t>70</t>
  </si>
  <si>
    <t>C2.3</t>
  </si>
  <si>
    <t>Crocus tommasinianus´Ruby Giant´</t>
  </si>
  <si>
    <t>178200698</t>
  </si>
  <si>
    <t>71</t>
  </si>
  <si>
    <t>C2.4</t>
  </si>
  <si>
    <t>Gladiolus byzantinus</t>
  </si>
  <si>
    <t>-2080161392</t>
  </si>
  <si>
    <t>72</t>
  </si>
  <si>
    <t>C2.5</t>
  </si>
  <si>
    <t>Muscari armeniacum</t>
  </si>
  <si>
    <t>-970054785</t>
  </si>
  <si>
    <t>73</t>
  </si>
  <si>
    <t>C2.6</t>
  </si>
  <si>
    <t>Tulipa batalinii ´Bright Gem´</t>
  </si>
  <si>
    <t>-1108769442</t>
  </si>
  <si>
    <t>74</t>
  </si>
  <si>
    <t>C2.7</t>
  </si>
  <si>
    <t>Tulipa praestans´Unicum´</t>
  </si>
  <si>
    <t>-1433623622</t>
  </si>
  <si>
    <t>02 - Výsadba stromů</t>
  </si>
  <si>
    <t>2025669344</t>
  </si>
  <si>
    <t>23*0,5 " odvoz zeminy na skládku (výměna půdy)</t>
  </si>
  <si>
    <t>-561814070</t>
  </si>
  <si>
    <t>11,5*1,8 'Přepočtené koeficientem množství</t>
  </si>
  <si>
    <t>183101221</t>
  </si>
  <si>
    <t>Hloubení jamek pro vysazování rostlin v zemině tř.1 až 4 s výměnou půdy z 50% v rovině nebo na svahu do 1:5, objemu přes 0,40 do 1,00 m3</t>
  </si>
  <si>
    <t>541390223</t>
  </si>
  <si>
    <t>1832502615</t>
  </si>
  <si>
    <t>23*0,5 'Přepočtené koeficientem množství</t>
  </si>
  <si>
    <t>184102116</t>
  </si>
  <si>
    <t>Výsadba dřeviny s balem do předem vyhloubené jamky se zalitím  v rovině nebo na svahu do 1:5, při průměru balu přes 600 do 800 mm</t>
  </si>
  <si>
    <t>-1215557640</t>
  </si>
  <si>
    <t>184215112</t>
  </si>
  <si>
    <t>Ukotvení dřeviny kůly jedním kůlem, délky přes 1 do 2 m</t>
  </si>
  <si>
    <t>-1477869483</t>
  </si>
  <si>
    <t>Poznámka k položce:_x000D_
vícekmenné formy stromů</t>
  </si>
  <si>
    <t>60591253R</t>
  </si>
  <si>
    <t>kůl vyvazovací dřevěný impregnovaný D 8cm dl 2m</t>
  </si>
  <si>
    <t>-52206690</t>
  </si>
  <si>
    <t>184215133</t>
  </si>
  <si>
    <t>Ukotvení dřeviny kůly třemi kůly, délky přes 2 do 3 m</t>
  </si>
  <si>
    <t>-1144091406</t>
  </si>
  <si>
    <t xml:space="preserve">Poznámka k položce:_x000D_
vysokokmeny_x000D_
</t>
  </si>
  <si>
    <t>60591255R</t>
  </si>
  <si>
    <t>kůl vyvazovací dřevěný impregnovaný D 8cm dl 2,5m</t>
  </si>
  <si>
    <t>1772835662</t>
  </si>
  <si>
    <t>M1</t>
  </si>
  <si>
    <t>vyvazovací příčky, půl kůlu pr. 7 cm, d 60 cm</t>
  </si>
  <si>
    <t>1709198081</t>
  </si>
  <si>
    <t>17*3 'Přepočtené koeficientem množství</t>
  </si>
  <si>
    <t>M2</t>
  </si>
  <si>
    <t>úvazek pro kotvení -  popruh, š. 3 cm</t>
  </si>
  <si>
    <t>m</t>
  </si>
  <si>
    <t>-242298213</t>
  </si>
  <si>
    <t>17*1,5 " stromy kotvené 3 kůly</t>
  </si>
  <si>
    <t>6*1 "vícekmeny, kotvené 1 kůlem</t>
  </si>
  <si>
    <t>184215412</t>
  </si>
  <si>
    <t>Zhotovení závlahové mísy u solitérních dřevin v rovině nebo na svahu do 1:5, o průměru mísy přes 0,5 do 1 m</t>
  </si>
  <si>
    <t>840956110</t>
  </si>
  <si>
    <t>184801121</t>
  </si>
  <si>
    <t>Ošetření vysazených dřevin  solitérních v rovině nebo na svahu do 1:5</t>
  </si>
  <si>
    <t>-1100481443</t>
  </si>
  <si>
    <t>185802114</t>
  </si>
  <si>
    <t>Hnojení půdy nebo trávníku  v rovině nebo na svahu do 1:5 umělým hnojivem s rozdělením k jednotlivým rostlinám</t>
  </si>
  <si>
    <t>-603720610</t>
  </si>
  <si>
    <t>23*30/1000000 " 3 tablety á 10 g/strom</t>
  </si>
  <si>
    <t>M3</t>
  </si>
  <si>
    <t>Silva mix forte - umělé hnojivo</t>
  </si>
  <si>
    <t>-152095575</t>
  </si>
  <si>
    <t>23*0,03 "3 tablety/ strom</t>
  </si>
  <si>
    <t>185804311</t>
  </si>
  <si>
    <t>Zalití rostlin vodou plochy záhonů jednotlivě do 20 m2</t>
  </si>
  <si>
    <t>545089295</t>
  </si>
  <si>
    <t>23*0,1 "100 l vody/strom</t>
  </si>
  <si>
    <t>Ochranný nátěr kmene</t>
  </si>
  <si>
    <t>-2080953726</t>
  </si>
  <si>
    <t>Poznámka k položce:_x000D_
850 g/m2</t>
  </si>
  <si>
    <t>0,352 * 17*0,85 " obv. kmene 14/16</t>
  </si>
  <si>
    <t>1061997514</t>
  </si>
  <si>
    <t>Poznámka k položce:_x000D_
rostlinný materiál, substrát, kůly, hnojivo</t>
  </si>
  <si>
    <t>R4</t>
  </si>
  <si>
    <t>Vytýčení - umístění stromů</t>
  </si>
  <si>
    <t>1913433958</t>
  </si>
  <si>
    <t>-1872949774</t>
  </si>
  <si>
    <t>S1</t>
  </si>
  <si>
    <t>Aesculus hippocastanum, 14/16</t>
  </si>
  <si>
    <t>-1362014901</t>
  </si>
  <si>
    <t>S2</t>
  </si>
  <si>
    <t>Malus ´Madonna´, 14/16</t>
  </si>
  <si>
    <t>-1084697534</t>
  </si>
  <si>
    <t>S3</t>
  </si>
  <si>
    <t>Gleditsia triacanthos f. inermis, 14/16</t>
  </si>
  <si>
    <t>-1307957661</t>
  </si>
  <si>
    <t>S4</t>
  </si>
  <si>
    <t>Acer platanoides ´Deborah´, 14/16</t>
  </si>
  <si>
    <t>128508574</t>
  </si>
  <si>
    <t>S5</t>
  </si>
  <si>
    <t>Aesculus x carnea ´Briotii´, 14/16</t>
  </si>
  <si>
    <t>-1871659232</t>
  </si>
  <si>
    <t>S6</t>
  </si>
  <si>
    <t>Amelanchier lamarckii, vck. 200-225</t>
  </si>
  <si>
    <t>1239978611</t>
  </si>
  <si>
    <t>S7</t>
  </si>
  <si>
    <t>Betula pendula ´Laciniata´, 12/14</t>
  </si>
  <si>
    <t>-1985078577</t>
  </si>
  <si>
    <t>03 - Mobiliář, dlažba</t>
  </si>
  <si>
    <t xml:space="preserve">    5 - Komunikace pozemní</t>
  </si>
  <si>
    <t xml:space="preserve">    03 - Mobiliář</t>
  </si>
  <si>
    <t>1157515628</t>
  </si>
  <si>
    <t>1,4*18,8*0,32 "šlapáky 120 x 40 x 12 cm, celková délka 18,8 m</t>
  </si>
  <si>
    <t>1*6,7*0,32 "šlapáky 80 x 40 x 12 cm, celková délka 6,7 m</t>
  </si>
  <si>
    <t>1,2*1,2*0,32*6 " dlažba 100 x 100 x 12 cm; 6 ks</t>
  </si>
  <si>
    <t>1,4*1,8*0,35 "schody 120 x 40 x 15 cm, délka 1,8 m</t>
  </si>
  <si>
    <t>162551108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</si>
  <si>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</si>
  <si>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-286717739</t>
  </si>
  <si>
    <t>975456346</t>
  </si>
  <si>
    <t>Poznámka k položce:_x000D_
pískovna Skviřín</t>
  </si>
  <si>
    <t>181311103</t>
  </si>
  <si>
    <t>Rozprostření a urovnání ornice v rovině nebo ve svahu sklonu do 1:5 ručně při souvislé ploše, tl. vrstvy do 200 mm</t>
  </si>
  <si>
    <t>424872910</t>
  </si>
  <si>
    <t>(0,2*1,2)*32 " doplnění substrátu mezi šlapáky</t>
  </si>
  <si>
    <t>-1104383264</t>
  </si>
  <si>
    <t>0,2*1,2*32" doplnění substrátu mezi šlapáky</t>
  </si>
  <si>
    <t>181951112</t>
  </si>
  <si>
    <t>Úprava pláně vyrovnáním výškových rozdílů strojně v hornině třídy těžitelnosti I, skupiny 1 až 3 se zhutněním</t>
  </si>
  <si>
    <t>-846328952</t>
  </si>
  <si>
    <t>1,4*18,8 "šlapáky 120 x 40 x12 cm</t>
  </si>
  <si>
    <t>1*6,7 "šlapáky 80 x 40 x12 cm</t>
  </si>
  <si>
    <t>1,2*1,2*6 "dlaždice 100 x 100 x12 cm, 6 ks</t>
  </si>
  <si>
    <t>1,4*1,8 "schody 120 x 40 x15 cm</t>
  </si>
  <si>
    <t>R9</t>
  </si>
  <si>
    <t>Dopravné náklady - dlažba, mobiliář</t>
  </si>
  <si>
    <t>1287675553</t>
  </si>
  <si>
    <t>R13</t>
  </si>
  <si>
    <t>Vytýčení -  technické prvky</t>
  </si>
  <si>
    <t>-1599131714</t>
  </si>
  <si>
    <t>Komunikace pozemní</t>
  </si>
  <si>
    <t>564811111</t>
  </si>
  <si>
    <t>Podklad ze štěrkodrti ŠD  s rozprostřením a zhutněním, po zhutnění tl. 50 mm</t>
  </si>
  <si>
    <t>-36906655</t>
  </si>
  <si>
    <t>Poznámka k položce:_x000D_
ŠD fr. 2/5</t>
  </si>
  <si>
    <t>564851111</t>
  </si>
  <si>
    <t>Podklad ze štěrkodrti ŠD  s rozprostřením a zhutněním, po zhutnění tl. 150 mm</t>
  </si>
  <si>
    <t>-1363059031</t>
  </si>
  <si>
    <t>Betonová dlažba 120 x 40 x 12 cm, ferro šedá uni</t>
  </si>
  <si>
    <t>721760447</t>
  </si>
  <si>
    <t>1,2*0,4*32 "31 ks; 1 ks rezerva</t>
  </si>
  <si>
    <t>Betonová dlažba 80 x 40 x 12 cm, ferro šedá uni</t>
  </si>
  <si>
    <t>1545451911</t>
  </si>
  <si>
    <t>0,8*0,4*15 " 13 ks; 2 ks rezerva</t>
  </si>
  <si>
    <t>R5</t>
  </si>
  <si>
    <t>Betonová dlažba 100 x 100 x 12 cm, ferro šedá uni</t>
  </si>
  <si>
    <t>836231321</t>
  </si>
  <si>
    <t>1*1*6 "6 ks</t>
  </si>
  <si>
    <t>R3</t>
  </si>
  <si>
    <t>Plný schod 120 x 40 x 15 cm, ferro šedá uni</t>
  </si>
  <si>
    <t>-1551878537</t>
  </si>
  <si>
    <t>R11</t>
  </si>
  <si>
    <t>Dopravné náklady - dlažba</t>
  </si>
  <si>
    <t>-1980488850</t>
  </si>
  <si>
    <t>R12</t>
  </si>
  <si>
    <t>Ostatní náklady - dlažba, europalety</t>
  </si>
  <si>
    <t>626883242</t>
  </si>
  <si>
    <t xml:space="preserve">Kladení šlapáků a schodů na předem připravené lože </t>
  </si>
  <si>
    <t>338760100</t>
  </si>
  <si>
    <t>31 "dlažba 120 x 40 x 12 cm</t>
  </si>
  <si>
    <t>13 "dlažba 80 x 40 x12 cm</t>
  </si>
  <si>
    <t>6 "dlažba 80 x 80 x 12 cm</t>
  </si>
  <si>
    <t>5 "schod 120 x 40 x15 cm</t>
  </si>
  <si>
    <t>Mobiliář</t>
  </si>
  <si>
    <t>R7</t>
  </si>
  <si>
    <t>Lavička - jednožidle, betonová</t>
  </si>
  <si>
    <t>1372078947</t>
  </si>
  <si>
    <t>R6</t>
  </si>
  <si>
    <t>Parková lavička 180 cm, betonová</t>
  </si>
  <si>
    <t>-302282456</t>
  </si>
  <si>
    <t>R8</t>
  </si>
  <si>
    <t>Odpadkový koš</t>
  </si>
  <si>
    <t>847322906</t>
  </si>
  <si>
    <t>R10</t>
  </si>
  <si>
    <t>Dopravné náklady - mobliář</t>
  </si>
  <si>
    <t>2079418558</t>
  </si>
  <si>
    <t>Montáž mobiliáře - chemickou kotvou do betonového podkladu</t>
  </si>
  <si>
    <t>-1815419008</t>
  </si>
  <si>
    <t>3 "parková lavička</t>
  </si>
  <si>
    <t>6" jednožidle</t>
  </si>
  <si>
    <t>1 "odpadkový koš</t>
  </si>
  <si>
    <t>998223011</t>
  </si>
  <si>
    <t>Přesun hmot pro pozemní komunikace s krytem dlážděným  dopravní vzdálenost do 200 m jakékoliv délky objektu</t>
  </si>
  <si>
    <t>1795635344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</si>
</sst>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1" fillId="0" borderId="12" xfId="0" applyNumberFormat="1" applyFont="1" applyBorder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4" fontId="22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opLeftCell="A85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1:74" s="1" customFormat="1" ht="36.950000000000003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S2" s="16" t="s">
        <v>7</v>
      </c>
      <c r="BT2" s="16" t="s">
        <v>8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1:74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1:74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9" t="s">
        <v>15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1"/>
      <c r="AQ5" s="21"/>
      <c r="AR5" s="19"/>
      <c r="BG5" s="266" t="s">
        <v>16</v>
      </c>
      <c r="BS5" s="16" t="s">
        <v>7</v>
      </c>
    </row>
    <row r="6" spans="1:74" s="1" customFormat="1" ht="36.950000000000003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71" t="s">
        <v>18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1"/>
      <c r="AQ6" s="21"/>
      <c r="AR6" s="19"/>
      <c r="BG6" s="267"/>
      <c r="BS6" s="16" t="s">
        <v>7</v>
      </c>
    </row>
    <row r="7" spans="1:74" s="1" customFormat="1" ht="12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</v>
      </c>
      <c r="AO7" s="21"/>
      <c r="AP7" s="21"/>
      <c r="AQ7" s="21"/>
      <c r="AR7" s="19"/>
      <c r="BG7" s="267"/>
      <c r="BS7" s="16" t="s">
        <v>7</v>
      </c>
    </row>
    <row r="8" spans="1:74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G8" s="267"/>
      <c r="BS8" s="16" t="s">
        <v>7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267"/>
      <c r="BS9" s="16" t="s">
        <v>7</v>
      </c>
    </row>
    <row r="10" spans="1:74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</v>
      </c>
      <c r="AO10" s="21"/>
      <c r="AP10" s="21"/>
      <c r="AQ10" s="21"/>
      <c r="AR10" s="19"/>
      <c r="BG10" s="267"/>
      <c r="BS10" s="16" t="s">
        <v>7</v>
      </c>
    </row>
    <row r="11" spans="1:74" s="1" customFormat="1" ht="18.399999999999999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G11" s="267"/>
      <c r="BS11" s="16" t="s">
        <v>7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267"/>
      <c r="BS12" s="16" t="s">
        <v>7</v>
      </c>
    </row>
    <row r="13" spans="1:74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G13" s="267"/>
      <c r="BS13" s="16" t="s">
        <v>7</v>
      </c>
    </row>
    <row r="14" spans="1:74" ht="12.75">
      <c r="B14" s="20"/>
      <c r="C14" s="21"/>
      <c r="D14" s="21"/>
      <c r="E14" s="272" t="s">
        <v>30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G14" s="267"/>
      <c r="BS14" s="16" t="s">
        <v>7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267"/>
      <c r="BS15" s="16" t="s">
        <v>4</v>
      </c>
    </row>
    <row r="16" spans="1:74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</v>
      </c>
      <c r="AO16" s="21"/>
      <c r="AP16" s="21"/>
      <c r="AQ16" s="21"/>
      <c r="AR16" s="19"/>
      <c r="BG16" s="267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G17" s="267"/>
      <c r="BS17" s="16" t="s">
        <v>5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267"/>
      <c r="BS18" s="16" t="s">
        <v>7</v>
      </c>
    </row>
    <row r="19" spans="1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</v>
      </c>
      <c r="AO19" s="21"/>
      <c r="AP19" s="21"/>
      <c r="AQ19" s="21"/>
      <c r="AR19" s="19"/>
      <c r="BG19" s="267"/>
      <c r="BS19" s="16" t="s">
        <v>7</v>
      </c>
    </row>
    <row r="20" spans="1:71" s="1" customFormat="1" ht="18.399999999999999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G20" s="267"/>
      <c r="BS20" s="16" t="s">
        <v>4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267"/>
    </row>
    <row r="22" spans="1:71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267"/>
    </row>
    <row r="23" spans="1:71" s="1" customFormat="1" ht="16.5" customHeight="1">
      <c r="B23" s="20"/>
      <c r="C23" s="21"/>
      <c r="D23" s="21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1"/>
      <c r="AP23" s="21"/>
      <c r="AQ23" s="21"/>
      <c r="AR23" s="19"/>
      <c r="BG23" s="267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267"/>
    </row>
    <row r="25" spans="1:71" s="1" customFormat="1" ht="6.9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1"/>
      <c r="AR25" s="19"/>
      <c r="BG25" s="267"/>
    </row>
    <row r="26" spans="1:71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5">
        <f>ROUND(AG94,2)</f>
        <v>0</v>
      </c>
      <c r="AL26" s="276"/>
      <c r="AM26" s="276"/>
      <c r="AN26" s="276"/>
      <c r="AO26" s="276"/>
      <c r="AP26" s="34"/>
      <c r="AQ26" s="34"/>
      <c r="AR26" s="37"/>
      <c r="BG26" s="267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67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7" t="s">
        <v>36</v>
      </c>
      <c r="M28" s="277"/>
      <c r="N28" s="277"/>
      <c r="O28" s="277"/>
      <c r="P28" s="277"/>
      <c r="Q28" s="34"/>
      <c r="R28" s="34"/>
      <c r="S28" s="34"/>
      <c r="T28" s="34"/>
      <c r="U28" s="34"/>
      <c r="V28" s="34"/>
      <c r="W28" s="277" t="s">
        <v>37</v>
      </c>
      <c r="X28" s="277"/>
      <c r="Y28" s="277"/>
      <c r="Z28" s="277"/>
      <c r="AA28" s="277"/>
      <c r="AB28" s="277"/>
      <c r="AC28" s="277"/>
      <c r="AD28" s="277"/>
      <c r="AE28" s="277"/>
      <c r="AF28" s="34"/>
      <c r="AG28" s="34"/>
      <c r="AH28" s="34"/>
      <c r="AI28" s="34"/>
      <c r="AJ28" s="34"/>
      <c r="AK28" s="277" t="s">
        <v>38</v>
      </c>
      <c r="AL28" s="277"/>
      <c r="AM28" s="277"/>
      <c r="AN28" s="277"/>
      <c r="AO28" s="277"/>
      <c r="AP28" s="34"/>
      <c r="AQ28" s="34"/>
      <c r="AR28" s="37"/>
      <c r="BG28" s="267"/>
    </row>
    <row r="29" spans="1:71" s="3" customFormat="1" ht="14.45" customHeight="1">
      <c r="B29" s="38"/>
      <c r="C29" s="39"/>
      <c r="D29" s="28" t="s">
        <v>39</v>
      </c>
      <c r="E29" s="39"/>
      <c r="F29" s="28" t="s">
        <v>40</v>
      </c>
      <c r="G29" s="39"/>
      <c r="H29" s="39"/>
      <c r="I29" s="39"/>
      <c r="J29" s="39"/>
      <c r="K29" s="39"/>
      <c r="L29" s="280">
        <v>0.21</v>
      </c>
      <c r="M29" s="279"/>
      <c r="N29" s="279"/>
      <c r="O29" s="279"/>
      <c r="P29" s="279"/>
      <c r="Q29" s="39"/>
      <c r="R29" s="39"/>
      <c r="S29" s="39"/>
      <c r="T29" s="39"/>
      <c r="U29" s="39"/>
      <c r="V29" s="39"/>
      <c r="W29" s="278">
        <f>ROUND(BB94, 2)</f>
        <v>0</v>
      </c>
      <c r="X29" s="279"/>
      <c r="Y29" s="279"/>
      <c r="Z29" s="279"/>
      <c r="AA29" s="279"/>
      <c r="AB29" s="279"/>
      <c r="AC29" s="279"/>
      <c r="AD29" s="279"/>
      <c r="AE29" s="279"/>
      <c r="AF29" s="39"/>
      <c r="AG29" s="39"/>
      <c r="AH29" s="39"/>
      <c r="AI29" s="39"/>
      <c r="AJ29" s="39"/>
      <c r="AK29" s="278">
        <f>ROUND(AX94, 2)</f>
        <v>0</v>
      </c>
      <c r="AL29" s="279"/>
      <c r="AM29" s="279"/>
      <c r="AN29" s="279"/>
      <c r="AO29" s="279"/>
      <c r="AP29" s="39"/>
      <c r="AQ29" s="39"/>
      <c r="AR29" s="40"/>
      <c r="BG29" s="268"/>
    </row>
    <row r="30" spans="1:71" s="3" customFormat="1" ht="14.45" customHeight="1">
      <c r="B30" s="38"/>
      <c r="C30" s="39"/>
      <c r="D30" s="39"/>
      <c r="E30" s="39"/>
      <c r="F30" s="28" t="s">
        <v>41</v>
      </c>
      <c r="G30" s="39"/>
      <c r="H30" s="39"/>
      <c r="I30" s="39"/>
      <c r="J30" s="39"/>
      <c r="K30" s="39"/>
      <c r="L30" s="280">
        <v>0.15</v>
      </c>
      <c r="M30" s="279"/>
      <c r="N30" s="279"/>
      <c r="O30" s="279"/>
      <c r="P30" s="279"/>
      <c r="Q30" s="39"/>
      <c r="R30" s="39"/>
      <c r="S30" s="39"/>
      <c r="T30" s="39"/>
      <c r="U30" s="39"/>
      <c r="V30" s="39"/>
      <c r="W30" s="278">
        <f>ROUND(BC94, 2)</f>
        <v>0</v>
      </c>
      <c r="X30" s="279"/>
      <c r="Y30" s="279"/>
      <c r="Z30" s="279"/>
      <c r="AA30" s="279"/>
      <c r="AB30" s="279"/>
      <c r="AC30" s="279"/>
      <c r="AD30" s="279"/>
      <c r="AE30" s="279"/>
      <c r="AF30" s="39"/>
      <c r="AG30" s="39"/>
      <c r="AH30" s="39"/>
      <c r="AI30" s="39"/>
      <c r="AJ30" s="39"/>
      <c r="AK30" s="278">
        <f>ROUND(AY94, 2)</f>
        <v>0</v>
      </c>
      <c r="AL30" s="279"/>
      <c r="AM30" s="279"/>
      <c r="AN30" s="279"/>
      <c r="AO30" s="279"/>
      <c r="AP30" s="39"/>
      <c r="AQ30" s="39"/>
      <c r="AR30" s="40"/>
      <c r="BG30" s="268"/>
    </row>
    <row r="31" spans="1:71" s="3" customFormat="1" ht="14.45" hidden="1" customHeight="1">
      <c r="B31" s="38"/>
      <c r="C31" s="39"/>
      <c r="D31" s="39"/>
      <c r="E31" s="39"/>
      <c r="F31" s="28" t="s">
        <v>42</v>
      </c>
      <c r="G31" s="39"/>
      <c r="H31" s="39"/>
      <c r="I31" s="39"/>
      <c r="J31" s="39"/>
      <c r="K31" s="39"/>
      <c r="L31" s="280">
        <v>0.21</v>
      </c>
      <c r="M31" s="279"/>
      <c r="N31" s="279"/>
      <c r="O31" s="279"/>
      <c r="P31" s="279"/>
      <c r="Q31" s="39"/>
      <c r="R31" s="39"/>
      <c r="S31" s="39"/>
      <c r="T31" s="39"/>
      <c r="U31" s="39"/>
      <c r="V31" s="39"/>
      <c r="W31" s="278">
        <f>ROUND(BD94, 2)</f>
        <v>0</v>
      </c>
      <c r="X31" s="279"/>
      <c r="Y31" s="279"/>
      <c r="Z31" s="279"/>
      <c r="AA31" s="279"/>
      <c r="AB31" s="279"/>
      <c r="AC31" s="279"/>
      <c r="AD31" s="279"/>
      <c r="AE31" s="279"/>
      <c r="AF31" s="39"/>
      <c r="AG31" s="39"/>
      <c r="AH31" s="39"/>
      <c r="AI31" s="39"/>
      <c r="AJ31" s="39"/>
      <c r="AK31" s="278">
        <v>0</v>
      </c>
      <c r="AL31" s="279"/>
      <c r="AM31" s="279"/>
      <c r="AN31" s="279"/>
      <c r="AO31" s="279"/>
      <c r="AP31" s="39"/>
      <c r="AQ31" s="39"/>
      <c r="AR31" s="40"/>
      <c r="BG31" s="268"/>
    </row>
    <row r="32" spans="1:71" s="3" customFormat="1" ht="14.45" hidden="1" customHeight="1">
      <c r="B32" s="38"/>
      <c r="C32" s="39"/>
      <c r="D32" s="39"/>
      <c r="E32" s="39"/>
      <c r="F32" s="28" t="s">
        <v>43</v>
      </c>
      <c r="G32" s="39"/>
      <c r="H32" s="39"/>
      <c r="I32" s="39"/>
      <c r="J32" s="39"/>
      <c r="K32" s="39"/>
      <c r="L32" s="280">
        <v>0.15</v>
      </c>
      <c r="M32" s="279"/>
      <c r="N32" s="279"/>
      <c r="O32" s="279"/>
      <c r="P32" s="279"/>
      <c r="Q32" s="39"/>
      <c r="R32" s="39"/>
      <c r="S32" s="39"/>
      <c r="T32" s="39"/>
      <c r="U32" s="39"/>
      <c r="V32" s="39"/>
      <c r="W32" s="278">
        <f>ROUND(BE94, 2)</f>
        <v>0</v>
      </c>
      <c r="X32" s="279"/>
      <c r="Y32" s="279"/>
      <c r="Z32" s="279"/>
      <c r="AA32" s="279"/>
      <c r="AB32" s="279"/>
      <c r="AC32" s="279"/>
      <c r="AD32" s="279"/>
      <c r="AE32" s="279"/>
      <c r="AF32" s="39"/>
      <c r="AG32" s="39"/>
      <c r="AH32" s="39"/>
      <c r="AI32" s="39"/>
      <c r="AJ32" s="39"/>
      <c r="AK32" s="278">
        <v>0</v>
      </c>
      <c r="AL32" s="279"/>
      <c r="AM32" s="279"/>
      <c r="AN32" s="279"/>
      <c r="AO32" s="279"/>
      <c r="AP32" s="39"/>
      <c r="AQ32" s="39"/>
      <c r="AR32" s="40"/>
      <c r="BG32" s="268"/>
    </row>
    <row r="33" spans="1:59" s="3" customFormat="1" ht="14.45" hidden="1" customHeight="1">
      <c r="B33" s="38"/>
      <c r="C33" s="39"/>
      <c r="D33" s="39"/>
      <c r="E33" s="39"/>
      <c r="F33" s="28" t="s">
        <v>44</v>
      </c>
      <c r="G33" s="39"/>
      <c r="H33" s="39"/>
      <c r="I33" s="39"/>
      <c r="J33" s="39"/>
      <c r="K33" s="39"/>
      <c r="L33" s="280">
        <v>0</v>
      </c>
      <c r="M33" s="279"/>
      <c r="N33" s="279"/>
      <c r="O33" s="279"/>
      <c r="P33" s="279"/>
      <c r="Q33" s="39"/>
      <c r="R33" s="39"/>
      <c r="S33" s="39"/>
      <c r="T33" s="39"/>
      <c r="U33" s="39"/>
      <c r="V33" s="39"/>
      <c r="W33" s="278">
        <f>ROUND(BF94, 2)</f>
        <v>0</v>
      </c>
      <c r="X33" s="279"/>
      <c r="Y33" s="279"/>
      <c r="Z33" s="279"/>
      <c r="AA33" s="279"/>
      <c r="AB33" s="279"/>
      <c r="AC33" s="279"/>
      <c r="AD33" s="279"/>
      <c r="AE33" s="279"/>
      <c r="AF33" s="39"/>
      <c r="AG33" s="39"/>
      <c r="AH33" s="39"/>
      <c r="AI33" s="39"/>
      <c r="AJ33" s="39"/>
      <c r="AK33" s="278">
        <v>0</v>
      </c>
      <c r="AL33" s="279"/>
      <c r="AM33" s="279"/>
      <c r="AN33" s="279"/>
      <c r="AO33" s="279"/>
      <c r="AP33" s="39"/>
      <c r="AQ33" s="39"/>
      <c r="AR33" s="40"/>
      <c r="BG33" s="268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67"/>
    </row>
    <row r="35" spans="1:59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81" t="s">
        <v>47</v>
      </c>
      <c r="Y35" s="282"/>
      <c r="Z35" s="282"/>
      <c r="AA35" s="282"/>
      <c r="AB35" s="282"/>
      <c r="AC35" s="43"/>
      <c r="AD35" s="43"/>
      <c r="AE35" s="43"/>
      <c r="AF35" s="43"/>
      <c r="AG35" s="43"/>
      <c r="AH35" s="43"/>
      <c r="AI35" s="43"/>
      <c r="AJ35" s="43"/>
      <c r="AK35" s="283">
        <f>SUM(AK26:AK33)</f>
        <v>0</v>
      </c>
      <c r="AL35" s="282"/>
      <c r="AM35" s="282"/>
      <c r="AN35" s="282"/>
      <c r="AO35" s="284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1:59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9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9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9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9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9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9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9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9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9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9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9" s="2" customFormat="1" ht="14.45" customHeight="1">
      <c r="B49" s="45"/>
      <c r="C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9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9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9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9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9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9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9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9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9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9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9" s="2" customFormat="1" ht="12.75">
      <c r="A60" s="32"/>
      <c r="B60" s="33"/>
      <c r="C60" s="34"/>
      <c r="D60" s="50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50</v>
      </c>
      <c r="AI60" s="36"/>
      <c r="AJ60" s="36"/>
      <c r="AK60" s="36"/>
      <c r="AL60" s="36"/>
      <c r="AM60" s="50" t="s">
        <v>51</v>
      </c>
      <c r="AN60" s="36"/>
      <c r="AO60" s="36"/>
      <c r="AP60" s="34"/>
      <c r="AQ60" s="34"/>
      <c r="AR60" s="37"/>
      <c r="BG60" s="32"/>
    </row>
    <row r="61" spans="1:59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9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9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9" s="2" customFormat="1" ht="12.75">
      <c r="A64" s="32"/>
      <c r="B64" s="33"/>
      <c r="C64" s="34"/>
      <c r="D64" s="47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53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1:59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9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9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9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9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9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9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9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9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9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9" s="2" customFormat="1" ht="12.75">
      <c r="A75" s="32"/>
      <c r="B75" s="33"/>
      <c r="C75" s="34"/>
      <c r="D75" s="50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50</v>
      </c>
      <c r="AI75" s="36"/>
      <c r="AJ75" s="36"/>
      <c r="AK75" s="36"/>
      <c r="AL75" s="36"/>
      <c r="AM75" s="50" t="s">
        <v>51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91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91" s="2" customFormat="1" ht="24.95" customHeight="1">
      <c r="A82" s="32"/>
      <c r="B82" s="33"/>
      <c r="C82" s="22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1:91" s="4" customFormat="1" ht="12" customHeight="1">
      <c r="B84" s="56"/>
      <c r="C84" s="28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2021078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1" s="5" customFormat="1" ht="36.950000000000003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85" t="str">
        <f>K6</f>
        <v>Vegetační úpravy - Skalka, p.p.č. 2069/11 a 2421/23, k. ú. Cheb</v>
      </c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61"/>
      <c r="AQ85" s="61"/>
      <c r="AR85" s="62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91" s="2" customFormat="1" ht="12" customHeight="1">
      <c r="A87" s="32"/>
      <c r="B87" s="33"/>
      <c r="C87" s="28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Cheb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23</v>
      </c>
      <c r="AJ87" s="34"/>
      <c r="AK87" s="34"/>
      <c r="AL87" s="34"/>
      <c r="AM87" s="287" t="str">
        <f>IF(AN8= "","",AN8)</f>
        <v>28. 9. 2021</v>
      </c>
      <c r="AN87" s="287"/>
      <c r="AO87" s="34"/>
      <c r="AP87" s="34"/>
      <c r="AQ87" s="34"/>
      <c r="AR87" s="37"/>
      <c r="BG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91" s="2" customFormat="1" ht="15.2" customHeight="1">
      <c r="A89" s="32"/>
      <c r="B89" s="33"/>
      <c r="C89" s="28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>Město Cheb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31</v>
      </c>
      <c r="AJ89" s="34"/>
      <c r="AK89" s="34"/>
      <c r="AL89" s="34"/>
      <c r="AM89" s="288" t="str">
        <f>IF(E17="","",E17)</f>
        <v xml:space="preserve"> </v>
      </c>
      <c r="AN89" s="289"/>
      <c r="AO89" s="289"/>
      <c r="AP89" s="289"/>
      <c r="AQ89" s="34"/>
      <c r="AR89" s="37"/>
      <c r="AS89" s="290" t="s">
        <v>55</v>
      </c>
      <c r="AT89" s="291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5"/>
      <c r="BG89" s="32"/>
    </row>
    <row r="90" spans="1:91" s="2" customFormat="1" ht="15.2" customHeight="1">
      <c r="A90" s="32"/>
      <c r="B90" s="33"/>
      <c r="C90" s="28" t="s">
        <v>29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33</v>
      </c>
      <c r="AJ90" s="34"/>
      <c r="AK90" s="34"/>
      <c r="AL90" s="34"/>
      <c r="AM90" s="288" t="str">
        <f>IF(E20="","",E20)</f>
        <v xml:space="preserve"> </v>
      </c>
      <c r="AN90" s="289"/>
      <c r="AO90" s="289"/>
      <c r="AP90" s="289"/>
      <c r="AQ90" s="34"/>
      <c r="AR90" s="37"/>
      <c r="AS90" s="292"/>
      <c r="AT90" s="293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7"/>
      <c r="BG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94"/>
      <c r="AT91" s="295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9"/>
      <c r="BG91" s="32"/>
    </row>
    <row r="92" spans="1:91" s="2" customFormat="1" ht="29.25" customHeight="1">
      <c r="A92" s="32"/>
      <c r="B92" s="33"/>
      <c r="C92" s="296" t="s">
        <v>56</v>
      </c>
      <c r="D92" s="297"/>
      <c r="E92" s="297"/>
      <c r="F92" s="297"/>
      <c r="G92" s="297"/>
      <c r="H92" s="70"/>
      <c r="I92" s="298" t="s">
        <v>57</v>
      </c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9" t="s">
        <v>58</v>
      </c>
      <c r="AH92" s="297"/>
      <c r="AI92" s="297"/>
      <c r="AJ92" s="297"/>
      <c r="AK92" s="297"/>
      <c r="AL92" s="297"/>
      <c r="AM92" s="297"/>
      <c r="AN92" s="298" t="s">
        <v>59</v>
      </c>
      <c r="AO92" s="297"/>
      <c r="AP92" s="300"/>
      <c r="AQ92" s="71" t="s">
        <v>60</v>
      </c>
      <c r="AR92" s="37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3" t="s">
        <v>72</v>
      </c>
      <c r="BE92" s="73" t="s">
        <v>73</v>
      </c>
      <c r="BF92" s="74" t="s">
        <v>74</v>
      </c>
      <c r="BG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7"/>
      <c r="BG93" s="32"/>
    </row>
    <row r="94" spans="1:91" s="6" customFormat="1" ht="32.450000000000003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304">
        <f>ROUND(SUM(AG95:AG97),2)</f>
        <v>0</v>
      </c>
      <c r="AH94" s="304"/>
      <c r="AI94" s="304"/>
      <c r="AJ94" s="304"/>
      <c r="AK94" s="304"/>
      <c r="AL94" s="304"/>
      <c r="AM94" s="304"/>
      <c r="AN94" s="305">
        <f>SUM(AG94,AV94)</f>
        <v>0</v>
      </c>
      <c r="AO94" s="305"/>
      <c r="AP94" s="305"/>
      <c r="AQ94" s="82" t="s">
        <v>1</v>
      </c>
      <c r="AR94" s="83"/>
      <c r="AS94" s="84">
        <f>ROUND(SUM(AS95:AS97),2)</f>
        <v>0</v>
      </c>
      <c r="AT94" s="85">
        <f>ROUND(SUM(AT95:AT97),2)</f>
        <v>0</v>
      </c>
      <c r="AU94" s="86">
        <f>ROUND(SUM(AU95:AU97),2)</f>
        <v>0</v>
      </c>
      <c r="AV94" s="86">
        <f>ROUND(SUM(AX94:AY94),2)</f>
        <v>0</v>
      </c>
      <c r="AW94" s="87">
        <f>ROUND(SUM(AW95:AW97),5)</f>
        <v>0</v>
      </c>
      <c r="AX94" s="86">
        <f>ROUND(BB94*L29,2)</f>
        <v>0</v>
      </c>
      <c r="AY94" s="86">
        <f>ROUND(BC94*L30,2)</f>
        <v>0</v>
      </c>
      <c r="AZ94" s="86">
        <f>ROUND(BD94*L29,2)</f>
        <v>0</v>
      </c>
      <c r="BA94" s="86">
        <f>ROUND(BE94*L30,2)</f>
        <v>0</v>
      </c>
      <c r="BB94" s="86">
        <f>ROUND(SUM(BB95:BB97),2)</f>
        <v>0</v>
      </c>
      <c r="BC94" s="86">
        <f>ROUND(SUM(BC95:BC97),2)</f>
        <v>0</v>
      </c>
      <c r="BD94" s="86">
        <f>ROUND(SUM(BD95:BD97),2)</f>
        <v>0</v>
      </c>
      <c r="BE94" s="86">
        <f>ROUND(SUM(BE95:BE97),2)</f>
        <v>0</v>
      </c>
      <c r="BF94" s="88">
        <f>ROUND(SUM(BF95:BF97),2)</f>
        <v>0</v>
      </c>
      <c r="BS94" s="89" t="s">
        <v>76</v>
      </c>
      <c r="BT94" s="89" t="s">
        <v>77</v>
      </c>
      <c r="BU94" s="90" t="s">
        <v>78</v>
      </c>
      <c r="BV94" s="89" t="s">
        <v>79</v>
      </c>
      <c r="BW94" s="89" t="s">
        <v>6</v>
      </c>
      <c r="BX94" s="89" t="s">
        <v>80</v>
      </c>
      <c r="CL94" s="89" t="s">
        <v>1</v>
      </c>
    </row>
    <row r="95" spans="1:91" s="7" customFormat="1" ht="16.5" customHeight="1">
      <c r="A95" s="91" t="s">
        <v>81</v>
      </c>
      <c r="B95" s="92"/>
      <c r="C95" s="93"/>
      <c r="D95" s="303" t="s">
        <v>82</v>
      </c>
      <c r="E95" s="303"/>
      <c r="F95" s="303"/>
      <c r="G95" s="303"/>
      <c r="H95" s="303"/>
      <c r="I95" s="94"/>
      <c r="J95" s="303" t="s">
        <v>83</v>
      </c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1">
        <f>'01 - Trvalkové záhony, ob...'!K32</f>
        <v>0</v>
      </c>
      <c r="AH95" s="302"/>
      <c r="AI95" s="302"/>
      <c r="AJ95" s="302"/>
      <c r="AK95" s="302"/>
      <c r="AL95" s="302"/>
      <c r="AM95" s="302"/>
      <c r="AN95" s="301">
        <f>SUM(AG95,AV95)</f>
        <v>0</v>
      </c>
      <c r="AO95" s="302"/>
      <c r="AP95" s="302"/>
      <c r="AQ95" s="95" t="s">
        <v>84</v>
      </c>
      <c r="AR95" s="96"/>
      <c r="AS95" s="97">
        <f>'01 - Trvalkové záhony, ob...'!K30</f>
        <v>0</v>
      </c>
      <c r="AT95" s="98">
        <f>'01 - Trvalkové záhony, ob...'!K31</f>
        <v>0</v>
      </c>
      <c r="AU95" s="98">
        <v>0</v>
      </c>
      <c r="AV95" s="98">
        <f>ROUND(SUM(AX95:AY95),2)</f>
        <v>0</v>
      </c>
      <c r="AW95" s="99">
        <f>'01 - Trvalkové záhony, ob...'!T120</f>
        <v>0</v>
      </c>
      <c r="AX95" s="98">
        <f>'01 - Trvalkové záhony, ob...'!K35</f>
        <v>0</v>
      </c>
      <c r="AY95" s="98">
        <f>'01 - Trvalkové záhony, ob...'!K36</f>
        <v>0</v>
      </c>
      <c r="AZ95" s="98">
        <f>'01 - Trvalkové záhony, ob...'!K37</f>
        <v>0</v>
      </c>
      <c r="BA95" s="98">
        <f>'01 - Trvalkové záhony, ob...'!K38</f>
        <v>0</v>
      </c>
      <c r="BB95" s="98">
        <f>'01 - Trvalkové záhony, ob...'!F35</f>
        <v>0</v>
      </c>
      <c r="BC95" s="98">
        <f>'01 - Trvalkové záhony, ob...'!F36</f>
        <v>0</v>
      </c>
      <c r="BD95" s="98">
        <f>'01 - Trvalkové záhony, ob...'!F37</f>
        <v>0</v>
      </c>
      <c r="BE95" s="98">
        <f>'01 - Trvalkové záhony, ob...'!F38</f>
        <v>0</v>
      </c>
      <c r="BF95" s="100">
        <f>'01 - Trvalkové záhony, ob...'!F39</f>
        <v>0</v>
      </c>
      <c r="BT95" s="101" t="s">
        <v>85</v>
      </c>
      <c r="BV95" s="101" t="s">
        <v>79</v>
      </c>
      <c r="BW95" s="101" t="s">
        <v>86</v>
      </c>
      <c r="BX95" s="101" t="s">
        <v>6</v>
      </c>
      <c r="CL95" s="101" t="s">
        <v>1</v>
      </c>
      <c r="CM95" s="101" t="s">
        <v>87</v>
      </c>
    </row>
    <row r="96" spans="1:91" s="7" customFormat="1" ht="16.5" customHeight="1">
      <c r="A96" s="91" t="s">
        <v>81</v>
      </c>
      <c r="B96" s="92"/>
      <c r="C96" s="93"/>
      <c r="D96" s="303" t="s">
        <v>88</v>
      </c>
      <c r="E96" s="303"/>
      <c r="F96" s="303"/>
      <c r="G96" s="303"/>
      <c r="H96" s="303"/>
      <c r="I96" s="94"/>
      <c r="J96" s="303" t="s">
        <v>89</v>
      </c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1">
        <f>'02 - Výsadba stromů'!K32</f>
        <v>0</v>
      </c>
      <c r="AH96" s="302"/>
      <c r="AI96" s="302"/>
      <c r="AJ96" s="302"/>
      <c r="AK96" s="302"/>
      <c r="AL96" s="302"/>
      <c r="AM96" s="302"/>
      <c r="AN96" s="301">
        <f>SUM(AG96,AV96)</f>
        <v>0</v>
      </c>
      <c r="AO96" s="302"/>
      <c r="AP96" s="302"/>
      <c r="AQ96" s="95" t="s">
        <v>84</v>
      </c>
      <c r="AR96" s="96"/>
      <c r="AS96" s="97">
        <f>'02 - Výsadba stromů'!K30</f>
        <v>0</v>
      </c>
      <c r="AT96" s="98">
        <f>'02 - Výsadba stromů'!K31</f>
        <v>0</v>
      </c>
      <c r="AU96" s="98">
        <v>0</v>
      </c>
      <c r="AV96" s="98">
        <f>ROUND(SUM(AX96:AY96),2)</f>
        <v>0</v>
      </c>
      <c r="AW96" s="99">
        <f>'02 - Výsadba stromů'!T120</f>
        <v>0</v>
      </c>
      <c r="AX96" s="98">
        <f>'02 - Výsadba stromů'!K35</f>
        <v>0</v>
      </c>
      <c r="AY96" s="98">
        <f>'02 - Výsadba stromů'!K36</f>
        <v>0</v>
      </c>
      <c r="AZ96" s="98">
        <f>'02 - Výsadba stromů'!K37</f>
        <v>0</v>
      </c>
      <c r="BA96" s="98">
        <f>'02 - Výsadba stromů'!K38</f>
        <v>0</v>
      </c>
      <c r="BB96" s="98">
        <f>'02 - Výsadba stromů'!F35</f>
        <v>0</v>
      </c>
      <c r="BC96" s="98">
        <f>'02 - Výsadba stromů'!F36</f>
        <v>0</v>
      </c>
      <c r="BD96" s="98">
        <f>'02 - Výsadba stromů'!F37</f>
        <v>0</v>
      </c>
      <c r="BE96" s="98">
        <f>'02 - Výsadba stromů'!F38</f>
        <v>0</v>
      </c>
      <c r="BF96" s="100">
        <f>'02 - Výsadba stromů'!F39</f>
        <v>0</v>
      </c>
      <c r="BT96" s="101" t="s">
        <v>85</v>
      </c>
      <c r="BV96" s="101" t="s">
        <v>79</v>
      </c>
      <c r="BW96" s="101" t="s">
        <v>90</v>
      </c>
      <c r="BX96" s="101" t="s">
        <v>6</v>
      </c>
      <c r="CL96" s="101" t="s">
        <v>1</v>
      </c>
      <c r="CM96" s="101" t="s">
        <v>87</v>
      </c>
    </row>
    <row r="97" spans="1:91" s="7" customFormat="1" ht="16.5" customHeight="1">
      <c r="A97" s="91" t="s">
        <v>81</v>
      </c>
      <c r="B97" s="92"/>
      <c r="C97" s="93"/>
      <c r="D97" s="303" t="s">
        <v>91</v>
      </c>
      <c r="E97" s="303"/>
      <c r="F97" s="303"/>
      <c r="G97" s="303"/>
      <c r="H97" s="303"/>
      <c r="I97" s="94"/>
      <c r="J97" s="303" t="s">
        <v>92</v>
      </c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1">
        <f>'03 - Mobiliář, dlažba'!K32</f>
        <v>0</v>
      </c>
      <c r="AH97" s="302"/>
      <c r="AI97" s="302"/>
      <c r="AJ97" s="302"/>
      <c r="AK97" s="302"/>
      <c r="AL97" s="302"/>
      <c r="AM97" s="302"/>
      <c r="AN97" s="301">
        <f>SUM(AG97,AV97)</f>
        <v>0</v>
      </c>
      <c r="AO97" s="302"/>
      <c r="AP97" s="302"/>
      <c r="AQ97" s="95" t="s">
        <v>84</v>
      </c>
      <c r="AR97" s="96"/>
      <c r="AS97" s="102">
        <f>'03 - Mobiliář, dlažba'!K30</f>
        <v>0</v>
      </c>
      <c r="AT97" s="103">
        <f>'03 - Mobiliář, dlažba'!K31</f>
        <v>0</v>
      </c>
      <c r="AU97" s="103">
        <v>0</v>
      </c>
      <c r="AV97" s="103">
        <f>ROUND(SUM(AX97:AY97),2)</f>
        <v>0</v>
      </c>
      <c r="AW97" s="104">
        <f>'03 - Mobiliář, dlažba'!T121</f>
        <v>0</v>
      </c>
      <c r="AX97" s="103">
        <f>'03 - Mobiliář, dlažba'!K35</f>
        <v>0</v>
      </c>
      <c r="AY97" s="103">
        <f>'03 - Mobiliář, dlažba'!K36</f>
        <v>0</v>
      </c>
      <c r="AZ97" s="103">
        <f>'03 - Mobiliář, dlažba'!K37</f>
        <v>0</v>
      </c>
      <c r="BA97" s="103">
        <f>'03 - Mobiliář, dlažba'!K38</f>
        <v>0</v>
      </c>
      <c r="BB97" s="103">
        <f>'03 - Mobiliář, dlažba'!F35</f>
        <v>0</v>
      </c>
      <c r="BC97" s="103">
        <f>'03 - Mobiliář, dlažba'!F36</f>
        <v>0</v>
      </c>
      <c r="BD97" s="103">
        <f>'03 - Mobiliář, dlažba'!F37</f>
        <v>0</v>
      </c>
      <c r="BE97" s="103">
        <f>'03 - Mobiliář, dlažba'!F38</f>
        <v>0</v>
      </c>
      <c r="BF97" s="105">
        <f>'03 - Mobiliář, dlažba'!F39</f>
        <v>0</v>
      </c>
      <c r="BT97" s="101" t="s">
        <v>85</v>
      </c>
      <c r="BV97" s="101" t="s">
        <v>79</v>
      </c>
      <c r="BW97" s="101" t="s">
        <v>93</v>
      </c>
      <c r="BX97" s="101" t="s">
        <v>6</v>
      </c>
      <c r="CL97" s="101" t="s">
        <v>1</v>
      </c>
      <c r="CM97" s="101" t="s">
        <v>87</v>
      </c>
    </row>
    <row r="98" spans="1:91" s="2" customFormat="1" ht="30" customHeight="1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  <row r="99" spans="1:91" s="2" customFormat="1" ht="6.95" customHeight="1">
      <c r="A99" s="32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37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</sheetData>
  <sheetProtection algorithmName="SHA-512" hashValue="xWcPmWyzandRjepG26x8j67vOuxtq6Tfdht6onvo/lYlirxMQVigtvDp9dYVojwmq5NbcCPlsss681zm/VEHLQ==" saltValue="dCjyV8zOiQJPPw+bRaFvdFvi7P5zY+gOPNNBUIveEF+HLEFiwYHPIUHGCRO0kF0xyT5Ktz95kCe4ppQlpkeS9Q==" spinCount="100000" sheet="1" objects="1" scenarios="1" formatColumns="0" formatRows="0"/>
  <mergeCells count="50">
    <mergeCell ref="AR2:BG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Trvalkové záhony, ob...'!C2" display="/" xr:uid="{00000000-0004-0000-0000-000000000000}"/>
    <hyperlink ref="A96" location="'02 - Výsadba stromů'!C2" display="/" xr:uid="{00000000-0004-0000-0000-000001000000}"/>
    <hyperlink ref="A97" location="'03 - Mobiliář, dlažba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T2" s="16" t="s">
        <v>86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87</v>
      </c>
    </row>
    <row r="4" spans="1:46" s="1" customFormat="1" ht="24.95" customHeight="1">
      <c r="B4" s="19"/>
      <c r="D4" s="110" t="s">
        <v>94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16.5" customHeight="1">
      <c r="B7" s="19"/>
      <c r="E7" s="307" t="str">
        <f>'Rekapitulace stavby'!K6</f>
        <v>Vegetační úpravy - Skalka, p.p.č. 2069/11 a 2421/23, k. ú. Cheb</v>
      </c>
      <c r="F7" s="308"/>
      <c r="G7" s="308"/>
      <c r="H7" s="308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95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9" t="s">
        <v>96</v>
      </c>
      <c r="F9" s="310"/>
      <c r="G9" s="310"/>
      <c r="H9" s="310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28. 9. 2021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tr">
        <f>IF('Rekapitulace stavby'!E11="","",'Rekapitulace stavby'!E11)</f>
        <v>Město Cheb</v>
      </c>
      <c r="F15" s="32"/>
      <c r="G15" s="32"/>
      <c r="H15" s="32"/>
      <c r="I15" s="115" t="s">
        <v>28</v>
      </c>
      <c r="J15" s="116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29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11" t="str">
        <f>'Rekapitulace stavby'!E14</f>
        <v>Vyplň údaj</v>
      </c>
      <c r="F18" s="312"/>
      <c r="G18" s="312"/>
      <c r="H18" s="312"/>
      <c r="I18" s="115" t="s">
        <v>28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31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28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28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13" t="s">
        <v>1</v>
      </c>
      <c r="F27" s="313"/>
      <c r="G27" s="313"/>
      <c r="H27" s="313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97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98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35</v>
      </c>
      <c r="E32" s="32"/>
      <c r="F32" s="32"/>
      <c r="G32" s="32"/>
      <c r="H32" s="32"/>
      <c r="I32" s="113"/>
      <c r="J32" s="113"/>
      <c r="K32" s="126">
        <f>ROUND(K120,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37</v>
      </c>
      <c r="G34" s="32"/>
      <c r="H34" s="32"/>
      <c r="I34" s="128" t="s">
        <v>36</v>
      </c>
      <c r="J34" s="113"/>
      <c r="K34" s="127" t="s">
        <v>38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39</v>
      </c>
      <c r="E35" s="112" t="s">
        <v>40</v>
      </c>
      <c r="F35" s="124">
        <f>ROUND((SUM(BE120:BE233)),  2)</f>
        <v>0</v>
      </c>
      <c r="G35" s="32"/>
      <c r="H35" s="32"/>
      <c r="I35" s="130">
        <v>0.21</v>
      </c>
      <c r="J35" s="113"/>
      <c r="K35" s="124">
        <f>ROUND(((SUM(BE120:BE233))*I35),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41</v>
      </c>
      <c r="F36" s="124">
        <f>ROUND((SUM(BF120:BF233)),  2)</f>
        <v>0</v>
      </c>
      <c r="G36" s="32"/>
      <c r="H36" s="32"/>
      <c r="I36" s="130">
        <v>0.15</v>
      </c>
      <c r="J36" s="113"/>
      <c r="K36" s="124">
        <f>ROUND(((SUM(BF120:BF233))*I36),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42</v>
      </c>
      <c r="F37" s="124">
        <f>ROUND((SUM(BG120:BG233)),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43</v>
      </c>
      <c r="F38" s="124">
        <f>ROUND((SUM(BH120:BH233)),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44</v>
      </c>
      <c r="F39" s="124">
        <f>ROUND((SUM(BI120:BI233)),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48</v>
      </c>
      <c r="E50" s="140"/>
      <c r="F50" s="140"/>
      <c r="G50" s="139" t="s">
        <v>49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50</v>
      </c>
      <c r="E61" s="143"/>
      <c r="F61" s="144" t="s">
        <v>51</v>
      </c>
      <c r="G61" s="142" t="s">
        <v>50</v>
      </c>
      <c r="H61" s="143"/>
      <c r="I61" s="145"/>
      <c r="J61" s="146" t="s">
        <v>51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52</v>
      </c>
      <c r="E65" s="147"/>
      <c r="F65" s="147"/>
      <c r="G65" s="139" t="s">
        <v>53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50</v>
      </c>
      <c r="E76" s="143"/>
      <c r="F76" s="144" t="s">
        <v>51</v>
      </c>
      <c r="G76" s="142" t="s">
        <v>50</v>
      </c>
      <c r="H76" s="143"/>
      <c r="I76" s="145"/>
      <c r="J76" s="146" t="s">
        <v>51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99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314" t="str">
        <f>E7</f>
        <v>Vegetační úpravy - Skalka, p.p.č. 2069/11 a 2421/23, k. ú. Cheb</v>
      </c>
      <c r="F85" s="315"/>
      <c r="G85" s="315"/>
      <c r="H85" s="315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95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5" t="str">
        <f>E9</f>
        <v>01 - Trvalkové záhony, obnova trávníku</v>
      </c>
      <c r="F87" s="316"/>
      <c r="G87" s="316"/>
      <c r="H87" s="316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Cheb</v>
      </c>
      <c r="G89" s="34"/>
      <c r="H89" s="34"/>
      <c r="I89" s="115" t="s">
        <v>23</v>
      </c>
      <c r="J89" s="117" t="str">
        <f>IF(J12="","",J12)</f>
        <v>28. 9. 2021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Město Cheb</v>
      </c>
      <c r="G91" s="34"/>
      <c r="H91" s="34"/>
      <c r="I91" s="115" t="s">
        <v>31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5" t="s">
        <v>33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100</v>
      </c>
      <c r="D94" s="157"/>
      <c r="E94" s="157"/>
      <c r="F94" s="157"/>
      <c r="G94" s="157"/>
      <c r="H94" s="157"/>
      <c r="I94" s="158" t="s">
        <v>101</v>
      </c>
      <c r="J94" s="158" t="s">
        <v>102</v>
      </c>
      <c r="K94" s="159" t="s">
        <v>103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104</v>
      </c>
      <c r="D96" s="34"/>
      <c r="E96" s="34"/>
      <c r="F96" s="34"/>
      <c r="G96" s="34"/>
      <c r="H96" s="34"/>
      <c r="I96" s="161">
        <f t="shared" ref="I96:J98" si="0">Q120</f>
        <v>0</v>
      </c>
      <c r="J96" s="161">
        <f t="shared" si="0"/>
        <v>0</v>
      </c>
      <c r="K96" s="81">
        <f>K120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105</v>
      </c>
    </row>
    <row r="97" spans="1:31" s="9" customFormat="1" ht="24.95" customHeight="1">
      <c r="B97" s="162"/>
      <c r="C97" s="163"/>
      <c r="D97" s="164" t="s">
        <v>106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K121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107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K122</f>
        <v>0</v>
      </c>
      <c r="L98" s="170"/>
      <c r="M98" s="175"/>
    </row>
    <row r="99" spans="1:31" s="10" customFormat="1" ht="19.899999999999999" customHeight="1">
      <c r="B99" s="169"/>
      <c r="C99" s="170"/>
      <c r="D99" s="171" t="s">
        <v>108</v>
      </c>
      <c r="E99" s="172"/>
      <c r="F99" s="172"/>
      <c r="G99" s="172"/>
      <c r="H99" s="172"/>
      <c r="I99" s="173">
        <f>Q180</f>
        <v>0</v>
      </c>
      <c r="J99" s="173">
        <f>R180</f>
        <v>0</v>
      </c>
      <c r="K99" s="174">
        <f>K180</f>
        <v>0</v>
      </c>
      <c r="L99" s="170"/>
      <c r="M99" s="175"/>
    </row>
    <row r="100" spans="1:31" s="9" customFormat="1" ht="24.95" customHeight="1">
      <c r="B100" s="162"/>
      <c r="C100" s="163"/>
      <c r="D100" s="164" t="s">
        <v>109</v>
      </c>
      <c r="E100" s="165"/>
      <c r="F100" s="165"/>
      <c r="G100" s="165"/>
      <c r="H100" s="165"/>
      <c r="I100" s="166">
        <f>Q182</f>
        <v>0</v>
      </c>
      <c r="J100" s="166">
        <f>R182</f>
        <v>0</v>
      </c>
      <c r="K100" s="167">
        <f>K182</f>
        <v>0</v>
      </c>
      <c r="L100" s="163"/>
      <c r="M100" s="168"/>
    </row>
    <row r="101" spans="1:31" s="2" customFormat="1" ht="21.75" customHeight="1">
      <c r="A101" s="32"/>
      <c r="B101" s="33"/>
      <c r="C101" s="34"/>
      <c r="D101" s="34"/>
      <c r="E101" s="34"/>
      <c r="F101" s="34"/>
      <c r="G101" s="34"/>
      <c r="H101" s="34"/>
      <c r="I101" s="113"/>
      <c r="J101" s="113"/>
      <c r="K101" s="34"/>
      <c r="L101" s="34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52"/>
      <c r="C102" s="53"/>
      <c r="D102" s="53"/>
      <c r="E102" s="53"/>
      <c r="F102" s="53"/>
      <c r="G102" s="53"/>
      <c r="H102" s="53"/>
      <c r="I102" s="151"/>
      <c r="J102" s="151"/>
      <c r="K102" s="53"/>
      <c r="L102" s="53"/>
      <c r="M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54"/>
      <c r="C106" s="55"/>
      <c r="D106" s="55"/>
      <c r="E106" s="55"/>
      <c r="F106" s="55"/>
      <c r="G106" s="55"/>
      <c r="H106" s="55"/>
      <c r="I106" s="154"/>
      <c r="J106" s="154"/>
      <c r="K106" s="55"/>
      <c r="L106" s="55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2" t="s">
        <v>110</v>
      </c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4"/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8" t="s">
        <v>17</v>
      </c>
      <c r="D109" s="34"/>
      <c r="E109" s="34"/>
      <c r="F109" s="34"/>
      <c r="G109" s="34"/>
      <c r="H109" s="34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314" t="str">
        <f>E7</f>
        <v>Vegetační úpravy - Skalka, p.p.č. 2069/11 a 2421/23, k. ú. Cheb</v>
      </c>
      <c r="F110" s="315"/>
      <c r="G110" s="315"/>
      <c r="H110" s="315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8" t="s">
        <v>95</v>
      </c>
      <c r="D111" s="34"/>
      <c r="E111" s="34"/>
      <c r="F111" s="34"/>
      <c r="G111" s="34"/>
      <c r="H111" s="34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85" t="str">
        <f>E9</f>
        <v>01 - Trvalkové záhony, obnova trávníku</v>
      </c>
      <c r="F112" s="316"/>
      <c r="G112" s="316"/>
      <c r="H112" s="316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113"/>
      <c r="J113" s="113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8" t="s">
        <v>21</v>
      </c>
      <c r="D114" s="34"/>
      <c r="E114" s="34"/>
      <c r="F114" s="26" t="str">
        <f>F12</f>
        <v>Cheb</v>
      </c>
      <c r="G114" s="34"/>
      <c r="H114" s="34"/>
      <c r="I114" s="115" t="s">
        <v>23</v>
      </c>
      <c r="J114" s="117" t="str">
        <f>IF(J12="","",J12)</f>
        <v>28. 9. 2021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113"/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25</v>
      </c>
      <c r="D116" s="34"/>
      <c r="E116" s="34"/>
      <c r="F116" s="26" t="str">
        <f>E15</f>
        <v>Město Cheb</v>
      </c>
      <c r="G116" s="34"/>
      <c r="H116" s="34"/>
      <c r="I116" s="115" t="s">
        <v>31</v>
      </c>
      <c r="J116" s="155" t="str">
        <f>E21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8" t="s">
        <v>29</v>
      </c>
      <c r="D117" s="34"/>
      <c r="E117" s="34"/>
      <c r="F117" s="26" t="str">
        <f>IF(E18="","",E18)</f>
        <v>Vyplň údaj</v>
      </c>
      <c r="G117" s="34"/>
      <c r="H117" s="34"/>
      <c r="I117" s="115" t="s">
        <v>33</v>
      </c>
      <c r="J117" s="155" t="str">
        <f>E24</f>
        <v xml:space="preserve"> </v>
      </c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>
      <c r="A118" s="32"/>
      <c r="B118" s="33"/>
      <c r="C118" s="34"/>
      <c r="D118" s="34"/>
      <c r="E118" s="34"/>
      <c r="F118" s="34"/>
      <c r="G118" s="34"/>
      <c r="H118" s="34"/>
      <c r="I118" s="113"/>
      <c r="J118" s="113"/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11" customFormat="1" ht="29.25" customHeight="1">
      <c r="A119" s="176"/>
      <c r="B119" s="177"/>
      <c r="C119" s="178" t="s">
        <v>111</v>
      </c>
      <c r="D119" s="179" t="s">
        <v>60</v>
      </c>
      <c r="E119" s="179" t="s">
        <v>56</v>
      </c>
      <c r="F119" s="179" t="s">
        <v>57</v>
      </c>
      <c r="G119" s="179" t="s">
        <v>112</v>
      </c>
      <c r="H119" s="179" t="s">
        <v>113</v>
      </c>
      <c r="I119" s="180" t="s">
        <v>114</v>
      </c>
      <c r="J119" s="180" t="s">
        <v>115</v>
      </c>
      <c r="K119" s="181" t="s">
        <v>103</v>
      </c>
      <c r="L119" s="182" t="s">
        <v>116</v>
      </c>
      <c r="M119" s="183"/>
      <c r="N119" s="72" t="s">
        <v>1</v>
      </c>
      <c r="O119" s="73" t="s">
        <v>39</v>
      </c>
      <c r="P119" s="73" t="s">
        <v>117</v>
      </c>
      <c r="Q119" s="73" t="s">
        <v>118</v>
      </c>
      <c r="R119" s="73" t="s">
        <v>119</v>
      </c>
      <c r="S119" s="73" t="s">
        <v>120</v>
      </c>
      <c r="T119" s="73" t="s">
        <v>121</v>
      </c>
      <c r="U119" s="73" t="s">
        <v>122</v>
      </c>
      <c r="V119" s="73" t="s">
        <v>123</v>
      </c>
      <c r="W119" s="73" t="s">
        <v>124</v>
      </c>
      <c r="X119" s="74" t="s">
        <v>125</v>
      </c>
      <c r="Y119" s="176"/>
      <c r="Z119" s="176"/>
      <c r="AA119" s="176"/>
      <c r="AB119" s="176"/>
      <c r="AC119" s="176"/>
      <c r="AD119" s="176"/>
      <c r="AE119" s="176"/>
    </row>
    <row r="120" spans="1:65" s="2" customFormat="1" ht="22.9" customHeight="1">
      <c r="A120" s="32"/>
      <c r="B120" s="33"/>
      <c r="C120" s="79" t="s">
        <v>126</v>
      </c>
      <c r="D120" s="34"/>
      <c r="E120" s="34"/>
      <c r="F120" s="34"/>
      <c r="G120" s="34"/>
      <c r="H120" s="34"/>
      <c r="I120" s="113"/>
      <c r="J120" s="113"/>
      <c r="K120" s="184">
        <f>BK120</f>
        <v>0</v>
      </c>
      <c r="L120" s="34"/>
      <c r="M120" s="37"/>
      <c r="N120" s="75"/>
      <c r="O120" s="185"/>
      <c r="P120" s="76"/>
      <c r="Q120" s="186">
        <f>Q121+Q182</f>
        <v>0</v>
      </c>
      <c r="R120" s="186">
        <f>R121+R182</f>
        <v>0</v>
      </c>
      <c r="S120" s="76"/>
      <c r="T120" s="187">
        <f>T121+T182</f>
        <v>0</v>
      </c>
      <c r="U120" s="76"/>
      <c r="V120" s="187">
        <f>V121+V182</f>
        <v>34.405845999999997</v>
      </c>
      <c r="W120" s="76"/>
      <c r="X120" s="188">
        <f>X121+X182</f>
        <v>0</v>
      </c>
      <c r="Y120" s="32"/>
      <c r="Z120" s="32"/>
      <c r="AA120" s="32"/>
      <c r="AB120" s="32"/>
      <c r="AC120" s="32"/>
      <c r="AD120" s="32"/>
      <c r="AE120" s="32"/>
      <c r="AT120" s="16" t="s">
        <v>76</v>
      </c>
      <c r="AU120" s="16" t="s">
        <v>105</v>
      </c>
      <c r="BK120" s="189">
        <f>BK121+BK182</f>
        <v>0</v>
      </c>
    </row>
    <row r="121" spans="1:65" s="12" customFormat="1" ht="25.9" customHeight="1">
      <c r="B121" s="190"/>
      <c r="C121" s="191"/>
      <c r="D121" s="192" t="s">
        <v>76</v>
      </c>
      <c r="E121" s="193" t="s">
        <v>127</v>
      </c>
      <c r="F121" s="193" t="s">
        <v>128</v>
      </c>
      <c r="G121" s="191"/>
      <c r="H121" s="191"/>
      <c r="I121" s="194"/>
      <c r="J121" s="194"/>
      <c r="K121" s="195">
        <f>BK121</f>
        <v>0</v>
      </c>
      <c r="L121" s="191"/>
      <c r="M121" s="196"/>
      <c r="N121" s="197"/>
      <c r="O121" s="198"/>
      <c r="P121" s="198"/>
      <c r="Q121" s="199">
        <f>Q122+Q180</f>
        <v>0</v>
      </c>
      <c r="R121" s="199">
        <f>R122+R180</f>
        <v>0</v>
      </c>
      <c r="S121" s="198"/>
      <c r="T121" s="200">
        <f>T122+T180</f>
        <v>0</v>
      </c>
      <c r="U121" s="198"/>
      <c r="V121" s="200">
        <f>V122+V180</f>
        <v>34.405845999999997</v>
      </c>
      <c r="W121" s="198"/>
      <c r="X121" s="201">
        <f>X122+X180</f>
        <v>0</v>
      </c>
      <c r="AR121" s="202" t="s">
        <v>85</v>
      </c>
      <c r="AT121" s="203" t="s">
        <v>76</v>
      </c>
      <c r="AU121" s="203" t="s">
        <v>77</v>
      </c>
      <c r="AY121" s="202" t="s">
        <v>129</v>
      </c>
      <c r="BK121" s="204">
        <f>BK122+BK180</f>
        <v>0</v>
      </c>
    </row>
    <row r="122" spans="1:65" s="12" customFormat="1" ht="22.9" customHeight="1">
      <c r="B122" s="190"/>
      <c r="C122" s="191"/>
      <c r="D122" s="192" t="s">
        <v>76</v>
      </c>
      <c r="E122" s="205" t="s">
        <v>85</v>
      </c>
      <c r="F122" s="205" t="s">
        <v>130</v>
      </c>
      <c r="G122" s="191"/>
      <c r="H122" s="191"/>
      <c r="I122" s="194"/>
      <c r="J122" s="194"/>
      <c r="K122" s="206">
        <f>BK122</f>
        <v>0</v>
      </c>
      <c r="L122" s="191"/>
      <c r="M122" s="196"/>
      <c r="N122" s="197"/>
      <c r="O122" s="198"/>
      <c r="P122" s="198"/>
      <c r="Q122" s="199">
        <f>SUM(Q123:Q179)</f>
        <v>0</v>
      </c>
      <c r="R122" s="199">
        <f>SUM(R123:R179)</f>
        <v>0</v>
      </c>
      <c r="S122" s="198"/>
      <c r="T122" s="200">
        <f>SUM(T123:T179)</f>
        <v>0</v>
      </c>
      <c r="U122" s="198"/>
      <c r="V122" s="200">
        <f>SUM(V123:V179)</f>
        <v>34.405845999999997</v>
      </c>
      <c r="W122" s="198"/>
      <c r="X122" s="201">
        <f>SUM(X123:X179)</f>
        <v>0</v>
      </c>
      <c r="AR122" s="202" t="s">
        <v>85</v>
      </c>
      <c r="AT122" s="203" t="s">
        <v>76</v>
      </c>
      <c r="AU122" s="203" t="s">
        <v>85</v>
      </c>
      <c r="AY122" s="202" t="s">
        <v>129</v>
      </c>
      <c r="BK122" s="204">
        <f>SUM(BK123:BK179)</f>
        <v>0</v>
      </c>
    </row>
    <row r="123" spans="1:65" s="2" customFormat="1" ht="21.75" customHeight="1">
      <c r="A123" s="32"/>
      <c r="B123" s="33"/>
      <c r="C123" s="207" t="s">
        <v>85</v>
      </c>
      <c r="D123" s="207" t="s">
        <v>131</v>
      </c>
      <c r="E123" s="208" t="s">
        <v>132</v>
      </c>
      <c r="F123" s="209" t="s">
        <v>133</v>
      </c>
      <c r="G123" s="210" t="s">
        <v>134</v>
      </c>
      <c r="H123" s="211">
        <v>862</v>
      </c>
      <c r="I123" s="212"/>
      <c r="J123" s="212"/>
      <c r="K123" s="213">
        <f>ROUND(P123*H123,2)</f>
        <v>0</v>
      </c>
      <c r="L123" s="214"/>
      <c r="M123" s="37"/>
      <c r="N123" s="215" t="s">
        <v>1</v>
      </c>
      <c r="O123" s="216" t="s">
        <v>40</v>
      </c>
      <c r="P123" s="217">
        <f>I123+J123</f>
        <v>0</v>
      </c>
      <c r="Q123" s="217">
        <f>ROUND(I123*H123,2)</f>
        <v>0</v>
      </c>
      <c r="R123" s="217">
        <f>ROUND(J123*H123,2)</f>
        <v>0</v>
      </c>
      <c r="S123" s="68"/>
      <c r="T123" s="218">
        <f>S123*H123</f>
        <v>0</v>
      </c>
      <c r="U123" s="218">
        <v>0</v>
      </c>
      <c r="V123" s="218">
        <f>U123*H123</f>
        <v>0</v>
      </c>
      <c r="W123" s="218">
        <v>0</v>
      </c>
      <c r="X123" s="219">
        <f>W123*H123</f>
        <v>0</v>
      </c>
      <c r="Y123" s="32"/>
      <c r="Z123" s="32"/>
      <c r="AA123" s="32"/>
      <c r="AB123" s="32"/>
      <c r="AC123" s="32"/>
      <c r="AD123" s="32"/>
      <c r="AE123" s="32"/>
      <c r="AR123" s="220" t="s">
        <v>135</v>
      </c>
      <c r="AT123" s="220" t="s">
        <v>131</v>
      </c>
      <c r="AU123" s="220" t="s">
        <v>87</v>
      </c>
      <c r="AY123" s="16" t="s">
        <v>129</v>
      </c>
      <c r="BE123" s="221">
        <f>IF(O123="základní",K123,0)</f>
        <v>0</v>
      </c>
      <c r="BF123" s="221">
        <f>IF(O123="snížená",K123,0)</f>
        <v>0</v>
      </c>
      <c r="BG123" s="221">
        <f>IF(O123="zákl. přenesená",K123,0)</f>
        <v>0</v>
      </c>
      <c r="BH123" s="221">
        <f>IF(O123="sníž. přenesená",K123,0)</f>
        <v>0</v>
      </c>
      <c r="BI123" s="221">
        <f>IF(O123="nulová",K123,0)</f>
        <v>0</v>
      </c>
      <c r="BJ123" s="16" t="s">
        <v>85</v>
      </c>
      <c r="BK123" s="221">
        <f>ROUND(P123*H123,2)</f>
        <v>0</v>
      </c>
      <c r="BL123" s="16" t="s">
        <v>135</v>
      </c>
      <c r="BM123" s="220" t="s">
        <v>136</v>
      </c>
    </row>
    <row r="124" spans="1:65" s="2" customFormat="1" ht="21.75" customHeight="1">
      <c r="A124" s="32"/>
      <c r="B124" s="33"/>
      <c r="C124" s="207" t="s">
        <v>87</v>
      </c>
      <c r="D124" s="207" t="s">
        <v>131</v>
      </c>
      <c r="E124" s="208" t="s">
        <v>137</v>
      </c>
      <c r="F124" s="209" t="s">
        <v>138</v>
      </c>
      <c r="G124" s="210" t="s">
        <v>139</v>
      </c>
      <c r="H124" s="211">
        <v>19.8</v>
      </c>
      <c r="I124" s="212"/>
      <c r="J124" s="212"/>
      <c r="K124" s="213">
        <f>ROUND(P124*H124,2)</f>
        <v>0</v>
      </c>
      <c r="L124" s="214"/>
      <c r="M124" s="37"/>
      <c r="N124" s="215" t="s">
        <v>1</v>
      </c>
      <c r="O124" s="216" t="s">
        <v>40</v>
      </c>
      <c r="P124" s="217">
        <f>I124+J124</f>
        <v>0</v>
      </c>
      <c r="Q124" s="217">
        <f>ROUND(I124*H124,2)</f>
        <v>0</v>
      </c>
      <c r="R124" s="217">
        <f>ROUND(J124*H124,2)</f>
        <v>0</v>
      </c>
      <c r="S124" s="68"/>
      <c r="T124" s="218">
        <f>S124*H124</f>
        <v>0</v>
      </c>
      <c r="U124" s="218">
        <v>0</v>
      </c>
      <c r="V124" s="218">
        <f>U124*H124</f>
        <v>0</v>
      </c>
      <c r="W124" s="218">
        <v>0</v>
      </c>
      <c r="X124" s="219">
        <f>W124*H124</f>
        <v>0</v>
      </c>
      <c r="Y124" s="32"/>
      <c r="Z124" s="32"/>
      <c r="AA124" s="32"/>
      <c r="AB124" s="32"/>
      <c r="AC124" s="32"/>
      <c r="AD124" s="32"/>
      <c r="AE124" s="32"/>
      <c r="AR124" s="220" t="s">
        <v>135</v>
      </c>
      <c r="AT124" s="220" t="s">
        <v>131</v>
      </c>
      <c r="AU124" s="220" t="s">
        <v>87</v>
      </c>
      <c r="AY124" s="16" t="s">
        <v>129</v>
      </c>
      <c r="BE124" s="221">
        <f>IF(O124="základní",K124,0)</f>
        <v>0</v>
      </c>
      <c r="BF124" s="221">
        <f>IF(O124="snížená",K124,0)</f>
        <v>0</v>
      </c>
      <c r="BG124" s="221">
        <f>IF(O124="zákl. přenesená",K124,0)</f>
        <v>0</v>
      </c>
      <c r="BH124" s="221">
        <f>IF(O124="sníž. přenesená",K124,0)</f>
        <v>0</v>
      </c>
      <c r="BI124" s="221">
        <f>IF(O124="nulová",K124,0)</f>
        <v>0</v>
      </c>
      <c r="BJ124" s="16" t="s">
        <v>85</v>
      </c>
      <c r="BK124" s="221">
        <f>ROUND(P124*H124,2)</f>
        <v>0</v>
      </c>
      <c r="BL124" s="16" t="s">
        <v>135</v>
      </c>
      <c r="BM124" s="220" t="s">
        <v>140</v>
      </c>
    </row>
    <row r="125" spans="1:65" s="13" customFormat="1" ht="11.25">
      <c r="B125" s="222"/>
      <c r="C125" s="223"/>
      <c r="D125" s="224" t="s">
        <v>141</v>
      </c>
      <c r="E125" s="225" t="s">
        <v>1</v>
      </c>
      <c r="F125" s="226" t="s">
        <v>142</v>
      </c>
      <c r="G125" s="223"/>
      <c r="H125" s="227">
        <v>19.8</v>
      </c>
      <c r="I125" s="228"/>
      <c r="J125" s="228"/>
      <c r="K125" s="223"/>
      <c r="L125" s="223"/>
      <c r="M125" s="229"/>
      <c r="N125" s="230"/>
      <c r="O125" s="231"/>
      <c r="P125" s="231"/>
      <c r="Q125" s="231"/>
      <c r="R125" s="231"/>
      <c r="S125" s="231"/>
      <c r="T125" s="231"/>
      <c r="U125" s="231"/>
      <c r="V125" s="231"/>
      <c r="W125" s="231"/>
      <c r="X125" s="232"/>
      <c r="AT125" s="233" t="s">
        <v>141</v>
      </c>
      <c r="AU125" s="233" t="s">
        <v>87</v>
      </c>
      <c r="AV125" s="13" t="s">
        <v>87</v>
      </c>
      <c r="AW125" s="13" t="s">
        <v>5</v>
      </c>
      <c r="AX125" s="13" t="s">
        <v>85</v>
      </c>
      <c r="AY125" s="233" t="s">
        <v>129</v>
      </c>
    </row>
    <row r="126" spans="1:65" s="2" customFormat="1" ht="55.5" customHeight="1">
      <c r="A126" s="32"/>
      <c r="B126" s="33"/>
      <c r="C126" s="207" t="s">
        <v>143</v>
      </c>
      <c r="D126" s="207" t="s">
        <v>131</v>
      </c>
      <c r="E126" s="208" t="s">
        <v>144</v>
      </c>
      <c r="F126" s="209" t="s">
        <v>145</v>
      </c>
      <c r="G126" s="210" t="s">
        <v>139</v>
      </c>
      <c r="H126" s="211">
        <v>19.8</v>
      </c>
      <c r="I126" s="212"/>
      <c r="J126" s="212"/>
      <c r="K126" s="213">
        <f>ROUND(P126*H126,2)</f>
        <v>0</v>
      </c>
      <c r="L126" s="214"/>
      <c r="M126" s="37"/>
      <c r="N126" s="215" t="s">
        <v>1</v>
      </c>
      <c r="O126" s="216" t="s">
        <v>40</v>
      </c>
      <c r="P126" s="217">
        <f>I126+J126</f>
        <v>0</v>
      </c>
      <c r="Q126" s="217">
        <f>ROUND(I126*H126,2)</f>
        <v>0</v>
      </c>
      <c r="R126" s="217">
        <f>ROUND(J126*H126,2)</f>
        <v>0</v>
      </c>
      <c r="S126" s="68"/>
      <c r="T126" s="218">
        <f>S126*H126</f>
        <v>0</v>
      </c>
      <c r="U126" s="218">
        <v>0</v>
      </c>
      <c r="V126" s="218">
        <f>U126*H126</f>
        <v>0</v>
      </c>
      <c r="W126" s="218">
        <v>0</v>
      </c>
      <c r="X126" s="219">
        <f>W126*H126</f>
        <v>0</v>
      </c>
      <c r="Y126" s="32"/>
      <c r="Z126" s="32"/>
      <c r="AA126" s="32"/>
      <c r="AB126" s="32"/>
      <c r="AC126" s="32"/>
      <c r="AD126" s="32"/>
      <c r="AE126" s="32"/>
      <c r="AR126" s="220" t="s">
        <v>135</v>
      </c>
      <c r="AT126" s="220" t="s">
        <v>131</v>
      </c>
      <c r="AU126" s="220" t="s">
        <v>87</v>
      </c>
      <c r="AY126" s="16" t="s">
        <v>129</v>
      </c>
      <c r="BE126" s="221">
        <f>IF(O126="základní",K126,0)</f>
        <v>0</v>
      </c>
      <c r="BF126" s="221">
        <f>IF(O126="snížená",K126,0)</f>
        <v>0</v>
      </c>
      <c r="BG126" s="221">
        <f>IF(O126="zákl. přenesená",K126,0)</f>
        <v>0</v>
      </c>
      <c r="BH126" s="221">
        <f>IF(O126="sníž. přenesená",K126,0)</f>
        <v>0</v>
      </c>
      <c r="BI126" s="221">
        <f>IF(O126="nulová",K126,0)</f>
        <v>0</v>
      </c>
      <c r="BJ126" s="16" t="s">
        <v>85</v>
      </c>
      <c r="BK126" s="221">
        <f>ROUND(P126*H126,2)</f>
        <v>0</v>
      </c>
      <c r="BL126" s="16" t="s">
        <v>135</v>
      </c>
      <c r="BM126" s="220" t="s">
        <v>146</v>
      </c>
    </row>
    <row r="127" spans="1:65" s="13" customFormat="1" ht="11.25">
      <c r="B127" s="222"/>
      <c r="C127" s="223"/>
      <c r="D127" s="224" t="s">
        <v>141</v>
      </c>
      <c r="E127" s="225" t="s">
        <v>1</v>
      </c>
      <c r="F127" s="226" t="s">
        <v>142</v>
      </c>
      <c r="G127" s="223"/>
      <c r="H127" s="227">
        <v>19.8</v>
      </c>
      <c r="I127" s="228"/>
      <c r="J127" s="228"/>
      <c r="K127" s="223"/>
      <c r="L127" s="223"/>
      <c r="M127" s="229"/>
      <c r="N127" s="230"/>
      <c r="O127" s="231"/>
      <c r="P127" s="231"/>
      <c r="Q127" s="231"/>
      <c r="R127" s="231"/>
      <c r="S127" s="231"/>
      <c r="T127" s="231"/>
      <c r="U127" s="231"/>
      <c r="V127" s="231"/>
      <c r="W127" s="231"/>
      <c r="X127" s="232"/>
      <c r="AT127" s="233" t="s">
        <v>141</v>
      </c>
      <c r="AU127" s="233" t="s">
        <v>87</v>
      </c>
      <c r="AV127" s="13" t="s">
        <v>87</v>
      </c>
      <c r="AW127" s="13" t="s">
        <v>5</v>
      </c>
      <c r="AX127" s="13" t="s">
        <v>85</v>
      </c>
      <c r="AY127" s="233" t="s">
        <v>129</v>
      </c>
    </row>
    <row r="128" spans="1:65" s="2" customFormat="1" ht="33" customHeight="1">
      <c r="A128" s="32"/>
      <c r="B128" s="33"/>
      <c r="C128" s="207" t="s">
        <v>135</v>
      </c>
      <c r="D128" s="207" t="s">
        <v>131</v>
      </c>
      <c r="E128" s="208" t="s">
        <v>147</v>
      </c>
      <c r="F128" s="209" t="s">
        <v>148</v>
      </c>
      <c r="G128" s="210" t="s">
        <v>149</v>
      </c>
      <c r="H128" s="211">
        <v>35.64</v>
      </c>
      <c r="I128" s="212"/>
      <c r="J128" s="212"/>
      <c r="K128" s="213">
        <f>ROUND(P128*H128,2)</f>
        <v>0</v>
      </c>
      <c r="L128" s="214"/>
      <c r="M128" s="37"/>
      <c r="N128" s="215" t="s">
        <v>1</v>
      </c>
      <c r="O128" s="216" t="s">
        <v>40</v>
      </c>
      <c r="P128" s="217">
        <f>I128+J128</f>
        <v>0</v>
      </c>
      <c r="Q128" s="217">
        <f>ROUND(I128*H128,2)</f>
        <v>0</v>
      </c>
      <c r="R128" s="217">
        <f>ROUND(J128*H128,2)</f>
        <v>0</v>
      </c>
      <c r="S128" s="68"/>
      <c r="T128" s="218">
        <f>S128*H128</f>
        <v>0</v>
      </c>
      <c r="U128" s="218">
        <v>0</v>
      </c>
      <c r="V128" s="218">
        <f>U128*H128</f>
        <v>0</v>
      </c>
      <c r="W128" s="218">
        <v>0</v>
      </c>
      <c r="X128" s="219">
        <f>W128*H128</f>
        <v>0</v>
      </c>
      <c r="Y128" s="32"/>
      <c r="Z128" s="32"/>
      <c r="AA128" s="32"/>
      <c r="AB128" s="32"/>
      <c r="AC128" s="32"/>
      <c r="AD128" s="32"/>
      <c r="AE128" s="32"/>
      <c r="AR128" s="220" t="s">
        <v>135</v>
      </c>
      <c r="AT128" s="220" t="s">
        <v>131</v>
      </c>
      <c r="AU128" s="220" t="s">
        <v>87</v>
      </c>
      <c r="AY128" s="16" t="s">
        <v>129</v>
      </c>
      <c r="BE128" s="221">
        <f>IF(O128="základní",K128,0)</f>
        <v>0</v>
      </c>
      <c r="BF128" s="221">
        <f>IF(O128="snížená",K128,0)</f>
        <v>0</v>
      </c>
      <c r="BG128" s="221">
        <f>IF(O128="zákl. přenesená",K128,0)</f>
        <v>0</v>
      </c>
      <c r="BH128" s="221">
        <f>IF(O128="sníž. přenesená",K128,0)</f>
        <v>0</v>
      </c>
      <c r="BI128" s="221">
        <f>IF(O128="nulová",K128,0)</f>
        <v>0</v>
      </c>
      <c r="BJ128" s="16" t="s">
        <v>85</v>
      </c>
      <c r="BK128" s="221">
        <f>ROUND(P128*H128,2)</f>
        <v>0</v>
      </c>
      <c r="BL128" s="16" t="s">
        <v>135</v>
      </c>
      <c r="BM128" s="220" t="s">
        <v>150</v>
      </c>
    </row>
    <row r="129" spans="1:65" s="13" customFormat="1" ht="11.25">
      <c r="B129" s="222"/>
      <c r="C129" s="223"/>
      <c r="D129" s="224" t="s">
        <v>141</v>
      </c>
      <c r="E129" s="225" t="s">
        <v>1</v>
      </c>
      <c r="F129" s="226" t="s">
        <v>142</v>
      </c>
      <c r="G129" s="223"/>
      <c r="H129" s="227">
        <v>19.8</v>
      </c>
      <c r="I129" s="228"/>
      <c r="J129" s="228"/>
      <c r="K129" s="223"/>
      <c r="L129" s="223"/>
      <c r="M129" s="229"/>
      <c r="N129" s="230"/>
      <c r="O129" s="231"/>
      <c r="P129" s="231"/>
      <c r="Q129" s="231"/>
      <c r="R129" s="231"/>
      <c r="S129" s="231"/>
      <c r="T129" s="231"/>
      <c r="U129" s="231"/>
      <c r="V129" s="231"/>
      <c r="W129" s="231"/>
      <c r="X129" s="232"/>
      <c r="AT129" s="233" t="s">
        <v>141</v>
      </c>
      <c r="AU129" s="233" t="s">
        <v>87</v>
      </c>
      <c r="AV129" s="13" t="s">
        <v>87</v>
      </c>
      <c r="AW129" s="13" t="s">
        <v>5</v>
      </c>
      <c r="AX129" s="13" t="s">
        <v>85</v>
      </c>
      <c r="AY129" s="233" t="s">
        <v>129</v>
      </c>
    </row>
    <row r="130" spans="1:65" s="13" customFormat="1" ht="11.25">
      <c r="B130" s="222"/>
      <c r="C130" s="223"/>
      <c r="D130" s="224" t="s">
        <v>141</v>
      </c>
      <c r="E130" s="223"/>
      <c r="F130" s="226" t="s">
        <v>151</v>
      </c>
      <c r="G130" s="223"/>
      <c r="H130" s="227">
        <v>35.64</v>
      </c>
      <c r="I130" s="228"/>
      <c r="J130" s="228"/>
      <c r="K130" s="223"/>
      <c r="L130" s="223"/>
      <c r="M130" s="229"/>
      <c r="N130" s="230"/>
      <c r="O130" s="231"/>
      <c r="P130" s="231"/>
      <c r="Q130" s="231"/>
      <c r="R130" s="231"/>
      <c r="S130" s="231"/>
      <c r="T130" s="231"/>
      <c r="U130" s="231"/>
      <c r="V130" s="231"/>
      <c r="W130" s="231"/>
      <c r="X130" s="232"/>
      <c r="AT130" s="233" t="s">
        <v>141</v>
      </c>
      <c r="AU130" s="233" t="s">
        <v>87</v>
      </c>
      <c r="AV130" s="13" t="s">
        <v>87</v>
      </c>
      <c r="AW130" s="13" t="s">
        <v>4</v>
      </c>
      <c r="AX130" s="13" t="s">
        <v>85</v>
      </c>
      <c r="AY130" s="233" t="s">
        <v>129</v>
      </c>
    </row>
    <row r="131" spans="1:65" s="2" customFormat="1" ht="21.75" customHeight="1">
      <c r="A131" s="32"/>
      <c r="B131" s="33"/>
      <c r="C131" s="207" t="s">
        <v>152</v>
      </c>
      <c r="D131" s="207" t="s">
        <v>131</v>
      </c>
      <c r="E131" s="208" t="s">
        <v>153</v>
      </c>
      <c r="F131" s="209" t="s">
        <v>154</v>
      </c>
      <c r="G131" s="210" t="s">
        <v>134</v>
      </c>
      <c r="H131" s="211">
        <v>862</v>
      </c>
      <c r="I131" s="212"/>
      <c r="J131" s="212"/>
      <c r="K131" s="213">
        <f>ROUND(P131*H131,2)</f>
        <v>0</v>
      </c>
      <c r="L131" s="214"/>
      <c r="M131" s="37"/>
      <c r="N131" s="215" t="s">
        <v>1</v>
      </c>
      <c r="O131" s="216" t="s">
        <v>40</v>
      </c>
      <c r="P131" s="217">
        <f>I131+J131</f>
        <v>0</v>
      </c>
      <c r="Q131" s="217">
        <f>ROUND(I131*H131,2)</f>
        <v>0</v>
      </c>
      <c r="R131" s="217">
        <f>ROUND(J131*H131,2)</f>
        <v>0</v>
      </c>
      <c r="S131" s="68"/>
      <c r="T131" s="218">
        <f>S131*H131</f>
        <v>0</v>
      </c>
      <c r="U131" s="218">
        <v>0</v>
      </c>
      <c r="V131" s="218">
        <f>U131*H131</f>
        <v>0</v>
      </c>
      <c r="W131" s="218">
        <v>0</v>
      </c>
      <c r="X131" s="219">
        <f>W131*H131</f>
        <v>0</v>
      </c>
      <c r="Y131" s="32"/>
      <c r="Z131" s="32"/>
      <c r="AA131" s="32"/>
      <c r="AB131" s="32"/>
      <c r="AC131" s="32"/>
      <c r="AD131" s="32"/>
      <c r="AE131" s="32"/>
      <c r="AR131" s="220" t="s">
        <v>135</v>
      </c>
      <c r="AT131" s="220" t="s">
        <v>131</v>
      </c>
      <c r="AU131" s="220" t="s">
        <v>87</v>
      </c>
      <c r="AY131" s="16" t="s">
        <v>129</v>
      </c>
      <c r="BE131" s="221">
        <f>IF(O131="základní",K131,0)</f>
        <v>0</v>
      </c>
      <c r="BF131" s="221">
        <f>IF(O131="snížená",K131,0)</f>
        <v>0</v>
      </c>
      <c r="BG131" s="221">
        <f>IF(O131="zákl. přenesená",K131,0)</f>
        <v>0</v>
      </c>
      <c r="BH131" s="221">
        <f>IF(O131="sníž. přenesená",K131,0)</f>
        <v>0</v>
      </c>
      <c r="BI131" s="221">
        <f>IF(O131="nulová",K131,0)</f>
        <v>0</v>
      </c>
      <c r="BJ131" s="16" t="s">
        <v>85</v>
      </c>
      <c r="BK131" s="221">
        <f>ROUND(P131*H131,2)</f>
        <v>0</v>
      </c>
      <c r="BL131" s="16" t="s">
        <v>135</v>
      </c>
      <c r="BM131" s="220" t="s">
        <v>155</v>
      </c>
    </row>
    <row r="132" spans="1:65" s="13" customFormat="1" ht="11.25">
      <c r="B132" s="222"/>
      <c r="C132" s="223"/>
      <c r="D132" s="224" t="s">
        <v>141</v>
      </c>
      <c r="E132" s="225" t="s">
        <v>1</v>
      </c>
      <c r="F132" s="226" t="s">
        <v>156</v>
      </c>
      <c r="G132" s="223"/>
      <c r="H132" s="227">
        <v>862</v>
      </c>
      <c r="I132" s="228"/>
      <c r="J132" s="228"/>
      <c r="K132" s="223"/>
      <c r="L132" s="223"/>
      <c r="M132" s="229"/>
      <c r="N132" s="230"/>
      <c r="O132" s="231"/>
      <c r="P132" s="231"/>
      <c r="Q132" s="231"/>
      <c r="R132" s="231"/>
      <c r="S132" s="231"/>
      <c r="T132" s="231"/>
      <c r="U132" s="231"/>
      <c r="V132" s="231"/>
      <c r="W132" s="231"/>
      <c r="X132" s="232"/>
      <c r="AT132" s="233" t="s">
        <v>141</v>
      </c>
      <c r="AU132" s="233" t="s">
        <v>87</v>
      </c>
      <c r="AV132" s="13" t="s">
        <v>87</v>
      </c>
      <c r="AW132" s="13" t="s">
        <v>5</v>
      </c>
      <c r="AX132" s="13" t="s">
        <v>85</v>
      </c>
      <c r="AY132" s="233" t="s">
        <v>129</v>
      </c>
    </row>
    <row r="133" spans="1:65" s="2" customFormat="1" ht="16.5" customHeight="1">
      <c r="A133" s="32"/>
      <c r="B133" s="33"/>
      <c r="C133" s="234" t="s">
        <v>157</v>
      </c>
      <c r="D133" s="234" t="s">
        <v>158</v>
      </c>
      <c r="E133" s="235" t="s">
        <v>159</v>
      </c>
      <c r="F133" s="236" t="s">
        <v>160</v>
      </c>
      <c r="G133" s="237" t="s">
        <v>139</v>
      </c>
      <c r="H133" s="238">
        <v>25.86</v>
      </c>
      <c r="I133" s="239"/>
      <c r="J133" s="240"/>
      <c r="K133" s="241">
        <f>ROUND(P133*H133,2)</f>
        <v>0</v>
      </c>
      <c r="L133" s="242"/>
      <c r="M133" s="243"/>
      <c r="N133" s="244" t="s">
        <v>1</v>
      </c>
      <c r="O133" s="216" t="s">
        <v>40</v>
      </c>
      <c r="P133" s="217">
        <f>I133+J133</f>
        <v>0</v>
      </c>
      <c r="Q133" s="217">
        <f>ROUND(I133*H133,2)</f>
        <v>0</v>
      </c>
      <c r="R133" s="217">
        <f>ROUND(J133*H133,2)</f>
        <v>0</v>
      </c>
      <c r="S133" s="68"/>
      <c r="T133" s="218">
        <f>S133*H133</f>
        <v>0</v>
      </c>
      <c r="U133" s="218">
        <v>0.21</v>
      </c>
      <c r="V133" s="218">
        <f>U133*H133</f>
        <v>5.4306000000000001</v>
      </c>
      <c r="W133" s="218">
        <v>0</v>
      </c>
      <c r="X133" s="219">
        <f>W133*H133</f>
        <v>0</v>
      </c>
      <c r="Y133" s="32"/>
      <c r="Z133" s="32"/>
      <c r="AA133" s="32"/>
      <c r="AB133" s="32"/>
      <c r="AC133" s="32"/>
      <c r="AD133" s="32"/>
      <c r="AE133" s="32"/>
      <c r="AR133" s="220" t="s">
        <v>161</v>
      </c>
      <c r="AT133" s="220" t="s">
        <v>158</v>
      </c>
      <c r="AU133" s="220" t="s">
        <v>87</v>
      </c>
      <c r="AY133" s="16" t="s">
        <v>129</v>
      </c>
      <c r="BE133" s="221">
        <f>IF(O133="základní",K133,0)</f>
        <v>0</v>
      </c>
      <c r="BF133" s="221">
        <f>IF(O133="snížená",K133,0)</f>
        <v>0</v>
      </c>
      <c r="BG133" s="221">
        <f>IF(O133="zákl. přenesená",K133,0)</f>
        <v>0</v>
      </c>
      <c r="BH133" s="221">
        <f>IF(O133="sníž. přenesená",K133,0)</f>
        <v>0</v>
      </c>
      <c r="BI133" s="221">
        <f>IF(O133="nulová",K133,0)</f>
        <v>0</v>
      </c>
      <c r="BJ133" s="16" t="s">
        <v>85</v>
      </c>
      <c r="BK133" s="221">
        <f>ROUND(P133*H133,2)</f>
        <v>0</v>
      </c>
      <c r="BL133" s="16" t="s">
        <v>135</v>
      </c>
      <c r="BM133" s="220" t="s">
        <v>162</v>
      </c>
    </row>
    <row r="134" spans="1:65" s="13" customFormat="1" ht="11.25">
      <c r="B134" s="222"/>
      <c r="C134" s="223"/>
      <c r="D134" s="224" t="s">
        <v>141</v>
      </c>
      <c r="E134" s="225" t="s">
        <v>1</v>
      </c>
      <c r="F134" s="226" t="s">
        <v>163</v>
      </c>
      <c r="G134" s="223"/>
      <c r="H134" s="227">
        <v>25.86</v>
      </c>
      <c r="I134" s="228"/>
      <c r="J134" s="228"/>
      <c r="K134" s="223"/>
      <c r="L134" s="223"/>
      <c r="M134" s="229"/>
      <c r="N134" s="230"/>
      <c r="O134" s="231"/>
      <c r="P134" s="231"/>
      <c r="Q134" s="231"/>
      <c r="R134" s="231"/>
      <c r="S134" s="231"/>
      <c r="T134" s="231"/>
      <c r="U134" s="231"/>
      <c r="V134" s="231"/>
      <c r="W134" s="231"/>
      <c r="X134" s="232"/>
      <c r="AT134" s="233" t="s">
        <v>141</v>
      </c>
      <c r="AU134" s="233" t="s">
        <v>87</v>
      </c>
      <c r="AV134" s="13" t="s">
        <v>87</v>
      </c>
      <c r="AW134" s="13" t="s">
        <v>5</v>
      </c>
      <c r="AX134" s="13" t="s">
        <v>85</v>
      </c>
      <c r="AY134" s="233" t="s">
        <v>129</v>
      </c>
    </row>
    <row r="135" spans="1:65" s="2" customFormat="1" ht="21.75" customHeight="1">
      <c r="A135" s="32"/>
      <c r="B135" s="33"/>
      <c r="C135" s="207" t="s">
        <v>164</v>
      </c>
      <c r="D135" s="207" t="s">
        <v>131</v>
      </c>
      <c r="E135" s="208" t="s">
        <v>165</v>
      </c>
      <c r="F135" s="209" t="s">
        <v>166</v>
      </c>
      <c r="G135" s="210" t="s">
        <v>134</v>
      </c>
      <c r="H135" s="211">
        <v>99</v>
      </c>
      <c r="I135" s="212"/>
      <c r="J135" s="212"/>
      <c r="K135" s="213">
        <f>ROUND(P135*H135,2)</f>
        <v>0</v>
      </c>
      <c r="L135" s="214"/>
      <c r="M135" s="37"/>
      <c r="N135" s="215" t="s">
        <v>1</v>
      </c>
      <c r="O135" s="216" t="s">
        <v>40</v>
      </c>
      <c r="P135" s="217">
        <f>I135+J135</f>
        <v>0</v>
      </c>
      <c r="Q135" s="217">
        <f>ROUND(I135*H135,2)</f>
        <v>0</v>
      </c>
      <c r="R135" s="217">
        <f>ROUND(J135*H135,2)</f>
        <v>0</v>
      </c>
      <c r="S135" s="68"/>
      <c r="T135" s="218">
        <f>S135*H135</f>
        <v>0</v>
      </c>
      <c r="U135" s="218">
        <v>0</v>
      </c>
      <c r="V135" s="218">
        <f>U135*H135</f>
        <v>0</v>
      </c>
      <c r="W135" s="218">
        <v>0</v>
      </c>
      <c r="X135" s="219">
        <f>W135*H135</f>
        <v>0</v>
      </c>
      <c r="Y135" s="32"/>
      <c r="Z135" s="32"/>
      <c r="AA135" s="32"/>
      <c r="AB135" s="32"/>
      <c r="AC135" s="32"/>
      <c r="AD135" s="32"/>
      <c r="AE135" s="32"/>
      <c r="AR135" s="220" t="s">
        <v>135</v>
      </c>
      <c r="AT135" s="220" t="s">
        <v>131</v>
      </c>
      <c r="AU135" s="220" t="s">
        <v>87</v>
      </c>
      <c r="AY135" s="16" t="s">
        <v>129</v>
      </c>
      <c r="BE135" s="221">
        <f>IF(O135="základní",K135,0)</f>
        <v>0</v>
      </c>
      <c r="BF135" s="221">
        <f>IF(O135="snížená",K135,0)</f>
        <v>0</v>
      </c>
      <c r="BG135" s="221">
        <f>IF(O135="zákl. přenesená",K135,0)</f>
        <v>0</v>
      </c>
      <c r="BH135" s="221">
        <f>IF(O135="sníž. přenesená",K135,0)</f>
        <v>0</v>
      </c>
      <c r="BI135" s="221">
        <f>IF(O135="nulová",K135,0)</f>
        <v>0</v>
      </c>
      <c r="BJ135" s="16" t="s">
        <v>85</v>
      </c>
      <c r="BK135" s="221">
        <f>ROUND(P135*H135,2)</f>
        <v>0</v>
      </c>
      <c r="BL135" s="16" t="s">
        <v>135</v>
      </c>
      <c r="BM135" s="220" t="s">
        <v>167</v>
      </c>
    </row>
    <row r="136" spans="1:65" s="13" customFormat="1" ht="11.25">
      <c r="B136" s="222"/>
      <c r="C136" s="223"/>
      <c r="D136" s="224" t="s">
        <v>141</v>
      </c>
      <c r="E136" s="225" t="s">
        <v>1</v>
      </c>
      <c r="F136" s="226" t="s">
        <v>168</v>
      </c>
      <c r="G136" s="223"/>
      <c r="H136" s="227">
        <v>99</v>
      </c>
      <c r="I136" s="228"/>
      <c r="J136" s="228"/>
      <c r="K136" s="223"/>
      <c r="L136" s="223"/>
      <c r="M136" s="229"/>
      <c r="N136" s="230"/>
      <c r="O136" s="231"/>
      <c r="P136" s="231"/>
      <c r="Q136" s="231"/>
      <c r="R136" s="231"/>
      <c r="S136" s="231"/>
      <c r="T136" s="231"/>
      <c r="U136" s="231"/>
      <c r="V136" s="231"/>
      <c r="W136" s="231"/>
      <c r="X136" s="232"/>
      <c r="AT136" s="233" t="s">
        <v>141</v>
      </c>
      <c r="AU136" s="233" t="s">
        <v>87</v>
      </c>
      <c r="AV136" s="13" t="s">
        <v>87</v>
      </c>
      <c r="AW136" s="13" t="s">
        <v>5</v>
      </c>
      <c r="AX136" s="13" t="s">
        <v>85</v>
      </c>
      <c r="AY136" s="233" t="s">
        <v>129</v>
      </c>
    </row>
    <row r="137" spans="1:65" s="2" customFormat="1" ht="16.5" customHeight="1">
      <c r="A137" s="32"/>
      <c r="B137" s="33"/>
      <c r="C137" s="234" t="s">
        <v>161</v>
      </c>
      <c r="D137" s="234" t="s">
        <v>158</v>
      </c>
      <c r="E137" s="235" t="s">
        <v>169</v>
      </c>
      <c r="F137" s="236" t="s">
        <v>170</v>
      </c>
      <c r="G137" s="237" t="s">
        <v>139</v>
      </c>
      <c r="H137" s="238">
        <v>19.8</v>
      </c>
      <c r="I137" s="239"/>
      <c r="J137" s="240"/>
      <c r="K137" s="241">
        <f>ROUND(P137*H137,2)</f>
        <v>0</v>
      </c>
      <c r="L137" s="242"/>
      <c r="M137" s="243"/>
      <c r="N137" s="244" t="s">
        <v>1</v>
      </c>
      <c r="O137" s="216" t="s">
        <v>40</v>
      </c>
      <c r="P137" s="217">
        <f>I137+J137</f>
        <v>0</v>
      </c>
      <c r="Q137" s="217">
        <f>ROUND(I137*H137,2)</f>
        <v>0</v>
      </c>
      <c r="R137" s="217">
        <f>ROUND(J137*H137,2)</f>
        <v>0</v>
      </c>
      <c r="S137" s="68"/>
      <c r="T137" s="218">
        <f>S137*H137</f>
        <v>0</v>
      </c>
      <c r="U137" s="218">
        <v>0.22</v>
      </c>
      <c r="V137" s="218">
        <f>U137*H137</f>
        <v>4.3559999999999999</v>
      </c>
      <c r="W137" s="218">
        <v>0</v>
      </c>
      <c r="X137" s="219">
        <f>W137*H137</f>
        <v>0</v>
      </c>
      <c r="Y137" s="32"/>
      <c r="Z137" s="32"/>
      <c r="AA137" s="32"/>
      <c r="AB137" s="32"/>
      <c r="AC137" s="32"/>
      <c r="AD137" s="32"/>
      <c r="AE137" s="32"/>
      <c r="AR137" s="220" t="s">
        <v>161</v>
      </c>
      <c r="AT137" s="220" t="s">
        <v>158</v>
      </c>
      <c r="AU137" s="220" t="s">
        <v>87</v>
      </c>
      <c r="AY137" s="16" t="s">
        <v>129</v>
      </c>
      <c r="BE137" s="221">
        <f>IF(O137="základní",K137,0)</f>
        <v>0</v>
      </c>
      <c r="BF137" s="221">
        <f>IF(O137="snížená",K137,0)</f>
        <v>0</v>
      </c>
      <c r="BG137" s="221">
        <f>IF(O137="zákl. přenesená",K137,0)</f>
        <v>0</v>
      </c>
      <c r="BH137" s="221">
        <f>IF(O137="sníž. přenesená",K137,0)</f>
        <v>0</v>
      </c>
      <c r="BI137" s="221">
        <f>IF(O137="nulová",K137,0)</f>
        <v>0</v>
      </c>
      <c r="BJ137" s="16" t="s">
        <v>85</v>
      </c>
      <c r="BK137" s="221">
        <f>ROUND(P137*H137,2)</f>
        <v>0</v>
      </c>
      <c r="BL137" s="16" t="s">
        <v>135</v>
      </c>
      <c r="BM137" s="220" t="s">
        <v>171</v>
      </c>
    </row>
    <row r="138" spans="1:65" s="13" customFormat="1" ht="11.25">
      <c r="B138" s="222"/>
      <c r="C138" s="223"/>
      <c r="D138" s="224" t="s">
        <v>141</v>
      </c>
      <c r="E138" s="225" t="s">
        <v>1</v>
      </c>
      <c r="F138" s="226" t="s">
        <v>172</v>
      </c>
      <c r="G138" s="223"/>
      <c r="H138" s="227">
        <v>19.8</v>
      </c>
      <c r="I138" s="228"/>
      <c r="J138" s="228"/>
      <c r="K138" s="223"/>
      <c r="L138" s="223"/>
      <c r="M138" s="229"/>
      <c r="N138" s="230"/>
      <c r="O138" s="231"/>
      <c r="P138" s="231"/>
      <c r="Q138" s="231"/>
      <c r="R138" s="231"/>
      <c r="S138" s="231"/>
      <c r="T138" s="231"/>
      <c r="U138" s="231"/>
      <c r="V138" s="231"/>
      <c r="W138" s="231"/>
      <c r="X138" s="232"/>
      <c r="AT138" s="233" t="s">
        <v>141</v>
      </c>
      <c r="AU138" s="233" t="s">
        <v>87</v>
      </c>
      <c r="AV138" s="13" t="s">
        <v>87</v>
      </c>
      <c r="AW138" s="13" t="s">
        <v>5</v>
      </c>
      <c r="AX138" s="13" t="s">
        <v>85</v>
      </c>
      <c r="AY138" s="233" t="s">
        <v>129</v>
      </c>
    </row>
    <row r="139" spans="1:65" s="2" customFormat="1" ht="33" customHeight="1">
      <c r="A139" s="32"/>
      <c r="B139" s="33"/>
      <c r="C139" s="207" t="s">
        <v>173</v>
      </c>
      <c r="D139" s="207" t="s">
        <v>131</v>
      </c>
      <c r="E139" s="208" t="s">
        <v>174</v>
      </c>
      <c r="F139" s="209" t="s">
        <v>175</v>
      </c>
      <c r="G139" s="210" t="s">
        <v>176</v>
      </c>
      <c r="H139" s="211">
        <v>870</v>
      </c>
      <c r="I139" s="212"/>
      <c r="J139" s="212"/>
      <c r="K139" s="213">
        <f>ROUND(P139*H139,2)</f>
        <v>0</v>
      </c>
      <c r="L139" s="214"/>
      <c r="M139" s="37"/>
      <c r="N139" s="215" t="s">
        <v>1</v>
      </c>
      <c r="O139" s="216" t="s">
        <v>40</v>
      </c>
      <c r="P139" s="217">
        <f>I139+J139</f>
        <v>0</v>
      </c>
      <c r="Q139" s="217">
        <f>ROUND(I139*H139,2)</f>
        <v>0</v>
      </c>
      <c r="R139" s="217">
        <f>ROUND(J139*H139,2)</f>
        <v>0</v>
      </c>
      <c r="S139" s="68"/>
      <c r="T139" s="218">
        <f>S139*H139</f>
        <v>0</v>
      </c>
      <c r="U139" s="218">
        <v>0</v>
      </c>
      <c r="V139" s="218">
        <f>U139*H139</f>
        <v>0</v>
      </c>
      <c r="W139" s="218">
        <v>0</v>
      </c>
      <c r="X139" s="219">
        <f>W139*H139</f>
        <v>0</v>
      </c>
      <c r="Y139" s="32"/>
      <c r="Z139" s="32"/>
      <c r="AA139" s="32"/>
      <c r="AB139" s="32"/>
      <c r="AC139" s="32"/>
      <c r="AD139" s="32"/>
      <c r="AE139" s="32"/>
      <c r="AR139" s="220" t="s">
        <v>135</v>
      </c>
      <c r="AT139" s="220" t="s">
        <v>131</v>
      </c>
      <c r="AU139" s="220" t="s">
        <v>87</v>
      </c>
      <c r="AY139" s="16" t="s">
        <v>129</v>
      </c>
      <c r="BE139" s="221">
        <f>IF(O139="základní",K139,0)</f>
        <v>0</v>
      </c>
      <c r="BF139" s="221">
        <f>IF(O139="snížená",K139,0)</f>
        <v>0</v>
      </c>
      <c r="BG139" s="221">
        <f>IF(O139="zákl. přenesená",K139,0)</f>
        <v>0</v>
      </c>
      <c r="BH139" s="221">
        <f>IF(O139="sníž. přenesená",K139,0)</f>
        <v>0</v>
      </c>
      <c r="BI139" s="221">
        <f>IF(O139="nulová",K139,0)</f>
        <v>0</v>
      </c>
      <c r="BJ139" s="16" t="s">
        <v>85</v>
      </c>
      <c r="BK139" s="221">
        <f>ROUND(P139*H139,2)</f>
        <v>0</v>
      </c>
      <c r="BL139" s="16" t="s">
        <v>135</v>
      </c>
      <c r="BM139" s="220" t="s">
        <v>177</v>
      </c>
    </row>
    <row r="140" spans="1:65" s="13" customFormat="1" ht="11.25">
      <c r="B140" s="222"/>
      <c r="C140" s="223"/>
      <c r="D140" s="224" t="s">
        <v>141</v>
      </c>
      <c r="E140" s="225" t="s">
        <v>1</v>
      </c>
      <c r="F140" s="226" t="s">
        <v>178</v>
      </c>
      <c r="G140" s="223"/>
      <c r="H140" s="227">
        <v>267</v>
      </c>
      <c r="I140" s="228"/>
      <c r="J140" s="228"/>
      <c r="K140" s="223"/>
      <c r="L140" s="223"/>
      <c r="M140" s="229"/>
      <c r="N140" s="230"/>
      <c r="O140" s="231"/>
      <c r="P140" s="231"/>
      <c r="Q140" s="231"/>
      <c r="R140" s="231"/>
      <c r="S140" s="231"/>
      <c r="T140" s="231"/>
      <c r="U140" s="231"/>
      <c r="V140" s="231"/>
      <c r="W140" s="231"/>
      <c r="X140" s="232"/>
      <c r="AT140" s="233" t="s">
        <v>141</v>
      </c>
      <c r="AU140" s="233" t="s">
        <v>87</v>
      </c>
      <c r="AV140" s="13" t="s">
        <v>87</v>
      </c>
      <c r="AW140" s="13" t="s">
        <v>5</v>
      </c>
      <c r="AX140" s="13" t="s">
        <v>77</v>
      </c>
      <c r="AY140" s="233" t="s">
        <v>129</v>
      </c>
    </row>
    <row r="141" spans="1:65" s="13" customFormat="1" ht="11.25">
      <c r="B141" s="222"/>
      <c r="C141" s="223"/>
      <c r="D141" s="224" t="s">
        <v>141</v>
      </c>
      <c r="E141" s="225" t="s">
        <v>1</v>
      </c>
      <c r="F141" s="226" t="s">
        <v>179</v>
      </c>
      <c r="G141" s="223"/>
      <c r="H141" s="227">
        <v>603</v>
      </c>
      <c r="I141" s="228"/>
      <c r="J141" s="228"/>
      <c r="K141" s="223"/>
      <c r="L141" s="223"/>
      <c r="M141" s="229"/>
      <c r="N141" s="230"/>
      <c r="O141" s="231"/>
      <c r="P141" s="231"/>
      <c r="Q141" s="231"/>
      <c r="R141" s="231"/>
      <c r="S141" s="231"/>
      <c r="T141" s="231"/>
      <c r="U141" s="231"/>
      <c r="V141" s="231"/>
      <c r="W141" s="231"/>
      <c r="X141" s="232"/>
      <c r="AT141" s="233" t="s">
        <v>141</v>
      </c>
      <c r="AU141" s="233" t="s">
        <v>87</v>
      </c>
      <c r="AV141" s="13" t="s">
        <v>87</v>
      </c>
      <c r="AW141" s="13" t="s">
        <v>5</v>
      </c>
      <c r="AX141" s="13" t="s">
        <v>77</v>
      </c>
      <c r="AY141" s="233" t="s">
        <v>129</v>
      </c>
    </row>
    <row r="142" spans="1:65" s="14" customFormat="1" ht="11.25">
      <c r="B142" s="245"/>
      <c r="C142" s="246"/>
      <c r="D142" s="224" t="s">
        <v>141</v>
      </c>
      <c r="E142" s="247" t="s">
        <v>1</v>
      </c>
      <c r="F142" s="248" t="s">
        <v>180</v>
      </c>
      <c r="G142" s="246"/>
      <c r="H142" s="249">
        <v>870</v>
      </c>
      <c r="I142" s="250"/>
      <c r="J142" s="250"/>
      <c r="K142" s="246"/>
      <c r="L142" s="246"/>
      <c r="M142" s="251"/>
      <c r="N142" s="252"/>
      <c r="O142" s="253"/>
      <c r="P142" s="253"/>
      <c r="Q142" s="253"/>
      <c r="R142" s="253"/>
      <c r="S142" s="253"/>
      <c r="T142" s="253"/>
      <c r="U142" s="253"/>
      <c r="V142" s="253"/>
      <c r="W142" s="253"/>
      <c r="X142" s="254"/>
      <c r="AT142" s="255" t="s">
        <v>141</v>
      </c>
      <c r="AU142" s="255" t="s">
        <v>87</v>
      </c>
      <c r="AV142" s="14" t="s">
        <v>135</v>
      </c>
      <c r="AW142" s="14" t="s">
        <v>5</v>
      </c>
      <c r="AX142" s="14" t="s">
        <v>85</v>
      </c>
      <c r="AY142" s="255" t="s">
        <v>129</v>
      </c>
    </row>
    <row r="143" spans="1:65" s="2" customFormat="1" ht="21.75" customHeight="1">
      <c r="A143" s="32"/>
      <c r="B143" s="33"/>
      <c r="C143" s="207" t="s">
        <v>181</v>
      </c>
      <c r="D143" s="207" t="s">
        <v>131</v>
      </c>
      <c r="E143" s="208" t="s">
        <v>182</v>
      </c>
      <c r="F143" s="209" t="s">
        <v>183</v>
      </c>
      <c r="G143" s="210" t="s">
        <v>134</v>
      </c>
      <c r="H143" s="211">
        <v>99</v>
      </c>
      <c r="I143" s="212"/>
      <c r="J143" s="212"/>
      <c r="K143" s="213">
        <f>ROUND(P143*H143,2)</f>
        <v>0</v>
      </c>
      <c r="L143" s="214"/>
      <c r="M143" s="37"/>
      <c r="N143" s="215" t="s">
        <v>1</v>
      </c>
      <c r="O143" s="216" t="s">
        <v>40</v>
      </c>
      <c r="P143" s="217">
        <f>I143+J143</f>
        <v>0</v>
      </c>
      <c r="Q143" s="217">
        <f>ROUND(I143*H143,2)</f>
        <v>0</v>
      </c>
      <c r="R143" s="217">
        <f>ROUND(J143*H143,2)</f>
        <v>0</v>
      </c>
      <c r="S143" s="68"/>
      <c r="T143" s="218">
        <f>S143*H143</f>
        <v>0</v>
      </c>
      <c r="U143" s="218">
        <v>0</v>
      </c>
      <c r="V143" s="218">
        <f>U143*H143</f>
        <v>0</v>
      </c>
      <c r="W143" s="218">
        <v>0</v>
      </c>
      <c r="X143" s="219">
        <f>W143*H143</f>
        <v>0</v>
      </c>
      <c r="Y143" s="32"/>
      <c r="Z143" s="32"/>
      <c r="AA143" s="32"/>
      <c r="AB143" s="32"/>
      <c r="AC143" s="32"/>
      <c r="AD143" s="32"/>
      <c r="AE143" s="32"/>
      <c r="AR143" s="220" t="s">
        <v>135</v>
      </c>
      <c r="AT143" s="220" t="s">
        <v>131</v>
      </c>
      <c r="AU143" s="220" t="s">
        <v>87</v>
      </c>
      <c r="AY143" s="16" t="s">
        <v>129</v>
      </c>
      <c r="BE143" s="221">
        <f>IF(O143="základní",K143,0)</f>
        <v>0</v>
      </c>
      <c r="BF143" s="221">
        <f>IF(O143="snížená",K143,0)</f>
        <v>0</v>
      </c>
      <c r="BG143" s="221">
        <f>IF(O143="zákl. přenesená",K143,0)</f>
        <v>0</v>
      </c>
      <c r="BH143" s="221">
        <f>IF(O143="sníž. přenesená",K143,0)</f>
        <v>0</v>
      </c>
      <c r="BI143" s="221">
        <f>IF(O143="nulová",K143,0)</f>
        <v>0</v>
      </c>
      <c r="BJ143" s="16" t="s">
        <v>85</v>
      </c>
      <c r="BK143" s="221">
        <f>ROUND(P143*H143,2)</f>
        <v>0</v>
      </c>
      <c r="BL143" s="16" t="s">
        <v>135</v>
      </c>
      <c r="BM143" s="220" t="s">
        <v>184</v>
      </c>
    </row>
    <row r="144" spans="1:65" s="2" customFormat="1" ht="21.75" customHeight="1">
      <c r="A144" s="32"/>
      <c r="B144" s="33"/>
      <c r="C144" s="207" t="s">
        <v>185</v>
      </c>
      <c r="D144" s="207" t="s">
        <v>131</v>
      </c>
      <c r="E144" s="208" t="s">
        <v>186</v>
      </c>
      <c r="F144" s="209" t="s">
        <v>187</v>
      </c>
      <c r="G144" s="210" t="s">
        <v>176</v>
      </c>
      <c r="H144" s="211">
        <v>2854</v>
      </c>
      <c r="I144" s="212"/>
      <c r="J144" s="212"/>
      <c r="K144" s="213">
        <f>ROUND(P144*H144,2)</f>
        <v>0</v>
      </c>
      <c r="L144" s="214"/>
      <c r="M144" s="37"/>
      <c r="N144" s="215" t="s">
        <v>1</v>
      </c>
      <c r="O144" s="216" t="s">
        <v>40</v>
      </c>
      <c r="P144" s="217">
        <f>I144+J144</f>
        <v>0</v>
      </c>
      <c r="Q144" s="217">
        <f>ROUND(I144*H144,2)</f>
        <v>0</v>
      </c>
      <c r="R144" s="217">
        <f>ROUND(J144*H144,2)</f>
        <v>0</v>
      </c>
      <c r="S144" s="68"/>
      <c r="T144" s="218">
        <f>S144*H144</f>
        <v>0</v>
      </c>
      <c r="U144" s="218">
        <v>0</v>
      </c>
      <c r="V144" s="218">
        <f>U144*H144</f>
        <v>0</v>
      </c>
      <c r="W144" s="218">
        <v>0</v>
      </c>
      <c r="X144" s="219">
        <f>W144*H144</f>
        <v>0</v>
      </c>
      <c r="Y144" s="32"/>
      <c r="Z144" s="32"/>
      <c r="AA144" s="32"/>
      <c r="AB144" s="32"/>
      <c r="AC144" s="32"/>
      <c r="AD144" s="32"/>
      <c r="AE144" s="32"/>
      <c r="AR144" s="220" t="s">
        <v>135</v>
      </c>
      <c r="AT144" s="220" t="s">
        <v>131</v>
      </c>
      <c r="AU144" s="220" t="s">
        <v>87</v>
      </c>
      <c r="AY144" s="16" t="s">
        <v>129</v>
      </c>
      <c r="BE144" s="221">
        <f>IF(O144="základní",K144,0)</f>
        <v>0</v>
      </c>
      <c r="BF144" s="221">
        <f>IF(O144="snížená",K144,0)</f>
        <v>0</v>
      </c>
      <c r="BG144" s="221">
        <f>IF(O144="zákl. přenesená",K144,0)</f>
        <v>0</v>
      </c>
      <c r="BH144" s="221">
        <f>IF(O144="sníž. přenesená",K144,0)</f>
        <v>0</v>
      </c>
      <c r="BI144" s="221">
        <f>IF(O144="nulová",K144,0)</f>
        <v>0</v>
      </c>
      <c r="BJ144" s="16" t="s">
        <v>85</v>
      </c>
      <c r="BK144" s="221">
        <f>ROUND(P144*H144,2)</f>
        <v>0</v>
      </c>
      <c r="BL144" s="16" t="s">
        <v>135</v>
      </c>
      <c r="BM144" s="220" t="s">
        <v>188</v>
      </c>
    </row>
    <row r="145" spans="1:65" s="13" customFormat="1" ht="11.25">
      <c r="B145" s="222"/>
      <c r="C145" s="223"/>
      <c r="D145" s="224" t="s">
        <v>141</v>
      </c>
      <c r="E145" s="225" t="s">
        <v>1</v>
      </c>
      <c r="F145" s="226" t="s">
        <v>189</v>
      </c>
      <c r="G145" s="223"/>
      <c r="H145" s="227">
        <v>810</v>
      </c>
      <c r="I145" s="228"/>
      <c r="J145" s="228"/>
      <c r="K145" s="223"/>
      <c r="L145" s="223"/>
      <c r="M145" s="229"/>
      <c r="N145" s="230"/>
      <c r="O145" s="231"/>
      <c r="P145" s="231"/>
      <c r="Q145" s="231"/>
      <c r="R145" s="231"/>
      <c r="S145" s="231"/>
      <c r="T145" s="231"/>
      <c r="U145" s="231"/>
      <c r="V145" s="231"/>
      <c r="W145" s="231"/>
      <c r="X145" s="232"/>
      <c r="AT145" s="233" t="s">
        <v>141</v>
      </c>
      <c r="AU145" s="233" t="s">
        <v>87</v>
      </c>
      <c r="AV145" s="13" t="s">
        <v>87</v>
      </c>
      <c r="AW145" s="13" t="s">
        <v>5</v>
      </c>
      <c r="AX145" s="13" t="s">
        <v>77</v>
      </c>
      <c r="AY145" s="233" t="s">
        <v>129</v>
      </c>
    </row>
    <row r="146" spans="1:65" s="13" customFormat="1" ht="11.25">
      <c r="B146" s="222"/>
      <c r="C146" s="223"/>
      <c r="D146" s="224" t="s">
        <v>141</v>
      </c>
      <c r="E146" s="225" t="s">
        <v>1</v>
      </c>
      <c r="F146" s="226" t="s">
        <v>190</v>
      </c>
      <c r="G146" s="223"/>
      <c r="H146" s="227">
        <v>2044</v>
      </c>
      <c r="I146" s="228"/>
      <c r="J146" s="228"/>
      <c r="K146" s="223"/>
      <c r="L146" s="223"/>
      <c r="M146" s="229"/>
      <c r="N146" s="230"/>
      <c r="O146" s="231"/>
      <c r="P146" s="231"/>
      <c r="Q146" s="231"/>
      <c r="R146" s="231"/>
      <c r="S146" s="231"/>
      <c r="T146" s="231"/>
      <c r="U146" s="231"/>
      <c r="V146" s="231"/>
      <c r="W146" s="231"/>
      <c r="X146" s="232"/>
      <c r="AT146" s="233" t="s">
        <v>141</v>
      </c>
      <c r="AU146" s="233" t="s">
        <v>87</v>
      </c>
      <c r="AV146" s="13" t="s">
        <v>87</v>
      </c>
      <c r="AW146" s="13" t="s">
        <v>5</v>
      </c>
      <c r="AX146" s="13" t="s">
        <v>77</v>
      </c>
      <c r="AY146" s="233" t="s">
        <v>129</v>
      </c>
    </row>
    <row r="147" spans="1:65" s="14" customFormat="1" ht="11.25">
      <c r="B147" s="245"/>
      <c r="C147" s="246"/>
      <c r="D147" s="224" t="s">
        <v>141</v>
      </c>
      <c r="E147" s="247" t="s">
        <v>1</v>
      </c>
      <c r="F147" s="248" t="s">
        <v>180</v>
      </c>
      <c r="G147" s="246"/>
      <c r="H147" s="249">
        <v>2854</v>
      </c>
      <c r="I147" s="250"/>
      <c r="J147" s="250"/>
      <c r="K147" s="246"/>
      <c r="L147" s="246"/>
      <c r="M147" s="251"/>
      <c r="N147" s="252"/>
      <c r="O147" s="253"/>
      <c r="P147" s="253"/>
      <c r="Q147" s="253"/>
      <c r="R147" s="253"/>
      <c r="S147" s="253"/>
      <c r="T147" s="253"/>
      <c r="U147" s="253"/>
      <c r="V147" s="253"/>
      <c r="W147" s="253"/>
      <c r="X147" s="254"/>
      <c r="AT147" s="255" t="s">
        <v>141</v>
      </c>
      <c r="AU147" s="255" t="s">
        <v>87</v>
      </c>
      <c r="AV147" s="14" t="s">
        <v>135</v>
      </c>
      <c r="AW147" s="14" t="s">
        <v>5</v>
      </c>
      <c r="AX147" s="14" t="s">
        <v>85</v>
      </c>
      <c r="AY147" s="255" t="s">
        <v>129</v>
      </c>
    </row>
    <row r="148" spans="1:65" s="2" customFormat="1" ht="33" customHeight="1">
      <c r="A148" s="32"/>
      <c r="B148" s="33"/>
      <c r="C148" s="207" t="s">
        <v>191</v>
      </c>
      <c r="D148" s="207" t="s">
        <v>131</v>
      </c>
      <c r="E148" s="208" t="s">
        <v>192</v>
      </c>
      <c r="F148" s="209" t="s">
        <v>193</v>
      </c>
      <c r="G148" s="210" t="s">
        <v>176</v>
      </c>
      <c r="H148" s="211">
        <v>870</v>
      </c>
      <c r="I148" s="212"/>
      <c r="J148" s="212"/>
      <c r="K148" s="213">
        <f>ROUND(P148*H148,2)</f>
        <v>0</v>
      </c>
      <c r="L148" s="214"/>
      <c r="M148" s="37"/>
      <c r="N148" s="215" t="s">
        <v>1</v>
      </c>
      <c r="O148" s="216" t="s">
        <v>40</v>
      </c>
      <c r="P148" s="217">
        <f>I148+J148</f>
        <v>0</v>
      </c>
      <c r="Q148" s="217">
        <f>ROUND(I148*H148,2)</f>
        <v>0</v>
      </c>
      <c r="R148" s="217">
        <f>ROUND(J148*H148,2)</f>
        <v>0</v>
      </c>
      <c r="S148" s="68"/>
      <c r="T148" s="218">
        <f>S148*H148</f>
        <v>0</v>
      </c>
      <c r="U148" s="218">
        <v>0</v>
      </c>
      <c r="V148" s="218">
        <f>U148*H148</f>
        <v>0</v>
      </c>
      <c r="W148" s="218">
        <v>0</v>
      </c>
      <c r="X148" s="219">
        <f>W148*H148</f>
        <v>0</v>
      </c>
      <c r="Y148" s="32"/>
      <c r="Z148" s="32"/>
      <c r="AA148" s="32"/>
      <c r="AB148" s="32"/>
      <c r="AC148" s="32"/>
      <c r="AD148" s="32"/>
      <c r="AE148" s="32"/>
      <c r="AR148" s="220" t="s">
        <v>135</v>
      </c>
      <c r="AT148" s="220" t="s">
        <v>131</v>
      </c>
      <c r="AU148" s="220" t="s">
        <v>87</v>
      </c>
      <c r="AY148" s="16" t="s">
        <v>129</v>
      </c>
      <c r="BE148" s="221">
        <f>IF(O148="základní",K148,0)</f>
        <v>0</v>
      </c>
      <c r="BF148" s="221">
        <f>IF(O148="snížená",K148,0)</f>
        <v>0</v>
      </c>
      <c r="BG148" s="221">
        <f>IF(O148="zákl. přenesená",K148,0)</f>
        <v>0</v>
      </c>
      <c r="BH148" s="221">
        <f>IF(O148="sníž. přenesená",K148,0)</f>
        <v>0</v>
      </c>
      <c r="BI148" s="221">
        <f>IF(O148="nulová",K148,0)</f>
        <v>0</v>
      </c>
      <c r="BJ148" s="16" t="s">
        <v>85</v>
      </c>
      <c r="BK148" s="221">
        <f>ROUND(P148*H148,2)</f>
        <v>0</v>
      </c>
      <c r="BL148" s="16" t="s">
        <v>135</v>
      </c>
      <c r="BM148" s="220" t="s">
        <v>194</v>
      </c>
    </row>
    <row r="149" spans="1:65" s="13" customFormat="1" ht="11.25">
      <c r="B149" s="222"/>
      <c r="C149" s="223"/>
      <c r="D149" s="224" t="s">
        <v>141</v>
      </c>
      <c r="E149" s="225" t="s">
        <v>1</v>
      </c>
      <c r="F149" s="226" t="s">
        <v>178</v>
      </c>
      <c r="G149" s="223"/>
      <c r="H149" s="227">
        <v>267</v>
      </c>
      <c r="I149" s="228"/>
      <c r="J149" s="228"/>
      <c r="K149" s="223"/>
      <c r="L149" s="223"/>
      <c r="M149" s="229"/>
      <c r="N149" s="230"/>
      <c r="O149" s="231"/>
      <c r="P149" s="231"/>
      <c r="Q149" s="231"/>
      <c r="R149" s="231"/>
      <c r="S149" s="231"/>
      <c r="T149" s="231"/>
      <c r="U149" s="231"/>
      <c r="V149" s="231"/>
      <c r="W149" s="231"/>
      <c r="X149" s="232"/>
      <c r="AT149" s="233" t="s">
        <v>141</v>
      </c>
      <c r="AU149" s="233" t="s">
        <v>87</v>
      </c>
      <c r="AV149" s="13" t="s">
        <v>87</v>
      </c>
      <c r="AW149" s="13" t="s">
        <v>5</v>
      </c>
      <c r="AX149" s="13" t="s">
        <v>77</v>
      </c>
      <c r="AY149" s="233" t="s">
        <v>129</v>
      </c>
    </row>
    <row r="150" spans="1:65" s="13" customFormat="1" ht="11.25">
      <c r="B150" s="222"/>
      <c r="C150" s="223"/>
      <c r="D150" s="224" t="s">
        <v>141</v>
      </c>
      <c r="E150" s="225" t="s">
        <v>1</v>
      </c>
      <c r="F150" s="226" t="s">
        <v>179</v>
      </c>
      <c r="G150" s="223"/>
      <c r="H150" s="227">
        <v>603</v>
      </c>
      <c r="I150" s="228"/>
      <c r="J150" s="228"/>
      <c r="K150" s="223"/>
      <c r="L150" s="223"/>
      <c r="M150" s="229"/>
      <c r="N150" s="230"/>
      <c r="O150" s="231"/>
      <c r="P150" s="231"/>
      <c r="Q150" s="231"/>
      <c r="R150" s="231"/>
      <c r="S150" s="231"/>
      <c r="T150" s="231"/>
      <c r="U150" s="231"/>
      <c r="V150" s="231"/>
      <c r="W150" s="231"/>
      <c r="X150" s="232"/>
      <c r="AT150" s="233" t="s">
        <v>141</v>
      </c>
      <c r="AU150" s="233" t="s">
        <v>87</v>
      </c>
      <c r="AV150" s="13" t="s">
        <v>87</v>
      </c>
      <c r="AW150" s="13" t="s">
        <v>5</v>
      </c>
      <c r="AX150" s="13" t="s">
        <v>77</v>
      </c>
      <c r="AY150" s="233" t="s">
        <v>129</v>
      </c>
    </row>
    <row r="151" spans="1:65" s="14" customFormat="1" ht="11.25">
      <c r="B151" s="245"/>
      <c r="C151" s="246"/>
      <c r="D151" s="224" t="s">
        <v>141</v>
      </c>
      <c r="E151" s="247" t="s">
        <v>1</v>
      </c>
      <c r="F151" s="248" t="s">
        <v>180</v>
      </c>
      <c r="G151" s="246"/>
      <c r="H151" s="249">
        <v>870</v>
      </c>
      <c r="I151" s="250"/>
      <c r="J151" s="250"/>
      <c r="K151" s="246"/>
      <c r="L151" s="246"/>
      <c r="M151" s="251"/>
      <c r="N151" s="252"/>
      <c r="O151" s="253"/>
      <c r="P151" s="253"/>
      <c r="Q151" s="253"/>
      <c r="R151" s="253"/>
      <c r="S151" s="253"/>
      <c r="T151" s="253"/>
      <c r="U151" s="253"/>
      <c r="V151" s="253"/>
      <c r="W151" s="253"/>
      <c r="X151" s="254"/>
      <c r="AT151" s="255" t="s">
        <v>141</v>
      </c>
      <c r="AU151" s="255" t="s">
        <v>87</v>
      </c>
      <c r="AV151" s="14" t="s">
        <v>135</v>
      </c>
      <c r="AW151" s="14" t="s">
        <v>5</v>
      </c>
      <c r="AX151" s="14" t="s">
        <v>85</v>
      </c>
      <c r="AY151" s="255" t="s">
        <v>129</v>
      </c>
    </row>
    <row r="152" spans="1:65" s="2" customFormat="1" ht="33" customHeight="1">
      <c r="A152" s="32"/>
      <c r="B152" s="33"/>
      <c r="C152" s="207" t="s">
        <v>195</v>
      </c>
      <c r="D152" s="207" t="s">
        <v>131</v>
      </c>
      <c r="E152" s="208" t="s">
        <v>196</v>
      </c>
      <c r="F152" s="209" t="s">
        <v>197</v>
      </c>
      <c r="G152" s="210" t="s">
        <v>134</v>
      </c>
      <c r="H152" s="211">
        <v>862</v>
      </c>
      <c r="I152" s="212"/>
      <c r="J152" s="212"/>
      <c r="K152" s="213">
        <f>ROUND(P152*H152,2)</f>
        <v>0</v>
      </c>
      <c r="L152" s="214"/>
      <c r="M152" s="37"/>
      <c r="N152" s="215" t="s">
        <v>1</v>
      </c>
      <c r="O152" s="216" t="s">
        <v>40</v>
      </c>
      <c r="P152" s="217">
        <f>I152+J152</f>
        <v>0</v>
      </c>
      <c r="Q152" s="217">
        <f>ROUND(I152*H152,2)</f>
        <v>0</v>
      </c>
      <c r="R152" s="217">
        <f>ROUND(J152*H152,2)</f>
        <v>0</v>
      </c>
      <c r="S152" s="68"/>
      <c r="T152" s="218">
        <f>S152*H152</f>
        <v>0</v>
      </c>
      <c r="U152" s="218">
        <v>0</v>
      </c>
      <c r="V152" s="218">
        <f>U152*H152</f>
        <v>0</v>
      </c>
      <c r="W152" s="218">
        <v>0</v>
      </c>
      <c r="X152" s="219">
        <f>W152*H152</f>
        <v>0</v>
      </c>
      <c r="Y152" s="32"/>
      <c r="Z152" s="32"/>
      <c r="AA152" s="32"/>
      <c r="AB152" s="32"/>
      <c r="AC152" s="32"/>
      <c r="AD152" s="32"/>
      <c r="AE152" s="32"/>
      <c r="AR152" s="220" t="s">
        <v>135</v>
      </c>
      <c r="AT152" s="220" t="s">
        <v>131</v>
      </c>
      <c r="AU152" s="220" t="s">
        <v>87</v>
      </c>
      <c r="AY152" s="16" t="s">
        <v>129</v>
      </c>
      <c r="BE152" s="221">
        <f>IF(O152="základní",K152,0)</f>
        <v>0</v>
      </c>
      <c r="BF152" s="221">
        <f>IF(O152="snížená",K152,0)</f>
        <v>0</v>
      </c>
      <c r="BG152" s="221">
        <f>IF(O152="zákl. přenesená",K152,0)</f>
        <v>0</v>
      </c>
      <c r="BH152" s="221">
        <f>IF(O152="sníž. přenesená",K152,0)</f>
        <v>0</v>
      </c>
      <c r="BI152" s="221">
        <f>IF(O152="nulová",K152,0)</f>
        <v>0</v>
      </c>
      <c r="BJ152" s="16" t="s">
        <v>85</v>
      </c>
      <c r="BK152" s="221">
        <f>ROUND(P152*H152,2)</f>
        <v>0</v>
      </c>
      <c r="BL152" s="16" t="s">
        <v>135</v>
      </c>
      <c r="BM152" s="220" t="s">
        <v>198</v>
      </c>
    </row>
    <row r="153" spans="1:65" s="2" customFormat="1" ht="33" customHeight="1">
      <c r="A153" s="32"/>
      <c r="B153" s="33"/>
      <c r="C153" s="207" t="s">
        <v>199</v>
      </c>
      <c r="D153" s="207" t="s">
        <v>131</v>
      </c>
      <c r="E153" s="208" t="s">
        <v>200</v>
      </c>
      <c r="F153" s="209" t="s">
        <v>201</v>
      </c>
      <c r="G153" s="210" t="s">
        <v>134</v>
      </c>
      <c r="H153" s="211">
        <v>862</v>
      </c>
      <c r="I153" s="212"/>
      <c r="J153" s="212"/>
      <c r="K153" s="213">
        <f>ROUND(P153*H153,2)</f>
        <v>0</v>
      </c>
      <c r="L153" s="214"/>
      <c r="M153" s="37"/>
      <c r="N153" s="215" t="s">
        <v>1</v>
      </c>
      <c r="O153" s="216" t="s">
        <v>40</v>
      </c>
      <c r="P153" s="217">
        <f>I153+J153</f>
        <v>0</v>
      </c>
      <c r="Q153" s="217">
        <f>ROUND(I153*H153,2)</f>
        <v>0</v>
      </c>
      <c r="R153" s="217">
        <f>ROUND(J153*H153,2)</f>
        <v>0</v>
      </c>
      <c r="S153" s="68"/>
      <c r="T153" s="218">
        <f>S153*H153</f>
        <v>0</v>
      </c>
      <c r="U153" s="218">
        <v>0</v>
      </c>
      <c r="V153" s="218">
        <f>U153*H153</f>
        <v>0</v>
      </c>
      <c r="W153" s="218">
        <v>0</v>
      </c>
      <c r="X153" s="219">
        <f>W153*H153</f>
        <v>0</v>
      </c>
      <c r="Y153" s="32"/>
      <c r="Z153" s="32"/>
      <c r="AA153" s="32"/>
      <c r="AB153" s="32"/>
      <c r="AC153" s="32"/>
      <c r="AD153" s="32"/>
      <c r="AE153" s="32"/>
      <c r="AR153" s="220" t="s">
        <v>135</v>
      </c>
      <c r="AT153" s="220" t="s">
        <v>131</v>
      </c>
      <c r="AU153" s="220" t="s">
        <v>87</v>
      </c>
      <c r="AY153" s="16" t="s">
        <v>129</v>
      </c>
      <c r="BE153" s="221">
        <f>IF(O153="základní",K153,0)</f>
        <v>0</v>
      </c>
      <c r="BF153" s="221">
        <f>IF(O153="snížená",K153,0)</f>
        <v>0</v>
      </c>
      <c r="BG153" s="221">
        <f>IF(O153="zákl. přenesená",K153,0)</f>
        <v>0</v>
      </c>
      <c r="BH153" s="221">
        <f>IF(O153="sníž. přenesená",K153,0)</f>
        <v>0</v>
      </c>
      <c r="BI153" s="221">
        <f>IF(O153="nulová",K153,0)</f>
        <v>0</v>
      </c>
      <c r="BJ153" s="16" t="s">
        <v>85</v>
      </c>
      <c r="BK153" s="221">
        <f>ROUND(P153*H153,2)</f>
        <v>0</v>
      </c>
      <c r="BL153" s="16" t="s">
        <v>135</v>
      </c>
      <c r="BM153" s="220" t="s">
        <v>202</v>
      </c>
    </row>
    <row r="154" spans="1:65" s="2" customFormat="1" ht="16.5" customHeight="1">
      <c r="A154" s="32"/>
      <c r="B154" s="33"/>
      <c r="C154" s="234" t="s">
        <v>9</v>
      </c>
      <c r="D154" s="234" t="s">
        <v>158</v>
      </c>
      <c r="E154" s="235" t="s">
        <v>203</v>
      </c>
      <c r="F154" s="236" t="s">
        <v>204</v>
      </c>
      <c r="G154" s="237" t="s">
        <v>205</v>
      </c>
      <c r="H154" s="238">
        <v>2.5999999999999999E-2</v>
      </c>
      <c r="I154" s="239"/>
      <c r="J154" s="240"/>
      <c r="K154" s="241">
        <f>ROUND(P154*H154,2)</f>
        <v>0</v>
      </c>
      <c r="L154" s="242"/>
      <c r="M154" s="243"/>
      <c r="N154" s="244" t="s">
        <v>1</v>
      </c>
      <c r="O154" s="216" t="s">
        <v>40</v>
      </c>
      <c r="P154" s="217">
        <f>I154+J154</f>
        <v>0</v>
      </c>
      <c r="Q154" s="217">
        <f>ROUND(I154*H154,2)</f>
        <v>0</v>
      </c>
      <c r="R154" s="217">
        <f>ROUND(J154*H154,2)</f>
        <v>0</v>
      </c>
      <c r="S154" s="68"/>
      <c r="T154" s="218">
        <f>S154*H154</f>
        <v>0</v>
      </c>
      <c r="U154" s="218">
        <v>1E-3</v>
      </c>
      <c r="V154" s="218">
        <f>U154*H154</f>
        <v>2.5999999999999998E-5</v>
      </c>
      <c r="W154" s="218">
        <v>0</v>
      </c>
      <c r="X154" s="219">
        <f>W154*H154</f>
        <v>0</v>
      </c>
      <c r="Y154" s="32"/>
      <c r="Z154" s="32"/>
      <c r="AA154" s="32"/>
      <c r="AB154" s="32"/>
      <c r="AC154" s="32"/>
      <c r="AD154" s="32"/>
      <c r="AE154" s="32"/>
      <c r="AR154" s="220" t="s">
        <v>161</v>
      </c>
      <c r="AT154" s="220" t="s">
        <v>158</v>
      </c>
      <c r="AU154" s="220" t="s">
        <v>87</v>
      </c>
      <c r="AY154" s="16" t="s">
        <v>129</v>
      </c>
      <c r="BE154" s="221">
        <f>IF(O154="základní",K154,0)</f>
        <v>0</v>
      </c>
      <c r="BF154" s="221">
        <f>IF(O154="snížená",K154,0)</f>
        <v>0</v>
      </c>
      <c r="BG154" s="221">
        <f>IF(O154="zákl. přenesená",K154,0)</f>
        <v>0</v>
      </c>
      <c r="BH154" s="221">
        <f>IF(O154="sníž. přenesená",K154,0)</f>
        <v>0</v>
      </c>
      <c r="BI154" s="221">
        <f>IF(O154="nulová",K154,0)</f>
        <v>0</v>
      </c>
      <c r="BJ154" s="16" t="s">
        <v>85</v>
      </c>
      <c r="BK154" s="221">
        <f>ROUND(P154*H154,2)</f>
        <v>0</v>
      </c>
      <c r="BL154" s="16" t="s">
        <v>135</v>
      </c>
      <c r="BM154" s="220" t="s">
        <v>206</v>
      </c>
    </row>
    <row r="155" spans="1:65" s="13" customFormat="1" ht="11.25">
      <c r="B155" s="222"/>
      <c r="C155" s="223"/>
      <c r="D155" s="224" t="s">
        <v>141</v>
      </c>
      <c r="E155" s="225" t="s">
        <v>1</v>
      </c>
      <c r="F155" s="226" t="s">
        <v>207</v>
      </c>
      <c r="G155" s="223"/>
      <c r="H155" s="227">
        <v>17.239999999999998</v>
      </c>
      <c r="I155" s="228"/>
      <c r="J155" s="228"/>
      <c r="K155" s="223"/>
      <c r="L155" s="223"/>
      <c r="M155" s="229"/>
      <c r="N155" s="230"/>
      <c r="O155" s="231"/>
      <c r="P155" s="231"/>
      <c r="Q155" s="231"/>
      <c r="R155" s="231"/>
      <c r="S155" s="231"/>
      <c r="T155" s="231"/>
      <c r="U155" s="231"/>
      <c r="V155" s="231"/>
      <c r="W155" s="231"/>
      <c r="X155" s="232"/>
      <c r="AT155" s="233" t="s">
        <v>141</v>
      </c>
      <c r="AU155" s="233" t="s">
        <v>87</v>
      </c>
      <c r="AV155" s="13" t="s">
        <v>87</v>
      </c>
      <c r="AW155" s="13" t="s">
        <v>5</v>
      </c>
      <c r="AX155" s="13" t="s">
        <v>85</v>
      </c>
      <c r="AY155" s="233" t="s">
        <v>129</v>
      </c>
    </row>
    <row r="156" spans="1:65" s="13" customFormat="1" ht="11.25">
      <c r="B156" s="222"/>
      <c r="C156" s="223"/>
      <c r="D156" s="224" t="s">
        <v>141</v>
      </c>
      <c r="E156" s="223"/>
      <c r="F156" s="226" t="s">
        <v>208</v>
      </c>
      <c r="G156" s="223"/>
      <c r="H156" s="227">
        <v>2.5999999999999999E-2</v>
      </c>
      <c r="I156" s="228"/>
      <c r="J156" s="228"/>
      <c r="K156" s="223"/>
      <c r="L156" s="223"/>
      <c r="M156" s="229"/>
      <c r="N156" s="230"/>
      <c r="O156" s="231"/>
      <c r="P156" s="231"/>
      <c r="Q156" s="231"/>
      <c r="R156" s="231"/>
      <c r="S156" s="231"/>
      <c r="T156" s="231"/>
      <c r="U156" s="231"/>
      <c r="V156" s="231"/>
      <c r="W156" s="231"/>
      <c r="X156" s="232"/>
      <c r="AT156" s="233" t="s">
        <v>141</v>
      </c>
      <c r="AU156" s="233" t="s">
        <v>87</v>
      </c>
      <c r="AV156" s="13" t="s">
        <v>87</v>
      </c>
      <c r="AW156" s="13" t="s">
        <v>4</v>
      </c>
      <c r="AX156" s="13" t="s">
        <v>85</v>
      </c>
      <c r="AY156" s="233" t="s">
        <v>129</v>
      </c>
    </row>
    <row r="157" spans="1:65" s="2" customFormat="1" ht="33" customHeight="1">
      <c r="A157" s="32"/>
      <c r="B157" s="33"/>
      <c r="C157" s="207" t="s">
        <v>209</v>
      </c>
      <c r="D157" s="207" t="s">
        <v>131</v>
      </c>
      <c r="E157" s="208" t="s">
        <v>210</v>
      </c>
      <c r="F157" s="209" t="s">
        <v>211</v>
      </c>
      <c r="G157" s="210" t="s">
        <v>134</v>
      </c>
      <c r="H157" s="211">
        <v>205</v>
      </c>
      <c r="I157" s="212"/>
      <c r="J157" s="212"/>
      <c r="K157" s="213">
        <f>ROUND(P157*H157,2)</f>
        <v>0</v>
      </c>
      <c r="L157" s="214"/>
      <c r="M157" s="37"/>
      <c r="N157" s="215" t="s">
        <v>1</v>
      </c>
      <c r="O157" s="216" t="s">
        <v>40</v>
      </c>
      <c r="P157" s="217">
        <f>I157+J157</f>
        <v>0</v>
      </c>
      <c r="Q157" s="217">
        <f>ROUND(I157*H157,2)</f>
        <v>0</v>
      </c>
      <c r="R157" s="217">
        <f>ROUND(J157*H157,2)</f>
        <v>0</v>
      </c>
      <c r="S157" s="68"/>
      <c r="T157" s="218">
        <f>S157*H157</f>
        <v>0</v>
      </c>
      <c r="U157" s="218">
        <v>0</v>
      </c>
      <c r="V157" s="218">
        <f>U157*H157</f>
        <v>0</v>
      </c>
      <c r="W157" s="218">
        <v>0</v>
      </c>
      <c r="X157" s="219">
        <f>W157*H157</f>
        <v>0</v>
      </c>
      <c r="Y157" s="32"/>
      <c r="Z157" s="32"/>
      <c r="AA157" s="32"/>
      <c r="AB157" s="32"/>
      <c r="AC157" s="32"/>
      <c r="AD157" s="32"/>
      <c r="AE157" s="32"/>
      <c r="AR157" s="220" t="s">
        <v>135</v>
      </c>
      <c r="AT157" s="220" t="s">
        <v>131</v>
      </c>
      <c r="AU157" s="220" t="s">
        <v>87</v>
      </c>
      <c r="AY157" s="16" t="s">
        <v>129</v>
      </c>
      <c r="BE157" s="221">
        <f>IF(O157="základní",K157,0)</f>
        <v>0</v>
      </c>
      <c r="BF157" s="221">
        <f>IF(O157="snížená",K157,0)</f>
        <v>0</v>
      </c>
      <c r="BG157" s="221">
        <f>IF(O157="zákl. přenesená",K157,0)</f>
        <v>0</v>
      </c>
      <c r="BH157" s="221">
        <f>IF(O157="sníž. přenesená",K157,0)</f>
        <v>0</v>
      </c>
      <c r="BI157" s="221">
        <f>IF(O157="nulová",K157,0)</f>
        <v>0</v>
      </c>
      <c r="BJ157" s="16" t="s">
        <v>85</v>
      </c>
      <c r="BK157" s="221">
        <f>ROUND(P157*H157,2)</f>
        <v>0</v>
      </c>
      <c r="BL157" s="16" t="s">
        <v>135</v>
      </c>
      <c r="BM157" s="220" t="s">
        <v>212</v>
      </c>
    </row>
    <row r="158" spans="1:65" s="2" customFormat="1" ht="19.5">
      <c r="A158" s="32"/>
      <c r="B158" s="33"/>
      <c r="C158" s="34"/>
      <c r="D158" s="224" t="s">
        <v>213</v>
      </c>
      <c r="E158" s="34"/>
      <c r="F158" s="256" t="s">
        <v>214</v>
      </c>
      <c r="G158" s="34"/>
      <c r="H158" s="34"/>
      <c r="I158" s="113"/>
      <c r="J158" s="113"/>
      <c r="K158" s="34"/>
      <c r="L158" s="34"/>
      <c r="M158" s="37"/>
      <c r="N158" s="257"/>
      <c r="O158" s="258"/>
      <c r="P158" s="68"/>
      <c r="Q158" s="68"/>
      <c r="R158" s="68"/>
      <c r="S158" s="68"/>
      <c r="T158" s="68"/>
      <c r="U158" s="68"/>
      <c r="V158" s="68"/>
      <c r="W158" s="68"/>
      <c r="X158" s="69"/>
      <c r="Y158" s="32"/>
      <c r="Z158" s="32"/>
      <c r="AA158" s="32"/>
      <c r="AB158" s="32"/>
      <c r="AC158" s="32"/>
      <c r="AD158" s="32"/>
      <c r="AE158" s="32"/>
      <c r="AT158" s="16" t="s">
        <v>213</v>
      </c>
      <c r="AU158" s="16" t="s">
        <v>87</v>
      </c>
    </row>
    <row r="159" spans="1:65" s="2" customFormat="1" ht="16.5" customHeight="1">
      <c r="A159" s="32"/>
      <c r="B159" s="33"/>
      <c r="C159" s="234" t="s">
        <v>215</v>
      </c>
      <c r="D159" s="234" t="s">
        <v>158</v>
      </c>
      <c r="E159" s="235" t="s">
        <v>216</v>
      </c>
      <c r="F159" s="236" t="s">
        <v>217</v>
      </c>
      <c r="G159" s="237" t="s">
        <v>149</v>
      </c>
      <c r="H159" s="238">
        <v>24.6</v>
      </c>
      <c r="I159" s="239"/>
      <c r="J159" s="240"/>
      <c r="K159" s="241">
        <f>ROUND(P159*H159,2)</f>
        <v>0</v>
      </c>
      <c r="L159" s="242"/>
      <c r="M159" s="243"/>
      <c r="N159" s="244" t="s">
        <v>1</v>
      </c>
      <c r="O159" s="216" t="s">
        <v>40</v>
      </c>
      <c r="P159" s="217">
        <f>I159+J159</f>
        <v>0</v>
      </c>
      <c r="Q159" s="217">
        <f>ROUND(I159*H159,2)</f>
        <v>0</v>
      </c>
      <c r="R159" s="217">
        <f>ROUND(J159*H159,2)</f>
        <v>0</v>
      </c>
      <c r="S159" s="68"/>
      <c r="T159" s="218">
        <f>S159*H159</f>
        <v>0</v>
      </c>
      <c r="U159" s="218">
        <v>1</v>
      </c>
      <c r="V159" s="218">
        <f>U159*H159</f>
        <v>24.6</v>
      </c>
      <c r="W159" s="218">
        <v>0</v>
      </c>
      <c r="X159" s="219">
        <f>W159*H159</f>
        <v>0</v>
      </c>
      <c r="Y159" s="32"/>
      <c r="Z159" s="32"/>
      <c r="AA159" s="32"/>
      <c r="AB159" s="32"/>
      <c r="AC159" s="32"/>
      <c r="AD159" s="32"/>
      <c r="AE159" s="32"/>
      <c r="AR159" s="220" t="s">
        <v>161</v>
      </c>
      <c r="AT159" s="220" t="s">
        <v>158</v>
      </c>
      <c r="AU159" s="220" t="s">
        <v>87</v>
      </c>
      <c r="AY159" s="16" t="s">
        <v>129</v>
      </c>
      <c r="BE159" s="221">
        <f>IF(O159="základní",K159,0)</f>
        <v>0</v>
      </c>
      <c r="BF159" s="221">
        <f>IF(O159="snížená",K159,0)</f>
        <v>0</v>
      </c>
      <c r="BG159" s="221">
        <f>IF(O159="zákl. přenesená",K159,0)</f>
        <v>0</v>
      </c>
      <c r="BH159" s="221">
        <f>IF(O159="sníž. přenesená",K159,0)</f>
        <v>0</v>
      </c>
      <c r="BI159" s="221">
        <f>IF(O159="nulová",K159,0)</f>
        <v>0</v>
      </c>
      <c r="BJ159" s="16" t="s">
        <v>85</v>
      </c>
      <c r="BK159" s="221">
        <f>ROUND(P159*H159,2)</f>
        <v>0</v>
      </c>
      <c r="BL159" s="16" t="s">
        <v>135</v>
      </c>
      <c r="BM159" s="220" t="s">
        <v>218</v>
      </c>
    </row>
    <row r="160" spans="1:65" s="2" customFormat="1" ht="19.5">
      <c r="A160" s="32"/>
      <c r="B160" s="33"/>
      <c r="C160" s="34"/>
      <c r="D160" s="224" t="s">
        <v>213</v>
      </c>
      <c r="E160" s="34"/>
      <c r="F160" s="256" t="s">
        <v>219</v>
      </c>
      <c r="G160" s="34"/>
      <c r="H160" s="34"/>
      <c r="I160" s="113"/>
      <c r="J160" s="113"/>
      <c r="K160" s="34"/>
      <c r="L160" s="34"/>
      <c r="M160" s="37"/>
      <c r="N160" s="257"/>
      <c r="O160" s="258"/>
      <c r="P160" s="68"/>
      <c r="Q160" s="68"/>
      <c r="R160" s="68"/>
      <c r="S160" s="68"/>
      <c r="T160" s="68"/>
      <c r="U160" s="68"/>
      <c r="V160" s="68"/>
      <c r="W160" s="68"/>
      <c r="X160" s="69"/>
      <c r="Y160" s="32"/>
      <c r="Z160" s="32"/>
      <c r="AA160" s="32"/>
      <c r="AB160" s="32"/>
      <c r="AC160" s="32"/>
      <c r="AD160" s="32"/>
      <c r="AE160" s="32"/>
      <c r="AT160" s="16" t="s">
        <v>213</v>
      </c>
      <c r="AU160" s="16" t="s">
        <v>87</v>
      </c>
    </row>
    <row r="161" spans="1:65" s="13" customFormat="1" ht="11.25">
      <c r="B161" s="222"/>
      <c r="C161" s="223"/>
      <c r="D161" s="224" t="s">
        <v>141</v>
      </c>
      <c r="E161" s="225" t="s">
        <v>1</v>
      </c>
      <c r="F161" s="226" t="s">
        <v>220</v>
      </c>
      <c r="G161" s="223"/>
      <c r="H161" s="227">
        <v>5.94</v>
      </c>
      <c r="I161" s="228"/>
      <c r="J161" s="228"/>
      <c r="K161" s="223"/>
      <c r="L161" s="223"/>
      <c r="M161" s="229"/>
      <c r="N161" s="230"/>
      <c r="O161" s="231"/>
      <c r="P161" s="231"/>
      <c r="Q161" s="231"/>
      <c r="R161" s="231"/>
      <c r="S161" s="231"/>
      <c r="T161" s="231"/>
      <c r="U161" s="231"/>
      <c r="V161" s="231"/>
      <c r="W161" s="231"/>
      <c r="X161" s="232"/>
      <c r="AT161" s="233" t="s">
        <v>141</v>
      </c>
      <c r="AU161" s="233" t="s">
        <v>87</v>
      </c>
      <c r="AV161" s="13" t="s">
        <v>87</v>
      </c>
      <c r="AW161" s="13" t="s">
        <v>5</v>
      </c>
      <c r="AX161" s="13" t="s">
        <v>77</v>
      </c>
      <c r="AY161" s="233" t="s">
        <v>129</v>
      </c>
    </row>
    <row r="162" spans="1:65" s="13" customFormat="1" ht="11.25">
      <c r="B162" s="222"/>
      <c r="C162" s="223"/>
      <c r="D162" s="224" t="s">
        <v>141</v>
      </c>
      <c r="E162" s="225" t="s">
        <v>1</v>
      </c>
      <c r="F162" s="226" t="s">
        <v>221</v>
      </c>
      <c r="G162" s="223"/>
      <c r="H162" s="227">
        <v>6.36</v>
      </c>
      <c r="I162" s="228"/>
      <c r="J162" s="228"/>
      <c r="K162" s="223"/>
      <c r="L162" s="223"/>
      <c r="M162" s="229"/>
      <c r="N162" s="230"/>
      <c r="O162" s="231"/>
      <c r="P162" s="231"/>
      <c r="Q162" s="231"/>
      <c r="R162" s="231"/>
      <c r="S162" s="231"/>
      <c r="T162" s="231"/>
      <c r="U162" s="231"/>
      <c r="V162" s="231"/>
      <c r="W162" s="231"/>
      <c r="X162" s="232"/>
      <c r="AT162" s="233" t="s">
        <v>141</v>
      </c>
      <c r="AU162" s="233" t="s">
        <v>87</v>
      </c>
      <c r="AV162" s="13" t="s">
        <v>87</v>
      </c>
      <c r="AW162" s="13" t="s">
        <v>5</v>
      </c>
      <c r="AX162" s="13" t="s">
        <v>77</v>
      </c>
      <c r="AY162" s="233" t="s">
        <v>129</v>
      </c>
    </row>
    <row r="163" spans="1:65" s="14" customFormat="1" ht="11.25">
      <c r="B163" s="245"/>
      <c r="C163" s="246"/>
      <c r="D163" s="224" t="s">
        <v>141</v>
      </c>
      <c r="E163" s="247" t="s">
        <v>1</v>
      </c>
      <c r="F163" s="248" t="s">
        <v>180</v>
      </c>
      <c r="G163" s="246"/>
      <c r="H163" s="249">
        <v>12.3</v>
      </c>
      <c r="I163" s="250"/>
      <c r="J163" s="250"/>
      <c r="K163" s="246"/>
      <c r="L163" s="246"/>
      <c r="M163" s="251"/>
      <c r="N163" s="252"/>
      <c r="O163" s="253"/>
      <c r="P163" s="253"/>
      <c r="Q163" s="253"/>
      <c r="R163" s="253"/>
      <c r="S163" s="253"/>
      <c r="T163" s="253"/>
      <c r="U163" s="253"/>
      <c r="V163" s="253"/>
      <c r="W163" s="253"/>
      <c r="X163" s="254"/>
      <c r="AT163" s="255" t="s">
        <v>141</v>
      </c>
      <c r="AU163" s="255" t="s">
        <v>87</v>
      </c>
      <c r="AV163" s="14" t="s">
        <v>135</v>
      </c>
      <c r="AW163" s="14" t="s">
        <v>5</v>
      </c>
      <c r="AX163" s="14" t="s">
        <v>85</v>
      </c>
      <c r="AY163" s="255" t="s">
        <v>129</v>
      </c>
    </row>
    <row r="164" spans="1:65" s="13" customFormat="1" ht="11.25">
      <c r="B164" s="222"/>
      <c r="C164" s="223"/>
      <c r="D164" s="224" t="s">
        <v>141</v>
      </c>
      <c r="E164" s="223"/>
      <c r="F164" s="226" t="s">
        <v>222</v>
      </c>
      <c r="G164" s="223"/>
      <c r="H164" s="227">
        <v>24.6</v>
      </c>
      <c r="I164" s="228"/>
      <c r="J164" s="228"/>
      <c r="K164" s="223"/>
      <c r="L164" s="223"/>
      <c r="M164" s="229"/>
      <c r="N164" s="230"/>
      <c r="O164" s="231"/>
      <c r="P164" s="231"/>
      <c r="Q164" s="231"/>
      <c r="R164" s="231"/>
      <c r="S164" s="231"/>
      <c r="T164" s="231"/>
      <c r="U164" s="231"/>
      <c r="V164" s="231"/>
      <c r="W164" s="231"/>
      <c r="X164" s="232"/>
      <c r="AT164" s="233" t="s">
        <v>141</v>
      </c>
      <c r="AU164" s="233" t="s">
        <v>87</v>
      </c>
      <c r="AV164" s="13" t="s">
        <v>87</v>
      </c>
      <c r="AW164" s="13" t="s">
        <v>4</v>
      </c>
      <c r="AX164" s="13" t="s">
        <v>85</v>
      </c>
      <c r="AY164" s="233" t="s">
        <v>129</v>
      </c>
    </row>
    <row r="165" spans="1:65" s="2" customFormat="1" ht="21.75" customHeight="1">
      <c r="A165" s="32"/>
      <c r="B165" s="33"/>
      <c r="C165" s="207" t="s">
        <v>223</v>
      </c>
      <c r="D165" s="207" t="s">
        <v>131</v>
      </c>
      <c r="E165" s="208" t="s">
        <v>224</v>
      </c>
      <c r="F165" s="209" t="s">
        <v>225</v>
      </c>
      <c r="G165" s="210" t="s">
        <v>149</v>
      </c>
      <c r="H165" s="211">
        <v>1.9E-2</v>
      </c>
      <c r="I165" s="212"/>
      <c r="J165" s="212"/>
      <c r="K165" s="213">
        <f>ROUND(P165*H165,2)</f>
        <v>0</v>
      </c>
      <c r="L165" s="214"/>
      <c r="M165" s="37"/>
      <c r="N165" s="215" t="s">
        <v>1</v>
      </c>
      <c r="O165" s="216" t="s">
        <v>40</v>
      </c>
      <c r="P165" s="217">
        <f>I165+J165</f>
        <v>0</v>
      </c>
      <c r="Q165" s="217">
        <f>ROUND(I165*H165,2)</f>
        <v>0</v>
      </c>
      <c r="R165" s="217">
        <f>ROUND(J165*H165,2)</f>
        <v>0</v>
      </c>
      <c r="S165" s="68"/>
      <c r="T165" s="218">
        <f>S165*H165</f>
        <v>0</v>
      </c>
      <c r="U165" s="218">
        <v>0</v>
      </c>
      <c r="V165" s="218">
        <f>U165*H165</f>
        <v>0</v>
      </c>
      <c r="W165" s="218">
        <v>0</v>
      </c>
      <c r="X165" s="219">
        <f>W165*H165</f>
        <v>0</v>
      </c>
      <c r="Y165" s="32"/>
      <c r="Z165" s="32"/>
      <c r="AA165" s="32"/>
      <c r="AB165" s="32"/>
      <c r="AC165" s="32"/>
      <c r="AD165" s="32"/>
      <c r="AE165" s="32"/>
      <c r="AR165" s="220" t="s">
        <v>135</v>
      </c>
      <c r="AT165" s="220" t="s">
        <v>131</v>
      </c>
      <c r="AU165" s="220" t="s">
        <v>87</v>
      </c>
      <c r="AY165" s="16" t="s">
        <v>129</v>
      </c>
      <c r="BE165" s="221">
        <f>IF(O165="základní",K165,0)</f>
        <v>0</v>
      </c>
      <c r="BF165" s="221">
        <f>IF(O165="snížená",K165,0)</f>
        <v>0</v>
      </c>
      <c r="BG165" s="221">
        <f>IF(O165="zákl. přenesená",K165,0)</f>
        <v>0</v>
      </c>
      <c r="BH165" s="221">
        <f>IF(O165="sníž. přenesená",K165,0)</f>
        <v>0</v>
      </c>
      <c r="BI165" s="221">
        <f>IF(O165="nulová",K165,0)</f>
        <v>0</v>
      </c>
      <c r="BJ165" s="16" t="s">
        <v>85</v>
      </c>
      <c r="BK165" s="221">
        <f>ROUND(P165*H165,2)</f>
        <v>0</v>
      </c>
      <c r="BL165" s="16" t="s">
        <v>135</v>
      </c>
      <c r="BM165" s="220" t="s">
        <v>226</v>
      </c>
    </row>
    <row r="166" spans="1:65" s="13" customFormat="1" ht="11.25">
      <c r="B166" s="222"/>
      <c r="C166" s="223"/>
      <c r="D166" s="224" t="s">
        <v>141</v>
      </c>
      <c r="E166" s="225" t="s">
        <v>1</v>
      </c>
      <c r="F166" s="226" t="s">
        <v>227</v>
      </c>
      <c r="G166" s="223"/>
      <c r="H166" s="227">
        <v>2E-3</v>
      </c>
      <c r="I166" s="228"/>
      <c r="J166" s="228"/>
      <c r="K166" s="223"/>
      <c r="L166" s="223"/>
      <c r="M166" s="229"/>
      <c r="N166" s="230"/>
      <c r="O166" s="231"/>
      <c r="P166" s="231"/>
      <c r="Q166" s="231"/>
      <c r="R166" s="231"/>
      <c r="S166" s="231"/>
      <c r="T166" s="231"/>
      <c r="U166" s="231"/>
      <c r="V166" s="231"/>
      <c r="W166" s="231"/>
      <c r="X166" s="232"/>
      <c r="AT166" s="233" t="s">
        <v>141</v>
      </c>
      <c r="AU166" s="233" t="s">
        <v>87</v>
      </c>
      <c r="AV166" s="13" t="s">
        <v>87</v>
      </c>
      <c r="AW166" s="13" t="s">
        <v>5</v>
      </c>
      <c r="AX166" s="13" t="s">
        <v>77</v>
      </c>
      <c r="AY166" s="233" t="s">
        <v>129</v>
      </c>
    </row>
    <row r="167" spans="1:65" s="13" customFormat="1" ht="11.25">
      <c r="B167" s="222"/>
      <c r="C167" s="223"/>
      <c r="D167" s="224" t="s">
        <v>141</v>
      </c>
      <c r="E167" s="225" t="s">
        <v>1</v>
      </c>
      <c r="F167" s="226" t="s">
        <v>228</v>
      </c>
      <c r="G167" s="223"/>
      <c r="H167" s="227">
        <v>1.7000000000000001E-2</v>
      </c>
      <c r="I167" s="228"/>
      <c r="J167" s="228"/>
      <c r="K167" s="223"/>
      <c r="L167" s="223"/>
      <c r="M167" s="229"/>
      <c r="N167" s="230"/>
      <c r="O167" s="231"/>
      <c r="P167" s="231"/>
      <c r="Q167" s="231"/>
      <c r="R167" s="231"/>
      <c r="S167" s="231"/>
      <c r="T167" s="231"/>
      <c r="U167" s="231"/>
      <c r="V167" s="231"/>
      <c r="W167" s="231"/>
      <c r="X167" s="232"/>
      <c r="AT167" s="233" t="s">
        <v>141</v>
      </c>
      <c r="AU167" s="233" t="s">
        <v>87</v>
      </c>
      <c r="AV167" s="13" t="s">
        <v>87</v>
      </c>
      <c r="AW167" s="13" t="s">
        <v>5</v>
      </c>
      <c r="AX167" s="13" t="s">
        <v>77</v>
      </c>
      <c r="AY167" s="233" t="s">
        <v>129</v>
      </c>
    </row>
    <row r="168" spans="1:65" s="14" customFormat="1" ht="11.25">
      <c r="B168" s="245"/>
      <c r="C168" s="246"/>
      <c r="D168" s="224" t="s">
        <v>141</v>
      </c>
      <c r="E168" s="247" t="s">
        <v>1</v>
      </c>
      <c r="F168" s="248" t="s">
        <v>180</v>
      </c>
      <c r="G168" s="246"/>
      <c r="H168" s="249">
        <v>1.9000000000000003E-2</v>
      </c>
      <c r="I168" s="250"/>
      <c r="J168" s="250"/>
      <c r="K168" s="246"/>
      <c r="L168" s="246"/>
      <c r="M168" s="251"/>
      <c r="N168" s="252"/>
      <c r="O168" s="253"/>
      <c r="P168" s="253"/>
      <c r="Q168" s="253"/>
      <c r="R168" s="253"/>
      <c r="S168" s="253"/>
      <c r="T168" s="253"/>
      <c r="U168" s="253"/>
      <c r="V168" s="253"/>
      <c r="W168" s="253"/>
      <c r="X168" s="254"/>
      <c r="AT168" s="255" t="s">
        <v>141</v>
      </c>
      <c r="AU168" s="255" t="s">
        <v>87</v>
      </c>
      <c r="AV168" s="14" t="s">
        <v>135</v>
      </c>
      <c r="AW168" s="14" t="s">
        <v>5</v>
      </c>
      <c r="AX168" s="14" t="s">
        <v>85</v>
      </c>
      <c r="AY168" s="255" t="s">
        <v>129</v>
      </c>
    </row>
    <row r="169" spans="1:65" s="2" customFormat="1" ht="16.5" customHeight="1">
      <c r="A169" s="32"/>
      <c r="B169" s="33"/>
      <c r="C169" s="234" t="s">
        <v>229</v>
      </c>
      <c r="D169" s="234" t="s">
        <v>158</v>
      </c>
      <c r="E169" s="235" t="s">
        <v>230</v>
      </c>
      <c r="F169" s="236" t="s">
        <v>231</v>
      </c>
      <c r="G169" s="237" t="s">
        <v>205</v>
      </c>
      <c r="H169" s="238">
        <v>19.22</v>
      </c>
      <c r="I169" s="239"/>
      <c r="J169" s="240"/>
      <c r="K169" s="241">
        <f>ROUND(P169*H169,2)</f>
        <v>0</v>
      </c>
      <c r="L169" s="242"/>
      <c r="M169" s="243"/>
      <c r="N169" s="244" t="s">
        <v>1</v>
      </c>
      <c r="O169" s="216" t="s">
        <v>40</v>
      </c>
      <c r="P169" s="217">
        <f>I169+J169</f>
        <v>0</v>
      </c>
      <c r="Q169" s="217">
        <f>ROUND(I169*H169,2)</f>
        <v>0</v>
      </c>
      <c r="R169" s="217">
        <f>ROUND(J169*H169,2)</f>
        <v>0</v>
      </c>
      <c r="S169" s="68"/>
      <c r="T169" s="218">
        <f>S169*H169</f>
        <v>0</v>
      </c>
      <c r="U169" s="218">
        <v>1E-3</v>
      </c>
      <c r="V169" s="218">
        <f>U169*H169</f>
        <v>1.9220000000000001E-2</v>
      </c>
      <c r="W169" s="218">
        <v>0</v>
      </c>
      <c r="X169" s="219">
        <f>W169*H169</f>
        <v>0</v>
      </c>
      <c r="Y169" s="32"/>
      <c r="Z169" s="32"/>
      <c r="AA169" s="32"/>
      <c r="AB169" s="32"/>
      <c r="AC169" s="32"/>
      <c r="AD169" s="32"/>
      <c r="AE169" s="32"/>
      <c r="AR169" s="220" t="s">
        <v>161</v>
      </c>
      <c r="AT169" s="220" t="s">
        <v>158</v>
      </c>
      <c r="AU169" s="220" t="s">
        <v>87</v>
      </c>
      <c r="AY169" s="16" t="s">
        <v>129</v>
      </c>
      <c r="BE169" s="221">
        <f>IF(O169="základní",K169,0)</f>
        <v>0</v>
      </c>
      <c r="BF169" s="221">
        <f>IF(O169="snížená",K169,0)</f>
        <v>0</v>
      </c>
      <c r="BG169" s="221">
        <f>IF(O169="zákl. přenesená",K169,0)</f>
        <v>0</v>
      </c>
      <c r="BH169" s="221">
        <f>IF(O169="sníž. přenesená",K169,0)</f>
        <v>0</v>
      </c>
      <c r="BI169" s="221">
        <f>IF(O169="nulová",K169,0)</f>
        <v>0</v>
      </c>
      <c r="BJ169" s="16" t="s">
        <v>85</v>
      </c>
      <c r="BK169" s="221">
        <f>ROUND(P169*H169,2)</f>
        <v>0</v>
      </c>
      <c r="BL169" s="16" t="s">
        <v>135</v>
      </c>
      <c r="BM169" s="220" t="s">
        <v>232</v>
      </c>
    </row>
    <row r="170" spans="1:65" s="13" customFormat="1" ht="11.25">
      <c r="B170" s="222"/>
      <c r="C170" s="223"/>
      <c r="D170" s="224" t="s">
        <v>141</v>
      </c>
      <c r="E170" s="225" t="s">
        <v>1</v>
      </c>
      <c r="F170" s="226" t="s">
        <v>233</v>
      </c>
      <c r="G170" s="223"/>
      <c r="H170" s="227">
        <v>1.98</v>
      </c>
      <c r="I170" s="228"/>
      <c r="J170" s="228"/>
      <c r="K170" s="223"/>
      <c r="L170" s="223"/>
      <c r="M170" s="229"/>
      <c r="N170" s="230"/>
      <c r="O170" s="231"/>
      <c r="P170" s="231"/>
      <c r="Q170" s="231"/>
      <c r="R170" s="231"/>
      <c r="S170" s="231"/>
      <c r="T170" s="231"/>
      <c r="U170" s="231"/>
      <c r="V170" s="231"/>
      <c r="W170" s="231"/>
      <c r="X170" s="232"/>
      <c r="AT170" s="233" t="s">
        <v>141</v>
      </c>
      <c r="AU170" s="233" t="s">
        <v>87</v>
      </c>
      <c r="AV170" s="13" t="s">
        <v>87</v>
      </c>
      <c r="AW170" s="13" t="s">
        <v>5</v>
      </c>
      <c r="AX170" s="13" t="s">
        <v>77</v>
      </c>
      <c r="AY170" s="233" t="s">
        <v>129</v>
      </c>
    </row>
    <row r="171" spans="1:65" s="13" customFormat="1" ht="11.25">
      <c r="B171" s="222"/>
      <c r="C171" s="223"/>
      <c r="D171" s="224" t="s">
        <v>141</v>
      </c>
      <c r="E171" s="225" t="s">
        <v>1</v>
      </c>
      <c r="F171" s="226" t="s">
        <v>234</v>
      </c>
      <c r="G171" s="223"/>
      <c r="H171" s="227">
        <v>17.239999999999998</v>
      </c>
      <c r="I171" s="228"/>
      <c r="J171" s="228"/>
      <c r="K171" s="223"/>
      <c r="L171" s="223"/>
      <c r="M171" s="229"/>
      <c r="N171" s="230"/>
      <c r="O171" s="231"/>
      <c r="P171" s="231"/>
      <c r="Q171" s="231"/>
      <c r="R171" s="231"/>
      <c r="S171" s="231"/>
      <c r="T171" s="231"/>
      <c r="U171" s="231"/>
      <c r="V171" s="231"/>
      <c r="W171" s="231"/>
      <c r="X171" s="232"/>
      <c r="AT171" s="233" t="s">
        <v>141</v>
      </c>
      <c r="AU171" s="233" t="s">
        <v>87</v>
      </c>
      <c r="AV171" s="13" t="s">
        <v>87</v>
      </c>
      <c r="AW171" s="13" t="s">
        <v>5</v>
      </c>
      <c r="AX171" s="13" t="s">
        <v>77</v>
      </c>
      <c r="AY171" s="233" t="s">
        <v>129</v>
      </c>
    </row>
    <row r="172" spans="1:65" s="14" customFormat="1" ht="11.25">
      <c r="B172" s="245"/>
      <c r="C172" s="246"/>
      <c r="D172" s="224" t="s">
        <v>141</v>
      </c>
      <c r="E172" s="247" t="s">
        <v>1</v>
      </c>
      <c r="F172" s="248" t="s">
        <v>180</v>
      </c>
      <c r="G172" s="246"/>
      <c r="H172" s="249">
        <v>19.22</v>
      </c>
      <c r="I172" s="250"/>
      <c r="J172" s="250"/>
      <c r="K172" s="246"/>
      <c r="L172" s="246"/>
      <c r="M172" s="251"/>
      <c r="N172" s="252"/>
      <c r="O172" s="253"/>
      <c r="P172" s="253"/>
      <c r="Q172" s="253"/>
      <c r="R172" s="253"/>
      <c r="S172" s="253"/>
      <c r="T172" s="253"/>
      <c r="U172" s="253"/>
      <c r="V172" s="253"/>
      <c r="W172" s="253"/>
      <c r="X172" s="254"/>
      <c r="AT172" s="255" t="s">
        <v>141</v>
      </c>
      <c r="AU172" s="255" t="s">
        <v>87</v>
      </c>
      <c r="AV172" s="14" t="s">
        <v>135</v>
      </c>
      <c r="AW172" s="14" t="s">
        <v>5</v>
      </c>
      <c r="AX172" s="14" t="s">
        <v>85</v>
      </c>
      <c r="AY172" s="255" t="s">
        <v>129</v>
      </c>
    </row>
    <row r="173" spans="1:65" s="2" customFormat="1" ht="16.5" customHeight="1">
      <c r="A173" s="32"/>
      <c r="B173" s="33"/>
      <c r="C173" s="207" t="s">
        <v>235</v>
      </c>
      <c r="D173" s="207" t="s">
        <v>131</v>
      </c>
      <c r="E173" s="208" t="s">
        <v>236</v>
      </c>
      <c r="F173" s="209" t="s">
        <v>237</v>
      </c>
      <c r="G173" s="210" t="s">
        <v>139</v>
      </c>
      <c r="H173" s="211">
        <v>9.61</v>
      </c>
      <c r="I173" s="212"/>
      <c r="J173" s="212"/>
      <c r="K173" s="213">
        <f>ROUND(P173*H173,2)</f>
        <v>0</v>
      </c>
      <c r="L173" s="214"/>
      <c r="M173" s="37"/>
      <c r="N173" s="215" t="s">
        <v>1</v>
      </c>
      <c r="O173" s="216" t="s">
        <v>40</v>
      </c>
      <c r="P173" s="217">
        <f>I173+J173</f>
        <v>0</v>
      </c>
      <c r="Q173" s="217">
        <f>ROUND(I173*H173,2)</f>
        <v>0</v>
      </c>
      <c r="R173" s="217">
        <f>ROUND(J173*H173,2)</f>
        <v>0</v>
      </c>
      <c r="S173" s="68"/>
      <c r="T173" s="218">
        <f>S173*H173</f>
        <v>0</v>
      </c>
      <c r="U173" s="218">
        <v>0</v>
      </c>
      <c r="V173" s="218">
        <f>U173*H173</f>
        <v>0</v>
      </c>
      <c r="W173" s="218">
        <v>0</v>
      </c>
      <c r="X173" s="219">
        <f>W173*H173</f>
        <v>0</v>
      </c>
      <c r="Y173" s="32"/>
      <c r="Z173" s="32"/>
      <c r="AA173" s="32"/>
      <c r="AB173" s="32"/>
      <c r="AC173" s="32"/>
      <c r="AD173" s="32"/>
      <c r="AE173" s="32"/>
      <c r="AR173" s="220" t="s">
        <v>135</v>
      </c>
      <c r="AT173" s="220" t="s">
        <v>131</v>
      </c>
      <c r="AU173" s="220" t="s">
        <v>87</v>
      </c>
      <c r="AY173" s="16" t="s">
        <v>129</v>
      </c>
      <c r="BE173" s="221">
        <f>IF(O173="základní",K173,0)</f>
        <v>0</v>
      </c>
      <c r="BF173" s="221">
        <f>IF(O173="snížená",K173,0)</f>
        <v>0</v>
      </c>
      <c r="BG173" s="221">
        <f>IF(O173="zákl. přenesená",K173,0)</f>
        <v>0</v>
      </c>
      <c r="BH173" s="221">
        <f>IF(O173="sníž. přenesená",K173,0)</f>
        <v>0</v>
      </c>
      <c r="BI173" s="221">
        <f>IF(O173="nulová",K173,0)</f>
        <v>0</v>
      </c>
      <c r="BJ173" s="16" t="s">
        <v>85</v>
      </c>
      <c r="BK173" s="221">
        <f>ROUND(P173*H173,2)</f>
        <v>0</v>
      </c>
      <c r="BL173" s="16" t="s">
        <v>135</v>
      </c>
      <c r="BM173" s="220" t="s">
        <v>238</v>
      </c>
    </row>
    <row r="174" spans="1:65" s="13" customFormat="1" ht="11.25">
      <c r="B174" s="222"/>
      <c r="C174" s="223"/>
      <c r="D174" s="224" t="s">
        <v>141</v>
      </c>
      <c r="E174" s="225" t="s">
        <v>1</v>
      </c>
      <c r="F174" s="226" t="s">
        <v>239</v>
      </c>
      <c r="G174" s="223"/>
      <c r="H174" s="227">
        <v>0.99</v>
      </c>
      <c r="I174" s="228"/>
      <c r="J174" s="228"/>
      <c r="K174" s="223"/>
      <c r="L174" s="223"/>
      <c r="M174" s="229"/>
      <c r="N174" s="230"/>
      <c r="O174" s="231"/>
      <c r="P174" s="231"/>
      <c r="Q174" s="231"/>
      <c r="R174" s="231"/>
      <c r="S174" s="231"/>
      <c r="T174" s="231"/>
      <c r="U174" s="231"/>
      <c r="V174" s="231"/>
      <c r="W174" s="231"/>
      <c r="X174" s="232"/>
      <c r="AT174" s="233" t="s">
        <v>141</v>
      </c>
      <c r="AU174" s="233" t="s">
        <v>87</v>
      </c>
      <c r="AV174" s="13" t="s">
        <v>87</v>
      </c>
      <c r="AW174" s="13" t="s">
        <v>5</v>
      </c>
      <c r="AX174" s="13" t="s">
        <v>77</v>
      </c>
      <c r="AY174" s="233" t="s">
        <v>129</v>
      </c>
    </row>
    <row r="175" spans="1:65" s="13" customFormat="1" ht="11.25">
      <c r="B175" s="222"/>
      <c r="C175" s="223"/>
      <c r="D175" s="224" t="s">
        <v>141</v>
      </c>
      <c r="E175" s="225" t="s">
        <v>1</v>
      </c>
      <c r="F175" s="226" t="s">
        <v>240</v>
      </c>
      <c r="G175" s="223"/>
      <c r="H175" s="227">
        <v>8.6199999999999992</v>
      </c>
      <c r="I175" s="228"/>
      <c r="J175" s="228"/>
      <c r="K175" s="223"/>
      <c r="L175" s="223"/>
      <c r="M175" s="229"/>
      <c r="N175" s="230"/>
      <c r="O175" s="231"/>
      <c r="P175" s="231"/>
      <c r="Q175" s="231"/>
      <c r="R175" s="231"/>
      <c r="S175" s="231"/>
      <c r="T175" s="231"/>
      <c r="U175" s="231"/>
      <c r="V175" s="231"/>
      <c r="W175" s="231"/>
      <c r="X175" s="232"/>
      <c r="AT175" s="233" t="s">
        <v>141</v>
      </c>
      <c r="AU175" s="233" t="s">
        <v>87</v>
      </c>
      <c r="AV175" s="13" t="s">
        <v>87</v>
      </c>
      <c r="AW175" s="13" t="s">
        <v>5</v>
      </c>
      <c r="AX175" s="13" t="s">
        <v>77</v>
      </c>
      <c r="AY175" s="233" t="s">
        <v>129</v>
      </c>
    </row>
    <row r="176" spans="1:65" s="14" customFormat="1" ht="11.25">
      <c r="B176" s="245"/>
      <c r="C176" s="246"/>
      <c r="D176" s="224" t="s">
        <v>141</v>
      </c>
      <c r="E176" s="247" t="s">
        <v>1</v>
      </c>
      <c r="F176" s="248" t="s">
        <v>180</v>
      </c>
      <c r="G176" s="246"/>
      <c r="H176" s="249">
        <v>9.61</v>
      </c>
      <c r="I176" s="250"/>
      <c r="J176" s="250"/>
      <c r="K176" s="246"/>
      <c r="L176" s="246"/>
      <c r="M176" s="251"/>
      <c r="N176" s="252"/>
      <c r="O176" s="253"/>
      <c r="P176" s="253"/>
      <c r="Q176" s="253"/>
      <c r="R176" s="253"/>
      <c r="S176" s="253"/>
      <c r="T176" s="253"/>
      <c r="U176" s="253"/>
      <c r="V176" s="253"/>
      <c r="W176" s="253"/>
      <c r="X176" s="254"/>
      <c r="AT176" s="255" t="s">
        <v>141</v>
      </c>
      <c r="AU176" s="255" t="s">
        <v>87</v>
      </c>
      <c r="AV176" s="14" t="s">
        <v>135</v>
      </c>
      <c r="AW176" s="14" t="s">
        <v>5</v>
      </c>
      <c r="AX176" s="14" t="s">
        <v>85</v>
      </c>
      <c r="AY176" s="255" t="s">
        <v>129</v>
      </c>
    </row>
    <row r="177" spans="1:65" s="2" customFormat="1" ht="16.5" customHeight="1">
      <c r="A177" s="32"/>
      <c r="B177" s="33"/>
      <c r="C177" s="207" t="s">
        <v>8</v>
      </c>
      <c r="D177" s="207" t="s">
        <v>131</v>
      </c>
      <c r="E177" s="208" t="s">
        <v>241</v>
      </c>
      <c r="F177" s="209" t="s">
        <v>242</v>
      </c>
      <c r="G177" s="210" t="s">
        <v>243</v>
      </c>
      <c r="H177" s="211">
        <v>1</v>
      </c>
      <c r="I177" s="212"/>
      <c r="J177" s="212"/>
      <c r="K177" s="213">
        <f>ROUND(P177*H177,2)</f>
        <v>0</v>
      </c>
      <c r="L177" s="214"/>
      <c r="M177" s="37"/>
      <c r="N177" s="215" t="s">
        <v>1</v>
      </c>
      <c r="O177" s="216" t="s">
        <v>40</v>
      </c>
      <c r="P177" s="217">
        <f>I177+J177</f>
        <v>0</v>
      </c>
      <c r="Q177" s="217">
        <f>ROUND(I177*H177,2)</f>
        <v>0</v>
      </c>
      <c r="R177" s="217">
        <f>ROUND(J177*H177,2)</f>
        <v>0</v>
      </c>
      <c r="S177" s="68"/>
      <c r="T177" s="218">
        <f>S177*H177</f>
        <v>0</v>
      </c>
      <c r="U177" s="218">
        <v>0</v>
      </c>
      <c r="V177" s="218">
        <f>U177*H177</f>
        <v>0</v>
      </c>
      <c r="W177" s="218">
        <v>0</v>
      </c>
      <c r="X177" s="219">
        <f>W177*H177</f>
        <v>0</v>
      </c>
      <c r="Y177" s="32"/>
      <c r="Z177" s="32"/>
      <c r="AA177" s="32"/>
      <c r="AB177" s="32"/>
      <c r="AC177" s="32"/>
      <c r="AD177" s="32"/>
      <c r="AE177" s="32"/>
      <c r="AR177" s="220" t="s">
        <v>135</v>
      </c>
      <c r="AT177" s="220" t="s">
        <v>131</v>
      </c>
      <c r="AU177" s="220" t="s">
        <v>87</v>
      </c>
      <c r="AY177" s="16" t="s">
        <v>129</v>
      </c>
      <c r="BE177" s="221">
        <f>IF(O177="základní",K177,0)</f>
        <v>0</v>
      </c>
      <c r="BF177" s="221">
        <f>IF(O177="snížená",K177,0)</f>
        <v>0</v>
      </c>
      <c r="BG177" s="221">
        <f>IF(O177="zákl. přenesená",K177,0)</f>
        <v>0</v>
      </c>
      <c r="BH177" s="221">
        <f>IF(O177="sníž. přenesená",K177,0)</f>
        <v>0</v>
      </c>
      <c r="BI177" s="221">
        <f>IF(O177="nulová",K177,0)</f>
        <v>0</v>
      </c>
      <c r="BJ177" s="16" t="s">
        <v>85</v>
      </c>
      <c r="BK177" s="221">
        <f>ROUND(P177*H177,2)</f>
        <v>0</v>
      </c>
      <c r="BL177" s="16" t="s">
        <v>135</v>
      </c>
      <c r="BM177" s="220" t="s">
        <v>244</v>
      </c>
    </row>
    <row r="178" spans="1:65" s="2" customFormat="1" ht="19.5">
      <c r="A178" s="32"/>
      <c r="B178" s="33"/>
      <c r="C178" s="34"/>
      <c r="D178" s="224" t="s">
        <v>213</v>
      </c>
      <c r="E178" s="34"/>
      <c r="F178" s="256" t="s">
        <v>245</v>
      </c>
      <c r="G178" s="34"/>
      <c r="H178" s="34"/>
      <c r="I178" s="113"/>
      <c r="J178" s="113"/>
      <c r="K178" s="34"/>
      <c r="L178" s="34"/>
      <c r="M178" s="37"/>
      <c r="N178" s="257"/>
      <c r="O178" s="258"/>
      <c r="P178" s="68"/>
      <c r="Q178" s="68"/>
      <c r="R178" s="68"/>
      <c r="S178" s="68"/>
      <c r="T178" s="68"/>
      <c r="U178" s="68"/>
      <c r="V178" s="68"/>
      <c r="W178" s="68"/>
      <c r="X178" s="69"/>
      <c r="Y178" s="32"/>
      <c r="Z178" s="32"/>
      <c r="AA178" s="32"/>
      <c r="AB178" s="32"/>
      <c r="AC178" s="32"/>
      <c r="AD178" s="32"/>
      <c r="AE178" s="32"/>
      <c r="AT178" s="16" t="s">
        <v>213</v>
      </c>
      <c r="AU178" s="16" t="s">
        <v>87</v>
      </c>
    </row>
    <row r="179" spans="1:65" s="2" customFormat="1" ht="16.5" customHeight="1">
      <c r="A179" s="32"/>
      <c r="B179" s="33"/>
      <c r="C179" s="207" t="s">
        <v>246</v>
      </c>
      <c r="D179" s="207" t="s">
        <v>131</v>
      </c>
      <c r="E179" s="208" t="s">
        <v>247</v>
      </c>
      <c r="F179" s="209" t="s">
        <v>248</v>
      </c>
      <c r="G179" s="210" t="s">
        <v>243</v>
      </c>
      <c r="H179" s="211">
        <v>1</v>
      </c>
      <c r="I179" s="212"/>
      <c r="J179" s="212"/>
      <c r="K179" s="213">
        <f>ROUND(P179*H179,2)</f>
        <v>0</v>
      </c>
      <c r="L179" s="214"/>
      <c r="M179" s="37"/>
      <c r="N179" s="215" t="s">
        <v>1</v>
      </c>
      <c r="O179" s="216" t="s">
        <v>40</v>
      </c>
      <c r="P179" s="217">
        <f>I179+J179</f>
        <v>0</v>
      </c>
      <c r="Q179" s="217">
        <f>ROUND(I179*H179,2)</f>
        <v>0</v>
      </c>
      <c r="R179" s="217">
        <f>ROUND(J179*H179,2)</f>
        <v>0</v>
      </c>
      <c r="S179" s="68"/>
      <c r="T179" s="218">
        <f>S179*H179</f>
        <v>0</v>
      </c>
      <c r="U179" s="218">
        <v>0</v>
      </c>
      <c r="V179" s="218">
        <f>U179*H179</f>
        <v>0</v>
      </c>
      <c r="W179" s="218">
        <v>0</v>
      </c>
      <c r="X179" s="219">
        <f>W179*H179</f>
        <v>0</v>
      </c>
      <c r="Y179" s="32"/>
      <c r="Z179" s="32"/>
      <c r="AA179" s="32"/>
      <c r="AB179" s="32"/>
      <c r="AC179" s="32"/>
      <c r="AD179" s="32"/>
      <c r="AE179" s="32"/>
      <c r="AR179" s="220" t="s">
        <v>135</v>
      </c>
      <c r="AT179" s="220" t="s">
        <v>131</v>
      </c>
      <c r="AU179" s="220" t="s">
        <v>87</v>
      </c>
      <c r="AY179" s="16" t="s">
        <v>129</v>
      </c>
      <c r="BE179" s="221">
        <f>IF(O179="základní",K179,0)</f>
        <v>0</v>
      </c>
      <c r="BF179" s="221">
        <f>IF(O179="snížená",K179,0)</f>
        <v>0</v>
      </c>
      <c r="BG179" s="221">
        <f>IF(O179="zákl. přenesená",K179,0)</f>
        <v>0</v>
      </c>
      <c r="BH179" s="221">
        <f>IF(O179="sníž. přenesená",K179,0)</f>
        <v>0</v>
      </c>
      <c r="BI179" s="221">
        <f>IF(O179="nulová",K179,0)</f>
        <v>0</v>
      </c>
      <c r="BJ179" s="16" t="s">
        <v>85</v>
      </c>
      <c r="BK179" s="221">
        <f>ROUND(P179*H179,2)</f>
        <v>0</v>
      </c>
      <c r="BL179" s="16" t="s">
        <v>135</v>
      </c>
      <c r="BM179" s="220" t="s">
        <v>249</v>
      </c>
    </row>
    <row r="180" spans="1:65" s="12" customFormat="1" ht="22.9" customHeight="1">
      <c r="B180" s="190"/>
      <c r="C180" s="191"/>
      <c r="D180" s="192" t="s">
        <v>76</v>
      </c>
      <c r="E180" s="205" t="s">
        <v>250</v>
      </c>
      <c r="F180" s="205" t="s">
        <v>251</v>
      </c>
      <c r="G180" s="191"/>
      <c r="H180" s="191"/>
      <c r="I180" s="194"/>
      <c r="J180" s="194"/>
      <c r="K180" s="206">
        <f>BK180</f>
        <v>0</v>
      </c>
      <c r="L180" s="191"/>
      <c r="M180" s="196"/>
      <c r="N180" s="197"/>
      <c r="O180" s="198"/>
      <c r="P180" s="198"/>
      <c r="Q180" s="199">
        <f>Q181</f>
        <v>0</v>
      </c>
      <c r="R180" s="199">
        <f>R181</f>
        <v>0</v>
      </c>
      <c r="S180" s="198"/>
      <c r="T180" s="200">
        <f>T181</f>
        <v>0</v>
      </c>
      <c r="U180" s="198"/>
      <c r="V180" s="200">
        <f>V181</f>
        <v>0</v>
      </c>
      <c r="W180" s="198"/>
      <c r="X180" s="201">
        <f>X181</f>
        <v>0</v>
      </c>
      <c r="AR180" s="202" t="s">
        <v>85</v>
      </c>
      <c r="AT180" s="203" t="s">
        <v>76</v>
      </c>
      <c r="AU180" s="203" t="s">
        <v>85</v>
      </c>
      <c r="AY180" s="202" t="s">
        <v>129</v>
      </c>
      <c r="BK180" s="204">
        <f>BK181</f>
        <v>0</v>
      </c>
    </row>
    <row r="181" spans="1:65" s="2" customFormat="1" ht="21.75" customHeight="1">
      <c r="A181" s="32"/>
      <c r="B181" s="33"/>
      <c r="C181" s="207" t="s">
        <v>252</v>
      </c>
      <c r="D181" s="207" t="s">
        <v>131</v>
      </c>
      <c r="E181" s="208" t="s">
        <v>253</v>
      </c>
      <c r="F181" s="209" t="s">
        <v>254</v>
      </c>
      <c r="G181" s="210" t="s">
        <v>149</v>
      </c>
      <c r="H181" s="211">
        <v>34.405999999999999</v>
      </c>
      <c r="I181" s="212"/>
      <c r="J181" s="212"/>
      <c r="K181" s="213">
        <f>ROUND(P181*H181,2)</f>
        <v>0</v>
      </c>
      <c r="L181" s="214"/>
      <c r="M181" s="37"/>
      <c r="N181" s="215" t="s">
        <v>1</v>
      </c>
      <c r="O181" s="216" t="s">
        <v>40</v>
      </c>
      <c r="P181" s="217">
        <f>I181+J181</f>
        <v>0</v>
      </c>
      <c r="Q181" s="217">
        <f>ROUND(I181*H181,2)</f>
        <v>0</v>
      </c>
      <c r="R181" s="217">
        <f>ROUND(J181*H181,2)</f>
        <v>0</v>
      </c>
      <c r="S181" s="68"/>
      <c r="T181" s="218">
        <f>S181*H181</f>
        <v>0</v>
      </c>
      <c r="U181" s="218">
        <v>0</v>
      </c>
      <c r="V181" s="218">
        <f>U181*H181</f>
        <v>0</v>
      </c>
      <c r="W181" s="218">
        <v>0</v>
      </c>
      <c r="X181" s="219">
        <f>W181*H181</f>
        <v>0</v>
      </c>
      <c r="Y181" s="32"/>
      <c r="Z181" s="32"/>
      <c r="AA181" s="32"/>
      <c r="AB181" s="32"/>
      <c r="AC181" s="32"/>
      <c r="AD181" s="32"/>
      <c r="AE181" s="32"/>
      <c r="AR181" s="220" t="s">
        <v>135</v>
      </c>
      <c r="AT181" s="220" t="s">
        <v>131</v>
      </c>
      <c r="AU181" s="220" t="s">
        <v>87</v>
      </c>
      <c r="AY181" s="16" t="s">
        <v>129</v>
      </c>
      <c r="BE181" s="221">
        <f>IF(O181="základní",K181,0)</f>
        <v>0</v>
      </c>
      <c r="BF181" s="221">
        <f>IF(O181="snížená",K181,0)</f>
        <v>0</v>
      </c>
      <c r="BG181" s="221">
        <f>IF(O181="zákl. přenesená",K181,0)</f>
        <v>0</v>
      </c>
      <c r="BH181" s="221">
        <f>IF(O181="sníž. přenesená",K181,0)</f>
        <v>0</v>
      </c>
      <c r="BI181" s="221">
        <f>IF(O181="nulová",K181,0)</f>
        <v>0</v>
      </c>
      <c r="BJ181" s="16" t="s">
        <v>85</v>
      </c>
      <c r="BK181" s="221">
        <f>ROUND(P181*H181,2)</f>
        <v>0</v>
      </c>
      <c r="BL181" s="16" t="s">
        <v>135</v>
      </c>
      <c r="BM181" s="220" t="s">
        <v>255</v>
      </c>
    </row>
    <row r="182" spans="1:65" s="12" customFormat="1" ht="25.9" customHeight="1">
      <c r="B182" s="190"/>
      <c r="C182" s="191"/>
      <c r="D182" s="192" t="s">
        <v>76</v>
      </c>
      <c r="E182" s="193" t="s">
        <v>88</v>
      </c>
      <c r="F182" s="193" t="s">
        <v>256</v>
      </c>
      <c r="G182" s="191"/>
      <c r="H182" s="191"/>
      <c r="I182" s="194"/>
      <c r="J182" s="194"/>
      <c r="K182" s="195">
        <f>BK182</f>
        <v>0</v>
      </c>
      <c r="L182" s="191"/>
      <c r="M182" s="196"/>
      <c r="N182" s="197"/>
      <c r="O182" s="198"/>
      <c r="P182" s="198"/>
      <c r="Q182" s="199">
        <f>SUM(Q183:Q233)</f>
        <v>0</v>
      </c>
      <c r="R182" s="199">
        <f>SUM(R183:R233)</f>
        <v>0</v>
      </c>
      <c r="S182" s="198"/>
      <c r="T182" s="200">
        <f>SUM(T183:T233)</f>
        <v>0</v>
      </c>
      <c r="U182" s="198"/>
      <c r="V182" s="200">
        <f>SUM(V183:V233)</f>
        <v>0</v>
      </c>
      <c r="W182" s="198"/>
      <c r="X182" s="201">
        <f>SUM(X183:X233)</f>
        <v>0</v>
      </c>
      <c r="AR182" s="202" t="s">
        <v>143</v>
      </c>
      <c r="AT182" s="203" t="s">
        <v>76</v>
      </c>
      <c r="AU182" s="203" t="s">
        <v>77</v>
      </c>
      <c r="AY182" s="202" t="s">
        <v>129</v>
      </c>
      <c r="BK182" s="204">
        <f>SUM(BK183:BK233)</f>
        <v>0</v>
      </c>
    </row>
    <row r="183" spans="1:65" s="2" customFormat="1" ht="16.5" customHeight="1">
      <c r="A183" s="32"/>
      <c r="B183" s="33"/>
      <c r="C183" s="234" t="s">
        <v>257</v>
      </c>
      <c r="D183" s="234" t="s">
        <v>158</v>
      </c>
      <c r="E183" s="235" t="s">
        <v>258</v>
      </c>
      <c r="F183" s="236" t="s">
        <v>259</v>
      </c>
      <c r="G183" s="237" t="s">
        <v>176</v>
      </c>
      <c r="H183" s="238">
        <v>6</v>
      </c>
      <c r="I183" s="239"/>
      <c r="J183" s="240"/>
      <c r="K183" s="241">
        <f t="shared" ref="K183:K214" si="1">ROUND(P183*H183,2)</f>
        <v>0</v>
      </c>
      <c r="L183" s="242"/>
      <c r="M183" s="243"/>
      <c r="N183" s="244" t="s">
        <v>1</v>
      </c>
      <c r="O183" s="216" t="s">
        <v>40</v>
      </c>
      <c r="P183" s="217">
        <f t="shared" ref="P183:P214" si="2">I183+J183</f>
        <v>0</v>
      </c>
      <c r="Q183" s="217">
        <f t="shared" ref="Q183:Q214" si="3">ROUND(I183*H183,2)</f>
        <v>0</v>
      </c>
      <c r="R183" s="217">
        <f t="shared" ref="R183:R214" si="4">ROUND(J183*H183,2)</f>
        <v>0</v>
      </c>
      <c r="S183" s="68"/>
      <c r="T183" s="218">
        <f t="shared" ref="T183:T214" si="5">S183*H183</f>
        <v>0</v>
      </c>
      <c r="U183" s="218">
        <v>0</v>
      </c>
      <c r="V183" s="218">
        <f t="shared" ref="V183:V214" si="6">U183*H183</f>
        <v>0</v>
      </c>
      <c r="W183" s="218">
        <v>0</v>
      </c>
      <c r="X183" s="219">
        <f t="shared" ref="X183:X214" si="7">W183*H183</f>
        <v>0</v>
      </c>
      <c r="Y183" s="32"/>
      <c r="Z183" s="32"/>
      <c r="AA183" s="32"/>
      <c r="AB183" s="32"/>
      <c r="AC183" s="32"/>
      <c r="AD183" s="32"/>
      <c r="AE183" s="32"/>
      <c r="AR183" s="220" t="s">
        <v>260</v>
      </c>
      <c r="AT183" s="220" t="s">
        <v>158</v>
      </c>
      <c r="AU183" s="220" t="s">
        <v>85</v>
      </c>
      <c r="AY183" s="16" t="s">
        <v>129</v>
      </c>
      <c r="BE183" s="221">
        <f t="shared" ref="BE183:BE214" si="8">IF(O183="základní",K183,0)</f>
        <v>0</v>
      </c>
      <c r="BF183" s="221">
        <f t="shared" ref="BF183:BF214" si="9">IF(O183="snížená",K183,0)</f>
        <v>0</v>
      </c>
      <c r="BG183" s="221">
        <f t="shared" ref="BG183:BG214" si="10">IF(O183="zákl. přenesená",K183,0)</f>
        <v>0</v>
      </c>
      <c r="BH183" s="221">
        <f t="shared" ref="BH183:BH214" si="11">IF(O183="sníž. přenesená",K183,0)</f>
        <v>0</v>
      </c>
      <c r="BI183" s="221">
        <f t="shared" ref="BI183:BI214" si="12">IF(O183="nulová",K183,0)</f>
        <v>0</v>
      </c>
      <c r="BJ183" s="16" t="s">
        <v>85</v>
      </c>
      <c r="BK183" s="221">
        <f t="shared" ref="BK183:BK214" si="13">ROUND(P183*H183,2)</f>
        <v>0</v>
      </c>
      <c r="BL183" s="16" t="s">
        <v>261</v>
      </c>
      <c r="BM183" s="220" t="s">
        <v>262</v>
      </c>
    </row>
    <row r="184" spans="1:65" s="2" customFormat="1" ht="16.5" customHeight="1">
      <c r="A184" s="32"/>
      <c r="B184" s="33"/>
      <c r="C184" s="234" t="s">
        <v>263</v>
      </c>
      <c r="D184" s="234" t="s">
        <v>158</v>
      </c>
      <c r="E184" s="235" t="s">
        <v>264</v>
      </c>
      <c r="F184" s="236" t="s">
        <v>265</v>
      </c>
      <c r="G184" s="237" t="s">
        <v>176</v>
      </c>
      <c r="H184" s="238">
        <v>3</v>
      </c>
      <c r="I184" s="239"/>
      <c r="J184" s="240"/>
      <c r="K184" s="241">
        <f t="shared" si="1"/>
        <v>0</v>
      </c>
      <c r="L184" s="242"/>
      <c r="M184" s="243"/>
      <c r="N184" s="244" t="s">
        <v>1</v>
      </c>
      <c r="O184" s="216" t="s">
        <v>40</v>
      </c>
      <c r="P184" s="217">
        <f t="shared" si="2"/>
        <v>0</v>
      </c>
      <c r="Q184" s="217">
        <f t="shared" si="3"/>
        <v>0</v>
      </c>
      <c r="R184" s="217">
        <f t="shared" si="4"/>
        <v>0</v>
      </c>
      <c r="S184" s="68"/>
      <c r="T184" s="218">
        <f t="shared" si="5"/>
        <v>0</v>
      </c>
      <c r="U184" s="218">
        <v>0</v>
      </c>
      <c r="V184" s="218">
        <f t="shared" si="6"/>
        <v>0</v>
      </c>
      <c r="W184" s="218">
        <v>0</v>
      </c>
      <c r="X184" s="219">
        <f t="shared" si="7"/>
        <v>0</v>
      </c>
      <c r="Y184" s="32"/>
      <c r="Z184" s="32"/>
      <c r="AA184" s="32"/>
      <c r="AB184" s="32"/>
      <c r="AC184" s="32"/>
      <c r="AD184" s="32"/>
      <c r="AE184" s="32"/>
      <c r="AR184" s="220" t="s">
        <v>260</v>
      </c>
      <c r="AT184" s="220" t="s">
        <v>158</v>
      </c>
      <c r="AU184" s="220" t="s">
        <v>85</v>
      </c>
      <c r="AY184" s="16" t="s">
        <v>129</v>
      </c>
      <c r="BE184" s="221">
        <f t="shared" si="8"/>
        <v>0</v>
      </c>
      <c r="BF184" s="221">
        <f t="shared" si="9"/>
        <v>0</v>
      </c>
      <c r="BG184" s="221">
        <f t="shared" si="10"/>
        <v>0</v>
      </c>
      <c r="BH184" s="221">
        <f t="shared" si="11"/>
        <v>0</v>
      </c>
      <c r="BI184" s="221">
        <f t="shared" si="12"/>
        <v>0</v>
      </c>
      <c r="BJ184" s="16" t="s">
        <v>85</v>
      </c>
      <c r="BK184" s="221">
        <f t="shared" si="13"/>
        <v>0</v>
      </c>
      <c r="BL184" s="16" t="s">
        <v>261</v>
      </c>
      <c r="BM184" s="220" t="s">
        <v>266</v>
      </c>
    </row>
    <row r="185" spans="1:65" s="2" customFormat="1" ht="21.75" customHeight="1">
      <c r="A185" s="32"/>
      <c r="B185" s="33"/>
      <c r="C185" s="234" t="s">
        <v>267</v>
      </c>
      <c r="D185" s="234" t="s">
        <v>158</v>
      </c>
      <c r="E185" s="235" t="s">
        <v>268</v>
      </c>
      <c r="F185" s="236" t="s">
        <v>269</v>
      </c>
      <c r="G185" s="237" t="s">
        <v>176</v>
      </c>
      <c r="H185" s="238">
        <v>21</v>
      </c>
      <c r="I185" s="239"/>
      <c r="J185" s="240"/>
      <c r="K185" s="241">
        <f t="shared" si="1"/>
        <v>0</v>
      </c>
      <c r="L185" s="242"/>
      <c r="M185" s="243"/>
      <c r="N185" s="244" t="s">
        <v>1</v>
      </c>
      <c r="O185" s="216" t="s">
        <v>40</v>
      </c>
      <c r="P185" s="217">
        <f t="shared" si="2"/>
        <v>0</v>
      </c>
      <c r="Q185" s="217">
        <f t="shared" si="3"/>
        <v>0</v>
      </c>
      <c r="R185" s="217">
        <f t="shared" si="4"/>
        <v>0</v>
      </c>
      <c r="S185" s="68"/>
      <c r="T185" s="218">
        <f t="shared" si="5"/>
        <v>0</v>
      </c>
      <c r="U185" s="218">
        <v>0</v>
      </c>
      <c r="V185" s="218">
        <f t="shared" si="6"/>
        <v>0</v>
      </c>
      <c r="W185" s="218">
        <v>0</v>
      </c>
      <c r="X185" s="219">
        <f t="shared" si="7"/>
        <v>0</v>
      </c>
      <c r="Y185" s="32"/>
      <c r="Z185" s="32"/>
      <c r="AA185" s="32"/>
      <c r="AB185" s="32"/>
      <c r="AC185" s="32"/>
      <c r="AD185" s="32"/>
      <c r="AE185" s="32"/>
      <c r="AR185" s="220" t="s">
        <v>260</v>
      </c>
      <c r="AT185" s="220" t="s">
        <v>158</v>
      </c>
      <c r="AU185" s="220" t="s">
        <v>85</v>
      </c>
      <c r="AY185" s="16" t="s">
        <v>129</v>
      </c>
      <c r="BE185" s="221">
        <f t="shared" si="8"/>
        <v>0</v>
      </c>
      <c r="BF185" s="221">
        <f t="shared" si="9"/>
        <v>0</v>
      </c>
      <c r="BG185" s="221">
        <f t="shared" si="10"/>
        <v>0</v>
      </c>
      <c r="BH185" s="221">
        <f t="shared" si="11"/>
        <v>0</v>
      </c>
      <c r="BI185" s="221">
        <f t="shared" si="12"/>
        <v>0</v>
      </c>
      <c r="BJ185" s="16" t="s">
        <v>85</v>
      </c>
      <c r="BK185" s="221">
        <f t="shared" si="13"/>
        <v>0</v>
      </c>
      <c r="BL185" s="16" t="s">
        <v>261</v>
      </c>
      <c r="BM185" s="220" t="s">
        <v>270</v>
      </c>
    </row>
    <row r="186" spans="1:65" s="2" customFormat="1" ht="16.5" customHeight="1">
      <c r="A186" s="32"/>
      <c r="B186" s="33"/>
      <c r="C186" s="234" t="s">
        <v>271</v>
      </c>
      <c r="D186" s="234" t="s">
        <v>158</v>
      </c>
      <c r="E186" s="235" t="s">
        <v>272</v>
      </c>
      <c r="F186" s="236" t="s">
        <v>273</v>
      </c>
      <c r="G186" s="237" t="s">
        <v>176</v>
      </c>
      <c r="H186" s="238">
        <v>15</v>
      </c>
      <c r="I186" s="239"/>
      <c r="J186" s="240"/>
      <c r="K186" s="241">
        <f t="shared" si="1"/>
        <v>0</v>
      </c>
      <c r="L186" s="242"/>
      <c r="M186" s="243"/>
      <c r="N186" s="244" t="s">
        <v>1</v>
      </c>
      <c r="O186" s="216" t="s">
        <v>40</v>
      </c>
      <c r="P186" s="217">
        <f t="shared" si="2"/>
        <v>0</v>
      </c>
      <c r="Q186" s="217">
        <f t="shared" si="3"/>
        <v>0</v>
      </c>
      <c r="R186" s="217">
        <f t="shared" si="4"/>
        <v>0</v>
      </c>
      <c r="S186" s="68"/>
      <c r="T186" s="218">
        <f t="shared" si="5"/>
        <v>0</v>
      </c>
      <c r="U186" s="218">
        <v>0</v>
      </c>
      <c r="V186" s="218">
        <f t="shared" si="6"/>
        <v>0</v>
      </c>
      <c r="W186" s="218">
        <v>0</v>
      </c>
      <c r="X186" s="219">
        <f t="shared" si="7"/>
        <v>0</v>
      </c>
      <c r="Y186" s="32"/>
      <c r="Z186" s="32"/>
      <c r="AA186" s="32"/>
      <c r="AB186" s="32"/>
      <c r="AC186" s="32"/>
      <c r="AD186" s="32"/>
      <c r="AE186" s="32"/>
      <c r="AR186" s="220" t="s">
        <v>260</v>
      </c>
      <c r="AT186" s="220" t="s">
        <v>158</v>
      </c>
      <c r="AU186" s="220" t="s">
        <v>85</v>
      </c>
      <c r="AY186" s="16" t="s">
        <v>129</v>
      </c>
      <c r="BE186" s="221">
        <f t="shared" si="8"/>
        <v>0</v>
      </c>
      <c r="BF186" s="221">
        <f t="shared" si="9"/>
        <v>0</v>
      </c>
      <c r="BG186" s="221">
        <f t="shared" si="10"/>
        <v>0</v>
      </c>
      <c r="BH186" s="221">
        <f t="shared" si="11"/>
        <v>0</v>
      </c>
      <c r="BI186" s="221">
        <f t="shared" si="12"/>
        <v>0</v>
      </c>
      <c r="BJ186" s="16" t="s">
        <v>85</v>
      </c>
      <c r="BK186" s="221">
        <f t="shared" si="13"/>
        <v>0</v>
      </c>
      <c r="BL186" s="16" t="s">
        <v>261</v>
      </c>
      <c r="BM186" s="220" t="s">
        <v>274</v>
      </c>
    </row>
    <row r="187" spans="1:65" s="2" customFormat="1" ht="16.5" customHeight="1">
      <c r="A187" s="32"/>
      <c r="B187" s="33"/>
      <c r="C187" s="234" t="s">
        <v>275</v>
      </c>
      <c r="D187" s="234" t="s">
        <v>158</v>
      </c>
      <c r="E187" s="235" t="s">
        <v>276</v>
      </c>
      <c r="F187" s="236" t="s">
        <v>277</v>
      </c>
      <c r="G187" s="237" t="s">
        <v>176</v>
      </c>
      <c r="H187" s="238">
        <v>15</v>
      </c>
      <c r="I187" s="239"/>
      <c r="J187" s="240"/>
      <c r="K187" s="241">
        <f t="shared" si="1"/>
        <v>0</v>
      </c>
      <c r="L187" s="242"/>
      <c r="M187" s="243"/>
      <c r="N187" s="244" t="s">
        <v>1</v>
      </c>
      <c r="O187" s="216" t="s">
        <v>40</v>
      </c>
      <c r="P187" s="217">
        <f t="shared" si="2"/>
        <v>0</v>
      </c>
      <c r="Q187" s="217">
        <f t="shared" si="3"/>
        <v>0</v>
      </c>
      <c r="R187" s="217">
        <f t="shared" si="4"/>
        <v>0</v>
      </c>
      <c r="S187" s="68"/>
      <c r="T187" s="218">
        <f t="shared" si="5"/>
        <v>0</v>
      </c>
      <c r="U187" s="218">
        <v>0</v>
      </c>
      <c r="V187" s="218">
        <f t="shared" si="6"/>
        <v>0</v>
      </c>
      <c r="W187" s="218">
        <v>0</v>
      </c>
      <c r="X187" s="219">
        <f t="shared" si="7"/>
        <v>0</v>
      </c>
      <c r="Y187" s="32"/>
      <c r="Z187" s="32"/>
      <c r="AA187" s="32"/>
      <c r="AB187" s="32"/>
      <c r="AC187" s="32"/>
      <c r="AD187" s="32"/>
      <c r="AE187" s="32"/>
      <c r="AR187" s="220" t="s">
        <v>260</v>
      </c>
      <c r="AT187" s="220" t="s">
        <v>158</v>
      </c>
      <c r="AU187" s="220" t="s">
        <v>85</v>
      </c>
      <c r="AY187" s="16" t="s">
        <v>129</v>
      </c>
      <c r="BE187" s="221">
        <f t="shared" si="8"/>
        <v>0</v>
      </c>
      <c r="BF187" s="221">
        <f t="shared" si="9"/>
        <v>0</v>
      </c>
      <c r="BG187" s="221">
        <f t="shared" si="10"/>
        <v>0</v>
      </c>
      <c r="BH187" s="221">
        <f t="shared" si="11"/>
        <v>0</v>
      </c>
      <c r="BI187" s="221">
        <f t="shared" si="12"/>
        <v>0</v>
      </c>
      <c r="BJ187" s="16" t="s">
        <v>85</v>
      </c>
      <c r="BK187" s="221">
        <f t="shared" si="13"/>
        <v>0</v>
      </c>
      <c r="BL187" s="16" t="s">
        <v>261</v>
      </c>
      <c r="BM187" s="220" t="s">
        <v>278</v>
      </c>
    </row>
    <row r="188" spans="1:65" s="2" customFormat="1" ht="16.5" customHeight="1">
      <c r="A188" s="32"/>
      <c r="B188" s="33"/>
      <c r="C188" s="234" t="s">
        <v>279</v>
      </c>
      <c r="D188" s="234" t="s">
        <v>158</v>
      </c>
      <c r="E188" s="235" t="s">
        <v>280</v>
      </c>
      <c r="F188" s="236" t="s">
        <v>281</v>
      </c>
      <c r="G188" s="237" t="s">
        <v>176</v>
      </c>
      <c r="H188" s="238">
        <v>21</v>
      </c>
      <c r="I188" s="239"/>
      <c r="J188" s="240"/>
      <c r="K188" s="241">
        <f t="shared" si="1"/>
        <v>0</v>
      </c>
      <c r="L188" s="242"/>
      <c r="M188" s="243"/>
      <c r="N188" s="244" t="s">
        <v>1</v>
      </c>
      <c r="O188" s="216" t="s">
        <v>40</v>
      </c>
      <c r="P188" s="217">
        <f t="shared" si="2"/>
        <v>0</v>
      </c>
      <c r="Q188" s="217">
        <f t="shared" si="3"/>
        <v>0</v>
      </c>
      <c r="R188" s="217">
        <f t="shared" si="4"/>
        <v>0</v>
      </c>
      <c r="S188" s="68"/>
      <c r="T188" s="218">
        <f t="shared" si="5"/>
        <v>0</v>
      </c>
      <c r="U188" s="218">
        <v>0</v>
      </c>
      <c r="V188" s="218">
        <f t="shared" si="6"/>
        <v>0</v>
      </c>
      <c r="W188" s="218">
        <v>0</v>
      </c>
      <c r="X188" s="219">
        <f t="shared" si="7"/>
        <v>0</v>
      </c>
      <c r="Y188" s="32"/>
      <c r="Z188" s="32"/>
      <c r="AA188" s="32"/>
      <c r="AB188" s="32"/>
      <c r="AC188" s="32"/>
      <c r="AD188" s="32"/>
      <c r="AE188" s="32"/>
      <c r="AR188" s="220" t="s">
        <v>260</v>
      </c>
      <c r="AT188" s="220" t="s">
        <v>158</v>
      </c>
      <c r="AU188" s="220" t="s">
        <v>85</v>
      </c>
      <c r="AY188" s="16" t="s">
        <v>129</v>
      </c>
      <c r="BE188" s="221">
        <f t="shared" si="8"/>
        <v>0</v>
      </c>
      <c r="BF188" s="221">
        <f t="shared" si="9"/>
        <v>0</v>
      </c>
      <c r="BG188" s="221">
        <f t="shared" si="10"/>
        <v>0</v>
      </c>
      <c r="BH188" s="221">
        <f t="shared" si="11"/>
        <v>0</v>
      </c>
      <c r="BI188" s="221">
        <f t="shared" si="12"/>
        <v>0</v>
      </c>
      <c r="BJ188" s="16" t="s">
        <v>85</v>
      </c>
      <c r="BK188" s="221">
        <f t="shared" si="13"/>
        <v>0</v>
      </c>
      <c r="BL188" s="16" t="s">
        <v>261</v>
      </c>
      <c r="BM188" s="220" t="s">
        <v>282</v>
      </c>
    </row>
    <row r="189" spans="1:65" s="2" customFormat="1" ht="16.5" customHeight="1">
      <c r="A189" s="32"/>
      <c r="B189" s="33"/>
      <c r="C189" s="234" t="s">
        <v>283</v>
      </c>
      <c r="D189" s="234" t="s">
        <v>158</v>
      </c>
      <c r="E189" s="235" t="s">
        <v>284</v>
      </c>
      <c r="F189" s="236" t="s">
        <v>285</v>
      </c>
      <c r="G189" s="237" t="s">
        <v>176</v>
      </c>
      <c r="H189" s="238">
        <v>18</v>
      </c>
      <c r="I189" s="239"/>
      <c r="J189" s="240"/>
      <c r="K189" s="241">
        <f t="shared" si="1"/>
        <v>0</v>
      </c>
      <c r="L189" s="242"/>
      <c r="M189" s="243"/>
      <c r="N189" s="244" t="s">
        <v>1</v>
      </c>
      <c r="O189" s="216" t="s">
        <v>40</v>
      </c>
      <c r="P189" s="217">
        <f t="shared" si="2"/>
        <v>0</v>
      </c>
      <c r="Q189" s="217">
        <f t="shared" si="3"/>
        <v>0</v>
      </c>
      <c r="R189" s="217">
        <f t="shared" si="4"/>
        <v>0</v>
      </c>
      <c r="S189" s="68"/>
      <c r="T189" s="218">
        <f t="shared" si="5"/>
        <v>0</v>
      </c>
      <c r="U189" s="218">
        <v>0</v>
      </c>
      <c r="V189" s="218">
        <f t="shared" si="6"/>
        <v>0</v>
      </c>
      <c r="W189" s="218">
        <v>0</v>
      </c>
      <c r="X189" s="219">
        <f t="shared" si="7"/>
        <v>0</v>
      </c>
      <c r="Y189" s="32"/>
      <c r="Z189" s="32"/>
      <c r="AA189" s="32"/>
      <c r="AB189" s="32"/>
      <c r="AC189" s="32"/>
      <c r="AD189" s="32"/>
      <c r="AE189" s="32"/>
      <c r="AR189" s="220" t="s">
        <v>260</v>
      </c>
      <c r="AT189" s="220" t="s">
        <v>158</v>
      </c>
      <c r="AU189" s="220" t="s">
        <v>85</v>
      </c>
      <c r="AY189" s="16" t="s">
        <v>129</v>
      </c>
      <c r="BE189" s="221">
        <f t="shared" si="8"/>
        <v>0</v>
      </c>
      <c r="BF189" s="221">
        <f t="shared" si="9"/>
        <v>0</v>
      </c>
      <c r="BG189" s="221">
        <f t="shared" si="10"/>
        <v>0</v>
      </c>
      <c r="BH189" s="221">
        <f t="shared" si="11"/>
        <v>0</v>
      </c>
      <c r="BI189" s="221">
        <f t="shared" si="12"/>
        <v>0</v>
      </c>
      <c r="BJ189" s="16" t="s">
        <v>85</v>
      </c>
      <c r="BK189" s="221">
        <f t="shared" si="13"/>
        <v>0</v>
      </c>
      <c r="BL189" s="16" t="s">
        <v>261</v>
      </c>
      <c r="BM189" s="220" t="s">
        <v>286</v>
      </c>
    </row>
    <row r="190" spans="1:65" s="2" customFormat="1" ht="16.5" customHeight="1">
      <c r="A190" s="32"/>
      <c r="B190" s="33"/>
      <c r="C190" s="234" t="s">
        <v>287</v>
      </c>
      <c r="D190" s="234" t="s">
        <v>158</v>
      </c>
      <c r="E190" s="235" t="s">
        <v>288</v>
      </c>
      <c r="F190" s="236" t="s">
        <v>289</v>
      </c>
      <c r="G190" s="237" t="s">
        <v>176</v>
      </c>
      <c r="H190" s="238">
        <v>15</v>
      </c>
      <c r="I190" s="239"/>
      <c r="J190" s="240"/>
      <c r="K190" s="241">
        <f t="shared" si="1"/>
        <v>0</v>
      </c>
      <c r="L190" s="242"/>
      <c r="M190" s="243"/>
      <c r="N190" s="244" t="s">
        <v>1</v>
      </c>
      <c r="O190" s="216" t="s">
        <v>40</v>
      </c>
      <c r="P190" s="217">
        <f t="shared" si="2"/>
        <v>0</v>
      </c>
      <c r="Q190" s="217">
        <f t="shared" si="3"/>
        <v>0</v>
      </c>
      <c r="R190" s="217">
        <f t="shared" si="4"/>
        <v>0</v>
      </c>
      <c r="S190" s="68"/>
      <c r="T190" s="218">
        <f t="shared" si="5"/>
        <v>0</v>
      </c>
      <c r="U190" s="218">
        <v>0</v>
      </c>
      <c r="V190" s="218">
        <f t="shared" si="6"/>
        <v>0</v>
      </c>
      <c r="W190" s="218">
        <v>0</v>
      </c>
      <c r="X190" s="219">
        <f t="shared" si="7"/>
        <v>0</v>
      </c>
      <c r="Y190" s="32"/>
      <c r="Z190" s="32"/>
      <c r="AA190" s="32"/>
      <c r="AB190" s="32"/>
      <c r="AC190" s="32"/>
      <c r="AD190" s="32"/>
      <c r="AE190" s="32"/>
      <c r="AR190" s="220" t="s">
        <v>260</v>
      </c>
      <c r="AT190" s="220" t="s">
        <v>158</v>
      </c>
      <c r="AU190" s="220" t="s">
        <v>85</v>
      </c>
      <c r="AY190" s="16" t="s">
        <v>129</v>
      </c>
      <c r="BE190" s="221">
        <f t="shared" si="8"/>
        <v>0</v>
      </c>
      <c r="BF190" s="221">
        <f t="shared" si="9"/>
        <v>0</v>
      </c>
      <c r="BG190" s="221">
        <f t="shared" si="10"/>
        <v>0</v>
      </c>
      <c r="BH190" s="221">
        <f t="shared" si="11"/>
        <v>0</v>
      </c>
      <c r="BI190" s="221">
        <f t="shared" si="12"/>
        <v>0</v>
      </c>
      <c r="BJ190" s="16" t="s">
        <v>85</v>
      </c>
      <c r="BK190" s="221">
        <f t="shared" si="13"/>
        <v>0</v>
      </c>
      <c r="BL190" s="16" t="s">
        <v>261</v>
      </c>
      <c r="BM190" s="220" t="s">
        <v>290</v>
      </c>
    </row>
    <row r="191" spans="1:65" s="2" customFormat="1" ht="16.5" customHeight="1">
      <c r="A191" s="32"/>
      <c r="B191" s="33"/>
      <c r="C191" s="234" t="s">
        <v>291</v>
      </c>
      <c r="D191" s="234" t="s">
        <v>158</v>
      </c>
      <c r="E191" s="235" t="s">
        <v>292</v>
      </c>
      <c r="F191" s="236" t="s">
        <v>293</v>
      </c>
      <c r="G191" s="237" t="s">
        <v>176</v>
      </c>
      <c r="H191" s="238">
        <v>27</v>
      </c>
      <c r="I191" s="239"/>
      <c r="J191" s="240"/>
      <c r="K191" s="241">
        <f t="shared" si="1"/>
        <v>0</v>
      </c>
      <c r="L191" s="242"/>
      <c r="M191" s="243"/>
      <c r="N191" s="244" t="s">
        <v>1</v>
      </c>
      <c r="O191" s="216" t="s">
        <v>40</v>
      </c>
      <c r="P191" s="217">
        <f t="shared" si="2"/>
        <v>0</v>
      </c>
      <c r="Q191" s="217">
        <f t="shared" si="3"/>
        <v>0</v>
      </c>
      <c r="R191" s="217">
        <f t="shared" si="4"/>
        <v>0</v>
      </c>
      <c r="S191" s="68"/>
      <c r="T191" s="218">
        <f t="shared" si="5"/>
        <v>0</v>
      </c>
      <c r="U191" s="218">
        <v>0</v>
      </c>
      <c r="V191" s="218">
        <f t="shared" si="6"/>
        <v>0</v>
      </c>
      <c r="W191" s="218">
        <v>0</v>
      </c>
      <c r="X191" s="219">
        <f t="shared" si="7"/>
        <v>0</v>
      </c>
      <c r="Y191" s="32"/>
      <c r="Z191" s="32"/>
      <c r="AA191" s="32"/>
      <c r="AB191" s="32"/>
      <c r="AC191" s="32"/>
      <c r="AD191" s="32"/>
      <c r="AE191" s="32"/>
      <c r="AR191" s="220" t="s">
        <v>260</v>
      </c>
      <c r="AT191" s="220" t="s">
        <v>158</v>
      </c>
      <c r="AU191" s="220" t="s">
        <v>85</v>
      </c>
      <c r="AY191" s="16" t="s">
        <v>129</v>
      </c>
      <c r="BE191" s="221">
        <f t="shared" si="8"/>
        <v>0</v>
      </c>
      <c r="BF191" s="221">
        <f t="shared" si="9"/>
        <v>0</v>
      </c>
      <c r="BG191" s="221">
        <f t="shared" si="10"/>
        <v>0</v>
      </c>
      <c r="BH191" s="221">
        <f t="shared" si="11"/>
        <v>0</v>
      </c>
      <c r="BI191" s="221">
        <f t="shared" si="12"/>
        <v>0</v>
      </c>
      <c r="BJ191" s="16" t="s">
        <v>85</v>
      </c>
      <c r="BK191" s="221">
        <f t="shared" si="13"/>
        <v>0</v>
      </c>
      <c r="BL191" s="16" t="s">
        <v>261</v>
      </c>
      <c r="BM191" s="220" t="s">
        <v>294</v>
      </c>
    </row>
    <row r="192" spans="1:65" s="2" customFormat="1" ht="16.5" customHeight="1">
      <c r="A192" s="32"/>
      <c r="B192" s="33"/>
      <c r="C192" s="234" t="s">
        <v>295</v>
      </c>
      <c r="D192" s="234" t="s">
        <v>158</v>
      </c>
      <c r="E192" s="235" t="s">
        <v>296</v>
      </c>
      <c r="F192" s="236" t="s">
        <v>297</v>
      </c>
      <c r="G192" s="237" t="s">
        <v>176</v>
      </c>
      <c r="H192" s="238">
        <v>15</v>
      </c>
      <c r="I192" s="239"/>
      <c r="J192" s="240"/>
      <c r="K192" s="241">
        <f t="shared" si="1"/>
        <v>0</v>
      </c>
      <c r="L192" s="242"/>
      <c r="M192" s="243"/>
      <c r="N192" s="244" t="s">
        <v>1</v>
      </c>
      <c r="O192" s="216" t="s">
        <v>40</v>
      </c>
      <c r="P192" s="217">
        <f t="shared" si="2"/>
        <v>0</v>
      </c>
      <c r="Q192" s="217">
        <f t="shared" si="3"/>
        <v>0</v>
      </c>
      <c r="R192" s="217">
        <f t="shared" si="4"/>
        <v>0</v>
      </c>
      <c r="S192" s="68"/>
      <c r="T192" s="218">
        <f t="shared" si="5"/>
        <v>0</v>
      </c>
      <c r="U192" s="218">
        <v>0</v>
      </c>
      <c r="V192" s="218">
        <f t="shared" si="6"/>
        <v>0</v>
      </c>
      <c r="W192" s="218">
        <v>0</v>
      </c>
      <c r="X192" s="219">
        <f t="shared" si="7"/>
        <v>0</v>
      </c>
      <c r="Y192" s="32"/>
      <c r="Z192" s="32"/>
      <c r="AA192" s="32"/>
      <c r="AB192" s="32"/>
      <c r="AC192" s="32"/>
      <c r="AD192" s="32"/>
      <c r="AE192" s="32"/>
      <c r="AR192" s="220" t="s">
        <v>260</v>
      </c>
      <c r="AT192" s="220" t="s">
        <v>158</v>
      </c>
      <c r="AU192" s="220" t="s">
        <v>85</v>
      </c>
      <c r="AY192" s="16" t="s">
        <v>129</v>
      </c>
      <c r="BE192" s="221">
        <f t="shared" si="8"/>
        <v>0</v>
      </c>
      <c r="BF192" s="221">
        <f t="shared" si="9"/>
        <v>0</v>
      </c>
      <c r="BG192" s="221">
        <f t="shared" si="10"/>
        <v>0</v>
      </c>
      <c r="BH192" s="221">
        <f t="shared" si="11"/>
        <v>0</v>
      </c>
      <c r="BI192" s="221">
        <f t="shared" si="12"/>
        <v>0</v>
      </c>
      <c r="BJ192" s="16" t="s">
        <v>85</v>
      </c>
      <c r="BK192" s="221">
        <f t="shared" si="13"/>
        <v>0</v>
      </c>
      <c r="BL192" s="16" t="s">
        <v>261</v>
      </c>
      <c r="BM192" s="220" t="s">
        <v>298</v>
      </c>
    </row>
    <row r="193" spans="1:65" s="2" customFormat="1" ht="21.75" customHeight="1">
      <c r="A193" s="32"/>
      <c r="B193" s="33"/>
      <c r="C193" s="234" t="s">
        <v>299</v>
      </c>
      <c r="D193" s="234" t="s">
        <v>158</v>
      </c>
      <c r="E193" s="235" t="s">
        <v>300</v>
      </c>
      <c r="F193" s="236" t="s">
        <v>301</v>
      </c>
      <c r="G193" s="237" t="s">
        <v>176</v>
      </c>
      <c r="H193" s="238">
        <v>27</v>
      </c>
      <c r="I193" s="239"/>
      <c r="J193" s="240"/>
      <c r="K193" s="241">
        <f t="shared" si="1"/>
        <v>0</v>
      </c>
      <c r="L193" s="242"/>
      <c r="M193" s="243"/>
      <c r="N193" s="244" t="s">
        <v>1</v>
      </c>
      <c r="O193" s="216" t="s">
        <v>40</v>
      </c>
      <c r="P193" s="217">
        <f t="shared" si="2"/>
        <v>0</v>
      </c>
      <c r="Q193" s="217">
        <f t="shared" si="3"/>
        <v>0</v>
      </c>
      <c r="R193" s="217">
        <f t="shared" si="4"/>
        <v>0</v>
      </c>
      <c r="S193" s="68"/>
      <c r="T193" s="218">
        <f t="shared" si="5"/>
        <v>0</v>
      </c>
      <c r="U193" s="218">
        <v>0</v>
      </c>
      <c r="V193" s="218">
        <f t="shared" si="6"/>
        <v>0</v>
      </c>
      <c r="W193" s="218">
        <v>0</v>
      </c>
      <c r="X193" s="219">
        <f t="shared" si="7"/>
        <v>0</v>
      </c>
      <c r="Y193" s="32"/>
      <c r="Z193" s="32"/>
      <c r="AA193" s="32"/>
      <c r="AB193" s="32"/>
      <c r="AC193" s="32"/>
      <c r="AD193" s="32"/>
      <c r="AE193" s="32"/>
      <c r="AR193" s="220" t="s">
        <v>260</v>
      </c>
      <c r="AT193" s="220" t="s">
        <v>158</v>
      </c>
      <c r="AU193" s="220" t="s">
        <v>85</v>
      </c>
      <c r="AY193" s="16" t="s">
        <v>129</v>
      </c>
      <c r="BE193" s="221">
        <f t="shared" si="8"/>
        <v>0</v>
      </c>
      <c r="BF193" s="221">
        <f t="shared" si="9"/>
        <v>0</v>
      </c>
      <c r="BG193" s="221">
        <f t="shared" si="10"/>
        <v>0</v>
      </c>
      <c r="BH193" s="221">
        <f t="shared" si="11"/>
        <v>0</v>
      </c>
      <c r="BI193" s="221">
        <f t="shared" si="12"/>
        <v>0</v>
      </c>
      <c r="BJ193" s="16" t="s">
        <v>85</v>
      </c>
      <c r="BK193" s="221">
        <f t="shared" si="13"/>
        <v>0</v>
      </c>
      <c r="BL193" s="16" t="s">
        <v>261</v>
      </c>
      <c r="BM193" s="220" t="s">
        <v>302</v>
      </c>
    </row>
    <row r="194" spans="1:65" s="2" customFormat="1" ht="16.5" customHeight="1">
      <c r="A194" s="32"/>
      <c r="B194" s="33"/>
      <c r="C194" s="234" t="s">
        <v>303</v>
      </c>
      <c r="D194" s="234" t="s">
        <v>158</v>
      </c>
      <c r="E194" s="235" t="s">
        <v>304</v>
      </c>
      <c r="F194" s="236" t="s">
        <v>305</v>
      </c>
      <c r="G194" s="237" t="s">
        <v>176</v>
      </c>
      <c r="H194" s="238">
        <v>27</v>
      </c>
      <c r="I194" s="239"/>
      <c r="J194" s="240"/>
      <c r="K194" s="241">
        <f t="shared" si="1"/>
        <v>0</v>
      </c>
      <c r="L194" s="242"/>
      <c r="M194" s="243"/>
      <c r="N194" s="244" t="s">
        <v>1</v>
      </c>
      <c r="O194" s="216" t="s">
        <v>40</v>
      </c>
      <c r="P194" s="217">
        <f t="shared" si="2"/>
        <v>0</v>
      </c>
      <c r="Q194" s="217">
        <f t="shared" si="3"/>
        <v>0</v>
      </c>
      <c r="R194" s="217">
        <f t="shared" si="4"/>
        <v>0</v>
      </c>
      <c r="S194" s="68"/>
      <c r="T194" s="218">
        <f t="shared" si="5"/>
        <v>0</v>
      </c>
      <c r="U194" s="218">
        <v>0</v>
      </c>
      <c r="V194" s="218">
        <f t="shared" si="6"/>
        <v>0</v>
      </c>
      <c r="W194" s="218">
        <v>0</v>
      </c>
      <c r="X194" s="219">
        <f t="shared" si="7"/>
        <v>0</v>
      </c>
      <c r="Y194" s="32"/>
      <c r="Z194" s="32"/>
      <c r="AA194" s="32"/>
      <c r="AB194" s="32"/>
      <c r="AC194" s="32"/>
      <c r="AD194" s="32"/>
      <c r="AE194" s="32"/>
      <c r="AR194" s="220" t="s">
        <v>260</v>
      </c>
      <c r="AT194" s="220" t="s">
        <v>158</v>
      </c>
      <c r="AU194" s="220" t="s">
        <v>85</v>
      </c>
      <c r="AY194" s="16" t="s">
        <v>129</v>
      </c>
      <c r="BE194" s="221">
        <f t="shared" si="8"/>
        <v>0</v>
      </c>
      <c r="BF194" s="221">
        <f t="shared" si="9"/>
        <v>0</v>
      </c>
      <c r="BG194" s="221">
        <f t="shared" si="10"/>
        <v>0</v>
      </c>
      <c r="BH194" s="221">
        <f t="shared" si="11"/>
        <v>0</v>
      </c>
      <c r="BI194" s="221">
        <f t="shared" si="12"/>
        <v>0</v>
      </c>
      <c r="BJ194" s="16" t="s">
        <v>85</v>
      </c>
      <c r="BK194" s="221">
        <f t="shared" si="13"/>
        <v>0</v>
      </c>
      <c r="BL194" s="16" t="s">
        <v>261</v>
      </c>
      <c r="BM194" s="220" t="s">
        <v>306</v>
      </c>
    </row>
    <row r="195" spans="1:65" s="2" customFormat="1" ht="21.75" customHeight="1">
      <c r="A195" s="32"/>
      <c r="B195" s="33"/>
      <c r="C195" s="234" t="s">
        <v>307</v>
      </c>
      <c r="D195" s="234" t="s">
        <v>158</v>
      </c>
      <c r="E195" s="235" t="s">
        <v>308</v>
      </c>
      <c r="F195" s="236" t="s">
        <v>309</v>
      </c>
      <c r="G195" s="237" t="s">
        <v>176</v>
      </c>
      <c r="H195" s="238">
        <v>15</v>
      </c>
      <c r="I195" s="239"/>
      <c r="J195" s="240"/>
      <c r="K195" s="241">
        <f t="shared" si="1"/>
        <v>0</v>
      </c>
      <c r="L195" s="242"/>
      <c r="M195" s="243"/>
      <c r="N195" s="244" t="s">
        <v>1</v>
      </c>
      <c r="O195" s="216" t="s">
        <v>40</v>
      </c>
      <c r="P195" s="217">
        <f t="shared" si="2"/>
        <v>0</v>
      </c>
      <c r="Q195" s="217">
        <f t="shared" si="3"/>
        <v>0</v>
      </c>
      <c r="R195" s="217">
        <f t="shared" si="4"/>
        <v>0</v>
      </c>
      <c r="S195" s="68"/>
      <c r="T195" s="218">
        <f t="shared" si="5"/>
        <v>0</v>
      </c>
      <c r="U195" s="218">
        <v>0</v>
      </c>
      <c r="V195" s="218">
        <f t="shared" si="6"/>
        <v>0</v>
      </c>
      <c r="W195" s="218">
        <v>0</v>
      </c>
      <c r="X195" s="219">
        <f t="shared" si="7"/>
        <v>0</v>
      </c>
      <c r="Y195" s="32"/>
      <c r="Z195" s="32"/>
      <c r="AA195" s="32"/>
      <c r="AB195" s="32"/>
      <c r="AC195" s="32"/>
      <c r="AD195" s="32"/>
      <c r="AE195" s="32"/>
      <c r="AR195" s="220" t="s">
        <v>260</v>
      </c>
      <c r="AT195" s="220" t="s">
        <v>158</v>
      </c>
      <c r="AU195" s="220" t="s">
        <v>85</v>
      </c>
      <c r="AY195" s="16" t="s">
        <v>129</v>
      </c>
      <c r="BE195" s="221">
        <f t="shared" si="8"/>
        <v>0</v>
      </c>
      <c r="BF195" s="221">
        <f t="shared" si="9"/>
        <v>0</v>
      </c>
      <c r="BG195" s="221">
        <f t="shared" si="10"/>
        <v>0</v>
      </c>
      <c r="BH195" s="221">
        <f t="shared" si="11"/>
        <v>0</v>
      </c>
      <c r="BI195" s="221">
        <f t="shared" si="12"/>
        <v>0</v>
      </c>
      <c r="BJ195" s="16" t="s">
        <v>85</v>
      </c>
      <c r="BK195" s="221">
        <f t="shared" si="13"/>
        <v>0</v>
      </c>
      <c r="BL195" s="16" t="s">
        <v>261</v>
      </c>
      <c r="BM195" s="220" t="s">
        <v>310</v>
      </c>
    </row>
    <row r="196" spans="1:65" s="2" customFormat="1" ht="16.5" customHeight="1">
      <c r="A196" s="32"/>
      <c r="B196" s="33"/>
      <c r="C196" s="234" t="s">
        <v>311</v>
      </c>
      <c r="D196" s="234" t="s">
        <v>158</v>
      </c>
      <c r="E196" s="235" t="s">
        <v>312</v>
      </c>
      <c r="F196" s="236" t="s">
        <v>313</v>
      </c>
      <c r="G196" s="237" t="s">
        <v>176</v>
      </c>
      <c r="H196" s="238">
        <v>27</v>
      </c>
      <c r="I196" s="239"/>
      <c r="J196" s="240"/>
      <c r="K196" s="241">
        <f t="shared" si="1"/>
        <v>0</v>
      </c>
      <c r="L196" s="242"/>
      <c r="M196" s="243"/>
      <c r="N196" s="244" t="s">
        <v>1</v>
      </c>
      <c r="O196" s="216" t="s">
        <v>40</v>
      </c>
      <c r="P196" s="217">
        <f t="shared" si="2"/>
        <v>0</v>
      </c>
      <c r="Q196" s="217">
        <f t="shared" si="3"/>
        <v>0</v>
      </c>
      <c r="R196" s="217">
        <f t="shared" si="4"/>
        <v>0</v>
      </c>
      <c r="S196" s="68"/>
      <c r="T196" s="218">
        <f t="shared" si="5"/>
        <v>0</v>
      </c>
      <c r="U196" s="218">
        <v>0</v>
      </c>
      <c r="V196" s="218">
        <f t="shared" si="6"/>
        <v>0</v>
      </c>
      <c r="W196" s="218">
        <v>0</v>
      </c>
      <c r="X196" s="219">
        <f t="shared" si="7"/>
        <v>0</v>
      </c>
      <c r="Y196" s="32"/>
      <c r="Z196" s="32"/>
      <c r="AA196" s="32"/>
      <c r="AB196" s="32"/>
      <c r="AC196" s="32"/>
      <c r="AD196" s="32"/>
      <c r="AE196" s="32"/>
      <c r="AR196" s="220" t="s">
        <v>260</v>
      </c>
      <c r="AT196" s="220" t="s">
        <v>158</v>
      </c>
      <c r="AU196" s="220" t="s">
        <v>85</v>
      </c>
      <c r="AY196" s="16" t="s">
        <v>129</v>
      </c>
      <c r="BE196" s="221">
        <f t="shared" si="8"/>
        <v>0</v>
      </c>
      <c r="BF196" s="221">
        <f t="shared" si="9"/>
        <v>0</v>
      </c>
      <c r="BG196" s="221">
        <f t="shared" si="10"/>
        <v>0</v>
      </c>
      <c r="BH196" s="221">
        <f t="shared" si="11"/>
        <v>0</v>
      </c>
      <c r="BI196" s="221">
        <f t="shared" si="12"/>
        <v>0</v>
      </c>
      <c r="BJ196" s="16" t="s">
        <v>85</v>
      </c>
      <c r="BK196" s="221">
        <f t="shared" si="13"/>
        <v>0</v>
      </c>
      <c r="BL196" s="16" t="s">
        <v>261</v>
      </c>
      <c r="BM196" s="220" t="s">
        <v>314</v>
      </c>
    </row>
    <row r="197" spans="1:65" s="2" customFormat="1" ht="16.5" customHeight="1">
      <c r="A197" s="32"/>
      <c r="B197" s="33"/>
      <c r="C197" s="234" t="s">
        <v>315</v>
      </c>
      <c r="D197" s="234" t="s">
        <v>158</v>
      </c>
      <c r="E197" s="235" t="s">
        <v>316</v>
      </c>
      <c r="F197" s="236" t="s">
        <v>317</v>
      </c>
      <c r="G197" s="237" t="s">
        <v>176</v>
      </c>
      <c r="H197" s="238">
        <v>9</v>
      </c>
      <c r="I197" s="239"/>
      <c r="J197" s="240"/>
      <c r="K197" s="241">
        <f t="shared" si="1"/>
        <v>0</v>
      </c>
      <c r="L197" s="242"/>
      <c r="M197" s="243"/>
      <c r="N197" s="244" t="s">
        <v>1</v>
      </c>
      <c r="O197" s="216" t="s">
        <v>40</v>
      </c>
      <c r="P197" s="217">
        <f t="shared" si="2"/>
        <v>0</v>
      </c>
      <c r="Q197" s="217">
        <f t="shared" si="3"/>
        <v>0</v>
      </c>
      <c r="R197" s="217">
        <f t="shared" si="4"/>
        <v>0</v>
      </c>
      <c r="S197" s="68"/>
      <c r="T197" s="218">
        <f t="shared" si="5"/>
        <v>0</v>
      </c>
      <c r="U197" s="218">
        <v>0</v>
      </c>
      <c r="V197" s="218">
        <f t="shared" si="6"/>
        <v>0</v>
      </c>
      <c r="W197" s="218">
        <v>0</v>
      </c>
      <c r="X197" s="219">
        <f t="shared" si="7"/>
        <v>0</v>
      </c>
      <c r="Y197" s="32"/>
      <c r="Z197" s="32"/>
      <c r="AA197" s="32"/>
      <c r="AB197" s="32"/>
      <c r="AC197" s="32"/>
      <c r="AD197" s="32"/>
      <c r="AE197" s="32"/>
      <c r="AR197" s="220" t="s">
        <v>260</v>
      </c>
      <c r="AT197" s="220" t="s">
        <v>158</v>
      </c>
      <c r="AU197" s="220" t="s">
        <v>85</v>
      </c>
      <c r="AY197" s="16" t="s">
        <v>129</v>
      </c>
      <c r="BE197" s="221">
        <f t="shared" si="8"/>
        <v>0</v>
      </c>
      <c r="BF197" s="221">
        <f t="shared" si="9"/>
        <v>0</v>
      </c>
      <c r="BG197" s="221">
        <f t="shared" si="10"/>
        <v>0</v>
      </c>
      <c r="BH197" s="221">
        <f t="shared" si="11"/>
        <v>0</v>
      </c>
      <c r="BI197" s="221">
        <f t="shared" si="12"/>
        <v>0</v>
      </c>
      <c r="BJ197" s="16" t="s">
        <v>85</v>
      </c>
      <c r="BK197" s="221">
        <f t="shared" si="13"/>
        <v>0</v>
      </c>
      <c r="BL197" s="16" t="s">
        <v>261</v>
      </c>
      <c r="BM197" s="220" t="s">
        <v>318</v>
      </c>
    </row>
    <row r="198" spans="1:65" s="2" customFormat="1" ht="16.5" customHeight="1">
      <c r="A198" s="32"/>
      <c r="B198" s="33"/>
      <c r="C198" s="234" t="s">
        <v>319</v>
      </c>
      <c r="D198" s="234" t="s">
        <v>158</v>
      </c>
      <c r="E198" s="235" t="s">
        <v>320</v>
      </c>
      <c r="F198" s="236" t="s">
        <v>321</v>
      </c>
      <c r="G198" s="237" t="s">
        <v>176</v>
      </c>
      <c r="H198" s="238">
        <v>6</v>
      </c>
      <c r="I198" s="239"/>
      <c r="J198" s="240"/>
      <c r="K198" s="241">
        <f t="shared" si="1"/>
        <v>0</v>
      </c>
      <c r="L198" s="242"/>
      <c r="M198" s="243"/>
      <c r="N198" s="244" t="s">
        <v>1</v>
      </c>
      <c r="O198" s="216" t="s">
        <v>40</v>
      </c>
      <c r="P198" s="217">
        <f t="shared" si="2"/>
        <v>0</v>
      </c>
      <c r="Q198" s="217">
        <f t="shared" si="3"/>
        <v>0</v>
      </c>
      <c r="R198" s="217">
        <f t="shared" si="4"/>
        <v>0</v>
      </c>
      <c r="S198" s="68"/>
      <c r="T198" s="218">
        <f t="shared" si="5"/>
        <v>0</v>
      </c>
      <c r="U198" s="218">
        <v>0</v>
      </c>
      <c r="V198" s="218">
        <f t="shared" si="6"/>
        <v>0</v>
      </c>
      <c r="W198" s="218">
        <v>0</v>
      </c>
      <c r="X198" s="219">
        <f t="shared" si="7"/>
        <v>0</v>
      </c>
      <c r="Y198" s="32"/>
      <c r="Z198" s="32"/>
      <c r="AA198" s="32"/>
      <c r="AB198" s="32"/>
      <c r="AC198" s="32"/>
      <c r="AD198" s="32"/>
      <c r="AE198" s="32"/>
      <c r="AR198" s="220" t="s">
        <v>260</v>
      </c>
      <c r="AT198" s="220" t="s">
        <v>158</v>
      </c>
      <c r="AU198" s="220" t="s">
        <v>85</v>
      </c>
      <c r="AY198" s="16" t="s">
        <v>129</v>
      </c>
      <c r="BE198" s="221">
        <f t="shared" si="8"/>
        <v>0</v>
      </c>
      <c r="BF198" s="221">
        <f t="shared" si="9"/>
        <v>0</v>
      </c>
      <c r="BG198" s="221">
        <f t="shared" si="10"/>
        <v>0</v>
      </c>
      <c r="BH198" s="221">
        <f t="shared" si="11"/>
        <v>0</v>
      </c>
      <c r="BI198" s="221">
        <f t="shared" si="12"/>
        <v>0</v>
      </c>
      <c r="BJ198" s="16" t="s">
        <v>85</v>
      </c>
      <c r="BK198" s="221">
        <f t="shared" si="13"/>
        <v>0</v>
      </c>
      <c r="BL198" s="16" t="s">
        <v>261</v>
      </c>
      <c r="BM198" s="220" t="s">
        <v>322</v>
      </c>
    </row>
    <row r="199" spans="1:65" s="2" customFormat="1" ht="16.5" customHeight="1">
      <c r="A199" s="32"/>
      <c r="B199" s="33"/>
      <c r="C199" s="234" t="s">
        <v>323</v>
      </c>
      <c r="D199" s="234" t="s">
        <v>158</v>
      </c>
      <c r="E199" s="235" t="s">
        <v>324</v>
      </c>
      <c r="F199" s="236" t="s">
        <v>325</v>
      </c>
      <c r="G199" s="237" t="s">
        <v>176</v>
      </c>
      <c r="H199" s="238">
        <v>30</v>
      </c>
      <c r="I199" s="239"/>
      <c r="J199" s="240"/>
      <c r="K199" s="241">
        <f t="shared" si="1"/>
        <v>0</v>
      </c>
      <c r="L199" s="242"/>
      <c r="M199" s="243"/>
      <c r="N199" s="244" t="s">
        <v>1</v>
      </c>
      <c r="O199" s="216" t="s">
        <v>40</v>
      </c>
      <c r="P199" s="217">
        <f t="shared" si="2"/>
        <v>0</v>
      </c>
      <c r="Q199" s="217">
        <f t="shared" si="3"/>
        <v>0</v>
      </c>
      <c r="R199" s="217">
        <f t="shared" si="4"/>
        <v>0</v>
      </c>
      <c r="S199" s="68"/>
      <c r="T199" s="218">
        <f t="shared" si="5"/>
        <v>0</v>
      </c>
      <c r="U199" s="218">
        <v>0</v>
      </c>
      <c r="V199" s="218">
        <f t="shared" si="6"/>
        <v>0</v>
      </c>
      <c r="W199" s="218">
        <v>0</v>
      </c>
      <c r="X199" s="219">
        <f t="shared" si="7"/>
        <v>0</v>
      </c>
      <c r="Y199" s="32"/>
      <c r="Z199" s="32"/>
      <c r="AA199" s="32"/>
      <c r="AB199" s="32"/>
      <c r="AC199" s="32"/>
      <c r="AD199" s="32"/>
      <c r="AE199" s="32"/>
      <c r="AR199" s="220" t="s">
        <v>260</v>
      </c>
      <c r="AT199" s="220" t="s">
        <v>158</v>
      </c>
      <c r="AU199" s="220" t="s">
        <v>85</v>
      </c>
      <c r="AY199" s="16" t="s">
        <v>129</v>
      </c>
      <c r="BE199" s="221">
        <f t="shared" si="8"/>
        <v>0</v>
      </c>
      <c r="BF199" s="221">
        <f t="shared" si="9"/>
        <v>0</v>
      </c>
      <c r="BG199" s="221">
        <f t="shared" si="10"/>
        <v>0</v>
      </c>
      <c r="BH199" s="221">
        <f t="shared" si="11"/>
        <v>0</v>
      </c>
      <c r="BI199" s="221">
        <f t="shared" si="12"/>
        <v>0</v>
      </c>
      <c r="BJ199" s="16" t="s">
        <v>85</v>
      </c>
      <c r="BK199" s="221">
        <f t="shared" si="13"/>
        <v>0</v>
      </c>
      <c r="BL199" s="16" t="s">
        <v>261</v>
      </c>
      <c r="BM199" s="220" t="s">
        <v>326</v>
      </c>
    </row>
    <row r="200" spans="1:65" s="2" customFormat="1" ht="16.5" customHeight="1">
      <c r="A200" s="32"/>
      <c r="B200" s="33"/>
      <c r="C200" s="234" t="s">
        <v>327</v>
      </c>
      <c r="D200" s="234" t="s">
        <v>158</v>
      </c>
      <c r="E200" s="235" t="s">
        <v>328</v>
      </c>
      <c r="F200" s="236" t="s">
        <v>329</v>
      </c>
      <c r="G200" s="237" t="s">
        <v>176</v>
      </c>
      <c r="H200" s="238">
        <v>150</v>
      </c>
      <c r="I200" s="239"/>
      <c r="J200" s="240"/>
      <c r="K200" s="241">
        <f t="shared" si="1"/>
        <v>0</v>
      </c>
      <c r="L200" s="242"/>
      <c r="M200" s="243"/>
      <c r="N200" s="244" t="s">
        <v>1</v>
      </c>
      <c r="O200" s="216" t="s">
        <v>40</v>
      </c>
      <c r="P200" s="217">
        <f t="shared" si="2"/>
        <v>0</v>
      </c>
      <c r="Q200" s="217">
        <f t="shared" si="3"/>
        <v>0</v>
      </c>
      <c r="R200" s="217">
        <f t="shared" si="4"/>
        <v>0</v>
      </c>
      <c r="S200" s="68"/>
      <c r="T200" s="218">
        <f t="shared" si="5"/>
        <v>0</v>
      </c>
      <c r="U200" s="218">
        <v>0</v>
      </c>
      <c r="V200" s="218">
        <f t="shared" si="6"/>
        <v>0</v>
      </c>
      <c r="W200" s="218">
        <v>0</v>
      </c>
      <c r="X200" s="219">
        <f t="shared" si="7"/>
        <v>0</v>
      </c>
      <c r="Y200" s="32"/>
      <c r="Z200" s="32"/>
      <c r="AA200" s="32"/>
      <c r="AB200" s="32"/>
      <c r="AC200" s="32"/>
      <c r="AD200" s="32"/>
      <c r="AE200" s="32"/>
      <c r="AR200" s="220" t="s">
        <v>260</v>
      </c>
      <c r="AT200" s="220" t="s">
        <v>158</v>
      </c>
      <c r="AU200" s="220" t="s">
        <v>85</v>
      </c>
      <c r="AY200" s="16" t="s">
        <v>129</v>
      </c>
      <c r="BE200" s="221">
        <f t="shared" si="8"/>
        <v>0</v>
      </c>
      <c r="BF200" s="221">
        <f t="shared" si="9"/>
        <v>0</v>
      </c>
      <c r="BG200" s="221">
        <f t="shared" si="10"/>
        <v>0</v>
      </c>
      <c r="BH200" s="221">
        <f t="shared" si="11"/>
        <v>0</v>
      </c>
      <c r="BI200" s="221">
        <f t="shared" si="12"/>
        <v>0</v>
      </c>
      <c r="BJ200" s="16" t="s">
        <v>85</v>
      </c>
      <c r="BK200" s="221">
        <f t="shared" si="13"/>
        <v>0</v>
      </c>
      <c r="BL200" s="16" t="s">
        <v>261</v>
      </c>
      <c r="BM200" s="220" t="s">
        <v>330</v>
      </c>
    </row>
    <row r="201" spans="1:65" s="2" customFormat="1" ht="16.5" customHeight="1">
      <c r="A201" s="32"/>
      <c r="B201" s="33"/>
      <c r="C201" s="234" t="s">
        <v>331</v>
      </c>
      <c r="D201" s="234" t="s">
        <v>158</v>
      </c>
      <c r="E201" s="235" t="s">
        <v>332</v>
      </c>
      <c r="F201" s="236" t="s">
        <v>333</v>
      </c>
      <c r="G201" s="237" t="s">
        <v>176</v>
      </c>
      <c r="H201" s="238">
        <v>150</v>
      </c>
      <c r="I201" s="239"/>
      <c r="J201" s="240"/>
      <c r="K201" s="241">
        <f t="shared" si="1"/>
        <v>0</v>
      </c>
      <c r="L201" s="242"/>
      <c r="M201" s="243"/>
      <c r="N201" s="244" t="s">
        <v>1</v>
      </c>
      <c r="O201" s="216" t="s">
        <v>40</v>
      </c>
      <c r="P201" s="217">
        <f t="shared" si="2"/>
        <v>0</v>
      </c>
      <c r="Q201" s="217">
        <f t="shared" si="3"/>
        <v>0</v>
      </c>
      <c r="R201" s="217">
        <f t="shared" si="4"/>
        <v>0</v>
      </c>
      <c r="S201" s="68"/>
      <c r="T201" s="218">
        <f t="shared" si="5"/>
        <v>0</v>
      </c>
      <c r="U201" s="218">
        <v>0</v>
      </c>
      <c r="V201" s="218">
        <f t="shared" si="6"/>
        <v>0</v>
      </c>
      <c r="W201" s="218">
        <v>0</v>
      </c>
      <c r="X201" s="219">
        <f t="shared" si="7"/>
        <v>0</v>
      </c>
      <c r="Y201" s="32"/>
      <c r="Z201" s="32"/>
      <c r="AA201" s="32"/>
      <c r="AB201" s="32"/>
      <c r="AC201" s="32"/>
      <c r="AD201" s="32"/>
      <c r="AE201" s="32"/>
      <c r="AR201" s="220" t="s">
        <v>260</v>
      </c>
      <c r="AT201" s="220" t="s">
        <v>158</v>
      </c>
      <c r="AU201" s="220" t="s">
        <v>85</v>
      </c>
      <c r="AY201" s="16" t="s">
        <v>129</v>
      </c>
      <c r="BE201" s="221">
        <f t="shared" si="8"/>
        <v>0</v>
      </c>
      <c r="BF201" s="221">
        <f t="shared" si="9"/>
        <v>0</v>
      </c>
      <c r="BG201" s="221">
        <f t="shared" si="10"/>
        <v>0</v>
      </c>
      <c r="BH201" s="221">
        <f t="shared" si="11"/>
        <v>0</v>
      </c>
      <c r="BI201" s="221">
        <f t="shared" si="12"/>
        <v>0</v>
      </c>
      <c r="BJ201" s="16" t="s">
        <v>85</v>
      </c>
      <c r="BK201" s="221">
        <f t="shared" si="13"/>
        <v>0</v>
      </c>
      <c r="BL201" s="16" t="s">
        <v>261</v>
      </c>
      <c r="BM201" s="220" t="s">
        <v>334</v>
      </c>
    </row>
    <row r="202" spans="1:65" s="2" customFormat="1" ht="16.5" customHeight="1">
      <c r="A202" s="32"/>
      <c r="B202" s="33"/>
      <c r="C202" s="234" t="s">
        <v>335</v>
      </c>
      <c r="D202" s="234" t="s">
        <v>158</v>
      </c>
      <c r="E202" s="235" t="s">
        <v>336</v>
      </c>
      <c r="F202" s="236" t="s">
        <v>337</v>
      </c>
      <c r="G202" s="237" t="s">
        <v>176</v>
      </c>
      <c r="H202" s="238">
        <v>180</v>
      </c>
      <c r="I202" s="239"/>
      <c r="J202" s="240"/>
      <c r="K202" s="241">
        <f t="shared" si="1"/>
        <v>0</v>
      </c>
      <c r="L202" s="242"/>
      <c r="M202" s="243"/>
      <c r="N202" s="244" t="s">
        <v>1</v>
      </c>
      <c r="O202" s="216" t="s">
        <v>40</v>
      </c>
      <c r="P202" s="217">
        <f t="shared" si="2"/>
        <v>0</v>
      </c>
      <c r="Q202" s="217">
        <f t="shared" si="3"/>
        <v>0</v>
      </c>
      <c r="R202" s="217">
        <f t="shared" si="4"/>
        <v>0</v>
      </c>
      <c r="S202" s="68"/>
      <c r="T202" s="218">
        <f t="shared" si="5"/>
        <v>0</v>
      </c>
      <c r="U202" s="218">
        <v>0</v>
      </c>
      <c r="V202" s="218">
        <f t="shared" si="6"/>
        <v>0</v>
      </c>
      <c r="W202" s="218">
        <v>0</v>
      </c>
      <c r="X202" s="219">
        <f t="shared" si="7"/>
        <v>0</v>
      </c>
      <c r="Y202" s="32"/>
      <c r="Z202" s="32"/>
      <c r="AA202" s="32"/>
      <c r="AB202" s="32"/>
      <c r="AC202" s="32"/>
      <c r="AD202" s="32"/>
      <c r="AE202" s="32"/>
      <c r="AR202" s="220" t="s">
        <v>260</v>
      </c>
      <c r="AT202" s="220" t="s">
        <v>158</v>
      </c>
      <c r="AU202" s="220" t="s">
        <v>85</v>
      </c>
      <c r="AY202" s="16" t="s">
        <v>129</v>
      </c>
      <c r="BE202" s="221">
        <f t="shared" si="8"/>
        <v>0</v>
      </c>
      <c r="BF202" s="221">
        <f t="shared" si="9"/>
        <v>0</v>
      </c>
      <c r="BG202" s="221">
        <f t="shared" si="10"/>
        <v>0</v>
      </c>
      <c r="BH202" s="221">
        <f t="shared" si="11"/>
        <v>0</v>
      </c>
      <c r="BI202" s="221">
        <f t="shared" si="12"/>
        <v>0</v>
      </c>
      <c r="BJ202" s="16" t="s">
        <v>85</v>
      </c>
      <c r="BK202" s="221">
        <f t="shared" si="13"/>
        <v>0</v>
      </c>
      <c r="BL202" s="16" t="s">
        <v>261</v>
      </c>
      <c r="BM202" s="220" t="s">
        <v>338</v>
      </c>
    </row>
    <row r="203" spans="1:65" s="2" customFormat="1" ht="16.5" customHeight="1">
      <c r="A203" s="32"/>
      <c r="B203" s="33"/>
      <c r="C203" s="234" t="s">
        <v>339</v>
      </c>
      <c r="D203" s="234" t="s">
        <v>158</v>
      </c>
      <c r="E203" s="235" t="s">
        <v>340</v>
      </c>
      <c r="F203" s="236" t="s">
        <v>341</v>
      </c>
      <c r="G203" s="237" t="s">
        <v>176</v>
      </c>
      <c r="H203" s="238">
        <v>150</v>
      </c>
      <c r="I203" s="239"/>
      <c r="J203" s="240"/>
      <c r="K203" s="241">
        <f t="shared" si="1"/>
        <v>0</v>
      </c>
      <c r="L203" s="242"/>
      <c r="M203" s="243"/>
      <c r="N203" s="244" t="s">
        <v>1</v>
      </c>
      <c r="O203" s="216" t="s">
        <v>40</v>
      </c>
      <c r="P203" s="217">
        <f t="shared" si="2"/>
        <v>0</v>
      </c>
      <c r="Q203" s="217">
        <f t="shared" si="3"/>
        <v>0</v>
      </c>
      <c r="R203" s="217">
        <f t="shared" si="4"/>
        <v>0</v>
      </c>
      <c r="S203" s="68"/>
      <c r="T203" s="218">
        <f t="shared" si="5"/>
        <v>0</v>
      </c>
      <c r="U203" s="218">
        <v>0</v>
      </c>
      <c r="V203" s="218">
        <f t="shared" si="6"/>
        <v>0</v>
      </c>
      <c r="W203" s="218">
        <v>0</v>
      </c>
      <c r="X203" s="219">
        <f t="shared" si="7"/>
        <v>0</v>
      </c>
      <c r="Y203" s="32"/>
      <c r="Z203" s="32"/>
      <c r="AA203" s="32"/>
      <c r="AB203" s="32"/>
      <c r="AC203" s="32"/>
      <c r="AD203" s="32"/>
      <c r="AE203" s="32"/>
      <c r="AR203" s="220" t="s">
        <v>260</v>
      </c>
      <c r="AT203" s="220" t="s">
        <v>158</v>
      </c>
      <c r="AU203" s="220" t="s">
        <v>85</v>
      </c>
      <c r="AY203" s="16" t="s">
        <v>129</v>
      </c>
      <c r="BE203" s="221">
        <f t="shared" si="8"/>
        <v>0</v>
      </c>
      <c r="BF203" s="221">
        <f t="shared" si="9"/>
        <v>0</v>
      </c>
      <c r="BG203" s="221">
        <f t="shared" si="10"/>
        <v>0</v>
      </c>
      <c r="BH203" s="221">
        <f t="shared" si="11"/>
        <v>0</v>
      </c>
      <c r="BI203" s="221">
        <f t="shared" si="12"/>
        <v>0</v>
      </c>
      <c r="BJ203" s="16" t="s">
        <v>85</v>
      </c>
      <c r="BK203" s="221">
        <f t="shared" si="13"/>
        <v>0</v>
      </c>
      <c r="BL203" s="16" t="s">
        <v>261</v>
      </c>
      <c r="BM203" s="220" t="s">
        <v>342</v>
      </c>
    </row>
    <row r="204" spans="1:65" s="2" customFormat="1" ht="16.5" customHeight="1">
      <c r="A204" s="32"/>
      <c r="B204" s="33"/>
      <c r="C204" s="234" t="s">
        <v>343</v>
      </c>
      <c r="D204" s="234" t="s">
        <v>158</v>
      </c>
      <c r="E204" s="235" t="s">
        <v>344</v>
      </c>
      <c r="F204" s="236" t="s">
        <v>345</v>
      </c>
      <c r="G204" s="237" t="s">
        <v>176</v>
      </c>
      <c r="H204" s="238">
        <v>150</v>
      </c>
      <c r="I204" s="239"/>
      <c r="J204" s="240"/>
      <c r="K204" s="241">
        <f t="shared" si="1"/>
        <v>0</v>
      </c>
      <c r="L204" s="242"/>
      <c r="M204" s="243"/>
      <c r="N204" s="244" t="s">
        <v>1</v>
      </c>
      <c r="O204" s="216" t="s">
        <v>40</v>
      </c>
      <c r="P204" s="217">
        <f t="shared" si="2"/>
        <v>0</v>
      </c>
      <c r="Q204" s="217">
        <f t="shared" si="3"/>
        <v>0</v>
      </c>
      <c r="R204" s="217">
        <f t="shared" si="4"/>
        <v>0</v>
      </c>
      <c r="S204" s="68"/>
      <c r="T204" s="218">
        <f t="shared" si="5"/>
        <v>0</v>
      </c>
      <c r="U204" s="218">
        <v>0</v>
      </c>
      <c r="V204" s="218">
        <f t="shared" si="6"/>
        <v>0</v>
      </c>
      <c r="W204" s="218">
        <v>0</v>
      </c>
      <c r="X204" s="219">
        <f t="shared" si="7"/>
        <v>0</v>
      </c>
      <c r="Y204" s="32"/>
      <c r="Z204" s="32"/>
      <c r="AA204" s="32"/>
      <c r="AB204" s="32"/>
      <c r="AC204" s="32"/>
      <c r="AD204" s="32"/>
      <c r="AE204" s="32"/>
      <c r="AR204" s="220" t="s">
        <v>260</v>
      </c>
      <c r="AT204" s="220" t="s">
        <v>158</v>
      </c>
      <c r="AU204" s="220" t="s">
        <v>85</v>
      </c>
      <c r="AY204" s="16" t="s">
        <v>129</v>
      </c>
      <c r="BE204" s="221">
        <f t="shared" si="8"/>
        <v>0</v>
      </c>
      <c r="BF204" s="221">
        <f t="shared" si="9"/>
        <v>0</v>
      </c>
      <c r="BG204" s="221">
        <f t="shared" si="10"/>
        <v>0</v>
      </c>
      <c r="BH204" s="221">
        <f t="shared" si="11"/>
        <v>0</v>
      </c>
      <c r="BI204" s="221">
        <f t="shared" si="12"/>
        <v>0</v>
      </c>
      <c r="BJ204" s="16" t="s">
        <v>85</v>
      </c>
      <c r="BK204" s="221">
        <f t="shared" si="13"/>
        <v>0</v>
      </c>
      <c r="BL204" s="16" t="s">
        <v>261</v>
      </c>
      <c r="BM204" s="220" t="s">
        <v>346</v>
      </c>
    </row>
    <row r="205" spans="1:65" s="2" customFormat="1" ht="16.5" customHeight="1">
      <c r="A205" s="32"/>
      <c r="B205" s="33"/>
      <c r="C205" s="234" t="s">
        <v>347</v>
      </c>
      <c r="D205" s="234" t="s">
        <v>158</v>
      </c>
      <c r="E205" s="235" t="s">
        <v>348</v>
      </c>
      <c r="F205" s="236" t="s">
        <v>349</v>
      </c>
      <c r="G205" s="237" t="s">
        <v>176</v>
      </c>
      <c r="H205" s="238">
        <v>12</v>
      </c>
      <c r="I205" s="239"/>
      <c r="J205" s="240"/>
      <c r="K205" s="241">
        <f t="shared" si="1"/>
        <v>0</v>
      </c>
      <c r="L205" s="242"/>
      <c r="M205" s="243"/>
      <c r="N205" s="244" t="s">
        <v>1</v>
      </c>
      <c r="O205" s="216" t="s">
        <v>40</v>
      </c>
      <c r="P205" s="217">
        <f t="shared" si="2"/>
        <v>0</v>
      </c>
      <c r="Q205" s="217">
        <f t="shared" si="3"/>
        <v>0</v>
      </c>
      <c r="R205" s="217">
        <f t="shared" si="4"/>
        <v>0</v>
      </c>
      <c r="S205" s="68"/>
      <c r="T205" s="218">
        <f t="shared" si="5"/>
        <v>0</v>
      </c>
      <c r="U205" s="218">
        <v>0</v>
      </c>
      <c r="V205" s="218">
        <f t="shared" si="6"/>
        <v>0</v>
      </c>
      <c r="W205" s="218">
        <v>0</v>
      </c>
      <c r="X205" s="219">
        <f t="shared" si="7"/>
        <v>0</v>
      </c>
      <c r="Y205" s="32"/>
      <c r="Z205" s="32"/>
      <c r="AA205" s="32"/>
      <c r="AB205" s="32"/>
      <c r="AC205" s="32"/>
      <c r="AD205" s="32"/>
      <c r="AE205" s="32"/>
      <c r="AR205" s="220" t="s">
        <v>260</v>
      </c>
      <c r="AT205" s="220" t="s">
        <v>158</v>
      </c>
      <c r="AU205" s="220" t="s">
        <v>85</v>
      </c>
      <c r="AY205" s="16" t="s">
        <v>129</v>
      </c>
      <c r="BE205" s="221">
        <f t="shared" si="8"/>
        <v>0</v>
      </c>
      <c r="BF205" s="221">
        <f t="shared" si="9"/>
        <v>0</v>
      </c>
      <c r="BG205" s="221">
        <f t="shared" si="10"/>
        <v>0</v>
      </c>
      <c r="BH205" s="221">
        <f t="shared" si="11"/>
        <v>0</v>
      </c>
      <c r="BI205" s="221">
        <f t="shared" si="12"/>
        <v>0</v>
      </c>
      <c r="BJ205" s="16" t="s">
        <v>85</v>
      </c>
      <c r="BK205" s="221">
        <f t="shared" si="13"/>
        <v>0</v>
      </c>
      <c r="BL205" s="16" t="s">
        <v>261</v>
      </c>
      <c r="BM205" s="220" t="s">
        <v>350</v>
      </c>
    </row>
    <row r="206" spans="1:65" s="2" customFormat="1" ht="16.5" customHeight="1">
      <c r="A206" s="32"/>
      <c r="B206" s="33"/>
      <c r="C206" s="234" t="s">
        <v>351</v>
      </c>
      <c r="D206" s="234" t="s">
        <v>158</v>
      </c>
      <c r="E206" s="235" t="s">
        <v>352</v>
      </c>
      <c r="F206" s="236" t="s">
        <v>353</v>
      </c>
      <c r="G206" s="237" t="s">
        <v>176</v>
      </c>
      <c r="H206" s="238">
        <v>12</v>
      </c>
      <c r="I206" s="239"/>
      <c r="J206" s="240"/>
      <c r="K206" s="241">
        <f t="shared" si="1"/>
        <v>0</v>
      </c>
      <c r="L206" s="242"/>
      <c r="M206" s="243"/>
      <c r="N206" s="244" t="s">
        <v>1</v>
      </c>
      <c r="O206" s="216" t="s">
        <v>40</v>
      </c>
      <c r="P206" s="217">
        <f t="shared" si="2"/>
        <v>0</v>
      </c>
      <c r="Q206" s="217">
        <f t="shared" si="3"/>
        <v>0</v>
      </c>
      <c r="R206" s="217">
        <f t="shared" si="4"/>
        <v>0</v>
      </c>
      <c r="S206" s="68"/>
      <c r="T206" s="218">
        <f t="shared" si="5"/>
        <v>0</v>
      </c>
      <c r="U206" s="218">
        <v>0</v>
      </c>
      <c r="V206" s="218">
        <f t="shared" si="6"/>
        <v>0</v>
      </c>
      <c r="W206" s="218">
        <v>0</v>
      </c>
      <c r="X206" s="219">
        <f t="shared" si="7"/>
        <v>0</v>
      </c>
      <c r="Y206" s="32"/>
      <c r="Z206" s="32"/>
      <c r="AA206" s="32"/>
      <c r="AB206" s="32"/>
      <c r="AC206" s="32"/>
      <c r="AD206" s="32"/>
      <c r="AE206" s="32"/>
      <c r="AR206" s="220" t="s">
        <v>260</v>
      </c>
      <c r="AT206" s="220" t="s">
        <v>158</v>
      </c>
      <c r="AU206" s="220" t="s">
        <v>85</v>
      </c>
      <c r="AY206" s="16" t="s">
        <v>129</v>
      </c>
      <c r="BE206" s="221">
        <f t="shared" si="8"/>
        <v>0</v>
      </c>
      <c r="BF206" s="221">
        <f t="shared" si="9"/>
        <v>0</v>
      </c>
      <c r="BG206" s="221">
        <f t="shared" si="10"/>
        <v>0</v>
      </c>
      <c r="BH206" s="221">
        <f t="shared" si="11"/>
        <v>0</v>
      </c>
      <c r="BI206" s="221">
        <f t="shared" si="12"/>
        <v>0</v>
      </c>
      <c r="BJ206" s="16" t="s">
        <v>85</v>
      </c>
      <c r="BK206" s="221">
        <f t="shared" si="13"/>
        <v>0</v>
      </c>
      <c r="BL206" s="16" t="s">
        <v>261</v>
      </c>
      <c r="BM206" s="220" t="s">
        <v>354</v>
      </c>
    </row>
    <row r="207" spans="1:65" s="2" customFormat="1" ht="16.5" customHeight="1">
      <c r="A207" s="32"/>
      <c r="B207" s="33"/>
      <c r="C207" s="234" t="s">
        <v>355</v>
      </c>
      <c r="D207" s="234" t="s">
        <v>158</v>
      </c>
      <c r="E207" s="235" t="s">
        <v>356</v>
      </c>
      <c r="F207" s="236" t="s">
        <v>357</v>
      </c>
      <c r="G207" s="237" t="s">
        <v>176</v>
      </c>
      <c r="H207" s="238">
        <v>12</v>
      </c>
      <c r="I207" s="239"/>
      <c r="J207" s="240"/>
      <c r="K207" s="241">
        <f t="shared" si="1"/>
        <v>0</v>
      </c>
      <c r="L207" s="242"/>
      <c r="M207" s="243"/>
      <c r="N207" s="244" t="s">
        <v>1</v>
      </c>
      <c r="O207" s="216" t="s">
        <v>40</v>
      </c>
      <c r="P207" s="217">
        <f t="shared" si="2"/>
        <v>0</v>
      </c>
      <c r="Q207" s="217">
        <f t="shared" si="3"/>
        <v>0</v>
      </c>
      <c r="R207" s="217">
        <f t="shared" si="4"/>
        <v>0</v>
      </c>
      <c r="S207" s="68"/>
      <c r="T207" s="218">
        <f t="shared" si="5"/>
        <v>0</v>
      </c>
      <c r="U207" s="218">
        <v>0</v>
      </c>
      <c r="V207" s="218">
        <f t="shared" si="6"/>
        <v>0</v>
      </c>
      <c r="W207" s="218">
        <v>0</v>
      </c>
      <c r="X207" s="219">
        <f t="shared" si="7"/>
        <v>0</v>
      </c>
      <c r="Y207" s="32"/>
      <c r="Z207" s="32"/>
      <c r="AA207" s="32"/>
      <c r="AB207" s="32"/>
      <c r="AC207" s="32"/>
      <c r="AD207" s="32"/>
      <c r="AE207" s="32"/>
      <c r="AR207" s="220" t="s">
        <v>260</v>
      </c>
      <c r="AT207" s="220" t="s">
        <v>158</v>
      </c>
      <c r="AU207" s="220" t="s">
        <v>85</v>
      </c>
      <c r="AY207" s="16" t="s">
        <v>129</v>
      </c>
      <c r="BE207" s="221">
        <f t="shared" si="8"/>
        <v>0</v>
      </c>
      <c r="BF207" s="221">
        <f t="shared" si="9"/>
        <v>0</v>
      </c>
      <c r="BG207" s="221">
        <f t="shared" si="10"/>
        <v>0</v>
      </c>
      <c r="BH207" s="221">
        <f t="shared" si="11"/>
        <v>0</v>
      </c>
      <c r="BI207" s="221">
        <f t="shared" si="12"/>
        <v>0</v>
      </c>
      <c r="BJ207" s="16" t="s">
        <v>85</v>
      </c>
      <c r="BK207" s="221">
        <f t="shared" si="13"/>
        <v>0</v>
      </c>
      <c r="BL207" s="16" t="s">
        <v>261</v>
      </c>
      <c r="BM207" s="220" t="s">
        <v>358</v>
      </c>
    </row>
    <row r="208" spans="1:65" s="2" customFormat="1" ht="16.5" customHeight="1">
      <c r="A208" s="32"/>
      <c r="B208" s="33"/>
      <c r="C208" s="234" t="s">
        <v>359</v>
      </c>
      <c r="D208" s="234" t="s">
        <v>158</v>
      </c>
      <c r="E208" s="235" t="s">
        <v>360</v>
      </c>
      <c r="F208" s="236" t="s">
        <v>361</v>
      </c>
      <c r="G208" s="237" t="s">
        <v>176</v>
      </c>
      <c r="H208" s="238">
        <v>7</v>
      </c>
      <c r="I208" s="239"/>
      <c r="J208" s="240"/>
      <c r="K208" s="241">
        <f t="shared" si="1"/>
        <v>0</v>
      </c>
      <c r="L208" s="242"/>
      <c r="M208" s="243"/>
      <c r="N208" s="244" t="s">
        <v>1</v>
      </c>
      <c r="O208" s="216" t="s">
        <v>40</v>
      </c>
      <c r="P208" s="217">
        <f t="shared" si="2"/>
        <v>0</v>
      </c>
      <c r="Q208" s="217">
        <f t="shared" si="3"/>
        <v>0</v>
      </c>
      <c r="R208" s="217">
        <f t="shared" si="4"/>
        <v>0</v>
      </c>
      <c r="S208" s="68"/>
      <c r="T208" s="218">
        <f t="shared" si="5"/>
        <v>0</v>
      </c>
      <c r="U208" s="218">
        <v>0</v>
      </c>
      <c r="V208" s="218">
        <f t="shared" si="6"/>
        <v>0</v>
      </c>
      <c r="W208" s="218">
        <v>0</v>
      </c>
      <c r="X208" s="219">
        <f t="shared" si="7"/>
        <v>0</v>
      </c>
      <c r="Y208" s="32"/>
      <c r="Z208" s="32"/>
      <c r="AA208" s="32"/>
      <c r="AB208" s="32"/>
      <c r="AC208" s="32"/>
      <c r="AD208" s="32"/>
      <c r="AE208" s="32"/>
      <c r="AR208" s="220" t="s">
        <v>260</v>
      </c>
      <c r="AT208" s="220" t="s">
        <v>158</v>
      </c>
      <c r="AU208" s="220" t="s">
        <v>85</v>
      </c>
      <c r="AY208" s="16" t="s">
        <v>129</v>
      </c>
      <c r="BE208" s="221">
        <f t="shared" si="8"/>
        <v>0</v>
      </c>
      <c r="BF208" s="221">
        <f t="shared" si="9"/>
        <v>0</v>
      </c>
      <c r="BG208" s="221">
        <f t="shared" si="10"/>
        <v>0</v>
      </c>
      <c r="BH208" s="221">
        <f t="shared" si="11"/>
        <v>0</v>
      </c>
      <c r="BI208" s="221">
        <f t="shared" si="12"/>
        <v>0</v>
      </c>
      <c r="BJ208" s="16" t="s">
        <v>85</v>
      </c>
      <c r="BK208" s="221">
        <f t="shared" si="13"/>
        <v>0</v>
      </c>
      <c r="BL208" s="16" t="s">
        <v>261</v>
      </c>
      <c r="BM208" s="220" t="s">
        <v>362</v>
      </c>
    </row>
    <row r="209" spans="1:65" s="2" customFormat="1" ht="16.5" customHeight="1">
      <c r="A209" s="32"/>
      <c r="B209" s="33"/>
      <c r="C209" s="234" t="s">
        <v>363</v>
      </c>
      <c r="D209" s="234" t="s">
        <v>158</v>
      </c>
      <c r="E209" s="235" t="s">
        <v>364</v>
      </c>
      <c r="F209" s="236" t="s">
        <v>365</v>
      </c>
      <c r="G209" s="237" t="s">
        <v>176</v>
      </c>
      <c r="H209" s="238">
        <v>19</v>
      </c>
      <c r="I209" s="239"/>
      <c r="J209" s="240"/>
      <c r="K209" s="241">
        <f t="shared" si="1"/>
        <v>0</v>
      </c>
      <c r="L209" s="242"/>
      <c r="M209" s="243"/>
      <c r="N209" s="244" t="s">
        <v>1</v>
      </c>
      <c r="O209" s="216" t="s">
        <v>40</v>
      </c>
      <c r="P209" s="217">
        <f t="shared" si="2"/>
        <v>0</v>
      </c>
      <c r="Q209" s="217">
        <f t="shared" si="3"/>
        <v>0</v>
      </c>
      <c r="R209" s="217">
        <f t="shared" si="4"/>
        <v>0</v>
      </c>
      <c r="S209" s="68"/>
      <c r="T209" s="218">
        <f t="shared" si="5"/>
        <v>0</v>
      </c>
      <c r="U209" s="218">
        <v>0</v>
      </c>
      <c r="V209" s="218">
        <f t="shared" si="6"/>
        <v>0</v>
      </c>
      <c r="W209" s="218">
        <v>0</v>
      </c>
      <c r="X209" s="219">
        <f t="shared" si="7"/>
        <v>0</v>
      </c>
      <c r="Y209" s="32"/>
      <c r="Z209" s="32"/>
      <c r="AA209" s="32"/>
      <c r="AB209" s="32"/>
      <c r="AC209" s="32"/>
      <c r="AD209" s="32"/>
      <c r="AE209" s="32"/>
      <c r="AR209" s="220" t="s">
        <v>260</v>
      </c>
      <c r="AT209" s="220" t="s">
        <v>158</v>
      </c>
      <c r="AU209" s="220" t="s">
        <v>85</v>
      </c>
      <c r="AY209" s="16" t="s">
        <v>129</v>
      </c>
      <c r="BE209" s="221">
        <f t="shared" si="8"/>
        <v>0</v>
      </c>
      <c r="BF209" s="221">
        <f t="shared" si="9"/>
        <v>0</v>
      </c>
      <c r="BG209" s="221">
        <f t="shared" si="10"/>
        <v>0</v>
      </c>
      <c r="BH209" s="221">
        <f t="shared" si="11"/>
        <v>0</v>
      </c>
      <c r="BI209" s="221">
        <f t="shared" si="12"/>
        <v>0</v>
      </c>
      <c r="BJ209" s="16" t="s">
        <v>85</v>
      </c>
      <c r="BK209" s="221">
        <f t="shared" si="13"/>
        <v>0</v>
      </c>
      <c r="BL209" s="16" t="s">
        <v>261</v>
      </c>
      <c r="BM209" s="220" t="s">
        <v>366</v>
      </c>
    </row>
    <row r="210" spans="1:65" s="2" customFormat="1" ht="16.5" customHeight="1">
      <c r="A210" s="32"/>
      <c r="B210" s="33"/>
      <c r="C210" s="234" t="s">
        <v>367</v>
      </c>
      <c r="D210" s="234" t="s">
        <v>158</v>
      </c>
      <c r="E210" s="235" t="s">
        <v>368</v>
      </c>
      <c r="F210" s="236" t="s">
        <v>369</v>
      </c>
      <c r="G210" s="237" t="s">
        <v>176</v>
      </c>
      <c r="H210" s="238">
        <v>36</v>
      </c>
      <c r="I210" s="239"/>
      <c r="J210" s="240"/>
      <c r="K210" s="241">
        <f t="shared" si="1"/>
        <v>0</v>
      </c>
      <c r="L210" s="242"/>
      <c r="M210" s="243"/>
      <c r="N210" s="244" t="s">
        <v>1</v>
      </c>
      <c r="O210" s="216" t="s">
        <v>40</v>
      </c>
      <c r="P210" s="217">
        <f t="shared" si="2"/>
        <v>0</v>
      </c>
      <c r="Q210" s="217">
        <f t="shared" si="3"/>
        <v>0</v>
      </c>
      <c r="R210" s="217">
        <f t="shared" si="4"/>
        <v>0</v>
      </c>
      <c r="S210" s="68"/>
      <c r="T210" s="218">
        <f t="shared" si="5"/>
        <v>0</v>
      </c>
      <c r="U210" s="218">
        <v>0</v>
      </c>
      <c r="V210" s="218">
        <f t="shared" si="6"/>
        <v>0</v>
      </c>
      <c r="W210" s="218">
        <v>0</v>
      </c>
      <c r="X210" s="219">
        <f t="shared" si="7"/>
        <v>0</v>
      </c>
      <c r="Y210" s="32"/>
      <c r="Z210" s="32"/>
      <c r="AA210" s="32"/>
      <c r="AB210" s="32"/>
      <c r="AC210" s="32"/>
      <c r="AD210" s="32"/>
      <c r="AE210" s="32"/>
      <c r="AR210" s="220" t="s">
        <v>260</v>
      </c>
      <c r="AT210" s="220" t="s">
        <v>158</v>
      </c>
      <c r="AU210" s="220" t="s">
        <v>85</v>
      </c>
      <c r="AY210" s="16" t="s">
        <v>129</v>
      </c>
      <c r="BE210" s="221">
        <f t="shared" si="8"/>
        <v>0</v>
      </c>
      <c r="BF210" s="221">
        <f t="shared" si="9"/>
        <v>0</v>
      </c>
      <c r="BG210" s="221">
        <f t="shared" si="10"/>
        <v>0</v>
      </c>
      <c r="BH210" s="221">
        <f t="shared" si="11"/>
        <v>0</v>
      </c>
      <c r="BI210" s="221">
        <f t="shared" si="12"/>
        <v>0</v>
      </c>
      <c r="BJ210" s="16" t="s">
        <v>85</v>
      </c>
      <c r="BK210" s="221">
        <f t="shared" si="13"/>
        <v>0</v>
      </c>
      <c r="BL210" s="16" t="s">
        <v>261</v>
      </c>
      <c r="BM210" s="220" t="s">
        <v>370</v>
      </c>
    </row>
    <row r="211" spans="1:65" s="2" customFormat="1" ht="16.5" customHeight="1">
      <c r="A211" s="32"/>
      <c r="B211" s="33"/>
      <c r="C211" s="234" t="s">
        <v>371</v>
      </c>
      <c r="D211" s="234" t="s">
        <v>158</v>
      </c>
      <c r="E211" s="235" t="s">
        <v>372</v>
      </c>
      <c r="F211" s="236" t="s">
        <v>373</v>
      </c>
      <c r="G211" s="237" t="s">
        <v>176</v>
      </c>
      <c r="H211" s="238">
        <v>25</v>
      </c>
      <c r="I211" s="239"/>
      <c r="J211" s="240"/>
      <c r="K211" s="241">
        <f t="shared" si="1"/>
        <v>0</v>
      </c>
      <c r="L211" s="242"/>
      <c r="M211" s="243"/>
      <c r="N211" s="244" t="s">
        <v>1</v>
      </c>
      <c r="O211" s="216" t="s">
        <v>40</v>
      </c>
      <c r="P211" s="217">
        <f t="shared" si="2"/>
        <v>0</v>
      </c>
      <c r="Q211" s="217">
        <f t="shared" si="3"/>
        <v>0</v>
      </c>
      <c r="R211" s="217">
        <f t="shared" si="4"/>
        <v>0</v>
      </c>
      <c r="S211" s="68"/>
      <c r="T211" s="218">
        <f t="shared" si="5"/>
        <v>0</v>
      </c>
      <c r="U211" s="218">
        <v>0</v>
      </c>
      <c r="V211" s="218">
        <f t="shared" si="6"/>
        <v>0</v>
      </c>
      <c r="W211" s="218">
        <v>0</v>
      </c>
      <c r="X211" s="219">
        <f t="shared" si="7"/>
        <v>0</v>
      </c>
      <c r="Y211" s="32"/>
      <c r="Z211" s="32"/>
      <c r="AA211" s="32"/>
      <c r="AB211" s="32"/>
      <c r="AC211" s="32"/>
      <c r="AD211" s="32"/>
      <c r="AE211" s="32"/>
      <c r="AR211" s="220" t="s">
        <v>260</v>
      </c>
      <c r="AT211" s="220" t="s">
        <v>158</v>
      </c>
      <c r="AU211" s="220" t="s">
        <v>85</v>
      </c>
      <c r="AY211" s="16" t="s">
        <v>129</v>
      </c>
      <c r="BE211" s="221">
        <f t="shared" si="8"/>
        <v>0</v>
      </c>
      <c r="BF211" s="221">
        <f t="shared" si="9"/>
        <v>0</v>
      </c>
      <c r="BG211" s="221">
        <f t="shared" si="10"/>
        <v>0</v>
      </c>
      <c r="BH211" s="221">
        <f t="shared" si="11"/>
        <v>0</v>
      </c>
      <c r="BI211" s="221">
        <f t="shared" si="12"/>
        <v>0</v>
      </c>
      <c r="BJ211" s="16" t="s">
        <v>85</v>
      </c>
      <c r="BK211" s="221">
        <f t="shared" si="13"/>
        <v>0</v>
      </c>
      <c r="BL211" s="16" t="s">
        <v>261</v>
      </c>
      <c r="BM211" s="220" t="s">
        <v>374</v>
      </c>
    </row>
    <row r="212" spans="1:65" s="2" customFormat="1" ht="16.5" customHeight="1">
      <c r="A212" s="32"/>
      <c r="B212" s="33"/>
      <c r="C212" s="234" t="s">
        <v>375</v>
      </c>
      <c r="D212" s="234" t="s">
        <v>158</v>
      </c>
      <c r="E212" s="235" t="s">
        <v>376</v>
      </c>
      <c r="F212" s="236" t="s">
        <v>377</v>
      </c>
      <c r="G212" s="237" t="s">
        <v>176</v>
      </c>
      <c r="H212" s="238">
        <v>42</v>
      </c>
      <c r="I212" s="239"/>
      <c r="J212" s="240"/>
      <c r="K212" s="241">
        <f t="shared" si="1"/>
        <v>0</v>
      </c>
      <c r="L212" s="242"/>
      <c r="M212" s="243"/>
      <c r="N212" s="244" t="s">
        <v>1</v>
      </c>
      <c r="O212" s="216" t="s">
        <v>40</v>
      </c>
      <c r="P212" s="217">
        <f t="shared" si="2"/>
        <v>0</v>
      </c>
      <c r="Q212" s="217">
        <f t="shared" si="3"/>
        <v>0</v>
      </c>
      <c r="R212" s="217">
        <f t="shared" si="4"/>
        <v>0</v>
      </c>
      <c r="S212" s="68"/>
      <c r="T212" s="218">
        <f t="shared" si="5"/>
        <v>0</v>
      </c>
      <c r="U212" s="218">
        <v>0</v>
      </c>
      <c r="V212" s="218">
        <f t="shared" si="6"/>
        <v>0</v>
      </c>
      <c r="W212" s="218">
        <v>0</v>
      </c>
      <c r="X212" s="219">
        <f t="shared" si="7"/>
        <v>0</v>
      </c>
      <c r="Y212" s="32"/>
      <c r="Z212" s="32"/>
      <c r="AA212" s="32"/>
      <c r="AB212" s="32"/>
      <c r="AC212" s="32"/>
      <c r="AD212" s="32"/>
      <c r="AE212" s="32"/>
      <c r="AR212" s="220" t="s">
        <v>260</v>
      </c>
      <c r="AT212" s="220" t="s">
        <v>158</v>
      </c>
      <c r="AU212" s="220" t="s">
        <v>85</v>
      </c>
      <c r="AY212" s="16" t="s">
        <v>129</v>
      </c>
      <c r="BE212" s="221">
        <f t="shared" si="8"/>
        <v>0</v>
      </c>
      <c r="BF212" s="221">
        <f t="shared" si="9"/>
        <v>0</v>
      </c>
      <c r="BG212" s="221">
        <f t="shared" si="10"/>
        <v>0</v>
      </c>
      <c r="BH212" s="221">
        <f t="shared" si="11"/>
        <v>0</v>
      </c>
      <c r="BI212" s="221">
        <f t="shared" si="12"/>
        <v>0</v>
      </c>
      <c r="BJ212" s="16" t="s">
        <v>85</v>
      </c>
      <c r="BK212" s="221">
        <f t="shared" si="13"/>
        <v>0</v>
      </c>
      <c r="BL212" s="16" t="s">
        <v>261</v>
      </c>
      <c r="BM212" s="220" t="s">
        <v>378</v>
      </c>
    </row>
    <row r="213" spans="1:65" s="2" customFormat="1" ht="16.5" customHeight="1">
      <c r="A213" s="32"/>
      <c r="B213" s="33"/>
      <c r="C213" s="234" t="s">
        <v>379</v>
      </c>
      <c r="D213" s="234" t="s">
        <v>158</v>
      </c>
      <c r="E213" s="235" t="s">
        <v>380</v>
      </c>
      <c r="F213" s="236" t="s">
        <v>381</v>
      </c>
      <c r="G213" s="237" t="s">
        <v>176</v>
      </c>
      <c r="H213" s="238">
        <v>36</v>
      </c>
      <c r="I213" s="239"/>
      <c r="J213" s="240"/>
      <c r="K213" s="241">
        <f t="shared" si="1"/>
        <v>0</v>
      </c>
      <c r="L213" s="242"/>
      <c r="M213" s="243"/>
      <c r="N213" s="244" t="s">
        <v>1</v>
      </c>
      <c r="O213" s="216" t="s">
        <v>40</v>
      </c>
      <c r="P213" s="217">
        <f t="shared" si="2"/>
        <v>0</v>
      </c>
      <c r="Q213" s="217">
        <f t="shared" si="3"/>
        <v>0</v>
      </c>
      <c r="R213" s="217">
        <f t="shared" si="4"/>
        <v>0</v>
      </c>
      <c r="S213" s="68"/>
      <c r="T213" s="218">
        <f t="shared" si="5"/>
        <v>0</v>
      </c>
      <c r="U213" s="218">
        <v>0</v>
      </c>
      <c r="V213" s="218">
        <f t="shared" si="6"/>
        <v>0</v>
      </c>
      <c r="W213" s="218">
        <v>0</v>
      </c>
      <c r="X213" s="219">
        <f t="shared" si="7"/>
        <v>0</v>
      </c>
      <c r="Y213" s="32"/>
      <c r="Z213" s="32"/>
      <c r="AA213" s="32"/>
      <c r="AB213" s="32"/>
      <c r="AC213" s="32"/>
      <c r="AD213" s="32"/>
      <c r="AE213" s="32"/>
      <c r="AR213" s="220" t="s">
        <v>260</v>
      </c>
      <c r="AT213" s="220" t="s">
        <v>158</v>
      </c>
      <c r="AU213" s="220" t="s">
        <v>85</v>
      </c>
      <c r="AY213" s="16" t="s">
        <v>129</v>
      </c>
      <c r="BE213" s="221">
        <f t="shared" si="8"/>
        <v>0</v>
      </c>
      <c r="BF213" s="221">
        <f t="shared" si="9"/>
        <v>0</v>
      </c>
      <c r="BG213" s="221">
        <f t="shared" si="10"/>
        <v>0</v>
      </c>
      <c r="BH213" s="221">
        <f t="shared" si="11"/>
        <v>0</v>
      </c>
      <c r="BI213" s="221">
        <f t="shared" si="12"/>
        <v>0</v>
      </c>
      <c r="BJ213" s="16" t="s">
        <v>85</v>
      </c>
      <c r="BK213" s="221">
        <f t="shared" si="13"/>
        <v>0</v>
      </c>
      <c r="BL213" s="16" t="s">
        <v>261</v>
      </c>
      <c r="BM213" s="220" t="s">
        <v>382</v>
      </c>
    </row>
    <row r="214" spans="1:65" s="2" customFormat="1" ht="16.5" customHeight="1">
      <c r="A214" s="32"/>
      <c r="B214" s="33"/>
      <c r="C214" s="234" t="s">
        <v>383</v>
      </c>
      <c r="D214" s="234" t="s">
        <v>158</v>
      </c>
      <c r="E214" s="235" t="s">
        <v>384</v>
      </c>
      <c r="F214" s="236" t="s">
        <v>385</v>
      </c>
      <c r="G214" s="237" t="s">
        <v>176</v>
      </c>
      <c r="H214" s="238">
        <v>36</v>
      </c>
      <c r="I214" s="239"/>
      <c r="J214" s="240"/>
      <c r="K214" s="241">
        <f t="shared" si="1"/>
        <v>0</v>
      </c>
      <c r="L214" s="242"/>
      <c r="M214" s="243"/>
      <c r="N214" s="244" t="s">
        <v>1</v>
      </c>
      <c r="O214" s="216" t="s">
        <v>40</v>
      </c>
      <c r="P214" s="217">
        <f t="shared" si="2"/>
        <v>0</v>
      </c>
      <c r="Q214" s="217">
        <f t="shared" si="3"/>
        <v>0</v>
      </c>
      <c r="R214" s="217">
        <f t="shared" si="4"/>
        <v>0</v>
      </c>
      <c r="S214" s="68"/>
      <c r="T214" s="218">
        <f t="shared" si="5"/>
        <v>0</v>
      </c>
      <c r="U214" s="218">
        <v>0</v>
      </c>
      <c r="V214" s="218">
        <f t="shared" si="6"/>
        <v>0</v>
      </c>
      <c r="W214" s="218">
        <v>0</v>
      </c>
      <c r="X214" s="219">
        <f t="shared" si="7"/>
        <v>0</v>
      </c>
      <c r="Y214" s="32"/>
      <c r="Z214" s="32"/>
      <c r="AA214" s="32"/>
      <c r="AB214" s="32"/>
      <c r="AC214" s="32"/>
      <c r="AD214" s="32"/>
      <c r="AE214" s="32"/>
      <c r="AR214" s="220" t="s">
        <v>260</v>
      </c>
      <c r="AT214" s="220" t="s">
        <v>158</v>
      </c>
      <c r="AU214" s="220" t="s">
        <v>85</v>
      </c>
      <c r="AY214" s="16" t="s">
        <v>129</v>
      </c>
      <c r="BE214" s="221">
        <f t="shared" si="8"/>
        <v>0</v>
      </c>
      <c r="BF214" s="221">
        <f t="shared" si="9"/>
        <v>0</v>
      </c>
      <c r="BG214" s="221">
        <f t="shared" si="10"/>
        <v>0</v>
      </c>
      <c r="BH214" s="221">
        <f t="shared" si="11"/>
        <v>0</v>
      </c>
      <c r="BI214" s="221">
        <f t="shared" si="12"/>
        <v>0</v>
      </c>
      <c r="BJ214" s="16" t="s">
        <v>85</v>
      </c>
      <c r="BK214" s="221">
        <f t="shared" si="13"/>
        <v>0</v>
      </c>
      <c r="BL214" s="16" t="s">
        <v>261</v>
      </c>
      <c r="BM214" s="220" t="s">
        <v>386</v>
      </c>
    </row>
    <row r="215" spans="1:65" s="2" customFormat="1" ht="16.5" customHeight="1">
      <c r="A215" s="32"/>
      <c r="B215" s="33"/>
      <c r="C215" s="234" t="s">
        <v>387</v>
      </c>
      <c r="D215" s="234" t="s">
        <v>158</v>
      </c>
      <c r="E215" s="235" t="s">
        <v>388</v>
      </c>
      <c r="F215" s="236" t="s">
        <v>389</v>
      </c>
      <c r="G215" s="237" t="s">
        <v>176</v>
      </c>
      <c r="H215" s="238">
        <v>36</v>
      </c>
      <c r="I215" s="239"/>
      <c r="J215" s="240"/>
      <c r="K215" s="241">
        <f t="shared" ref="K215:K233" si="14">ROUND(P215*H215,2)</f>
        <v>0</v>
      </c>
      <c r="L215" s="242"/>
      <c r="M215" s="243"/>
      <c r="N215" s="244" t="s">
        <v>1</v>
      </c>
      <c r="O215" s="216" t="s">
        <v>40</v>
      </c>
      <c r="P215" s="217">
        <f t="shared" ref="P215:P233" si="15">I215+J215</f>
        <v>0</v>
      </c>
      <c r="Q215" s="217">
        <f t="shared" ref="Q215:Q233" si="16">ROUND(I215*H215,2)</f>
        <v>0</v>
      </c>
      <c r="R215" s="217">
        <f t="shared" ref="R215:R233" si="17">ROUND(J215*H215,2)</f>
        <v>0</v>
      </c>
      <c r="S215" s="68"/>
      <c r="T215" s="218">
        <f t="shared" ref="T215:T246" si="18">S215*H215</f>
        <v>0</v>
      </c>
      <c r="U215" s="218">
        <v>0</v>
      </c>
      <c r="V215" s="218">
        <f t="shared" ref="V215:V246" si="19">U215*H215</f>
        <v>0</v>
      </c>
      <c r="W215" s="218">
        <v>0</v>
      </c>
      <c r="X215" s="219">
        <f t="shared" ref="X215:X246" si="20">W215*H215</f>
        <v>0</v>
      </c>
      <c r="Y215" s="32"/>
      <c r="Z215" s="32"/>
      <c r="AA215" s="32"/>
      <c r="AB215" s="32"/>
      <c r="AC215" s="32"/>
      <c r="AD215" s="32"/>
      <c r="AE215" s="32"/>
      <c r="AR215" s="220" t="s">
        <v>260</v>
      </c>
      <c r="AT215" s="220" t="s">
        <v>158</v>
      </c>
      <c r="AU215" s="220" t="s">
        <v>85</v>
      </c>
      <c r="AY215" s="16" t="s">
        <v>129</v>
      </c>
      <c r="BE215" s="221">
        <f t="shared" ref="BE215:BE233" si="21">IF(O215="základní",K215,0)</f>
        <v>0</v>
      </c>
      <c r="BF215" s="221">
        <f t="shared" ref="BF215:BF233" si="22">IF(O215="snížená",K215,0)</f>
        <v>0</v>
      </c>
      <c r="BG215" s="221">
        <f t="shared" ref="BG215:BG233" si="23">IF(O215="zákl. přenesená",K215,0)</f>
        <v>0</v>
      </c>
      <c r="BH215" s="221">
        <f t="shared" ref="BH215:BH233" si="24">IF(O215="sníž. přenesená",K215,0)</f>
        <v>0</v>
      </c>
      <c r="BI215" s="221">
        <f t="shared" ref="BI215:BI233" si="25">IF(O215="nulová",K215,0)</f>
        <v>0</v>
      </c>
      <c r="BJ215" s="16" t="s">
        <v>85</v>
      </c>
      <c r="BK215" s="221">
        <f t="shared" ref="BK215:BK233" si="26">ROUND(P215*H215,2)</f>
        <v>0</v>
      </c>
      <c r="BL215" s="16" t="s">
        <v>261</v>
      </c>
      <c r="BM215" s="220" t="s">
        <v>390</v>
      </c>
    </row>
    <row r="216" spans="1:65" s="2" customFormat="1" ht="16.5" customHeight="1">
      <c r="A216" s="32"/>
      <c r="B216" s="33"/>
      <c r="C216" s="234" t="s">
        <v>391</v>
      </c>
      <c r="D216" s="234" t="s">
        <v>158</v>
      </c>
      <c r="E216" s="235" t="s">
        <v>392</v>
      </c>
      <c r="F216" s="236" t="s">
        <v>393</v>
      </c>
      <c r="G216" s="237" t="s">
        <v>176</v>
      </c>
      <c r="H216" s="238">
        <v>36</v>
      </c>
      <c r="I216" s="239"/>
      <c r="J216" s="240"/>
      <c r="K216" s="241">
        <f t="shared" si="14"/>
        <v>0</v>
      </c>
      <c r="L216" s="242"/>
      <c r="M216" s="243"/>
      <c r="N216" s="244" t="s">
        <v>1</v>
      </c>
      <c r="O216" s="216" t="s">
        <v>40</v>
      </c>
      <c r="P216" s="217">
        <f t="shared" si="15"/>
        <v>0</v>
      </c>
      <c r="Q216" s="217">
        <f t="shared" si="16"/>
        <v>0</v>
      </c>
      <c r="R216" s="217">
        <f t="shared" si="17"/>
        <v>0</v>
      </c>
      <c r="S216" s="68"/>
      <c r="T216" s="218">
        <f t="shared" si="18"/>
        <v>0</v>
      </c>
      <c r="U216" s="218">
        <v>0</v>
      </c>
      <c r="V216" s="218">
        <f t="shared" si="19"/>
        <v>0</v>
      </c>
      <c r="W216" s="218">
        <v>0</v>
      </c>
      <c r="X216" s="219">
        <f t="shared" si="20"/>
        <v>0</v>
      </c>
      <c r="Y216" s="32"/>
      <c r="Z216" s="32"/>
      <c r="AA216" s="32"/>
      <c r="AB216" s="32"/>
      <c r="AC216" s="32"/>
      <c r="AD216" s="32"/>
      <c r="AE216" s="32"/>
      <c r="AR216" s="220" t="s">
        <v>260</v>
      </c>
      <c r="AT216" s="220" t="s">
        <v>158</v>
      </c>
      <c r="AU216" s="220" t="s">
        <v>85</v>
      </c>
      <c r="AY216" s="16" t="s">
        <v>129</v>
      </c>
      <c r="BE216" s="221">
        <f t="shared" si="21"/>
        <v>0</v>
      </c>
      <c r="BF216" s="221">
        <f t="shared" si="22"/>
        <v>0</v>
      </c>
      <c r="BG216" s="221">
        <f t="shared" si="23"/>
        <v>0</v>
      </c>
      <c r="BH216" s="221">
        <f t="shared" si="24"/>
        <v>0</v>
      </c>
      <c r="BI216" s="221">
        <f t="shared" si="25"/>
        <v>0</v>
      </c>
      <c r="BJ216" s="16" t="s">
        <v>85</v>
      </c>
      <c r="BK216" s="221">
        <f t="shared" si="26"/>
        <v>0</v>
      </c>
      <c r="BL216" s="16" t="s">
        <v>261</v>
      </c>
      <c r="BM216" s="220" t="s">
        <v>394</v>
      </c>
    </row>
    <row r="217" spans="1:65" s="2" customFormat="1" ht="16.5" customHeight="1">
      <c r="A217" s="32"/>
      <c r="B217" s="33"/>
      <c r="C217" s="234" t="s">
        <v>395</v>
      </c>
      <c r="D217" s="234" t="s">
        <v>158</v>
      </c>
      <c r="E217" s="235" t="s">
        <v>396</v>
      </c>
      <c r="F217" s="236" t="s">
        <v>397</v>
      </c>
      <c r="G217" s="237" t="s">
        <v>176</v>
      </c>
      <c r="H217" s="238">
        <v>36</v>
      </c>
      <c r="I217" s="239"/>
      <c r="J217" s="240"/>
      <c r="K217" s="241">
        <f t="shared" si="14"/>
        <v>0</v>
      </c>
      <c r="L217" s="242"/>
      <c r="M217" s="243"/>
      <c r="N217" s="244" t="s">
        <v>1</v>
      </c>
      <c r="O217" s="216" t="s">
        <v>40</v>
      </c>
      <c r="P217" s="217">
        <f t="shared" si="15"/>
        <v>0</v>
      </c>
      <c r="Q217" s="217">
        <f t="shared" si="16"/>
        <v>0</v>
      </c>
      <c r="R217" s="217">
        <f t="shared" si="17"/>
        <v>0</v>
      </c>
      <c r="S217" s="68"/>
      <c r="T217" s="218">
        <f t="shared" si="18"/>
        <v>0</v>
      </c>
      <c r="U217" s="218">
        <v>0</v>
      </c>
      <c r="V217" s="218">
        <f t="shared" si="19"/>
        <v>0</v>
      </c>
      <c r="W217" s="218">
        <v>0</v>
      </c>
      <c r="X217" s="219">
        <f t="shared" si="20"/>
        <v>0</v>
      </c>
      <c r="Y217" s="32"/>
      <c r="Z217" s="32"/>
      <c r="AA217" s="32"/>
      <c r="AB217" s="32"/>
      <c r="AC217" s="32"/>
      <c r="AD217" s="32"/>
      <c r="AE217" s="32"/>
      <c r="AR217" s="220" t="s">
        <v>260</v>
      </c>
      <c r="AT217" s="220" t="s">
        <v>158</v>
      </c>
      <c r="AU217" s="220" t="s">
        <v>85</v>
      </c>
      <c r="AY217" s="16" t="s">
        <v>129</v>
      </c>
      <c r="BE217" s="221">
        <f t="shared" si="21"/>
        <v>0</v>
      </c>
      <c r="BF217" s="221">
        <f t="shared" si="22"/>
        <v>0</v>
      </c>
      <c r="BG217" s="221">
        <f t="shared" si="23"/>
        <v>0</v>
      </c>
      <c r="BH217" s="221">
        <f t="shared" si="24"/>
        <v>0</v>
      </c>
      <c r="BI217" s="221">
        <f t="shared" si="25"/>
        <v>0</v>
      </c>
      <c r="BJ217" s="16" t="s">
        <v>85</v>
      </c>
      <c r="BK217" s="221">
        <f t="shared" si="26"/>
        <v>0</v>
      </c>
      <c r="BL217" s="16" t="s">
        <v>261</v>
      </c>
      <c r="BM217" s="220" t="s">
        <v>398</v>
      </c>
    </row>
    <row r="218" spans="1:65" s="2" customFormat="1" ht="16.5" customHeight="1">
      <c r="A218" s="32"/>
      <c r="B218" s="33"/>
      <c r="C218" s="234" t="s">
        <v>399</v>
      </c>
      <c r="D218" s="234" t="s">
        <v>158</v>
      </c>
      <c r="E218" s="235" t="s">
        <v>400</v>
      </c>
      <c r="F218" s="236" t="s">
        <v>401</v>
      </c>
      <c r="G218" s="237" t="s">
        <v>176</v>
      </c>
      <c r="H218" s="238">
        <v>30</v>
      </c>
      <c r="I218" s="239"/>
      <c r="J218" s="240"/>
      <c r="K218" s="241">
        <f t="shared" si="14"/>
        <v>0</v>
      </c>
      <c r="L218" s="242"/>
      <c r="M218" s="243"/>
      <c r="N218" s="244" t="s">
        <v>1</v>
      </c>
      <c r="O218" s="216" t="s">
        <v>40</v>
      </c>
      <c r="P218" s="217">
        <f t="shared" si="15"/>
        <v>0</v>
      </c>
      <c r="Q218" s="217">
        <f t="shared" si="16"/>
        <v>0</v>
      </c>
      <c r="R218" s="217">
        <f t="shared" si="17"/>
        <v>0</v>
      </c>
      <c r="S218" s="68"/>
      <c r="T218" s="218">
        <f t="shared" si="18"/>
        <v>0</v>
      </c>
      <c r="U218" s="218">
        <v>0</v>
      </c>
      <c r="V218" s="218">
        <f t="shared" si="19"/>
        <v>0</v>
      </c>
      <c r="W218" s="218">
        <v>0</v>
      </c>
      <c r="X218" s="219">
        <f t="shared" si="20"/>
        <v>0</v>
      </c>
      <c r="Y218" s="32"/>
      <c r="Z218" s="32"/>
      <c r="AA218" s="32"/>
      <c r="AB218" s="32"/>
      <c r="AC218" s="32"/>
      <c r="AD218" s="32"/>
      <c r="AE218" s="32"/>
      <c r="AR218" s="220" t="s">
        <v>260</v>
      </c>
      <c r="AT218" s="220" t="s">
        <v>158</v>
      </c>
      <c r="AU218" s="220" t="s">
        <v>85</v>
      </c>
      <c r="AY218" s="16" t="s">
        <v>129</v>
      </c>
      <c r="BE218" s="221">
        <f t="shared" si="21"/>
        <v>0</v>
      </c>
      <c r="BF218" s="221">
        <f t="shared" si="22"/>
        <v>0</v>
      </c>
      <c r="BG218" s="221">
        <f t="shared" si="23"/>
        <v>0</v>
      </c>
      <c r="BH218" s="221">
        <f t="shared" si="24"/>
        <v>0</v>
      </c>
      <c r="BI218" s="221">
        <f t="shared" si="25"/>
        <v>0</v>
      </c>
      <c r="BJ218" s="16" t="s">
        <v>85</v>
      </c>
      <c r="BK218" s="221">
        <f t="shared" si="26"/>
        <v>0</v>
      </c>
      <c r="BL218" s="16" t="s">
        <v>261</v>
      </c>
      <c r="BM218" s="220" t="s">
        <v>402</v>
      </c>
    </row>
    <row r="219" spans="1:65" s="2" customFormat="1" ht="16.5" customHeight="1">
      <c r="A219" s="32"/>
      <c r="B219" s="33"/>
      <c r="C219" s="234" t="s">
        <v>403</v>
      </c>
      <c r="D219" s="234" t="s">
        <v>158</v>
      </c>
      <c r="E219" s="235" t="s">
        <v>404</v>
      </c>
      <c r="F219" s="236" t="s">
        <v>405</v>
      </c>
      <c r="G219" s="237" t="s">
        <v>176</v>
      </c>
      <c r="H219" s="238">
        <v>42</v>
      </c>
      <c r="I219" s="239"/>
      <c r="J219" s="240"/>
      <c r="K219" s="241">
        <f t="shared" si="14"/>
        <v>0</v>
      </c>
      <c r="L219" s="242"/>
      <c r="M219" s="243"/>
      <c r="N219" s="244" t="s">
        <v>1</v>
      </c>
      <c r="O219" s="216" t="s">
        <v>40</v>
      </c>
      <c r="P219" s="217">
        <f t="shared" si="15"/>
        <v>0</v>
      </c>
      <c r="Q219" s="217">
        <f t="shared" si="16"/>
        <v>0</v>
      </c>
      <c r="R219" s="217">
        <f t="shared" si="17"/>
        <v>0</v>
      </c>
      <c r="S219" s="68"/>
      <c r="T219" s="218">
        <f t="shared" si="18"/>
        <v>0</v>
      </c>
      <c r="U219" s="218">
        <v>0</v>
      </c>
      <c r="V219" s="218">
        <f t="shared" si="19"/>
        <v>0</v>
      </c>
      <c r="W219" s="218">
        <v>0</v>
      </c>
      <c r="X219" s="219">
        <f t="shared" si="20"/>
        <v>0</v>
      </c>
      <c r="Y219" s="32"/>
      <c r="Z219" s="32"/>
      <c r="AA219" s="32"/>
      <c r="AB219" s="32"/>
      <c r="AC219" s="32"/>
      <c r="AD219" s="32"/>
      <c r="AE219" s="32"/>
      <c r="AR219" s="220" t="s">
        <v>260</v>
      </c>
      <c r="AT219" s="220" t="s">
        <v>158</v>
      </c>
      <c r="AU219" s="220" t="s">
        <v>85</v>
      </c>
      <c r="AY219" s="16" t="s">
        <v>129</v>
      </c>
      <c r="BE219" s="221">
        <f t="shared" si="21"/>
        <v>0</v>
      </c>
      <c r="BF219" s="221">
        <f t="shared" si="22"/>
        <v>0</v>
      </c>
      <c r="BG219" s="221">
        <f t="shared" si="23"/>
        <v>0</v>
      </c>
      <c r="BH219" s="221">
        <f t="shared" si="24"/>
        <v>0</v>
      </c>
      <c r="BI219" s="221">
        <f t="shared" si="25"/>
        <v>0</v>
      </c>
      <c r="BJ219" s="16" t="s">
        <v>85</v>
      </c>
      <c r="BK219" s="221">
        <f t="shared" si="26"/>
        <v>0</v>
      </c>
      <c r="BL219" s="16" t="s">
        <v>261</v>
      </c>
      <c r="BM219" s="220" t="s">
        <v>406</v>
      </c>
    </row>
    <row r="220" spans="1:65" s="2" customFormat="1" ht="16.5" customHeight="1">
      <c r="A220" s="32"/>
      <c r="B220" s="33"/>
      <c r="C220" s="234" t="s">
        <v>407</v>
      </c>
      <c r="D220" s="234" t="s">
        <v>158</v>
      </c>
      <c r="E220" s="235" t="s">
        <v>408</v>
      </c>
      <c r="F220" s="236" t="s">
        <v>409</v>
      </c>
      <c r="G220" s="237" t="s">
        <v>176</v>
      </c>
      <c r="H220" s="238">
        <v>30</v>
      </c>
      <c r="I220" s="239"/>
      <c r="J220" s="240"/>
      <c r="K220" s="241">
        <f t="shared" si="14"/>
        <v>0</v>
      </c>
      <c r="L220" s="242"/>
      <c r="M220" s="243"/>
      <c r="N220" s="244" t="s">
        <v>1</v>
      </c>
      <c r="O220" s="216" t="s">
        <v>40</v>
      </c>
      <c r="P220" s="217">
        <f t="shared" si="15"/>
        <v>0</v>
      </c>
      <c r="Q220" s="217">
        <f t="shared" si="16"/>
        <v>0</v>
      </c>
      <c r="R220" s="217">
        <f t="shared" si="17"/>
        <v>0</v>
      </c>
      <c r="S220" s="68"/>
      <c r="T220" s="218">
        <f t="shared" si="18"/>
        <v>0</v>
      </c>
      <c r="U220" s="218">
        <v>0</v>
      </c>
      <c r="V220" s="218">
        <f t="shared" si="19"/>
        <v>0</v>
      </c>
      <c r="W220" s="218">
        <v>0</v>
      </c>
      <c r="X220" s="219">
        <f t="shared" si="20"/>
        <v>0</v>
      </c>
      <c r="Y220" s="32"/>
      <c r="Z220" s="32"/>
      <c r="AA220" s="32"/>
      <c r="AB220" s="32"/>
      <c r="AC220" s="32"/>
      <c r="AD220" s="32"/>
      <c r="AE220" s="32"/>
      <c r="AR220" s="220" t="s">
        <v>260</v>
      </c>
      <c r="AT220" s="220" t="s">
        <v>158</v>
      </c>
      <c r="AU220" s="220" t="s">
        <v>85</v>
      </c>
      <c r="AY220" s="16" t="s">
        <v>129</v>
      </c>
      <c r="BE220" s="221">
        <f t="shared" si="21"/>
        <v>0</v>
      </c>
      <c r="BF220" s="221">
        <f t="shared" si="22"/>
        <v>0</v>
      </c>
      <c r="BG220" s="221">
        <f t="shared" si="23"/>
        <v>0</v>
      </c>
      <c r="BH220" s="221">
        <f t="shared" si="24"/>
        <v>0</v>
      </c>
      <c r="BI220" s="221">
        <f t="shared" si="25"/>
        <v>0</v>
      </c>
      <c r="BJ220" s="16" t="s">
        <v>85</v>
      </c>
      <c r="BK220" s="221">
        <f t="shared" si="26"/>
        <v>0</v>
      </c>
      <c r="BL220" s="16" t="s">
        <v>261</v>
      </c>
      <c r="BM220" s="220" t="s">
        <v>410</v>
      </c>
    </row>
    <row r="221" spans="1:65" s="2" customFormat="1" ht="16.5" customHeight="1">
      <c r="A221" s="32"/>
      <c r="B221" s="33"/>
      <c r="C221" s="234" t="s">
        <v>411</v>
      </c>
      <c r="D221" s="234" t="s">
        <v>158</v>
      </c>
      <c r="E221" s="235" t="s">
        <v>412</v>
      </c>
      <c r="F221" s="236" t="s">
        <v>413</v>
      </c>
      <c r="G221" s="237" t="s">
        <v>176</v>
      </c>
      <c r="H221" s="238">
        <v>30</v>
      </c>
      <c r="I221" s="239"/>
      <c r="J221" s="240"/>
      <c r="K221" s="241">
        <f t="shared" si="14"/>
        <v>0</v>
      </c>
      <c r="L221" s="242"/>
      <c r="M221" s="243"/>
      <c r="N221" s="244" t="s">
        <v>1</v>
      </c>
      <c r="O221" s="216" t="s">
        <v>40</v>
      </c>
      <c r="P221" s="217">
        <f t="shared" si="15"/>
        <v>0</v>
      </c>
      <c r="Q221" s="217">
        <f t="shared" si="16"/>
        <v>0</v>
      </c>
      <c r="R221" s="217">
        <f t="shared" si="17"/>
        <v>0</v>
      </c>
      <c r="S221" s="68"/>
      <c r="T221" s="218">
        <f t="shared" si="18"/>
        <v>0</v>
      </c>
      <c r="U221" s="218">
        <v>0</v>
      </c>
      <c r="V221" s="218">
        <f t="shared" si="19"/>
        <v>0</v>
      </c>
      <c r="W221" s="218">
        <v>0</v>
      </c>
      <c r="X221" s="219">
        <f t="shared" si="20"/>
        <v>0</v>
      </c>
      <c r="Y221" s="32"/>
      <c r="Z221" s="32"/>
      <c r="AA221" s="32"/>
      <c r="AB221" s="32"/>
      <c r="AC221" s="32"/>
      <c r="AD221" s="32"/>
      <c r="AE221" s="32"/>
      <c r="AR221" s="220" t="s">
        <v>260</v>
      </c>
      <c r="AT221" s="220" t="s">
        <v>158</v>
      </c>
      <c r="AU221" s="220" t="s">
        <v>85</v>
      </c>
      <c r="AY221" s="16" t="s">
        <v>129</v>
      </c>
      <c r="BE221" s="221">
        <f t="shared" si="21"/>
        <v>0</v>
      </c>
      <c r="BF221" s="221">
        <f t="shared" si="22"/>
        <v>0</v>
      </c>
      <c r="BG221" s="221">
        <f t="shared" si="23"/>
        <v>0</v>
      </c>
      <c r="BH221" s="221">
        <f t="shared" si="24"/>
        <v>0</v>
      </c>
      <c r="BI221" s="221">
        <f t="shared" si="25"/>
        <v>0</v>
      </c>
      <c r="BJ221" s="16" t="s">
        <v>85</v>
      </c>
      <c r="BK221" s="221">
        <f t="shared" si="26"/>
        <v>0</v>
      </c>
      <c r="BL221" s="16" t="s">
        <v>261</v>
      </c>
      <c r="BM221" s="220" t="s">
        <v>414</v>
      </c>
    </row>
    <row r="222" spans="1:65" s="2" customFormat="1" ht="16.5" customHeight="1">
      <c r="A222" s="32"/>
      <c r="B222" s="33"/>
      <c r="C222" s="234" t="s">
        <v>415</v>
      </c>
      <c r="D222" s="234" t="s">
        <v>158</v>
      </c>
      <c r="E222" s="235" t="s">
        <v>416</v>
      </c>
      <c r="F222" s="236" t="s">
        <v>417</v>
      </c>
      <c r="G222" s="237" t="s">
        <v>176</v>
      </c>
      <c r="H222" s="238">
        <v>36</v>
      </c>
      <c r="I222" s="239"/>
      <c r="J222" s="240"/>
      <c r="K222" s="241">
        <f t="shared" si="14"/>
        <v>0</v>
      </c>
      <c r="L222" s="242"/>
      <c r="M222" s="243"/>
      <c r="N222" s="244" t="s">
        <v>1</v>
      </c>
      <c r="O222" s="216" t="s">
        <v>40</v>
      </c>
      <c r="P222" s="217">
        <f t="shared" si="15"/>
        <v>0</v>
      </c>
      <c r="Q222" s="217">
        <f t="shared" si="16"/>
        <v>0</v>
      </c>
      <c r="R222" s="217">
        <f t="shared" si="17"/>
        <v>0</v>
      </c>
      <c r="S222" s="68"/>
      <c r="T222" s="218">
        <f t="shared" si="18"/>
        <v>0</v>
      </c>
      <c r="U222" s="218">
        <v>0</v>
      </c>
      <c r="V222" s="218">
        <f t="shared" si="19"/>
        <v>0</v>
      </c>
      <c r="W222" s="218">
        <v>0</v>
      </c>
      <c r="X222" s="219">
        <f t="shared" si="20"/>
        <v>0</v>
      </c>
      <c r="Y222" s="32"/>
      <c r="Z222" s="32"/>
      <c r="AA222" s="32"/>
      <c r="AB222" s="32"/>
      <c r="AC222" s="32"/>
      <c r="AD222" s="32"/>
      <c r="AE222" s="32"/>
      <c r="AR222" s="220" t="s">
        <v>260</v>
      </c>
      <c r="AT222" s="220" t="s">
        <v>158</v>
      </c>
      <c r="AU222" s="220" t="s">
        <v>85</v>
      </c>
      <c r="AY222" s="16" t="s">
        <v>129</v>
      </c>
      <c r="BE222" s="221">
        <f t="shared" si="21"/>
        <v>0</v>
      </c>
      <c r="BF222" s="221">
        <f t="shared" si="22"/>
        <v>0</v>
      </c>
      <c r="BG222" s="221">
        <f t="shared" si="23"/>
        <v>0</v>
      </c>
      <c r="BH222" s="221">
        <f t="shared" si="24"/>
        <v>0</v>
      </c>
      <c r="BI222" s="221">
        <f t="shared" si="25"/>
        <v>0</v>
      </c>
      <c r="BJ222" s="16" t="s">
        <v>85</v>
      </c>
      <c r="BK222" s="221">
        <f t="shared" si="26"/>
        <v>0</v>
      </c>
      <c r="BL222" s="16" t="s">
        <v>261</v>
      </c>
      <c r="BM222" s="220" t="s">
        <v>418</v>
      </c>
    </row>
    <row r="223" spans="1:65" s="2" customFormat="1" ht="16.5" customHeight="1">
      <c r="A223" s="32"/>
      <c r="B223" s="33"/>
      <c r="C223" s="234" t="s">
        <v>261</v>
      </c>
      <c r="D223" s="234" t="s">
        <v>158</v>
      </c>
      <c r="E223" s="235" t="s">
        <v>419</v>
      </c>
      <c r="F223" s="236" t="s">
        <v>420</v>
      </c>
      <c r="G223" s="237" t="s">
        <v>176</v>
      </c>
      <c r="H223" s="238">
        <v>30</v>
      </c>
      <c r="I223" s="239"/>
      <c r="J223" s="240"/>
      <c r="K223" s="241">
        <f t="shared" si="14"/>
        <v>0</v>
      </c>
      <c r="L223" s="242"/>
      <c r="M223" s="243"/>
      <c r="N223" s="244" t="s">
        <v>1</v>
      </c>
      <c r="O223" s="216" t="s">
        <v>40</v>
      </c>
      <c r="P223" s="217">
        <f t="shared" si="15"/>
        <v>0</v>
      </c>
      <c r="Q223" s="217">
        <f t="shared" si="16"/>
        <v>0</v>
      </c>
      <c r="R223" s="217">
        <f t="shared" si="17"/>
        <v>0</v>
      </c>
      <c r="S223" s="68"/>
      <c r="T223" s="218">
        <f t="shared" si="18"/>
        <v>0</v>
      </c>
      <c r="U223" s="218">
        <v>0</v>
      </c>
      <c r="V223" s="218">
        <f t="shared" si="19"/>
        <v>0</v>
      </c>
      <c r="W223" s="218">
        <v>0</v>
      </c>
      <c r="X223" s="219">
        <f t="shared" si="20"/>
        <v>0</v>
      </c>
      <c r="Y223" s="32"/>
      <c r="Z223" s="32"/>
      <c r="AA223" s="32"/>
      <c r="AB223" s="32"/>
      <c r="AC223" s="32"/>
      <c r="AD223" s="32"/>
      <c r="AE223" s="32"/>
      <c r="AR223" s="220" t="s">
        <v>260</v>
      </c>
      <c r="AT223" s="220" t="s">
        <v>158</v>
      </c>
      <c r="AU223" s="220" t="s">
        <v>85</v>
      </c>
      <c r="AY223" s="16" t="s">
        <v>129</v>
      </c>
      <c r="BE223" s="221">
        <f t="shared" si="21"/>
        <v>0</v>
      </c>
      <c r="BF223" s="221">
        <f t="shared" si="22"/>
        <v>0</v>
      </c>
      <c r="BG223" s="221">
        <f t="shared" si="23"/>
        <v>0</v>
      </c>
      <c r="BH223" s="221">
        <f t="shared" si="24"/>
        <v>0</v>
      </c>
      <c r="BI223" s="221">
        <f t="shared" si="25"/>
        <v>0</v>
      </c>
      <c r="BJ223" s="16" t="s">
        <v>85</v>
      </c>
      <c r="BK223" s="221">
        <f t="shared" si="26"/>
        <v>0</v>
      </c>
      <c r="BL223" s="16" t="s">
        <v>261</v>
      </c>
      <c r="BM223" s="220" t="s">
        <v>421</v>
      </c>
    </row>
    <row r="224" spans="1:65" s="2" customFormat="1" ht="16.5" customHeight="1">
      <c r="A224" s="32"/>
      <c r="B224" s="33"/>
      <c r="C224" s="234" t="s">
        <v>422</v>
      </c>
      <c r="D224" s="234" t="s">
        <v>158</v>
      </c>
      <c r="E224" s="235" t="s">
        <v>423</v>
      </c>
      <c r="F224" s="236" t="s">
        <v>424</v>
      </c>
      <c r="G224" s="237" t="s">
        <v>176</v>
      </c>
      <c r="H224" s="238">
        <v>36</v>
      </c>
      <c r="I224" s="239"/>
      <c r="J224" s="240"/>
      <c r="K224" s="241">
        <f t="shared" si="14"/>
        <v>0</v>
      </c>
      <c r="L224" s="242"/>
      <c r="M224" s="243"/>
      <c r="N224" s="244" t="s">
        <v>1</v>
      </c>
      <c r="O224" s="216" t="s">
        <v>40</v>
      </c>
      <c r="P224" s="217">
        <f t="shared" si="15"/>
        <v>0</v>
      </c>
      <c r="Q224" s="217">
        <f t="shared" si="16"/>
        <v>0</v>
      </c>
      <c r="R224" s="217">
        <f t="shared" si="17"/>
        <v>0</v>
      </c>
      <c r="S224" s="68"/>
      <c r="T224" s="218">
        <f t="shared" si="18"/>
        <v>0</v>
      </c>
      <c r="U224" s="218">
        <v>0</v>
      </c>
      <c r="V224" s="218">
        <f t="shared" si="19"/>
        <v>0</v>
      </c>
      <c r="W224" s="218">
        <v>0</v>
      </c>
      <c r="X224" s="219">
        <f t="shared" si="20"/>
        <v>0</v>
      </c>
      <c r="Y224" s="32"/>
      <c r="Z224" s="32"/>
      <c r="AA224" s="32"/>
      <c r="AB224" s="32"/>
      <c r="AC224" s="32"/>
      <c r="AD224" s="32"/>
      <c r="AE224" s="32"/>
      <c r="AR224" s="220" t="s">
        <v>260</v>
      </c>
      <c r="AT224" s="220" t="s">
        <v>158</v>
      </c>
      <c r="AU224" s="220" t="s">
        <v>85</v>
      </c>
      <c r="AY224" s="16" t="s">
        <v>129</v>
      </c>
      <c r="BE224" s="221">
        <f t="shared" si="21"/>
        <v>0</v>
      </c>
      <c r="BF224" s="221">
        <f t="shared" si="22"/>
        <v>0</v>
      </c>
      <c r="BG224" s="221">
        <f t="shared" si="23"/>
        <v>0</v>
      </c>
      <c r="BH224" s="221">
        <f t="shared" si="24"/>
        <v>0</v>
      </c>
      <c r="BI224" s="221">
        <f t="shared" si="25"/>
        <v>0</v>
      </c>
      <c r="BJ224" s="16" t="s">
        <v>85</v>
      </c>
      <c r="BK224" s="221">
        <f t="shared" si="26"/>
        <v>0</v>
      </c>
      <c r="BL224" s="16" t="s">
        <v>261</v>
      </c>
      <c r="BM224" s="220" t="s">
        <v>425</v>
      </c>
    </row>
    <row r="225" spans="1:65" s="2" customFormat="1" ht="16.5" customHeight="1">
      <c r="A225" s="32"/>
      <c r="B225" s="33"/>
      <c r="C225" s="234" t="s">
        <v>426</v>
      </c>
      <c r="D225" s="234" t="s">
        <v>158</v>
      </c>
      <c r="E225" s="235" t="s">
        <v>427</v>
      </c>
      <c r="F225" s="236" t="s">
        <v>428</v>
      </c>
      <c r="G225" s="237" t="s">
        <v>176</v>
      </c>
      <c r="H225" s="238">
        <v>12</v>
      </c>
      <c r="I225" s="239"/>
      <c r="J225" s="240"/>
      <c r="K225" s="241">
        <f t="shared" si="14"/>
        <v>0</v>
      </c>
      <c r="L225" s="242"/>
      <c r="M225" s="243"/>
      <c r="N225" s="244" t="s">
        <v>1</v>
      </c>
      <c r="O225" s="216" t="s">
        <v>40</v>
      </c>
      <c r="P225" s="217">
        <f t="shared" si="15"/>
        <v>0</v>
      </c>
      <c r="Q225" s="217">
        <f t="shared" si="16"/>
        <v>0</v>
      </c>
      <c r="R225" s="217">
        <f t="shared" si="17"/>
        <v>0</v>
      </c>
      <c r="S225" s="68"/>
      <c r="T225" s="218">
        <f t="shared" si="18"/>
        <v>0</v>
      </c>
      <c r="U225" s="218">
        <v>0</v>
      </c>
      <c r="V225" s="218">
        <f t="shared" si="19"/>
        <v>0</v>
      </c>
      <c r="W225" s="218">
        <v>0</v>
      </c>
      <c r="X225" s="219">
        <f t="shared" si="20"/>
        <v>0</v>
      </c>
      <c r="Y225" s="32"/>
      <c r="Z225" s="32"/>
      <c r="AA225" s="32"/>
      <c r="AB225" s="32"/>
      <c r="AC225" s="32"/>
      <c r="AD225" s="32"/>
      <c r="AE225" s="32"/>
      <c r="AR225" s="220" t="s">
        <v>260</v>
      </c>
      <c r="AT225" s="220" t="s">
        <v>158</v>
      </c>
      <c r="AU225" s="220" t="s">
        <v>85</v>
      </c>
      <c r="AY225" s="16" t="s">
        <v>129</v>
      </c>
      <c r="BE225" s="221">
        <f t="shared" si="21"/>
        <v>0</v>
      </c>
      <c r="BF225" s="221">
        <f t="shared" si="22"/>
        <v>0</v>
      </c>
      <c r="BG225" s="221">
        <f t="shared" si="23"/>
        <v>0</v>
      </c>
      <c r="BH225" s="221">
        <f t="shared" si="24"/>
        <v>0</v>
      </c>
      <c r="BI225" s="221">
        <f t="shared" si="25"/>
        <v>0</v>
      </c>
      <c r="BJ225" s="16" t="s">
        <v>85</v>
      </c>
      <c r="BK225" s="221">
        <f t="shared" si="26"/>
        <v>0</v>
      </c>
      <c r="BL225" s="16" t="s">
        <v>261</v>
      </c>
      <c r="BM225" s="220" t="s">
        <v>429</v>
      </c>
    </row>
    <row r="226" spans="1:65" s="2" customFormat="1" ht="16.5" customHeight="1">
      <c r="A226" s="32"/>
      <c r="B226" s="33"/>
      <c r="C226" s="234" t="s">
        <v>430</v>
      </c>
      <c r="D226" s="234" t="s">
        <v>158</v>
      </c>
      <c r="E226" s="235" t="s">
        <v>431</v>
      </c>
      <c r="F226" s="236" t="s">
        <v>432</v>
      </c>
      <c r="G226" s="237" t="s">
        <v>176</v>
      </c>
      <c r="H226" s="238">
        <v>12</v>
      </c>
      <c r="I226" s="239"/>
      <c r="J226" s="240"/>
      <c r="K226" s="241">
        <f t="shared" si="14"/>
        <v>0</v>
      </c>
      <c r="L226" s="242"/>
      <c r="M226" s="243"/>
      <c r="N226" s="244" t="s">
        <v>1</v>
      </c>
      <c r="O226" s="216" t="s">
        <v>40</v>
      </c>
      <c r="P226" s="217">
        <f t="shared" si="15"/>
        <v>0</v>
      </c>
      <c r="Q226" s="217">
        <f t="shared" si="16"/>
        <v>0</v>
      </c>
      <c r="R226" s="217">
        <f t="shared" si="17"/>
        <v>0</v>
      </c>
      <c r="S226" s="68"/>
      <c r="T226" s="218">
        <f t="shared" si="18"/>
        <v>0</v>
      </c>
      <c r="U226" s="218">
        <v>0</v>
      </c>
      <c r="V226" s="218">
        <f t="shared" si="19"/>
        <v>0</v>
      </c>
      <c r="W226" s="218">
        <v>0</v>
      </c>
      <c r="X226" s="219">
        <f t="shared" si="20"/>
        <v>0</v>
      </c>
      <c r="Y226" s="32"/>
      <c r="Z226" s="32"/>
      <c r="AA226" s="32"/>
      <c r="AB226" s="32"/>
      <c r="AC226" s="32"/>
      <c r="AD226" s="32"/>
      <c r="AE226" s="32"/>
      <c r="AR226" s="220" t="s">
        <v>260</v>
      </c>
      <c r="AT226" s="220" t="s">
        <v>158</v>
      </c>
      <c r="AU226" s="220" t="s">
        <v>85</v>
      </c>
      <c r="AY226" s="16" t="s">
        <v>129</v>
      </c>
      <c r="BE226" s="221">
        <f t="shared" si="21"/>
        <v>0</v>
      </c>
      <c r="BF226" s="221">
        <f t="shared" si="22"/>
        <v>0</v>
      </c>
      <c r="BG226" s="221">
        <f t="shared" si="23"/>
        <v>0</v>
      </c>
      <c r="BH226" s="221">
        <f t="shared" si="24"/>
        <v>0</v>
      </c>
      <c r="BI226" s="221">
        <f t="shared" si="25"/>
        <v>0</v>
      </c>
      <c r="BJ226" s="16" t="s">
        <v>85</v>
      </c>
      <c r="BK226" s="221">
        <f t="shared" si="26"/>
        <v>0</v>
      </c>
      <c r="BL226" s="16" t="s">
        <v>261</v>
      </c>
      <c r="BM226" s="220" t="s">
        <v>433</v>
      </c>
    </row>
    <row r="227" spans="1:65" s="2" customFormat="1" ht="16.5" customHeight="1">
      <c r="A227" s="32"/>
      <c r="B227" s="33"/>
      <c r="C227" s="234" t="s">
        <v>434</v>
      </c>
      <c r="D227" s="234" t="s">
        <v>158</v>
      </c>
      <c r="E227" s="235" t="s">
        <v>435</v>
      </c>
      <c r="F227" s="236" t="s">
        <v>436</v>
      </c>
      <c r="G227" s="237" t="s">
        <v>176</v>
      </c>
      <c r="H227" s="238">
        <v>268</v>
      </c>
      <c r="I227" s="239"/>
      <c r="J227" s="240"/>
      <c r="K227" s="241">
        <f t="shared" si="14"/>
        <v>0</v>
      </c>
      <c r="L227" s="242"/>
      <c r="M227" s="243"/>
      <c r="N227" s="244" t="s">
        <v>1</v>
      </c>
      <c r="O227" s="216" t="s">
        <v>40</v>
      </c>
      <c r="P227" s="217">
        <f t="shared" si="15"/>
        <v>0</v>
      </c>
      <c r="Q227" s="217">
        <f t="shared" si="16"/>
        <v>0</v>
      </c>
      <c r="R227" s="217">
        <f t="shared" si="17"/>
        <v>0</v>
      </c>
      <c r="S227" s="68"/>
      <c r="T227" s="218">
        <f t="shared" si="18"/>
        <v>0</v>
      </c>
      <c r="U227" s="218">
        <v>0</v>
      </c>
      <c r="V227" s="218">
        <f t="shared" si="19"/>
        <v>0</v>
      </c>
      <c r="W227" s="218">
        <v>0</v>
      </c>
      <c r="X227" s="219">
        <f t="shared" si="20"/>
        <v>0</v>
      </c>
      <c r="Y227" s="32"/>
      <c r="Z227" s="32"/>
      <c r="AA227" s="32"/>
      <c r="AB227" s="32"/>
      <c r="AC227" s="32"/>
      <c r="AD227" s="32"/>
      <c r="AE227" s="32"/>
      <c r="AR227" s="220" t="s">
        <v>260</v>
      </c>
      <c r="AT227" s="220" t="s">
        <v>158</v>
      </c>
      <c r="AU227" s="220" t="s">
        <v>85</v>
      </c>
      <c r="AY227" s="16" t="s">
        <v>129</v>
      </c>
      <c r="BE227" s="221">
        <f t="shared" si="21"/>
        <v>0</v>
      </c>
      <c r="BF227" s="221">
        <f t="shared" si="22"/>
        <v>0</v>
      </c>
      <c r="BG227" s="221">
        <f t="shared" si="23"/>
        <v>0</v>
      </c>
      <c r="BH227" s="221">
        <f t="shared" si="24"/>
        <v>0</v>
      </c>
      <c r="BI227" s="221">
        <f t="shared" si="25"/>
        <v>0</v>
      </c>
      <c r="BJ227" s="16" t="s">
        <v>85</v>
      </c>
      <c r="BK227" s="221">
        <f t="shared" si="26"/>
        <v>0</v>
      </c>
      <c r="BL227" s="16" t="s">
        <v>261</v>
      </c>
      <c r="BM227" s="220" t="s">
        <v>437</v>
      </c>
    </row>
    <row r="228" spans="1:65" s="2" customFormat="1" ht="16.5" customHeight="1">
      <c r="A228" s="32"/>
      <c r="B228" s="33"/>
      <c r="C228" s="234" t="s">
        <v>438</v>
      </c>
      <c r="D228" s="234" t="s">
        <v>158</v>
      </c>
      <c r="E228" s="235" t="s">
        <v>439</v>
      </c>
      <c r="F228" s="236" t="s">
        <v>440</v>
      </c>
      <c r="G228" s="237" t="s">
        <v>176</v>
      </c>
      <c r="H228" s="238">
        <v>235</v>
      </c>
      <c r="I228" s="239"/>
      <c r="J228" s="240"/>
      <c r="K228" s="241">
        <f t="shared" si="14"/>
        <v>0</v>
      </c>
      <c r="L228" s="242"/>
      <c r="M228" s="243"/>
      <c r="N228" s="244" t="s">
        <v>1</v>
      </c>
      <c r="O228" s="216" t="s">
        <v>40</v>
      </c>
      <c r="P228" s="217">
        <f t="shared" si="15"/>
        <v>0</v>
      </c>
      <c r="Q228" s="217">
        <f t="shared" si="16"/>
        <v>0</v>
      </c>
      <c r="R228" s="217">
        <f t="shared" si="17"/>
        <v>0</v>
      </c>
      <c r="S228" s="68"/>
      <c r="T228" s="218">
        <f t="shared" si="18"/>
        <v>0</v>
      </c>
      <c r="U228" s="218">
        <v>0</v>
      </c>
      <c r="V228" s="218">
        <f t="shared" si="19"/>
        <v>0</v>
      </c>
      <c r="W228" s="218">
        <v>0</v>
      </c>
      <c r="X228" s="219">
        <f t="shared" si="20"/>
        <v>0</v>
      </c>
      <c r="Y228" s="32"/>
      <c r="Z228" s="32"/>
      <c r="AA228" s="32"/>
      <c r="AB228" s="32"/>
      <c r="AC228" s="32"/>
      <c r="AD228" s="32"/>
      <c r="AE228" s="32"/>
      <c r="AR228" s="220" t="s">
        <v>260</v>
      </c>
      <c r="AT228" s="220" t="s">
        <v>158</v>
      </c>
      <c r="AU228" s="220" t="s">
        <v>85</v>
      </c>
      <c r="AY228" s="16" t="s">
        <v>129</v>
      </c>
      <c r="BE228" s="221">
        <f t="shared" si="21"/>
        <v>0</v>
      </c>
      <c r="BF228" s="221">
        <f t="shared" si="22"/>
        <v>0</v>
      </c>
      <c r="BG228" s="221">
        <f t="shared" si="23"/>
        <v>0</v>
      </c>
      <c r="BH228" s="221">
        <f t="shared" si="24"/>
        <v>0</v>
      </c>
      <c r="BI228" s="221">
        <f t="shared" si="25"/>
        <v>0</v>
      </c>
      <c r="BJ228" s="16" t="s">
        <v>85</v>
      </c>
      <c r="BK228" s="221">
        <f t="shared" si="26"/>
        <v>0</v>
      </c>
      <c r="BL228" s="16" t="s">
        <v>261</v>
      </c>
      <c r="BM228" s="220" t="s">
        <v>441</v>
      </c>
    </row>
    <row r="229" spans="1:65" s="2" customFormat="1" ht="16.5" customHeight="1">
      <c r="A229" s="32"/>
      <c r="B229" s="33"/>
      <c r="C229" s="234" t="s">
        <v>442</v>
      </c>
      <c r="D229" s="234" t="s">
        <v>158</v>
      </c>
      <c r="E229" s="235" t="s">
        <v>443</v>
      </c>
      <c r="F229" s="236" t="s">
        <v>444</v>
      </c>
      <c r="G229" s="237" t="s">
        <v>176</v>
      </c>
      <c r="H229" s="238">
        <v>402</v>
      </c>
      <c r="I229" s="239"/>
      <c r="J229" s="240"/>
      <c r="K229" s="241">
        <f t="shared" si="14"/>
        <v>0</v>
      </c>
      <c r="L229" s="242"/>
      <c r="M229" s="243"/>
      <c r="N229" s="244" t="s">
        <v>1</v>
      </c>
      <c r="O229" s="216" t="s">
        <v>40</v>
      </c>
      <c r="P229" s="217">
        <f t="shared" si="15"/>
        <v>0</v>
      </c>
      <c r="Q229" s="217">
        <f t="shared" si="16"/>
        <v>0</v>
      </c>
      <c r="R229" s="217">
        <f t="shared" si="17"/>
        <v>0</v>
      </c>
      <c r="S229" s="68"/>
      <c r="T229" s="218">
        <f t="shared" si="18"/>
        <v>0</v>
      </c>
      <c r="U229" s="218">
        <v>0</v>
      </c>
      <c r="V229" s="218">
        <f t="shared" si="19"/>
        <v>0</v>
      </c>
      <c r="W229" s="218">
        <v>0</v>
      </c>
      <c r="X229" s="219">
        <f t="shared" si="20"/>
        <v>0</v>
      </c>
      <c r="Y229" s="32"/>
      <c r="Z229" s="32"/>
      <c r="AA229" s="32"/>
      <c r="AB229" s="32"/>
      <c r="AC229" s="32"/>
      <c r="AD229" s="32"/>
      <c r="AE229" s="32"/>
      <c r="AR229" s="220" t="s">
        <v>260</v>
      </c>
      <c r="AT229" s="220" t="s">
        <v>158</v>
      </c>
      <c r="AU229" s="220" t="s">
        <v>85</v>
      </c>
      <c r="AY229" s="16" t="s">
        <v>129</v>
      </c>
      <c r="BE229" s="221">
        <f t="shared" si="21"/>
        <v>0</v>
      </c>
      <c r="BF229" s="221">
        <f t="shared" si="22"/>
        <v>0</v>
      </c>
      <c r="BG229" s="221">
        <f t="shared" si="23"/>
        <v>0</v>
      </c>
      <c r="BH229" s="221">
        <f t="shared" si="24"/>
        <v>0</v>
      </c>
      <c r="BI229" s="221">
        <f t="shared" si="25"/>
        <v>0</v>
      </c>
      <c r="BJ229" s="16" t="s">
        <v>85</v>
      </c>
      <c r="BK229" s="221">
        <f t="shared" si="26"/>
        <v>0</v>
      </c>
      <c r="BL229" s="16" t="s">
        <v>261</v>
      </c>
      <c r="BM229" s="220" t="s">
        <v>445</v>
      </c>
    </row>
    <row r="230" spans="1:65" s="2" customFormat="1" ht="16.5" customHeight="1">
      <c r="A230" s="32"/>
      <c r="B230" s="33"/>
      <c r="C230" s="234" t="s">
        <v>446</v>
      </c>
      <c r="D230" s="234" t="s">
        <v>158</v>
      </c>
      <c r="E230" s="235" t="s">
        <v>447</v>
      </c>
      <c r="F230" s="236" t="s">
        <v>448</v>
      </c>
      <c r="G230" s="237" t="s">
        <v>176</v>
      </c>
      <c r="H230" s="238">
        <v>134</v>
      </c>
      <c r="I230" s="239"/>
      <c r="J230" s="240"/>
      <c r="K230" s="241">
        <f t="shared" si="14"/>
        <v>0</v>
      </c>
      <c r="L230" s="242"/>
      <c r="M230" s="243"/>
      <c r="N230" s="244" t="s">
        <v>1</v>
      </c>
      <c r="O230" s="216" t="s">
        <v>40</v>
      </c>
      <c r="P230" s="217">
        <f t="shared" si="15"/>
        <v>0</v>
      </c>
      <c r="Q230" s="217">
        <f t="shared" si="16"/>
        <v>0</v>
      </c>
      <c r="R230" s="217">
        <f t="shared" si="17"/>
        <v>0</v>
      </c>
      <c r="S230" s="68"/>
      <c r="T230" s="218">
        <f t="shared" si="18"/>
        <v>0</v>
      </c>
      <c r="U230" s="218">
        <v>0</v>
      </c>
      <c r="V230" s="218">
        <f t="shared" si="19"/>
        <v>0</v>
      </c>
      <c r="W230" s="218">
        <v>0</v>
      </c>
      <c r="X230" s="219">
        <f t="shared" si="20"/>
        <v>0</v>
      </c>
      <c r="Y230" s="32"/>
      <c r="Z230" s="32"/>
      <c r="AA230" s="32"/>
      <c r="AB230" s="32"/>
      <c r="AC230" s="32"/>
      <c r="AD230" s="32"/>
      <c r="AE230" s="32"/>
      <c r="AR230" s="220" t="s">
        <v>260</v>
      </c>
      <c r="AT230" s="220" t="s">
        <v>158</v>
      </c>
      <c r="AU230" s="220" t="s">
        <v>85</v>
      </c>
      <c r="AY230" s="16" t="s">
        <v>129</v>
      </c>
      <c r="BE230" s="221">
        <f t="shared" si="21"/>
        <v>0</v>
      </c>
      <c r="BF230" s="221">
        <f t="shared" si="22"/>
        <v>0</v>
      </c>
      <c r="BG230" s="221">
        <f t="shared" si="23"/>
        <v>0</v>
      </c>
      <c r="BH230" s="221">
        <f t="shared" si="24"/>
        <v>0</v>
      </c>
      <c r="BI230" s="221">
        <f t="shared" si="25"/>
        <v>0</v>
      </c>
      <c r="BJ230" s="16" t="s">
        <v>85</v>
      </c>
      <c r="BK230" s="221">
        <f t="shared" si="26"/>
        <v>0</v>
      </c>
      <c r="BL230" s="16" t="s">
        <v>261</v>
      </c>
      <c r="BM230" s="220" t="s">
        <v>449</v>
      </c>
    </row>
    <row r="231" spans="1:65" s="2" customFormat="1" ht="16.5" customHeight="1">
      <c r="A231" s="32"/>
      <c r="B231" s="33"/>
      <c r="C231" s="234" t="s">
        <v>450</v>
      </c>
      <c r="D231" s="234" t="s">
        <v>158</v>
      </c>
      <c r="E231" s="235" t="s">
        <v>451</v>
      </c>
      <c r="F231" s="236" t="s">
        <v>452</v>
      </c>
      <c r="G231" s="237" t="s">
        <v>176</v>
      </c>
      <c r="H231" s="238">
        <v>335</v>
      </c>
      <c r="I231" s="239"/>
      <c r="J231" s="240"/>
      <c r="K231" s="241">
        <f t="shared" si="14"/>
        <v>0</v>
      </c>
      <c r="L231" s="242"/>
      <c r="M231" s="243"/>
      <c r="N231" s="244" t="s">
        <v>1</v>
      </c>
      <c r="O231" s="216" t="s">
        <v>40</v>
      </c>
      <c r="P231" s="217">
        <f t="shared" si="15"/>
        <v>0</v>
      </c>
      <c r="Q231" s="217">
        <f t="shared" si="16"/>
        <v>0</v>
      </c>
      <c r="R231" s="217">
        <f t="shared" si="17"/>
        <v>0</v>
      </c>
      <c r="S231" s="68"/>
      <c r="T231" s="218">
        <f t="shared" si="18"/>
        <v>0</v>
      </c>
      <c r="U231" s="218">
        <v>0</v>
      </c>
      <c r="V231" s="218">
        <f t="shared" si="19"/>
        <v>0</v>
      </c>
      <c r="W231" s="218">
        <v>0</v>
      </c>
      <c r="X231" s="219">
        <f t="shared" si="20"/>
        <v>0</v>
      </c>
      <c r="Y231" s="32"/>
      <c r="Z231" s="32"/>
      <c r="AA231" s="32"/>
      <c r="AB231" s="32"/>
      <c r="AC231" s="32"/>
      <c r="AD231" s="32"/>
      <c r="AE231" s="32"/>
      <c r="AR231" s="220" t="s">
        <v>260</v>
      </c>
      <c r="AT231" s="220" t="s">
        <v>158</v>
      </c>
      <c r="AU231" s="220" t="s">
        <v>85</v>
      </c>
      <c r="AY231" s="16" t="s">
        <v>129</v>
      </c>
      <c r="BE231" s="221">
        <f t="shared" si="21"/>
        <v>0</v>
      </c>
      <c r="BF231" s="221">
        <f t="shared" si="22"/>
        <v>0</v>
      </c>
      <c r="BG231" s="221">
        <f t="shared" si="23"/>
        <v>0</v>
      </c>
      <c r="BH231" s="221">
        <f t="shared" si="24"/>
        <v>0</v>
      </c>
      <c r="BI231" s="221">
        <f t="shared" si="25"/>
        <v>0</v>
      </c>
      <c r="BJ231" s="16" t="s">
        <v>85</v>
      </c>
      <c r="BK231" s="221">
        <f t="shared" si="26"/>
        <v>0</v>
      </c>
      <c r="BL231" s="16" t="s">
        <v>261</v>
      </c>
      <c r="BM231" s="220" t="s">
        <v>453</v>
      </c>
    </row>
    <row r="232" spans="1:65" s="2" customFormat="1" ht="16.5" customHeight="1">
      <c r="A232" s="32"/>
      <c r="B232" s="33"/>
      <c r="C232" s="234" t="s">
        <v>454</v>
      </c>
      <c r="D232" s="234" t="s">
        <v>158</v>
      </c>
      <c r="E232" s="235" t="s">
        <v>455</v>
      </c>
      <c r="F232" s="236" t="s">
        <v>456</v>
      </c>
      <c r="G232" s="237" t="s">
        <v>176</v>
      </c>
      <c r="H232" s="238">
        <v>402</v>
      </c>
      <c r="I232" s="239"/>
      <c r="J232" s="240"/>
      <c r="K232" s="241">
        <f t="shared" si="14"/>
        <v>0</v>
      </c>
      <c r="L232" s="242"/>
      <c r="M232" s="243"/>
      <c r="N232" s="244" t="s">
        <v>1</v>
      </c>
      <c r="O232" s="216" t="s">
        <v>40</v>
      </c>
      <c r="P232" s="217">
        <f t="shared" si="15"/>
        <v>0</v>
      </c>
      <c r="Q232" s="217">
        <f t="shared" si="16"/>
        <v>0</v>
      </c>
      <c r="R232" s="217">
        <f t="shared" si="17"/>
        <v>0</v>
      </c>
      <c r="S232" s="68"/>
      <c r="T232" s="218">
        <f t="shared" si="18"/>
        <v>0</v>
      </c>
      <c r="U232" s="218">
        <v>0</v>
      </c>
      <c r="V232" s="218">
        <f t="shared" si="19"/>
        <v>0</v>
      </c>
      <c r="W232" s="218">
        <v>0</v>
      </c>
      <c r="X232" s="219">
        <f t="shared" si="20"/>
        <v>0</v>
      </c>
      <c r="Y232" s="32"/>
      <c r="Z232" s="32"/>
      <c r="AA232" s="32"/>
      <c r="AB232" s="32"/>
      <c r="AC232" s="32"/>
      <c r="AD232" s="32"/>
      <c r="AE232" s="32"/>
      <c r="AR232" s="220" t="s">
        <v>260</v>
      </c>
      <c r="AT232" s="220" t="s">
        <v>158</v>
      </c>
      <c r="AU232" s="220" t="s">
        <v>85</v>
      </c>
      <c r="AY232" s="16" t="s">
        <v>129</v>
      </c>
      <c r="BE232" s="221">
        <f t="shared" si="21"/>
        <v>0</v>
      </c>
      <c r="BF232" s="221">
        <f t="shared" si="22"/>
        <v>0</v>
      </c>
      <c r="BG232" s="221">
        <f t="shared" si="23"/>
        <v>0</v>
      </c>
      <c r="BH232" s="221">
        <f t="shared" si="24"/>
        <v>0</v>
      </c>
      <c r="BI232" s="221">
        <f t="shared" si="25"/>
        <v>0</v>
      </c>
      <c r="BJ232" s="16" t="s">
        <v>85</v>
      </c>
      <c r="BK232" s="221">
        <f t="shared" si="26"/>
        <v>0</v>
      </c>
      <c r="BL232" s="16" t="s">
        <v>261</v>
      </c>
      <c r="BM232" s="220" t="s">
        <v>457</v>
      </c>
    </row>
    <row r="233" spans="1:65" s="2" customFormat="1" ht="16.5" customHeight="1">
      <c r="A233" s="32"/>
      <c r="B233" s="33"/>
      <c r="C233" s="234" t="s">
        <v>458</v>
      </c>
      <c r="D233" s="234" t="s">
        <v>158</v>
      </c>
      <c r="E233" s="235" t="s">
        <v>459</v>
      </c>
      <c r="F233" s="236" t="s">
        <v>460</v>
      </c>
      <c r="G233" s="237" t="s">
        <v>176</v>
      </c>
      <c r="H233" s="238">
        <v>268</v>
      </c>
      <c r="I233" s="239"/>
      <c r="J233" s="240"/>
      <c r="K233" s="241">
        <f t="shared" si="14"/>
        <v>0</v>
      </c>
      <c r="L233" s="242"/>
      <c r="M233" s="243"/>
      <c r="N233" s="259" t="s">
        <v>1</v>
      </c>
      <c r="O233" s="260" t="s">
        <v>40</v>
      </c>
      <c r="P233" s="261">
        <f t="shared" si="15"/>
        <v>0</v>
      </c>
      <c r="Q233" s="261">
        <f t="shared" si="16"/>
        <v>0</v>
      </c>
      <c r="R233" s="261">
        <f t="shared" si="17"/>
        <v>0</v>
      </c>
      <c r="S233" s="262"/>
      <c r="T233" s="263">
        <f t="shared" si="18"/>
        <v>0</v>
      </c>
      <c r="U233" s="263">
        <v>0</v>
      </c>
      <c r="V233" s="263">
        <f t="shared" si="19"/>
        <v>0</v>
      </c>
      <c r="W233" s="263">
        <v>0</v>
      </c>
      <c r="X233" s="264">
        <f t="shared" si="20"/>
        <v>0</v>
      </c>
      <c r="Y233" s="32"/>
      <c r="Z233" s="32"/>
      <c r="AA233" s="32"/>
      <c r="AB233" s="32"/>
      <c r="AC233" s="32"/>
      <c r="AD233" s="32"/>
      <c r="AE233" s="32"/>
      <c r="AR233" s="220" t="s">
        <v>260</v>
      </c>
      <c r="AT233" s="220" t="s">
        <v>158</v>
      </c>
      <c r="AU233" s="220" t="s">
        <v>85</v>
      </c>
      <c r="AY233" s="16" t="s">
        <v>129</v>
      </c>
      <c r="BE233" s="221">
        <f t="shared" si="21"/>
        <v>0</v>
      </c>
      <c r="BF233" s="221">
        <f t="shared" si="22"/>
        <v>0</v>
      </c>
      <c r="BG233" s="221">
        <f t="shared" si="23"/>
        <v>0</v>
      </c>
      <c r="BH233" s="221">
        <f t="shared" si="24"/>
        <v>0</v>
      </c>
      <c r="BI233" s="221">
        <f t="shared" si="25"/>
        <v>0</v>
      </c>
      <c r="BJ233" s="16" t="s">
        <v>85</v>
      </c>
      <c r="BK233" s="221">
        <f t="shared" si="26"/>
        <v>0</v>
      </c>
      <c r="BL233" s="16" t="s">
        <v>261</v>
      </c>
      <c r="BM233" s="220" t="s">
        <v>461</v>
      </c>
    </row>
    <row r="234" spans="1:65" s="2" customFormat="1" ht="6.95" customHeight="1">
      <c r="A234" s="32"/>
      <c r="B234" s="52"/>
      <c r="C234" s="53"/>
      <c r="D234" s="53"/>
      <c r="E234" s="53"/>
      <c r="F234" s="53"/>
      <c r="G234" s="53"/>
      <c r="H234" s="53"/>
      <c r="I234" s="151"/>
      <c r="J234" s="151"/>
      <c r="K234" s="53"/>
      <c r="L234" s="53"/>
      <c r="M234" s="37"/>
      <c r="N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</row>
  </sheetData>
  <sheetProtection algorithmName="SHA-512" hashValue="fS6VFCiNzLECMAugXOHbFqEPw5jYkAJCUcJ7BrF2qAeXeL56IvNixwfst4VYIkPkP60ZRlGojPLIxSfDubs6MA==" saltValue="UHmFqyKY4/s/B3+5NVufiI/8p+hoz1hX9sFU3CbTOIN+NPUY8HgXMEISoiY1T+Yr/VqIwr8xXnNEmMnuYope4g==" spinCount="100000" sheet="1" objects="1" scenarios="1" formatColumns="0" formatRows="0" autoFilter="0"/>
  <autoFilter ref="C119:L233" xr:uid="{00000000-0009-0000-0000-000001000000}"/>
  <mergeCells count="9">
    <mergeCell ref="E87:H87"/>
    <mergeCell ref="E110:H110"/>
    <mergeCell ref="E112:H112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9"/>
  <sheetViews>
    <sheetView showGridLines="0" tabSelected="1" topLeftCell="A139" workbookViewId="0">
      <selection activeCell="F158" sqref="F15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T2" s="16" t="s">
        <v>90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87</v>
      </c>
    </row>
    <row r="4" spans="1:46" s="1" customFormat="1" ht="24.95" customHeight="1">
      <c r="B4" s="19"/>
      <c r="D4" s="110" t="s">
        <v>94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16.5" customHeight="1">
      <c r="B7" s="19"/>
      <c r="E7" s="307" t="str">
        <f>'Rekapitulace stavby'!K6</f>
        <v>Vegetační úpravy - Skalka, p.p.č. 2069/11 a 2421/23, k. ú. Cheb</v>
      </c>
      <c r="F7" s="308"/>
      <c r="G7" s="308"/>
      <c r="H7" s="308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95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9" t="s">
        <v>462</v>
      </c>
      <c r="F9" s="310"/>
      <c r="G9" s="310"/>
      <c r="H9" s="310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28. 9. 2021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tr">
        <f>IF('Rekapitulace stavby'!E11="","",'Rekapitulace stavby'!E11)</f>
        <v>Město Cheb</v>
      </c>
      <c r="F15" s="32"/>
      <c r="G15" s="32"/>
      <c r="H15" s="32"/>
      <c r="I15" s="115" t="s">
        <v>28</v>
      </c>
      <c r="J15" s="116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29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11" t="str">
        <f>'Rekapitulace stavby'!E14</f>
        <v>Vyplň údaj</v>
      </c>
      <c r="F18" s="312"/>
      <c r="G18" s="312"/>
      <c r="H18" s="312"/>
      <c r="I18" s="115" t="s">
        <v>28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31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28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28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13" t="s">
        <v>1</v>
      </c>
      <c r="F27" s="313"/>
      <c r="G27" s="313"/>
      <c r="H27" s="313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97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98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35</v>
      </c>
      <c r="E32" s="32"/>
      <c r="F32" s="32"/>
      <c r="G32" s="32"/>
      <c r="H32" s="32"/>
      <c r="I32" s="113"/>
      <c r="J32" s="113"/>
      <c r="K32" s="126">
        <f>ROUND(K120,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37</v>
      </c>
      <c r="G34" s="32"/>
      <c r="H34" s="32"/>
      <c r="I34" s="128" t="s">
        <v>36</v>
      </c>
      <c r="J34" s="113"/>
      <c r="K34" s="127" t="s">
        <v>38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39</v>
      </c>
      <c r="E35" s="112" t="s">
        <v>40</v>
      </c>
      <c r="F35" s="124">
        <f>ROUND((SUM(BE120:BE168)),  2)</f>
        <v>0</v>
      </c>
      <c r="G35" s="32"/>
      <c r="H35" s="32"/>
      <c r="I35" s="130">
        <v>0.21</v>
      </c>
      <c r="J35" s="113"/>
      <c r="K35" s="124">
        <f>ROUND(((SUM(BE120:BE168))*I35),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41</v>
      </c>
      <c r="F36" s="124">
        <f>ROUND((SUM(BF120:BF168)),  2)</f>
        <v>0</v>
      </c>
      <c r="G36" s="32"/>
      <c r="H36" s="32"/>
      <c r="I36" s="130">
        <v>0.15</v>
      </c>
      <c r="J36" s="113"/>
      <c r="K36" s="124">
        <f>ROUND(((SUM(BF120:BF168))*I36),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42</v>
      </c>
      <c r="F37" s="124">
        <f>ROUND((SUM(BG120:BG168)),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43</v>
      </c>
      <c r="F38" s="124">
        <f>ROUND((SUM(BH120:BH168)),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44</v>
      </c>
      <c r="F39" s="124">
        <f>ROUND((SUM(BI120:BI168)),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48</v>
      </c>
      <c r="E50" s="140"/>
      <c r="F50" s="140"/>
      <c r="G50" s="139" t="s">
        <v>49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50</v>
      </c>
      <c r="E61" s="143"/>
      <c r="F61" s="144" t="s">
        <v>51</v>
      </c>
      <c r="G61" s="142" t="s">
        <v>50</v>
      </c>
      <c r="H61" s="143"/>
      <c r="I61" s="145"/>
      <c r="J61" s="146" t="s">
        <v>51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52</v>
      </c>
      <c r="E65" s="147"/>
      <c r="F65" s="147"/>
      <c r="G65" s="139" t="s">
        <v>53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50</v>
      </c>
      <c r="E76" s="143"/>
      <c r="F76" s="144" t="s">
        <v>51</v>
      </c>
      <c r="G76" s="142" t="s">
        <v>50</v>
      </c>
      <c r="H76" s="143"/>
      <c r="I76" s="145"/>
      <c r="J76" s="146" t="s">
        <v>51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99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314" t="str">
        <f>E7</f>
        <v>Vegetační úpravy - Skalka, p.p.č. 2069/11 a 2421/23, k. ú. Cheb</v>
      </c>
      <c r="F85" s="315"/>
      <c r="G85" s="315"/>
      <c r="H85" s="315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95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5" t="str">
        <f>E9</f>
        <v>02 - Výsadba stromů</v>
      </c>
      <c r="F87" s="316"/>
      <c r="G87" s="316"/>
      <c r="H87" s="316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Cheb</v>
      </c>
      <c r="G89" s="34"/>
      <c r="H89" s="34"/>
      <c r="I89" s="115" t="s">
        <v>23</v>
      </c>
      <c r="J89" s="117" t="str">
        <f>IF(J12="","",J12)</f>
        <v>28. 9. 2021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Město Cheb</v>
      </c>
      <c r="G91" s="34"/>
      <c r="H91" s="34"/>
      <c r="I91" s="115" t="s">
        <v>31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5" t="s">
        <v>33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100</v>
      </c>
      <c r="D94" s="157"/>
      <c r="E94" s="157"/>
      <c r="F94" s="157"/>
      <c r="G94" s="157"/>
      <c r="H94" s="157"/>
      <c r="I94" s="158" t="s">
        <v>101</v>
      </c>
      <c r="J94" s="158" t="s">
        <v>102</v>
      </c>
      <c r="K94" s="159" t="s">
        <v>103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104</v>
      </c>
      <c r="D96" s="34"/>
      <c r="E96" s="34"/>
      <c r="F96" s="34"/>
      <c r="G96" s="34"/>
      <c r="H96" s="34"/>
      <c r="I96" s="161">
        <f t="shared" ref="I96:J98" si="0">Q120</f>
        <v>0</v>
      </c>
      <c r="J96" s="161">
        <f t="shared" si="0"/>
        <v>0</v>
      </c>
      <c r="K96" s="81">
        <f>K120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105</v>
      </c>
    </row>
    <row r="97" spans="1:31" s="9" customFormat="1" ht="24.95" customHeight="1">
      <c r="B97" s="162"/>
      <c r="C97" s="163"/>
      <c r="D97" s="164" t="s">
        <v>106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K121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107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K122</f>
        <v>0</v>
      </c>
      <c r="L98" s="170"/>
      <c r="M98" s="175"/>
    </row>
    <row r="99" spans="1:31" s="10" customFormat="1" ht="19.899999999999999" customHeight="1">
      <c r="B99" s="169"/>
      <c r="C99" s="170"/>
      <c r="D99" s="171" t="s">
        <v>108</v>
      </c>
      <c r="E99" s="172"/>
      <c r="F99" s="172"/>
      <c r="G99" s="172"/>
      <c r="H99" s="172"/>
      <c r="I99" s="173">
        <f>Q159</f>
        <v>0</v>
      </c>
      <c r="J99" s="173">
        <f>R159</f>
        <v>0</v>
      </c>
      <c r="K99" s="174">
        <f>K159</f>
        <v>0</v>
      </c>
      <c r="L99" s="170"/>
      <c r="M99" s="175"/>
    </row>
    <row r="100" spans="1:31" s="9" customFormat="1" ht="24.95" customHeight="1">
      <c r="B100" s="162"/>
      <c r="C100" s="163"/>
      <c r="D100" s="164" t="s">
        <v>109</v>
      </c>
      <c r="E100" s="165"/>
      <c r="F100" s="165"/>
      <c r="G100" s="165"/>
      <c r="H100" s="165"/>
      <c r="I100" s="166">
        <f>Q161</f>
        <v>0</v>
      </c>
      <c r="J100" s="166">
        <f>R161</f>
        <v>0</v>
      </c>
      <c r="K100" s="167">
        <f>K161</f>
        <v>0</v>
      </c>
      <c r="L100" s="163"/>
      <c r="M100" s="168"/>
    </row>
    <row r="101" spans="1:31" s="2" customFormat="1" ht="21.75" customHeight="1">
      <c r="A101" s="32"/>
      <c r="B101" s="33"/>
      <c r="C101" s="34"/>
      <c r="D101" s="34"/>
      <c r="E101" s="34"/>
      <c r="F101" s="34"/>
      <c r="G101" s="34"/>
      <c r="H101" s="34"/>
      <c r="I101" s="113"/>
      <c r="J101" s="113"/>
      <c r="K101" s="34"/>
      <c r="L101" s="34"/>
      <c r="M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52"/>
      <c r="C102" s="53"/>
      <c r="D102" s="53"/>
      <c r="E102" s="53"/>
      <c r="F102" s="53"/>
      <c r="G102" s="53"/>
      <c r="H102" s="53"/>
      <c r="I102" s="151"/>
      <c r="J102" s="151"/>
      <c r="K102" s="53"/>
      <c r="L102" s="53"/>
      <c r="M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54"/>
      <c r="C106" s="55"/>
      <c r="D106" s="55"/>
      <c r="E106" s="55"/>
      <c r="F106" s="55"/>
      <c r="G106" s="55"/>
      <c r="H106" s="55"/>
      <c r="I106" s="154"/>
      <c r="J106" s="154"/>
      <c r="K106" s="55"/>
      <c r="L106" s="55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2" t="s">
        <v>110</v>
      </c>
      <c r="D107" s="34"/>
      <c r="E107" s="34"/>
      <c r="F107" s="34"/>
      <c r="G107" s="34"/>
      <c r="H107" s="34"/>
      <c r="I107" s="113"/>
      <c r="J107" s="113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4"/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8" t="s">
        <v>17</v>
      </c>
      <c r="D109" s="34"/>
      <c r="E109" s="34"/>
      <c r="F109" s="34"/>
      <c r="G109" s="34"/>
      <c r="H109" s="34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314" t="str">
        <f>E7</f>
        <v>Vegetační úpravy - Skalka, p.p.č. 2069/11 a 2421/23, k. ú. Cheb</v>
      </c>
      <c r="F110" s="315"/>
      <c r="G110" s="315"/>
      <c r="H110" s="315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8" t="s">
        <v>95</v>
      </c>
      <c r="D111" s="34"/>
      <c r="E111" s="34"/>
      <c r="F111" s="34"/>
      <c r="G111" s="34"/>
      <c r="H111" s="34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85" t="str">
        <f>E9</f>
        <v>02 - Výsadba stromů</v>
      </c>
      <c r="F112" s="316"/>
      <c r="G112" s="316"/>
      <c r="H112" s="316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113"/>
      <c r="J113" s="113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8" t="s">
        <v>21</v>
      </c>
      <c r="D114" s="34"/>
      <c r="E114" s="34"/>
      <c r="F114" s="26" t="str">
        <f>F12</f>
        <v>Cheb</v>
      </c>
      <c r="G114" s="34"/>
      <c r="H114" s="34"/>
      <c r="I114" s="115" t="s">
        <v>23</v>
      </c>
      <c r="J114" s="117" t="str">
        <f>IF(J12="","",J12)</f>
        <v>28. 9. 2021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113"/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8" t="s">
        <v>25</v>
      </c>
      <c r="D116" s="34"/>
      <c r="E116" s="34"/>
      <c r="F116" s="26" t="str">
        <f>E15</f>
        <v>Město Cheb</v>
      </c>
      <c r="G116" s="34"/>
      <c r="H116" s="34"/>
      <c r="I116" s="115" t="s">
        <v>31</v>
      </c>
      <c r="J116" s="155" t="str">
        <f>E21</f>
        <v xml:space="preserve"> 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8" t="s">
        <v>29</v>
      </c>
      <c r="D117" s="34"/>
      <c r="E117" s="34"/>
      <c r="F117" s="26" t="str">
        <f>IF(E18="","",E18)</f>
        <v>Vyplň údaj</v>
      </c>
      <c r="G117" s="34"/>
      <c r="H117" s="34"/>
      <c r="I117" s="115" t="s">
        <v>33</v>
      </c>
      <c r="J117" s="155" t="str">
        <f>E24</f>
        <v xml:space="preserve"> </v>
      </c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>
      <c r="A118" s="32"/>
      <c r="B118" s="33"/>
      <c r="C118" s="34"/>
      <c r="D118" s="34"/>
      <c r="E118" s="34"/>
      <c r="F118" s="34"/>
      <c r="G118" s="34"/>
      <c r="H118" s="34"/>
      <c r="I118" s="113"/>
      <c r="J118" s="113"/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11" customFormat="1" ht="29.25" customHeight="1">
      <c r="A119" s="176"/>
      <c r="B119" s="177"/>
      <c r="C119" s="178" t="s">
        <v>111</v>
      </c>
      <c r="D119" s="179" t="s">
        <v>60</v>
      </c>
      <c r="E119" s="179" t="s">
        <v>56</v>
      </c>
      <c r="F119" s="179" t="s">
        <v>57</v>
      </c>
      <c r="G119" s="179" t="s">
        <v>112</v>
      </c>
      <c r="H119" s="179" t="s">
        <v>113</v>
      </c>
      <c r="I119" s="180" t="s">
        <v>114</v>
      </c>
      <c r="J119" s="180" t="s">
        <v>115</v>
      </c>
      <c r="K119" s="181" t="s">
        <v>103</v>
      </c>
      <c r="L119" s="182" t="s">
        <v>116</v>
      </c>
      <c r="M119" s="183"/>
      <c r="N119" s="72" t="s">
        <v>1</v>
      </c>
      <c r="O119" s="73" t="s">
        <v>39</v>
      </c>
      <c r="P119" s="73" t="s">
        <v>117</v>
      </c>
      <c r="Q119" s="73" t="s">
        <v>118</v>
      </c>
      <c r="R119" s="73" t="s">
        <v>119</v>
      </c>
      <c r="S119" s="73" t="s">
        <v>120</v>
      </c>
      <c r="T119" s="73" t="s">
        <v>121</v>
      </c>
      <c r="U119" s="73" t="s">
        <v>122</v>
      </c>
      <c r="V119" s="73" t="s">
        <v>123</v>
      </c>
      <c r="W119" s="73" t="s">
        <v>124</v>
      </c>
      <c r="X119" s="74" t="s">
        <v>125</v>
      </c>
      <c r="Y119" s="176"/>
      <c r="Z119" s="176"/>
      <c r="AA119" s="176"/>
      <c r="AB119" s="176"/>
      <c r="AC119" s="176"/>
      <c r="AD119" s="176"/>
      <c r="AE119" s="176"/>
    </row>
    <row r="120" spans="1:65" s="2" customFormat="1" ht="22.9" customHeight="1">
      <c r="A120" s="32"/>
      <c r="B120" s="33"/>
      <c r="C120" s="79" t="s">
        <v>126</v>
      </c>
      <c r="D120" s="34"/>
      <c r="E120" s="34"/>
      <c r="F120" s="34"/>
      <c r="G120" s="34"/>
      <c r="H120" s="34"/>
      <c r="I120" s="113"/>
      <c r="J120" s="113"/>
      <c r="K120" s="184">
        <f>BK120</f>
        <v>0</v>
      </c>
      <c r="L120" s="34"/>
      <c r="M120" s="37"/>
      <c r="N120" s="75"/>
      <c r="O120" s="185"/>
      <c r="P120" s="76"/>
      <c r="Q120" s="186">
        <f>Q121+Q161</f>
        <v>0</v>
      </c>
      <c r="R120" s="186">
        <f>R121+R161</f>
        <v>0</v>
      </c>
      <c r="S120" s="76"/>
      <c r="T120" s="187">
        <f>T121+T161</f>
        <v>0</v>
      </c>
      <c r="U120" s="76"/>
      <c r="V120" s="187">
        <f>V121+V161</f>
        <v>2.6599399999999997</v>
      </c>
      <c r="W120" s="76"/>
      <c r="X120" s="188">
        <f>X121+X161</f>
        <v>0</v>
      </c>
      <c r="Y120" s="32"/>
      <c r="Z120" s="32"/>
      <c r="AA120" s="32"/>
      <c r="AB120" s="32"/>
      <c r="AC120" s="32"/>
      <c r="AD120" s="32"/>
      <c r="AE120" s="32"/>
      <c r="AT120" s="16" t="s">
        <v>76</v>
      </c>
      <c r="AU120" s="16" t="s">
        <v>105</v>
      </c>
      <c r="BK120" s="189">
        <f>BK121+BK161</f>
        <v>0</v>
      </c>
    </row>
    <row r="121" spans="1:65" s="12" customFormat="1" ht="25.9" customHeight="1">
      <c r="B121" s="190"/>
      <c r="C121" s="191"/>
      <c r="D121" s="192" t="s">
        <v>76</v>
      </c>
      <c r="E121" s="193" t="s">
        <v>127</v>
      </c>
      <c r="F121" s="193" t="s">
        <v>128</v>
      </c>
      <c r="G121" s="191"/>
      <c r="H121" s="191"/>
      <c r="I121" s="194"/>
      <c r="J121" s="194"/>
      <c r="K121" s="195">
        <f>BK121</f>
        <v>0</v>
      </c>
      <c r="L121" s="191"/>
      <c r="M121" s="196"/>
      <c r="N121" s="197"/>
      <c r="O121" s="198"/>
      <c r="P121" s="198"/>
      <c r="Q121" s="199">
        <f>Q122+Q159</f>
        <v>0</v>
      </c>
      <c r="R121" s="199">
        <f>R122+R159</f>
        <v>0</v>
      </c>
      <c r="S121" s="198"/>
      <c r="T121" s="200">
        <f>T122+T159</f>
        <v>0</v>
      </c>
      <c r="U121" s="198"/>
      <c r="V121" s="200">
        <f>V122+V159</f>
        <v>2.6599399999999997</v>
      </c>
      <c r="W121" s="198"/>
      <c r="X121" s="201">
        <f>X122+X159</f>
        <v>0</v>
      </c>
      <c r="AR121" s="202" t="s">
        <v>85</v>
      </c>
      <c r="AT121" s="203" t="s">
        <v>76</v>
      </c>
      <c r="AU121" s="203" t="s">
        <v>77</v>
      </c>
      <c r="AY121" s="202" t="s">
        <v>129</v>
      </c>
      <c r="BK121" s="204">
        <f>BK122+BK159</f>
        <v>0</v>
      </c>
    </row>
    <row r="122" spans="1:65" s="12" customFormat="1" ht="22.9" customHeight="1">
      <c r="B122" s="190"/>
      <c r="C122" s="191"/>
      <c r="D122" s="192" t="s">
        <v>76</v>
      </c>
      <c r="E122" s="205" t="s">
        <v>85</v>
      </c>
      <c r="F122" s="205" t="s">
        <v>130</v>
      </c>
      <c r="G122" s="191"/>
      <c r="H122" s="191"/>
      <c r="I122" s="194"/>
      <c r="J122" s="194"/>
      <c r="K122" s="206">
        <f>BK122</f>
        <v>0</v>
      </c>
      <c r="L122" s="191"/>
      <c r="M122" s="196"/>
      <c r="N122" s="197"/>
      <c r="O122" s="198"/>
      <c r="P122" s="198"/>
      <c r="Q122" s="199">
        <f>SUM(Q123:Q158)</f>
        <v>0</v>
      </c>
      <c r="R122" s="199">
        <f>SUM(R123:R158)</f>
        <v>0</v>
      </c>
      <c r="S122" s="198"/>
      <c r="T122" s="200">
        <f>SUM(T123:T158)</f>
        <v>0</v>
      </c>
      <c r="U122" s="198"/>
      <c r="V122" s="200">
        <f>SUM(V123:V158)</f>
        <v>2.6599399999999997</v>
      </c>
      <c r="W122" s="198"/>
      <c r="X122" s="201">
        <f>SUM(X123:X158)</f>
        <v>0</v>
      </c>
      <c r="AR122" s="202" t="s">
        <v>85</v>
      </c>
      <c r="AT122" s="203" t="s">
        <v>76</v>
      </c>
      <c r="AU122" s="203" t="s">
        <v>85</v>
      </c>
      <c r="AY122" s="202" t="s">
        <v>129</v>
      </c>
      <c r="BK122" s="204">
        <f>SUM(BK123:BK158)</f>
        <v>0</v>
      </c>
    </row>
    <row r="123" spans="1:65" s="2" customFormat="1" ht="55.5" customHeight="1">
      <c r="A123" s="32"/>
      <c r="B123" s="33"/>
      <c r="C123" s="207" t="s">
        <v>85</v>
      </c>
      <c r="D123" s="207" t="s">
        <v>131</v>
      </c>
      <c r="E123" s="208" t="s">
        <v>144</v>
      </c>
      <c r="F123" s="209" t="s">
        <v>145</v>
      </c>
      <c r="G123" s="210" t="s">
        <v>139</v>
      </c>
      <c r="H123" s="211">
        <v>11.5</v>
      </c>
      <c r="I123" s="212"/>
      <c r="J123" s="212"/>
      <c r="K123" s="213">
        <f>ROUND(P123*H123,2)</f>
        <v>0</v>
      </c>
      <c r="L123" s="214"/>
      <c r="M123" s="37"/>
      <c r="N123" s="215" t="s">
        <v>1</v>
      </c>
      <c r="O123" s="216" t="s">
        <v>40</v>
      </c>
      <c r="P123" s="217">
        <f>I123+J123</f>
        <v>0</v>
      </c>
      <c r="Q123" s="217">
        <f>ROUND(I123*H123,2)</f>
        <v>0</v>
      </c>
      <c r="R123" s="217">
        <f>ROUND(J123*H123,2)</f>
        <v>0</v>
      </c>
      <c r="S123" s="68"/>
      <c r="T123" s="218">
        <f>S123*H123</f>
        <v>0</v>
      </c>
      <c r="U123" s="218">
        <v>0</v>
      </c>
      <c r="V123" s="218">
        <f>U123*H123</f>
        <v>0</v>
      </c>
      <c r="W123" s="218">
        <v>0</v>
      </c>
      <c r="X123" s="219">
        <f>W123*H123</f>
        <v>0</v>
      </c>
      <c r="Y123" s="32"/>
      <c r="Z123" s="32"/>
      <c r="AA123" s="32"/>
      <c r="AB123" s="32"/>
      <c r="AC123" s="32"/>
      <c r="AD123" s="32"/>
      <c r="AE123" s="32"/>
      <c r="AR123" s="220" t="s">
        <v>135</v>
      </c>
      <c r="AT123" s="220" t="s">
        <v>131</v>
      </c>
      <c r="AU123" s="220" t="s">
        <v>87</v>
      </c>
      <c r="AY123" s="16" t="s">
        <v>129</v>
      </c>
      <c r="BE123" s="221">
        <f>IF(O123="základní",K123,0)</f>
        <v>0</v>
      </c>
      <c r="BF123" s="221">
        <f>IF(O123="snížená",K123,0)</f>
        <v>0</v>
      </c>
      <c r="BG123" s="221">
        <f>IF(O123="zákl. přenesená",K123,0)</f>
        <v>0</v>
      </c>
      <c r="BH123" s="221">
        <f>IF(O123="sníž. přenesená",K123,0)</f>
        <v>0</v>
      </c>
      <c r="BI123" s="221">
        <f>IF(O123="nulová",K123,0)</f>
        <v>0</v>
      </c>
      <c r="BJ123" s="16" t="s">
        <v>85</v>
      </c>
      <c r="BK123" s="221">
        <f>ROUND(P123*H123,2)</f>
        <v>0</v>
      </c>
      <c r="BL123" s="16" t="s">
        <v>135</v>
      </c>
      <c r="BM123" s="220" t="s">
        <v>463</v>
      </c>
    </row>
    <row r="124" spans="1:65" s="13" customFormat="1" ht="11.25">
      <c r="B124" s="222"/>
      <c r="C124" s="223"/>
      <c r="D124" s="224" t="s">
        <v>141</v>
      </c>
      <c r="E124" s="225" t="s">
        <v>1</v>
      </c>
      <c r="F124" s="226" t="s">
        <v>464</v>
      </c>
      <c r="G124" s="223"/>
      <c r="H124" s="227">
        <v>11.5</v>
      </c>
      <c r="I124" s="228"/>
      <c r="J124" s="228"/>
      <c r="K124" s="223"/>
      <c r="L124" s="223"/>
      <c r="M124" s="229"/>
      <c r="N124" s="230"/>
      <c r="O124" s="231"/>
      <c r="P124" s="231"/>
      <c r="Q124" s="231"/>
      <c r="R124" s="231"/>
      <c r="S124" s="231"/>
      <c r="T124" s="231"/>
      <c r="U124" s="231"/>
      <c r="V124" s="231"/>
      <c r="W124" s="231"/>
      <c r="X124" s="232"/>
      <c r="AT124" s="233" t="s">
        <v>141</v>
      </c>
      <c r="AU124" s="233" t="s">
        <v>87</v>
      </c>
      <c r="AV124" s="13" t="s">
        <v>87</v>
      </c>
      <c r="AW124" s="13" t="s">
        <v>5</v>
      </c>
      <c r="AX124" s="13" t="s">
        <v>85</v>
      </c>
      <c r="AY124" s="233" t="s">
        <v>129</v>
      </c>
    </row>
    <row r="125" spans="1:65" s="2" customFormat="1" ht="33" customHeight="1">
      <c r="A125" s="32"/>
      <c r="B125" s="33"/>
      <c r="C125" s="207" t="s">
        <v>87</v>
      </c>
      <c r="D125" s="207" t="s">
        <v>131</v>
      </c>
      <c r="E125" s="208" t="s">
        <v>147</v>
      </c>
      <c r="F125" s="209" t="s">
        <v>148</v>
      </c>
      <c r="G125" s="210" t="s">
        <v>149</v>
      </c>
      <c r="H125" s="211">
        <v>20.7</v>
      </c>
      <c r="I125" s="212"/>
      <c r="J125" s="212"/>
      <c r="K125" s="213">
        <f>ROUND(P125*H125,2)</f>
        <v>0</v>
      </c>
      <c r="L125" s="214"/>
      <c r="M125" s="37"/>
      <c r="N125" s="215" t="s">
        <v>1</v>
      </c>
      <c r="O125" s="216" t="s">
        <v>40</v>
      </c>
      <c r="P125" s="217">
        <f>I125+J125</f>
        <v>0</v>
      </c>
      <c r="Q125" s="217">
        <f>ROUND(I125*H125,2)</f>
        <v>0</v>
      </c>
      <c r="R125" s="217">
        <f>ROUND(J125*H125,2)</f>
        <v>0</v>
      </c>
      <c r="S125" s="68"/>
      <c r="T125" s="218">
        <f>S125*H125</f>
        <v>0</v>
      </c>
      <c r="U125" s="218">
        <v>0</v>
      </c>
      <c r="V125" s="218">
        <f>U125*H125</f>
        <v>0</v>
      </c>
      <c r="W125" s="218">
        <v>0</v>
      </c>
      <c r="X125" s="219">
        <f>W125*H125</f>
        <v>0</v>
      </c>
      <c r="Y125" s="32"/>
      <c r="Z125" s="32"/>
      <c r="AA125" s="32"/>
      <c r="AB125" s="32"/>
      <c r="AC125" s="32"/>
      <c r="AD125" s="32"/>
      <c r="AE125" s="32"/>
      <c r="AR125" s="220" t="s">
        <v>135</v>
      </c>
      <c r="AT125" s="220" t="s">
        <v>131</v>
      </c>
      <c r="AU125" s="220" t="s">
        <v>87</v>
      </c>
      <c r="AY125" s="16" t="s">
        <v>129</v>
      </c>
      <c r="BE125" s="221">
        <f>IF(O125="základní",K125,0)</f>
        <v>0</v>
      </c>
      <c r="BF125" s="221">
        <f>IF(O125="snížená",K125,0)</f>
        <v>0</v>
      </c>
      <c r="BG125" s="221">
        <f>IF(O125="zákl. přenesená",K125,0)</f>
        <v>0</v>
      </c>
      <c r="BH125" s="221">
        <f>IF(O125="sníž. přenesená",K125,0)</f>
        <v>0</v>
      </c>
      <c r="BI125" s="221">
        <f>IF(O125="nulová",K125,0)</f>
        <v>0</v>
      </c>
      <c r="BJ125" s="16" t="s">
        <v>85</v>
      </c>
      <c r="BK125" s="221">
        <f>ROUND(P125*H125,2)</f>
        <v>0</v>
      </c>
      <c r="BL125" s="16" t="s">
        <v>135</v>
      </c>
      <c r="BM125" s="220" t="s">
        <v>465</v>
      </c>
    </row>
    <row r="126" spans="1:65" s="13" customFormat="1" ht="11.25">
      <c r="B126" s="222"/>
      <c r="C126" s="223"/>
      <c r="D126" s="224" t="s">
        <v>141</v>
      </c>
      <c r="E126" s="225" t="s">
        <v>1</v>
      </c>
      <c r="F126" s="226" t="s">
        <v>464</v>
      </c>
      <c r="G126" s="223"/>
      <c r="H126" s="227">
        <v>11.5</v>
      </c>
      <c r="I126" s="228"/>
      <c r="J126" s="228"/>
      <c r="K126" s="223"/>
      <c r="L126" s="223"/>
      <c r="M126" s="229"/>
      <c r="N126" s="230"/>
      <c r="O126" s="231"/>
      <c r="P126" s="231"/>
      <c r="Q126" s="231"/>
      <c r="R126" s="231"/>
      <c r="S126" s="231"/>
      <c r="T126" s="231"/>
      <c r="U126" s="231"/>
      <c r="V126" s="231"/>
      <c r="W126" s="231"/>
      <c r="X126" s="232"/>
      <c r="AT126" s="233" t="s">
        <v>141</v>
      </c>
      <c r="AU126" s="233" t="s">
        <v>87</v>
      </c>
      <c r="AV126" s="13" t="s">
        <v>87</v>
      </c>
      <c r="AW126" s="13" t="s">
        <v>5</v>
      </c>
      <c r="AX126" s="13" t="s">
        <v>85</v>
      </c>
      <c r="AY126" s="233" t="s">
        <v>129</v>
      </c>
    </row>
    <row r="127" spans="1:65" s="13" customFormat="1" ht="11.25">
      <c r="B127" s="222"/>
      <c r="C127" s="223"/>
      <c r="D127" s="224" t="s">
        <v>141</v>
      </c>
      <c r="E127" s="223"/>
      <c r="F127" s="226" t="s">
        <v>466</v>
      </c>
      <c r="G127" s="223"/>
      <c r="H127" s="227">
        <v>20.7</v>
      </c>
      <c r="I127" s="228"/>
      <c r="J127" s="228"/>
      <c r="K127" s="223"/>
      <c r="L127" s="223"/>
      <c r="M127" s="229"/>
      <c r="N127" s="230"/>
      <c r="O127" s="231"/>
      <c r="P127" s="231"/>
      <c r="Q127" s="231"/>
      <c r="R127" s="231"/>
      <c r="S127" s="231"/>
      <c r="T127" s="231"/>
      <c r="U127" s="231"/>
      <c r="V127" s="231"/>
      <c r="W127" s="231"/>
      <c r="X127" s="232"/>
      <c r="AT127" s="233" t="s">
        <v>141</v>
      </c>
      <c r="AU127" s="233" t="s">
        <v>87</v>
      </c>
      <c r="AV127" s="13" t="s">
        <v>87</v>
      </c>
      <c r="AW127" s="13" t="s">
        <v>4</v>
      </c>
      <c r="AX127" s="13" t="s">
        <v>85</v>
      </c>
      <c r="AY127" s="233" t="s">
        <v>129</v>
      </c>
    </row>
    <row r="128" spans="1:65" s="2" customFormat="1" ht="33" customHeight="1">
      <c r="A128" s="32"/>
      <c r="B128" s="33"/>
      <c r="C128" s="207" t="s">
        <v>143</v>
      </c>
      <c r="D128" s="207" t="s">
        <v>131</v>
      </c>
      <c r="E128" s="208" t="s">
        <v>467</v>
      </c>
      <c r="F128" s="209" t="s">
        <v>468</v>
      </c>
      <c r="G128" s="210" t="s">
        <v>176</v>
      </c>
      <c r="H128" s="211">
        <v>23</v>
      </c>
      <c r="I128" s="212"/>
      <c r="J128" s="212"/>
      <c r="K128" s="213">
        <f>ROUND(P128*H128,2)</f>
        <v>0</v>
      </c>
      <c r="L128" s="214"/>
      <c r="M128" s="37"/>
      <c r="N128" s="215" t="s">
        <v>1</v>
      </c>
      <c r="O128" s="216" t="s">
        <v>40</v>
      </c>
      <c r="P128" s="217">
        <f>I128+J128</f>
        <v>0</v>
      </c>
      <c r="Q128" s="217">
        <f>ROUND(I128*H128,2)</f>
        <v>0</v>
      </c>
      <c r="R128" s="217">
        <f>ROUND(J128*H128,2)</f>
        <v>0</v>
      </c>
      <c r="S128" s="68"/>
      <c r="T128" s="218">
        <f>S128*H128</f>
        <v>0</v>
      </c>
      <c r="U128" s="218">
        <v>0</v>
      </c>
      <c r="V128" s="218">
        <f>U128*H128</f>
        <v>0</v>
      </c>
      <c r="W128" s="218">
        <v>0</v>
      </c>
      <c r="X128" s="219">
        <f>W128*H128</f>
        <v>0</v>
      </c>
      <c r="Y128" s="32"/>
      <c r="Z128" s="32"/>
      <c r="AA128" s="32"/>
      <c r="AB128" s="32"/>
      <c r="AC128" s="32"/>
      <c r="AD128" s="32"/>
      <c r="AE128" s="32"/>
      <c r="AR128" s="220" t="s">
        <v>135</v>
      </c>
      <c r="AT128" s="220" t="s">
        <v>131</v>
      </c>
      <c r="AU128" s="220" t="s">
        <v>87</v>
      </c>
      <c r="AY128" s="16" t="s">
        <v>129</v>
      </c>
      <c r="BE128" s="221">
        <f>IF(O128="základní",K128,0)</f>
        <v>0</v>
      </c>
      <c r="BF128" s="221">
        <f>IF(O128="snížená",K128,0)</f>
        <v>0</v>
      </c>
      <c r="BG128" s="221">
        <f>IF(O128="zákl. přenesená",K128,0)</f>
        <v>0</v>
      </c>
      <c r="BH128" s="221">
        <f>IF(O128="sníž. přenesená",K128,0)</f>
        <v>0</v>
      </c>
      <c r="BI128" s="221">
        <f>IF(O128="nulová",K128,0)</f>
        <v>0</v>
      </c>
      <c r="BJ128" s="16" t="s">
        <v>85</v>
      </c>
      <c r="BK128" s="221">
        <f>ROUND(P128*H128,2)</f>
        <v>0</v>
      </c>
      <c r="BL128" s="16" t="s">
        <v>135</v>
      </c>
      <c r="BM128" s="220" t="s">
        <v>469</v>
      </c>
    </row>
    <row r="129" spans="1:65" s="2" customFormat="1" ht="16.5" customHeight="1">
      <c r="A129" s="32"/>
      <c r="B129" s="33"/>
      <c r="C129" s="234" t="s">
        <v>135</v>
      </c>
      <c r="D129" s="234" t="s">
        <v>158</v>
      </c>
      <c r="E129" s="235" t="s">
        <v>169</v>
      </c>
      <c r="F129" s="236" t="s">
        <v>170</v>
      </c>
      <c r="G129" s="237" t="s">
        <v>139</v>
      </c>
      <c r="H129" s="238">
        <v>11.5</v>
      </c>
      <c r="I129" s="239"/>
      <c r="J129" s="240"/>
      <c r="K129" s="241">
        <f>ROUND(P129*H129,2)</f>
        <v>0</v>
      </c>
      <c r="L129" s="242"/>
      <c r="M129" s="243"/>
      <c r="N129" s="244" t="s">
        <v>1</v>
      </c>
      <c r="O129" s="216" t="s">
        <v>40</v>
      </c>
      <c r="P129" s="217">
        <f>I129+J129</f>
        <v>0</v>
      </c>
      <c r="Q129" s="217">
        <f>ROUND(I129*H129,2)</f>
        <v>0</v>
      </c>
      <c r="R129" s="217">
        <f>ROUND(J129*H129,2)</f>
        <v>0</v>
      </c>
      <c r="S129" s="68"/>
      <c r="T129" s="218">
        <f>S129*H129</f>
        <v>0</v>
      </c>
      <c r="U129" s="218">
        <v>0.22</v>
      </c>
      <c r="V129" s="218">
        <f>U129*H129</f>
        <v>2.5299999999999998</v>
      </c>
      <c r="W129" s="218">
        <v>0</v>
      </c>
      <c r="X129" s="219">
        <f>W129*H129</f>
        <v>0</v>
      </c>
      <c r="Y129" s="32"/>
      <c r="Z129" s="32"/>
      <c r="AA129" s="32"/>
      <c r="AB129" s="32"/>
      <c r="AC129" s="32"/>
      <c r="AD129" s="32"/>
      <c r="AE129" s="32"/>
      <c r="AR129" s="220" t="s">
        <v>161</v>
      </c>
      <c r="AT129" s="220" t="s">
        <v>158</v>
      </c>
      <c r="AU129" s="220" t="s">
        <v>87</v>
      </c>
      <c r="AY129" s="16" t="s">
        <v>129</v>
      </c>
      <c r="BE129" s="221">
        <f>IF(O129="základní",K129,0)</f>
        <v>0</v>
      </c>
      <c r="BF129" s="221">
        <f>IF(O129="snížená",K129,0)</f>
        <v>0</v>
      </c>
      <c r="BG129" s="221">
        <f>IF(O129="zákl. přenesená",K129,0)</f>
        <v>0</v>
      </c>
      <c r="BH129" s="221">
        <f>IF(O129="sníž. přenesená",K129,0)</f>
        <v>0</v>
      </c>
      <c r="BI129" s="221">
        <f>IF(O129="nulová",K129,0)</f>
        <v>0</v>
      </c>
      <c r="BJ129" s="16" t="s">
        <v>85</v>
      </c>
      <c r="BK129" s="221">
        <f>ROUND(P129*H129,2)</f>
        <v>0</v>
      </c>
      <c r="BL129" s="16" t="s">
        <v>135</v>
      </c>
      <c r="BM129" s="220" t="s">
        <v>470</v>
      </c>
    </row>
    <row r="130" spans="1:65" s="13" customFormat="1" ht="11.25">
      <c r="B130" s="222"/>
      <c r="C130" s="223"/>
      <c r="D130" s="224" t="s">
        <v>141</v>
      </c>
      <c r="E130" s="223"/>
      <c r="F130" s="226" t="s">
        <v>471</v>
      </c>
      <c r="G130" s="223"/>
      <c r="H130" s="227">
        <v>11.5</v>
      </c>
      <c r="I130" s="228"/>
      <c r="J130" s="228"/>
      <c r="K130" s="223"/>
      <c r="L130" s="223"/>
      <c r="M130" s="229"/>
      <c r="N130" s="230"/>
      <c r="O130" s="231"/>
      <c r="P130" s="231"/>
      <c r="Q130" s="231"/>
      <c r="R130" s="231"/>
      <c r="S130" s="231"/>
      <c r="T130" s="231"/>
      <c r="U130" s="231"/>
      <c r="V130" s="231"/>
      <c r="W130" s="231"/>
      <c r="X130" s="232"/>
      <c r="AT130" s="233" t="s">
        <v>141</v>
      </c>
      <c r="AU130" s="233" t="s">
        <v>87</v>
      </c>
      <c r="AV130" s="13" t="s">
        <v>87</v>
      </c>
      <c r="AW130" s="13" t="s">
        <v>4</v>
      </c>
      <c r="AX130" s="13" t="s">
        <v>85</v>
      </c>
      <c r="AY130" s="233" t="s">
        <v>129</v>
      </c>
    </row>
    <row r="131" spans="1:65" s="2" customFormat="1" ht="33" customHeight="1">
      <c r="A131" s="32"/>
      <c r="B131" s="33"/>
      <c r="C131" s="207" t="s">
        <v>152</v>
      </c>
      <c r="D131" s="207" t="s">
        <v>131</v>
      </c>
      <c r="E131" s="208" t="s">
        <v>472</v>
      </c>
      <c r="F131" s="209" t="s">
        <v>473</v>
      </c>
      <c r="G131" s="210" t="s">
        <v>176</v>
      </c>
      <c r="H131" s="211">
        <v>23</v>
      </c>
      <c r="I131" s="212"/>
      <c r="J131" s="212"/>
      <c r="K131" s="213">
        <f>ROUND(P131*H131,2)</f>
        <v>0</v>
      </c>
      <c r="L131" s="214"/>
      <c r="M131" s="37"/>
      <c r="N131" s="215" t="s">
        <v>1</v>
      </c>
      <c r="O131" s="216" t="s">
        <v>40</v>
      </c>
      <c r="P131" s="217">
        <f>I131+J131</f>
        <v>0</v>
      </c>
      <c r="Q131" s="217">
        <f>ROUND(I131*H131,2)</f>
        <v>0</v>
      </c>
      <c r="R131" s="217">
        <f>ROUND(J131*H131,2)</f>
        <v>0</v>
      </c>
      <c r="S131" s="68"/>
      <c r="T131" s="218">
        <f>S131*H131</f>
        <v>0</v>
      </c>
      <c r="U131" s="218">
        <v>0</v>
      </c>
      <c r="V131" s="218">
        <f>U131*H131</f>
        <v>0</v>
      </c>
      <c r="W131" s="218">
        <v>0</v>
      </c>
      <c r="X131" s="219">
        <f>W131*H131</f>
        <v>0</v>
      </c>
      <c r="Y131" s="32"/>
      <c r="Z131" s="32"/>
      <c r="AA131" s="32"/>
      <c r="AB131" s="32"/>
      <c r="AC131" s="32"/>
      <c r="AD131" s="32"/>
      <c r="AE131" s="32"/>
      <c r="AR131" s="220" t="s">
        <v>135</v>
      </c>
      <c r="AT131" s="220" t="s">
        <v>131</v>
      </c>
      <c r="AU131" s="220" t="s">
        <v>87</v>
      </c>
      <c r="AY131" s="16" t="s">
        <v>129</v>
      </c>
      <c r="BE131" s="221">
        <f>IF(O131="základní",K131,0)</f>
        <v>0</v>
      </c>
      <c r="BF131" s="221">
        <f>IF(O131="snížená",K131,0)</f>
        <v>0</v>
      </c>
      <c r="BG131" s="221">
        <f>IF(O131="zákl. přenesená",K131,0)</f>
        <v>0</v>
      </c>
      <c r="BH131" s="221">
        <f>IF(O131="sníž. přenesená",K131,0)</f>
        <v>0</v>
      </c>
      <c r="BI131" s="221">
        <f>IF(O131="nulová",K131,0)</f>
        <v>0</v>
      </c>
      <c r="BJ131" s="16" t="s">
        <v>85</v>
      </c>
      <c r="BK131" s="221">
        <f>ROUND(P131*H131,2)</f>
        <v>0</v>
      </c>
      <c r="BL131" s="16" t="s">
        <v>135</v>
      </c>
      <c r="BM131" s="220" t="s">
        <v>474</v>
      </c>
    </row>
    <row r="132" spans="1:65" s="2" customFormat="1" ht="21.75" customHeight="1">
      <c r="A132" s="32"/>
      <c r="B132" s="33"/>
      <c r="C132" s="207" t="s">
        <v>157</v>
      </c>
      <c r="D132" s="207" t="s">
        <v>131</v>
      </c>
      <c r="E132" s="208" t="s">
        <v>475</v>
      </c>
      <c r="F132" s="209" t="s">
        <v>476</v>
      </c>
      <c r="G132" s="210" t="s">
        <v>176</v>
      </c>
      <c r="H132" s="211">
        <v>6</v>
      </c>
      <c r="I132" s="212"/>
      <c r="J132" s="212"/>
      <c r="K132" s="213">
        <f>ROUND(P132*H132,2)</f>
        <v>0</v>
      </c>
      <c r="L132" s="214"/>
      <c r="M132" s="37"/>
      <c r="N132" s="215" t="s">
        <v>1</v>
      </c>
      <c r="O132" s="216" t="s">
        <v>40</v>
      </c>
      <c r="P132" s="217">
        <f>I132+J132</f>
        <v>0</v>
      </c>
      <c r="Q132" s="217">
        <f>ROUND(I132*H132,2)</f>
        <v>0</v>
      </c>
      <c r="R132" s="217">
        <f>ROUND(J132*H132,2)</f>
        <v>0</v>
      </c>
      <c r="S132" s="68"/>
      <c r="T132" s="218">
        <f>S132*H132</f>
        <v>0</v>
      </c>
      <c r="U132" s="218">
        <v>5.0000000000000002E-5</v>
      </c>
      <c r="V132" s="218">
        <f>U132*H132</f>
        <v>3.0000000000000003E-4</v>
      </c>
      <c r="W132" s="218">
        <v>0</v>
      </c>
      <c r="X132" s="219">
        <f>W132*H132</f>
        <v>0</v>
      </c>
      <c r="Y132" s="32"/>
      <c r="Z132" s="32"/>
      <c r="AA132" s="32"/>
      <c r="AB132" s="32"/>
      <c r="AC132" s="32"/>
      <c r="AD132" s="32"/>
      <c r="AE132" s="32"/>
      <c r="AR132" s="220" t="s">
        <v>135</v>
      </c>
      <c r="AT132" s="220" t="s">
        <v>131</v>
      </c>
      <c r="AU132" s="220" t="s">
        <v>87</v>
      </c>
      <c r="AY132" s="16" t="s">
        <v>129</v>
      </c>
      <c r="BE132" s="221">
        <f>IF(O132="základní",K132,0)</f>
        <v>0</v>
      </c>
      <c r="BF132" s="221">
        <f>IF(O132="snížená",K132,0)</f>
        <v>0</v>
      </c>
      <c r="BG132" s="221">
        <f>IF(O132="zákl. přenesená",K132,0)</f>
        <v>0</v>
      </c>
      <c r="BH132" s="221">
        <f>IF(O132="sníž. přenesená",K132,0)</f>
        <v>0</v>
      </c>
      <c r="BI132" s="221">
        <f>IF(O132="nulová",K132,0)</f>
        <v>0</v>
      </c>
      <c r="BJ132" s="16" t="s">
        <v>85</v>
      </c>
      <c r="BK132" s="221">
        <f>ROUND(P132*H132,2)</f>
        <v>0</v>
      </c>
      <c r="BL132" s="16" t="s">
        <v>135</v>
      </c>
      <c r="BM132" s="220" t="s">
        <v>477</v>
      </c>
    </row>
    <row r="133" spans="1:65" s="2" customFormat="1" ht="19.5">
      <c r="A133" s="32"/>
      <c r="B133" s="33"/>
      <c r="C133" s="34"/>
      <c r="D133" s="224" t="s">
        <v>213</v>
      </c>
      <c r="E133" s="34"/>
      <c r="F133" s="256" t="s">
        <v>478</v>
      </c>
      <c r="G133" s="34"/>
      <c r="H133" s="34"/>
      <c r="I133" s="113"/>
      <c r="J133" s="113"/>
      <c r="K133" s="34"/>
      <c r="L133" s="34"/>
      <c r="M133" s="37"/>
      <c r="N133" s="257"/>
      <c r="O133" s="258"/>
      <c r="P133" s="68"/>
      <c r="Q133" s="68"/>
      <c r="R133" s="68"/>
      <c r="S133" s="68"/>
      <c r="T133" s="68"/>
      <c r="U133" s="68"/>
      <c r="V133" s="68"/>
      <c r="W133" s="68"/>
      <c r="X133" s="69"/>
      <c r="Y133" s="32"/>
      <c r="Z133" s="32"/>
      <c r="AA133" s="32"/>
      <c r="AB133" s="32"/>
      <c r="AC133" s="32"/>
      <c r="AD133" s="32"/>
      <c r="AE133" s="32"/>
      <c r="AT133" s="16" t="s">
        <v>213</v>
      </c>
      <c r="AU133" s="16" t="s">
        <v>87</v>
      </c>
    </row>
    <row r="134" spans="1:65" s="2" customFormat="1" ht="16.5" customHeight="1">
      <c r="A134" s="32"/>
      <c r="B134" s="33"/>
      <c r="C134" s="234" t="s">
        <v>164</v>
      </c>
      <c r="D134" s="234" t="s">
        <v>158</v>
      </c>
      <c r="E134" s="235" t="s">
        <v>479</v>
      </c>
      <c r="F134" s="236" t="s">
        <v>480</v>
      </c>
      <c r="G134" s="237" t="s">
        <v>176</v>
      </c>
      <c r="H134" s="238">
        <v>6</v>
      </c>
      <c r="I134" s="239"/>
      <c r="J134" s="240"/>
      <c r="K134" s="241">
        <f>ROUND(P134*H134,2)</f>
        <v>0</v>
      </c>
      <c r="L134" s="242"/>
      <c r="M134" s="243"/>
      <c r="N134" s="244" t="s">
        <v>1</v>
      </c>
      <c r="O134" s="216" t="s">
        <v>40</v>
      </c>
      <c r="P134" s="217">
        <f>I134+J134</f>
        <v>0</v>
      </c>
      <c r="Q134" s="217">
        <f>ROUND(I134*H134,2)</f>
        <v>0</v>
      </c>
      <c r="R134" s="217">
        <f>ROUND(J134*H134,2)</f>
        <v>0</v>
      </c>
      <c r="S134" s="68"/>
      <c r="T134" s="218">
        <f>S134*H134</f>
        <v>0</v>
      </c>
      <c r="U134" s="218">
        <v>4.7200000000000002E-3</v>
      </c>
      <c r="V134" s="218">
        <f>U134*H134</f>
        <v>2.8320000000000001E-2</v>
      </c>
      <c r="W134" s="218">
        <v>0</v>
      </c>
      <c r="X134" s="219">
        <f>W134*H134</f>
        <v>0</v>
      </c>
      <c r="Y134" s="32"/>
      <c r="Z134" s="32"/>
      <c r="AA134" s="32"/>
      <c r="AB134" s="32"/>
      <c r="AC134" s="32"/>
      <c r="AD134" s="32"/>
      <c r="AE134" s="32"/>
      <c r="AR134" s="220" t="s">
        <v>161</v>
      </c>
      <c r="AT134" s="220" t="s">
        <v>158</v>
      </c>
      <c r="AU134" s="220" t="s">
        <v>87</v>
      </c>
      <c r="AY134" s="16" t="s">
        <v>129</v>
      </c>
      <c r="BE134" s="221">
        <f>IF(O134="základní",K134,0)</f>
        <v>0</v>
      </c>
      <c r="BF134" s="221">
        <f>IF(O134="snížená",K134,0)</f>
        <v>0</v>
      </c>
      <c r="BG134" s="221">
        <f>IF(O134="zákl. přenesená",K134,0)</f>
        <v>0</v>
      </c>
      <c r="BH134" s="221">
        <f>IF(O134="sníž. přenesená",K134,0)</f>
        <v>0</v>
      </c>
      <c r="BI134" s="221">
        <f>IF(O134="nulová",K134,0)</f>
        <v>0</v>
      </c>
      <c r="BJ134" s="16" t="s">
        <v>85</v>
      </c>
      <c r="BK134" s="221">
        <f>ROUND(P134*H134,2)</f>
        <v>0</v>
      </c>
      <c r="BL134" s="16" t="s">
        <v>135</v>
      </c>
      <c r="BM134" s="220" t="s">
        <v>481</v>
      </c>
    </row>
    <row r="135" spans="1:65" s="2" customFormat="1" ht="16.5" customHeight="1">
      <c r="A135" s="32"/>
      <c r="B135" s="33"/>
      <c r="C135" s="207" t="s">
        <v>161</v>
      </c>
      <c r="D135" s="207" t="s">
        <v>131</v>
      </c>
      <c r="E135" s="208" t="s">
        <v>482</v>
      </c>
      <c r="F135" s="209" t="s">
        <v>483</v>
      </c>
      <c r="G135" s="210" t="s">
        <v>176</v>
      </c>
      <c r="H135" s="211">
        <v>17</v>
      </c>
      <c r="I135" s="212"/>
      <c r="J135" s="212"/>
      <c r="K135" s="213">
        <f>ROUND(P135*H135,2)</f>
        <v>0</v>
      </c>
      <c r="L135" s="214"/>
      <c r="M135" s="37"/>
      <c r="N135" s="215" t="s">
        <v>1</v>
      </c>
      <c r="O135" s="216" t="s">
        <v>40</v>
      </c>
      <c r="P135" s="217">
        <f>I135+J135</f>
        <v>0</v>
      </c>
      <c r="Q135" s="217">
        <f>ROUND(I135*H135,2)</f>
        <v>0</v>
      </c>
      <c r="R135" s="217">
        <f>ROUND(J135*H135,2)</f>
        <v>0</v>
      </c>
      <c r="S135" s="68"/>
      <c r="T135" s="218">
        <f>S135*H135</f>
        <v>0</v>
      </c>
      <c r="U135" s="218">
        <v>6.0000000000000002E-5</v>
      </c>
      <c r="V135" s="218">
        <f>U135*H135</f>
        <v>1.0200000000000001E-3</v>
      </c>
      <c r="W135" s="218">
        <v>0</v>
      </c>
      <c r="X135" s="219">
        <f>W135*H135</f>
        <v>0</v>
      </c>
      <c r="Y135" s="32"/>
      <c r="Z135" s="32"/>
      <c r="AA135" s="32"/>
      <c r="AB135" s="32"/>
      <c r="AC135" s="32"/>
      <c r="AD135" s="32"/>
      <c r="AE135" s="32"/>
      <c r="AR135" s="220" t="s">
        <v>135</v>
      </c>
      <c r="AT135" s="220" t="s">
        <v>131</v>
      </c>
      <c r="AU135" s="220" t="s">
        <v>87</v>
      </c>
      <c r="AY135" s="16" t="s">
        <v>129</v>
      </c>
      <c r="BE135" s="221">
        <f>IF(O135="základní",K135,0)</f>
        <v>0</v>
      </c>
      <c r="BF135" s="221">
        <f>IF(O135="snížená",K135,0)</f>
        <v>0</v>
      </c>
      <c r="BG135" s="221">
        <f>IF(O135="zákl. přenesená",K135,0)</f>
        <v>0</v>
      </c>
      <c r="BH135" s="221">
        <f>IF(O135="sníž. přenesená",K135,0)</f>
        <v>0</v>
      </c>
      <c r="BI135" s="221">
        <f>IF(O135="nulová",K135,0)</f>
        <v>0</v>
      </c>
      <c r="BJ135" s="16" t="s">
        <v>85</v>
      </c>
      <c r="BK135" s="221">
        <f>ROUND(P135*H135,2)</f>
        <v>0</v>
      </c>
      <c r="BL135" s="16" t="s">
        <v>135</v>
      </c>
      <c r="BM135" s="220" t="s">
        <v>484</v>
      </c>
    </row>
    <row r="136" spans="1:65" s="2" customFormat="1" ht="29.25">
      <c r="A136" s="32"/>
      <c r="B136" s="33"/>
      <c r="C136" s="34"/>
      <c r="D136" s="224" t="s">
        <v>213</v>
      </c>
      <c r="E136" s="34"/>
      <c r="F136" s="256" t="s">
        <v>485</v>
      </c>
      <c r="G136" s="34"/>
      <c r="H136" s="34"/>
      <c r="I136" s="113"/>
      <c r="J136" s="113"/>
      <c r="K136" s="34"/>
      <c r="L136" s="34"/>
      <c r="M136" s="37"/>
      <c r="N136" s="257"/>
      <c r="O136" s="258"/>
      <c r="P136" s="68"/>
      <c r="Q136" s="68"/>
      <c r="R136" s="68"/>
      <c r="S136" s="68"/>
      <c r="T136" s="68"/>
      <c r="U136" s="68"/>
      <c r="V136" s="68"/>
      <c r="W136" s="68"/>
      <c r="X136" s="69"/>
      <c r="Y136" s="32"/>
      <c r="Z136" s="32"/>
      <c r="AA136" s="32"/>
      <c r="AB136" s="32"/>
      <c r="AC136" s="32"/>
      <c r="AD136" s="32"/>
      <c r="AE136" s="32"/>
      <c r="AT136" s="16" t="s">
        <v>213</v>
      </c>
      <c r="AU136" s="16" t="s">
        <v>87</v>
      </c>
    </row>
    <row r="137" spans="1:65" s="2" customFormat="1" ht="16.5" customHeight="1">
      <c r="A137" s="32"/>
      <c r="B137" s="33"/>
      <c r="C137" s="234" t="s">
        <v>173</v>
      </c>
      <c r="D137" s="234" t="s">
        <v>158</v>
      </c>
      <c r="E137" s="235" t="s">
        <v>486</v>
      </c>
      <c r="F137" s="236" t="s">
        <v>487</v>
      </c>
      <c r="G137" s="237" t="s">
        <v>176</v>
      </c>
      <c r="H137" s="238">
        <v>17</v>
      </c>
      <c r="I137" s="239"/>
      <c r="J137" s="240"/>
      <c r="K137" s="241">
        <f>ROUND(P137*H137,2)</f>
        <v>0</v>
      </c>
      <c r="L137" s="242"/>
      <c r="M137" s="243"/>
      <c r="N137" s="244" t="s">
        <v>1</v>
      </c>
      <c r="O137" s="216" t="s">
        <v>40</v>
      </c>
      <c r="P137" s="217">
        <f>I137+J137</f>
        <v>0</v>
      </c>
      <c r="Q137" s="217">
        <f>ROUND(I137*H137,2)</f>
        <v>0</v>
      </c>
      <c r="R137" s="217">
        <f>ROUND(J137*H137,2)</f>
        <v>0</v>
      </c>
      <c r="S137" s="68"/>
      <c r="T137" s="218">
        <f>S137*H137</f>
        <v>0</v>
      </c>
      <c r="U137" s="218">
        <v>5.8999999999999999E-3</v>
      </c>
      <c r="V137" s="218">
        <f>U137*H137</f>
        <v>0.1003</v>
      </c>
      <c r="W137" s="218">
        <v>0</v>
      </c>
      <c r="X137" s="219">
        <f>W137*H137</f>
        <v>0</v>
      </c>
      <c r="Y137" s="32"/>
      <c r="Z137" s="32"/>
      <c r="AA137" s="32"/>
      <c r="AB137" s="32"/>
      <c r="AC137" s="32"/>
      <c r="AD137" s="32"/>
      <c r="AE137" s="32"/>
      <c r="AR137" s="220" t="s">
        <v>161</v>
      </c>
      <c r="AT137" s="220" t="s">
        <v>158</v>
      </c>
      <c r="AU137" s="220" t="s">
        <v>87</v>
      </c>
      <c r="AY137" s="16" t="s">
        <v>129</v>
      </c>
      <c r="BE137" s="221">
        <f>IF(O137="základní",K137,0)</f>
        <v>0</v>
      </c>
      <c r="BF137" s="221">
        <f>IF(O137="snížená",K137,0)</f>
        <v>0</v>
      </c>
      <c r="BG137" s="221">
        <f>IF(O137="zákl. přenesená",K137,0)</f>
        <v>0</v>
      </c>
      <c r="BH137" s="221">
        <f>IF(O137="sníž. přenesená",K137,0)</f>
        <v>0</v>
      </c>
      <c r="BI137" s="221">
        <f>IF(O137="nulová",K137,0)</f>
        <v>0</v>
      </c>
      <c r="BJ137" s="16" t="s">
        <v>85</v>
      </c>
      <c r="BK137" s="221">
        <f>ROUND(P137*H137,2)</f>
        <v>0</v>
      </c>
      <c r="BL137" s="16" t="s">
        <v>135</v>
      </c>
      <c r="BM137" s="220" t="s">
        <v>488</v>
      </c>
    </row>
    <row r="138" spans="1:65" s="2" customFormat="1" ht="16.5" customHeight="1">
      <c r="A138" s="32"/>
      <c r="B138" s="33"/>
      <c r="C138" s="234" t="s">
        <v>181</v>
      </c>
      <c r="D138" s="234" t="s">
        <v>158</v>
      </c>
      <c r="E138" s="235" t="s">
        <v>489</v>
      </c>
      <c r="F138" s="236" t="s">
        <v>490</v>
      </c>
      <c r="G138" s="237" t="s">
        <v>176</v>
      </c>
      <c r="H138" s="238">
        <v>51</v>
      </c>
      <c r="I138" s="239"/>
      <c r="J138" s="240"/>
      <c r="K138" s="241">
        <f>ROUND(P138*H138,2)</f>
        <v>0</v>
      </c>
      <c r="L138" s="242"/>
      <c r="M138" s="243"/>
      <c r="N138" s="244" t="s">
        <v>1</v>
      </c>
      <c r="O138" s="216" t="s">
        <v>40</v>
      </c>
      <c r="P138" s="217">
        <f>I138+J138</f>
        <v>0</v>
      </c>
      <c r="Q138" s="217">
        <f>ROUND(I138*H138,2)</f>
        <v>0</v>
      </c>
      <c r="R138" s="217">
        <f>ROUND(J138*H138,2)</f>
        <v>0</v>
      </c>
      <c r="S138" s="68"/>
      <c r="T138" s="218">
        <f>S138*H138</f>
        <v>0</v>
      </c>
      <c r="U138" s="218">
        <v>0</v>
      </c>
      <c r="V138" s="218">
        <f>U138*H138</f>
        <v>0</v>
      </c>
      <c r="W138" s="218">
        <v>0</v>
      </c>
      <c r="X138" s="219">
        <f>W138*H138</f>
        <v>0</v>
      </c>
      <c r="Y138" s="32"/>
      <c r="Z138" s="32"/>
      <c r="AA138" s="32"/>
      <c r="AB138" s="32"/>
      <c r="AC138" s="32"/>
      <c r="AD138" s="32"/>
      <c r="AE138" s="32"/>
      <c r="AR138" s="220" t="s">
        <v>161</v>
      </c>
      <c r="AT138" s="220" t="s">
        <v>158</v>
      </c>
      <c r="AU138" s="220" t="s">
        <v>87</v>
      </c>
      <c r="AY138" s="16" t="s">
        <v>129</v>
      </c>
      <c r="BE138" s="221">
        <f>IF(O138="základní",K138,0)</f>
        <v>0</v>
      </c>
      <c r="BF138" s="221">
        <f>IF(O138="snížená",K138,0)</f>
        <v>0</v>
      </c>
      <c r="BG138" s="221">
        <f>IF(O138="zákl. přenesená",K138,0)</f>
        <v>0</v>
      </c>
      <c r="BH138" s="221">
        <f>IF(O138="sníž. přenesená",K138,0)</f>
        <v>0</v>
      </c>
      <c r="BI138" s="221">
        <f>IF(O138="nulová",K138,0)</f>
        <v>0</v>
      </c>
      <c r="BJ138" s="16" t="s">
        <v>85</v>
      </c>
      <c r="BK138" s="221">
        <f>ROUND(P138*H138,2)</f>
        <v>0</v>
      </c>
      <c r="BL138" s="16" t="s">
        <v>135</v>
      </c>
      <c r="BM138" s="220" t="s">
        <v>491</v>
      </c>
    </row>
    <row r="139" spans="1:65" s="13" customFormat="1" ht="11.25">
      <c r="B139" s="222"/>
      <c r="C139" s="223"/>
      <c r="D139" s="224" t="s">
        <v>141</v>
      </c>
      <c r="E139" s="223"/>
      <c r="F139" s="226" t="s">
        <v>492</v>
      </c>
      <c r="G139" s="223"/>
      <c r="H139" s="227">
        <v>51</v>
      </c>
      <c r="I139" s="228"/>
      <c r="J139" s="228"/>
      <c r="K139" s="223"/>
      <c r="L139" s="223"/>
      <c r="M139" s="229"/>
      <c r="N139" s="230"/>
      <c r="O139" s="231"/>
      <c r="P139" s="231"/>
      <c r="Q139" s="231"/>
      <c r="R139" s="231"/>
      <c r="S139" s="231"/>
      <c r="T139" s="231"/>
      <c r="U139" s="231"/>
      <c r="V139" s="231"/>
      <c r="W139" s="231"/>
      <c r="X139" s="232"/>
      <c r="AT139" s="233" t="s">
        <v>141</v>
      </c>
      <c r="AU139" s="233" t="s">
        <v>87</v>
      </c>
      <c r="AV139" s="13" t="s">
        <v>87</v>
      </c>
      <c r="AW139" s="13" t="s">
        <v>4</v>
      </c>
      <c r="AX139" s="13" t="s">
        <v>85</v>
      </c>
      <c r="AY139" s="233" t="s">
        <v>129</v>
      </c>
    </row>
    <row r="140" spans="1:65" s="2" customFormat="1" ht="16.5" customHeight="1">
      <c r="A140" s="32"/>
      <c r="B140" s="33"/>
      <c r="C140" s="234" t="s">
        <v>185</v>
      </c>
      <c r="D140" s="234" t="s">
        <v>158</v>
      </c>
      <c r="E140" s="235" t="s">
        <v>493</v>
      </c>
      <c r="F140" s="236" t="s">
        <v>494</v>
      </c>
      <c r="G140" s="237" t="s">
        <v>495</v>
      </c>
      <c r="H140" s="238">
        <v>31.5</v>
      </c>
      <c r="I140" s="239"/>
      <c r="J140" s="240"/>
      <c r="K140" s="241">
        <f>ROUND(P140*H140,2)</f>
        <v>0</v>
      </c>
      <c r="L140" s="242"/>
      <c r="M140" s="243"/>
      <c r="N140" s="244" t="s">
        <v>1</v>
      </c>
      <c r="O140" s="216" t="s">
        <v>40</v>
      </c>
      <c r="P140" s="217">
        <f>I140+J140</f>
        <v>0</v>
      </c>
      <c r="Q140" s="217">
        <f>ROUND(I140*H140,2)</f>
        <v>0</v>
      </c>
      <c r="R140" s="217">
        <f>ROUND(J140*H140,2)</f>
        <v>0</v>
      </c>
      <c r="S140" s="68"/>
      <c r="T140" s="218">
        <f>S140*H140</f>
        <v>0</v>
      </c>
      <c r="U140" s="218">
        <v>0</v>
      </c>
      <c r="V140" s="218">
        <f>U140*H140</f>
        <v>0</v>
      </c>
      <c r="W140" s="218">
        <v>0</v>
      </c>
      <c r="X140" s="219">
        <f>W140*H140</f>
        <v>0</v>
      </c>
      <c r="Y140" s="32"/>
      <c r="Z140" s="32"/>
      <c r="AA140" s="32"/>
      <c r="AB140" s="32"/>
      <c r="AC140" s="32"/>
      <c r="AD140" s="32"/>
      <c r="AE140" s="32"/>
      <c r="AR140" s="220" t="s">
        <v>161</v>
      </c>
      <c r="AT140" s="220" t="s">
        <v>158</v>
      </c>
      <c r="AU140" s="220" t="s">
        <v>87</v>
      </c>
      <c r="AY140" s="16" t="s">
        <v>129</v>
      </c>
      <c r="BE140" s="221">
        <f>IF(O140="základní",K140,0)</f>
        <v>0</v>
      </c>
      <c r="BF140" s="221">
        <f>IF(O140="snížená",K140,0)</f>
        <v>0</v>
      </c>
      <c r="BG140" s="221">
        <f>IF(O140="zákl. přenesená",K140,0)</f>
        <v>0</v>
      </c>
      <c r="BH140" s="221">
        <f>IF(O140="sníž. přenesená",K140,0)</f>
        <v>0</v>
      </c>
      <c r="BI140" s="221">
        <f>IF(O140="nulová",K140,0)</f>
        <v>0</v>
      </c>
      <c r="BJ140" s="16" t="s">
        <v>85</v>
      </c>
      <c r="BK140" s="221">
        <f>ROUND(P140*H140,2)</f>
        <v>0</v>
      </c>
      <c r="BL140" s="16" t="s">
        <v>135</v>
      </c>
      <c r="BM140" s="220" t="s">
        <v>496</v>
      </c>
    </row>
    <row r="141" spans="1:65" s="13" customFormat="1" ht="11.25">
      <c r="B141" s="222"/>
      <c r="C141" s="223"/>
      <c r="D141" s="224" t="s">
        <v>141</v>
      </c>
      <c r="E141" s="225" t="s">
        <v>1</v>
      </c>
      <c r="F141" s="226" t="s">
        <v>497</v>
      </c>
      <c r="G141" s="223"/>
      <c r="H141" s="227">
        <v>25.5</v>
      </c>
      <c r="I141" s="228"/>
      <c r="J141" s="228"/>
      <c r="K141" s="223"/>
      <c r="L141" s="223"/>
      <c r="M141" s="229"/>
      <c r="N141" s="230"/>
      <c r="O141" s="231"/>
      <c r="P141" s="231"/>
      <c r="Q141" s="231"/>
      <c r="R141" s="231"/>
      <c r="S141" s="231"/>
      <c r="T141" s="231"/>
      <c r="U141" s="231"/>
      <c r="V141" s="231"/>
      <c r="W141" s="231"/>
      <c r="X141" s="232"/>
      <c r="AT141" s="233" t="s">
        <v>141</v>
      </c>
      <c r="AU141" s="233" t="s">
        <v>87</v>
      </c>
      <c r="AV141" s="13" t="s">
        <v>87</v>
      </c>
      <c r="AW141" s="13" t="s">
        <v>5</v>
      </c>
      <c r="AX141" s="13" t="s">
        <v>77</v>
      </c>
      <c r="AY141" s="233" t="s">
        <v>129</v>
      </c>
    </row>
    <row r="142" spans="1:65" s="13" customFormat="1" ht="11.25">
      <c r="B142" s="222"/>
      <c r="C142" s="223"/>
      <c r="D142" s="224" t="s">
        <v>141</v>
      </c>
      <c r="E142" s="225" t="s">
        <v>1</v>
      </c>
      <c r="F142" s="226" t="s">
        <v>498</v>
      </c>
      <c r="G142" s="223"/>
      <c r="H142" s="227">
        <v>6</v>
      </c>
      <c r="I142" s="228"/>
      <c r="J142" s="228"/>
      <c r="K142" s="223"/>
      <c r="L142" s="223"/>
      <c r="M142" s="229"/>
      <c r="N142" s="230"/>
      <c r="O142" s="231"/>
      <c r="P142" s="231"/>
      <c r="Q142" s="231"/>
      <c r="R142" s="231"/>
      <c r="S142" s="231"/>
      <c r="T142" s="231"/>
      <c r="U142" s="231"/>
      <c r="V142" s="231"/>
      <c r="W142" s="231"/>
      <c r="X142" s="232"/>
      <c r="AT142" s="233" t="s">
        <v>141</v>
      </c>
      <c r="AU142" s="233" t="s">
        <v>87</v>
      </c>
      <c r="AV142" s="13" t="s">
        <v>87</v>
      </c>
      <c r="AW142" s="13" t="s">
        <v>5</v>
      </c>
      <c r="AX142" s="13" t="s">
        <v>77</v>
      </c>
      <c r="AY142" s="233" t="s">
        <v>129</v>
      </c>
    </row>
    <row r="143" spans="1:65" s="14" customFormat="1" ht="11.25">
      <c r="B143" s="245"/>
      <c r="C143" s="246"/>
      <c r="D143" s="224" t="s">
        <v>141</v>
      </c>
      <c r="E143" s="247" t="s">
        <v>1</v>
      </c>
      <c r="F143" s="248" t="s">
        <v>180</v>
      </c>
      <c r="G143" s="246"/>
      <c r="H143" s="249">
        <v>31.5</v>
      </c>
      <c r="I143" s="250"/>
      <c r="J143" s="250"/>
      <c r="K143" s="246"/>
      <c r="L143" s="246"/>
      <c r="M143" s="251"/>
      <c r="N143" s="252"/>
      <c r="O143" s="253"/>
      <c r="P143" s="253"/>
      <c r="Q143" s="253"/>
      <c r="R143" s="253"/>
      <c r="S143" s="253"/>
      <c r="T143" s="253"/>
      <c r="U143" s="253"/>
      <c r="V143" s="253"/>
      <c r="W143" s="253"/>
      <c r="X143" s="254"/>
      <c r="AT143" s="255" t="s">
        <v>141</v>
      </c>
      <c r="AU143" s="255" t="s">
        <v>87</v>
      </c>
      <c r="AV143" s="14" t="s">
        <v>135</v>
      </c>
      <c r="AW143" s="14" t="s">
        <v>5</v>
      </c>
      <c r="AX143" s="14" t="s">
        <v>85</v>
      </c>
      <c r="AY143" s="255" t="s">
        <v>129</v>
      </c>
    </row>
    <row r="144" spans="1:65" s="2" customFormat="1" ht="21.75" customHeight="1">
      <c r="A144" s="32"/>
      <c r="B144" s="33"/>
      <c r="C144" s="207" t="s">
        <v>191</v>
      </c>
      <c r="D144" s="207" t="s">
        <v>131</v>
      </c>
      <c r="E144" s="208" t="s">
        <v>499</v>
      </c>
      <c r="F144" s="209" t="s">
        <v>500</v>
      </c>
      <c r="G144" s="210" t="s">
        <v>176</v>
      </c>
      <c r="H144" s="211">
        <v>23</v>
      </c>
      <c r="I144" s="212"/>
      <c r="J144" s="212"/>
      <c r="K144" s="213">
        <f>ROUND(P144*H144,2)</f>
        <v>0</v>
      </c>
      <c r="L144" s="214"/>
      <c r="M144" s="37"/>
      <c r="N144" s="215" t="s">
        <v>1</v>
      </c>
      <c r="O144" s="216" t="s">
        <v>40</v>
      </c>
      <c r="P144" s="217">
        <f>I144+J144</f>
        <v>0</v>
      </c>
      <c r="Q144" s="217">
        <f>ROUND(I144*H144,2)</f>
        <v>0</v>
      </c>
      <c r="R144" s="217">
        <f>ROUND(J144*H144,2)</f>
        <v>0</v>
      </c>
      <c r="S144" s="68"/>
      <c r="T144" s="218">
        <f>S144*H144</f>
        <v>0</v>
      </c>
      <c r="U144" s="218">
        <v>0</v>
      </c>
      <c r="V144" s="218">
        <f>U144*H144</f>
        <v>0</v>
      </c>
      <c r="W144" s="218">
        <v>0</v>
      </c>
      <c r="X144" s="219">
        <f>W144*H144</f>
        <v>0</v>
      </c>
      <c r="Y144" s="32"/>
      <c r="Z144" s="32"/>
      <c r="AA144" s="32"/>
      <c r="AB144" s="32"/>
      <c r="AC144" s="32"/>
      <c r="AD144" s="32"/>
      <c r="AE144" s="32"/>
      <c r="AR144" s="220" t="s">
        <v>135</v>
      </c>
      <c r="AT144" s="220" t="s">
        <v>131</v>
      </c>
      <c r="AU144" s="220" t="s">
        <v>87</v>
      </c>
      <c r="AY144" s="16" t="s">
        <v>129</v>
      </c>
      <c r="BE144" s="221">
        <f>IF(O144="základní",K144,0)</f>
        <v>0</v>
      </c>
      <c r="BF144" s="221">
        <f>IF(O144="snížená",K144,0)</f>
        <v>0</v>
      </c>
      <c r="BG144" s="221">
        <f>IF(O144="zákl. přenesená",K144,0)</f>
        <v>0</v>
      </c>
      <c r="BH144" s="221">
        <f>IF(O144="sníž. přenesená",K144,0)</f>
        <v>0</v>
      </c>
      <c r="BI144" s="221">
        <f>IF(O144="nulová",K144,0)</f>
        <v>0</v>
      </c>
      <c r="BJ144" s="16" t="s">
        <v>85</v>
      </c>
      <c r="BK144" s="221">
        <f>ROUND(P144*H144,2)</f>
        <v>0</v>
      </c>
      <c r="BL144" s="16" t="s">
        <v>135</v>
      </c>
      <c r="BM144" s="220" t="s">
        <v>501</v>
      </c>
    </row>
    <row r="145" spans="1:65" s="2" customFormat="1" ht="21.75" customHeight="1">
      <c r="A145" s="32"/>
      <c r="B145" s="33"/>
      <c r="C145" s="207" t="s">
        <v>195</v>
      </c>
      <c r="D145" s="207" t="s">
        <v>131</v>
      </c>
      <c r="E145" s="208" t="s">
        <v>502</v>
      </c>
      <c r="F145" s="209" t="s">
        <v>503</v>
      </c>
      <c r="G145" s="210" t="s">
        <v>176</v>
      </c>
      <c r="H145" s="211">
        <v>23</v>
      </c>
      <c r="I145" s="212"/>
      <c r="J145" s="212"/>
      <c r="K145" s="213">
        <f>ROUND(P145*H145,2)</f>
        <v>0</v>
      </c>
      <c r="L145" s="214"/>
      <c r="M145" s="37"/>
      <c r="N145" s="215" t="s">
        <v>1</v>
      </c>
      <c r="O145" s="216" t="s">
        <v>40</v>
      </c>
      <c r="P145" s="217">
        <f>I145+J145</f>
        <v>0</v>
      </c>
      <c r="Q145" s="217">
        <f>ROUND(I145*H145,2)</f>
        <v>0</v>
      </c>
      <c r="R145" s="217">
        <f>ROUND(J145*H145,2)</f>
        <v>0</v>
      </c>
      <c r="S145" s="68"/>
      <c r="T145" s="218">
        <f>S145*H145</f>
        <v>0</v>
      </c>
      <c r="U145" s="218">
        <v>0</v>
      </c>
      <c r="V145" s="218">
        <f>U145*H145</f>
        <v>0</v>
      </c>
      <c r="W145" s="218">
        <v>0</v>
      </c>
      <c r="X145" s="219">
        <f>W145*H145</f>
        <v>0</v>
      </c>
      <c r="Y145" s="32"/>
      <c r="Z145" s="32"/>
      <c r="AA145" s="32"/>
      <c r="AB145" s="32"/>
      <c r="AC145" s="32"/>
      <c r="AD145" s="32"/>
      <c r="AE145" s="32"/>
      <c r="AR145" s="220" t="s">
        <v>135</v>
      </c>
      <c r="AT145" s="220" t="s">
        <v>131</v>
      </c>
      <c r="AU145" s="220" t="s">
        <v>87</v>
      </c>
      <c r="AY145" s="16" t="s">
        <v>129</v>
      </c>
      <c r="BE145" s="221">
        <f>IF(O145="základní",K145,0)</f>
        <v>0</v>
      </c>
      <c r="BF145" s="221">
        <f>IF(O145="snížená",K145,0)</f>
        <v>0</v>
      </c>
      <c r="BG145" s="221">
        <f>IF(O145="zákl. přenesená",K145,0)</f>
        <v>0</v>
      </c>
      <c r="BH145" s="221">
        <f>IF(O145="sníž. přenesená",K145,0)</f>
        <v>0</v>
      </c>
      <c r="BI145" s="221">
        <f>IF(O145="nulová",K145,0)</f>
        <v>0</v>
      </c>
      <c r="BJ145" s="16" t="s">
        <v>85</v>
      </c>
      <c r="BK145" s="221">
        <f>ROUND(P145*H145,2)</f>
        <v>0</v>
      </c>
      <c r="BL145" s="16" t="s">
        <v>135</v>
      </c>
      <c r="BM145" s="220" t="s">
        <v>504</v>
      </c>
    </row>
    <row r="146" spans="1:65" s="2" customFormat="1" ht="33" customHeight="1">
      <c r="A146" s="32"/>
      <c r="B146" s="33"/>
      <c r="C146" s="207" t="s">
        <v>199</v>
      </c>
      <c r="D146" s="207" t="s">
        <v>131</v>
      </c>
      <c r="E146" s="208" t="s">
        <v>505</v>
      </c>
      <c r="F146" s="209" t="s">
        <v>506</v>
      </c>
      <c r="G146" s="210" t="s">
        <v>149</v>
      </c>
      <c r="H146" s="211">
        <v>1E-3</v>
      </c>
      <c r="I146" s="212"/>
      <c r="J146" s="212"/>
      <c r="K146" s="213">
        <f>ROUND(P146*H146,2)</f>
        <v>0</v>
      </c>
      <c r="L146" s="214"/>
      <c r="M146" s="37"/>
      <c r="N146" s="215" t="s">
        <v>1</v>
      </c>
      <c r="O146" s="216" t="s">
        <v>40</v>
      </c>
      <c r="P146" s="217">
        <f>I146+J146</f>
        <v>0</v>
      </c>
      <c r="Q146" s="217">
        <f>ROUND(I146*H146,2)</f>
        <v>0</v>
      </c>
      <c r="R146" s="217">
        <f>ROUND(J146*H146,2)</f>
        <v>0</v>
      </c>
      <c r="S146" s="68"/>
      <c r="T146" s="218">
        <f>S146*H146</f>
        <v>0</v>
      </c>
      <c r="U146" s="218">
        <v>0</v>
      </c>
      <c r="V146" s="218">
        <f>U146*H146</f>
        <v>0</v>
      </c>
      <c r="W146" s="218">
        <v>0</v>
      </c>
      <c r="X146" s="219">
        <f>W146*H146</f>
        <v>0</v>
      </c>
      <c r="Y146" s="32"/>
      <c r="Z146" s="32"/>
      <c r="AA146" s="32"/>
      <c r="AB146" s="32"/>
      <c r="AC146" s="32"/>
      <c r="AD146" s="32"/>
      <c r="AE146" s="32"/>
      <c r="AR146" s="220" t="s">
        <v>135</v>
      </c>
      <c r="AT146" s="220" t="s">
        <v>131</v>
      </c>
      <c r="AU146" s="220" t="s">
        <v>87</v>
      </c>
      <c r="AY146" s="16" t="s">
        <v>129</v>
      </c>
      <c r="BE146" s="221">
        <f>IF(O146="základní",K146,0)</f>
        <v>0</v>
      </c>
      <c r="BF146" s="221">
        <f>IF(O146="snížená",K146,0)</f>
        <v>0</v>
      </c>
      <c r="BG146" s="221">
        <f>IF(O146="zákl. přenesená",K146,0)</f>
        <v>0</v>
      </c>
      <c r="BH146" s="221">
        <f>IF(O146="sníž. přenesená",K146,0)</f>
        <v>0</v>
      </c>
      <c r="BI146" s="221">
        <f>IF(O146="nulová",K146,0)</f>
        <v>0</v>
      </c>
      <c r="BJ146" s="16" t="s">
        <v>85</v>
      </c>
      <c r="BK146" s="221">
        <f>ROUND(P146*H146,2)</f>
        <v>0</v>
      </c>
      <c r="BL146" s="16" t="s">
        <v>135</v>
      </c>
      <c r="BM146" s="220" t="s">
        <v>507</v>
      </c>
    </row>
    <row r="147" spans="1:65" s="13" customFormat="1" ht="11.25">
      <c r="B147" s="222"/>
      <c r="C147" s="223"/>
      <c r="D147" s="224" t="s">
        <v>141</v>
      </c>
      <c r="E147" s="225" t="s">
        <v>1</v>
      </c>
      <c r="F147" s="226" t="s">
        <v>508</v>
      </c>
      <c r="G147" s="223"/>
      <c r="H147" s="227">
        <v>1E-3</v>
      </c>
      <c r="I147" s="228"/>
      <c r="J147" s="228"/>
      <c r="K147" s="223"/>
      <c r="L147" s="223"/>
      <c r="M147" s="229"/>
      <c r="N147" s="230"/>
      <c r="O147" s="231"/>
      <c r="P147" s="231"/>
      <c r="Q147" s="231"/>
      <c r="R147" s="231"/>
      <c r="S147" s="231"/>
      <c r="T147" s="231"/>
      <c r="U147" s="231"/>
      <c r="V147" s="231"/>
      <c r="W147" s="231"/>
      <c r="X147" s="232"/>
      <c r="AT147" s="233" t="s">
        <v>141</v>
      </c>
      <c r="AU147" s="233" t="s">
        <v>87</v>
      </c>
      <c r="AV147" s="13" t="s">
        <v>87</v>
      </c>
      <c r="AW147" s="13" t="s">
        <v>5</v>
      </c>
      <c r="AX147" s="13" t="s">
        <v>85</v>
      </c>
      <c r="AY147" s="233" t="s">
        <v>129</v>
      </c>
    </row>
    <row r="148" spans="1:65" s="2" customFormat="1" ht="16.5" customHeight="1">
      <c r="A148" s="32"/>
      <c r="B148" s="33"/>
      <c r="C148" s="234" t="s">
        <v>9</v>
      </c>
      <c r="D148" s="234" t="s">
        <v>158</v>
      </c>
      <c r="E148" s="235" t="s">
        <v>509</v>
      </c>
      <c r="F148" s="236" t="s">
        <v>510</v>
      </c>
      <c r="G148" s="237" t="s">
        <v>205</v>
      </c>
      <c r="H148" s="238">
        <v>0.69</v>
      </c>
      <c r="I148" s="239"/>
      <c r="J148" s="240"/>
      <c r="K148" s="241">
        <f>ROUND(P148*H148,2)</f>
        <v>0</v>
      </c>
      <c r="L148" s="242"/>
      <c r="M148" s="243"/>
      <c r="N148" s="244" t="s">
        <v>1</v>
      </c>
      <c r="O148" s="216" t="s">
        <v>40</v>
      </c>
      <c r="P148" s="217">
        <f>I148+J148</f>
        <v>0</v>
      </c>
      <c r="Q148" s="217">
        <f>ROUND(I148*H148,2)</f>
        <v>0</v>
      </c>
      <c r="R148" s="217">
        <f>ROUND(J148*H148,2)</f>
        <v>0</v>
      </c>
      <c r="S148" s="68"/>
      <c r="T148" s="218">
        <f>S148*H148</f>
        <v>0</v>
      </c>
      <c r="U148" s="218">
        <v>0</v>
      </c>
      <c r="V148" s="218">
        <f>U148*H148</f>
        <v>0</v>
      </c>
      <c r="W148" s="218">
        <v>0</v>
      </c>
      <c r="X148" s="219">
        <f>W148*H148</f>
        <v>0</v>
      </c>
      <c r="Y148" s="32"/>
      <c r="Z148" s="32"/>
      <c r="AA148" s="32"/>
      <c r="AB148" s="32"/>
      <c r="AC148" s="32"/>
      <c r="AD148" s="32"/>
      <c r="AE148" s="32"/>
      <c r="AR148" s="220" t="s">
        <v>161</v>
      </c>
      <c r="AT148" s="220" t="s">
        <v>158</v>
      </c>
      <c r="AU148" s="220" t="s">
        <v>87</v>
      </c>
      <c r="AY148" s="16" t="s">
        <v>129</v>
      </c>
      <c r="BE148" s="221">
        <f>IF(O148="základní",K148,0)</f>
        <v>0</v>
      </c>
      <c r="BF148" s="221">
        <f>IF(O148="snížená",K148,0)</f>
        <v>0</v>
      </c>
      <c r="BG148" s="221">
        <f>IF(O148="zákl. přenesená",K148,0)</f>
        <v>0</v>
      </c>
      <c r="BH148" s="221">
        <f>IF(O148="sníž. přenesená",K148,0)</f>
        <v>0</v>
      </c>
      <c r="BI148" s="221">
        <f>IF(O148="nulová",K148,0)</f>
        <v>0</v>
      </c>
      <c r="BJ148" s="16" t="s">
        <v>85</v>
      </c>
      <c r="BK148" s="221">
        <f>ROUND(P148*H148,2)</f>
        <v>0</v>
      </c>
      <c r="BL148" s="16" t="s">
        <v>135</v>
      </c>
      <c r="BM148" s="220" t="s">
        <v>511</v>
      </c>
    </row>
    <row r="149" spans="1:65" s="13" customFormat="1" ht="11.25">
      <c r="B149" s="222"/>
      <c r="C149" s="223"/>
      <c r="D149" s="224" t="s">
        <v>141</v>
      </c>
      <c r="E149" s="225" t="s">
        <v>1</v>
      </c>
      <c r="F149" s="226" t="s">
        <v>512</v>
      </c>
      <c r="G149" s="223"/>
      <c r="H149" s="227">
        <v>0.69</v>
      </c>
      <c r="I149" s="228"/>
      <c r="J149" s="228"/>
      <c r="K149" s="223"/>
      <c r="L149" s="223"/>
      <c r="M149" s="229"/>
      <c r="N149" s="230"/>
      <c r="O149" s="231"/>
      <c r="P149" s="231"/>
      <c r="Q149" s="231"/>
      <c r="R149" s="231"/>
      <c r="S149" s="231"/>
      <c r="T149" s="231"/>
      <c r="U149" s="231"/>
      <c r="V149" s="231"/>
      <c r="W149" s="231"/>
      <c r="X149" s="232"/>
      <c r="AT149" s="233" t="s">
        <v>141</v>
      </c>
      <c r="AU149" s="233" t="s">
        <v>87</v>
      </c>
      <c r="AV149" s="13" t="s">
        <v>87</v>
      </c>
      <c r="AW149" s="13" t="s">
        <v>5</v>
      </c>
      <c r="AX149" s="13" t="s">
        <v>85</v>
      </c>
      <c r="AY149" s="233" t="s">
        <v>129</v>
      </c>
    </row>
    <row r="150" spans="1:65" s="2" customFormat="1" ht="16.5" customHeight="1">
      <c r="A150" s="32"/>
      <c r="B150" s="33"/>
      <c r="C150" s="207" t="s">
        <v>209</v>
      </c>
      <c r="D150" s="207" t="s">
        <v>131</v>
      </c>
      <c r="E150" s="208" t="s">
        <v>513</v>
      </c>
      <c r="F150" s="209" t="s">
        <v>514</v>
      </c>
      <c r="G150" s="210" t="s">
        <v>139</v>
      </c>
      <c r="H150" s="211">
        <v>2.2999999999999998</v>
      </c>
      <c r="I150" s="212"/>
      <c r="J150" s="212"/>
      <c r="K150" s="213">
        <f>ROUND(P150*H150,2)</f>
        <v>0</v>
      </c>
      <c r="L150" s="214"/>
      <c r="M150" s="37"/>
      <c r="N150" s="215" t="s">
        <v>1</v>
      </c>
      <c r="O150" s="216" t="s">
        <v>40</v>
      </c>
      <c r="P150" s="217">
        <f>I150+J150</f>
        <v>0</v>
      </c>
      <c r="Q150" s="217">
        <f>ROUND(I150*H150,2)</f>
        <v>0</v>
      </c>
      <c r="R150" s="217">
        <f>ROUND(J150*H150,2)</f>
        <v>0</v>
      </c>
      <c r="S150" s="68"/>
      <c r="T150" s="218">
        <f>S150*H150</f>
        <v>0</v>
      </c>
      <c r="U150" s="218">
        <v>0</v>
      </c>
      <c r="V150" s="218">
        <f>U150*H150</f>
        <v>0</v>
      </c>
      <c r="W150" s="218">
        <v>0</v>
      </c>
      <c r="X150" s="219">
        <f>W150*H150</f>
        <v>0</v>
      </c>
      <c r="Y150" s="32"/>
      <c r="Z150" s="32"/>
      <c r="AA150" s="32"/>
      <c r="AB150" s="32"/>
      <c r="AC150" s="32"/>
      <c r="AD150" s="32"/>
      <c r="AE150" s="32"/>
      <c r="AR150" s="220" t="s">
        <v>135</v>
      </c>
      <c r="AT150" s="220" t="s">
        <v>131</v>
      </c>
      <c r="AU150" s="220" t="s">
        <v>87</v>
      </c>
      <c r="AY150" s="16" t="s">
        <v>129</v>
      </c>
      <c r="BE150" s="221">
        <f>IF(O150="základní",K150,0)</f>
        <v>0</v>
      </c>
      <c r="BF150" s="221">
        <f>IF(O150="snížená",K150,0)</f>
        <v>0</v>
      </c>
      <c r="BG150" s="221">
        <f>IF(O150="zákl. přenesená",K150,0)</f>
        <v>0</v>
      </c>
      <c r="BH150" s="221">
        <f>IF(O150="sníž. přenesená",K150,0)</f>
        <v>0</v>
      </c>
      <c r="BI150" s="221">
        <f>IF(O150="nulová",K150,0)</f>
        <v>0</v>
      </c>
      <c r="BJ150" s="16" t="s">
        <v>85</v>
      </c>
      <c r="BK150" s="221">
        <f>ROUND(P150*H150,2)</f>
        <v>0</v>
      </c>
      <c r="BL150" s="16" t="s">
        <v>135</v>
      </c>
      <c r="BM150" s="220" t="s">
        <v>515</v>
      </c>
    </row>
    <row r="151" spans="1:65" s="13" customFormat="1" ht="11.25">
      <c r="B151" s="222"/>
      <c r="C151" s="223"/>
      <c r="D151" s="224" t="s">
        <v>141</v>
      </c>
      <c r="E151" s="225" t="s">
        <v>1</v>
      </c>
      <c r="F151" s="226" t="s">
        <v>516</v>
      </c>
      <c r="G151" s="223"/>
      <c r="H151" s="227">
        <v>2.2999999999999998</v>
      </c>
      <c r="I151" s="228"/>
      <c r="J151" s="228"/>
      <c r="K151" s="223"/>
      <c r="L151" s="223"/>
      <c r="M151" s="229"/>
      <c r="N151" s="230"/>
      <c r="O151" s="231"/>
      <c r="P151" s="231"/>
      <c r="Q151" s="231"/>
      <c r="R151" s="231"/>
      <c r="S151" s="231"/>
      <c r="T151" s="231"/>
      <c r="U151" s="231"/>
      <c r="V151" s="231"/>
      <c r="W151" s="231"/>
      <c r="X151" s="232"/>
      <c r="AT151" s="233" t="s">
        <v>141</v>
      </c>
      <c r="AU151" s="233" t="s">
        <v>87</v>
      </c>
      <c r="AV151" s="13" t="s">
        <v>87</v>
      </c>
      <c r="AW151" s="13" t="s">
        <v>5</v>
      </c>
      <c r="AX151" s="13" t="s">
        <v>85</v>
      </c>
      <c r="AY151" s="233" t="s">
        <v>129</v>
      </c>
    </row>
    <row r="152" spans="1:65" s="2" customFormat="1" ht="16.5" customHeight="1">
      <c r="A152" s="32"/>
      <c r="B152" s="33"/>
      <c r="C152" s="207" t="s">
        <v>215</v>
      </c>
      <c r="D152" s="207" t="s">
        <v>131</v>
      </c>
      <c r="E152" s="208" t="s">
        <v>241</v>
      </c>
      <c r="F152" s="209" t="s">
        <v>517</v>
      </c>
      <c r="G152" s="210" t="s">
        <v>205</v>
      </c>
      <c r="H152" s="211">
        <v>5.0860000000000003</v>
      </c>
      <c r="I152" s="212"/>
      <c r="J152" s="212"/>
      <c r="K152" s="213">
        <f>ROUND(P152*H152,2)</f>
        <v>0</v>
      </c>
      <c r="L152" s="214"/>
      <c r="M152" s="37"/>
      <c r="N152" s="215" t="s">
        <v>1</v>
      </c>
      <c r="O152" s="216" t="s">
        <v>40</v>
      </c>
      <c r="P152" s="217">
        <f>I152+J152</f>
        <v>0</v>
      </c>
      <c r="Q152" s="217">
        <f>ROUND(I152*H152,2)</f>
        <v>0</v>
      </c>
      <c r="R152" s="217">
        <f>ROUND(J152*H152,2)</f>
        <v>0</v>
      </c>
      <c r="S152" s="68"/>
      <c r="T152" s="218">
        <f>S152*H152</f>
        <v>0</v>
      </c>
      <c r="U152" s="218">
        <v>0</v>
      </c>
      <c r="V152" s="218">
        <f>U152*H152</f>
        <v>0</v>
      </c>
      <c r="W152" s="218">
        <v>0</v>
      </c>
      <c r="X152" s="219">
        <f>W152*H152</f>
        <v>0</v>
      </c>
      <c r="Y152" s="32"/>
      <c r="Z152" s="32"/>
      <c r="AA152" s="32"/>
      <c r="AB152" s="32"/>
      <c r="AC152" s="32"/>
      <c r="AD152" s="32"/>
      <c r="AE152" s="32"/>
      <c r="AR152" s="220" t="s">
        <v>135</v>
      </c>
      <c r="AT152" s="220" t="s">
        <v>131</v>
      </c>
      <c r="AU152" s="220" t="s">
        <v>87</v>
      </c>
      <c r="AY152" s="16" t="s">
        <v>129</v>
      </c>
      <c r="BE152" s="221">
        <f>IF(O152="základní",K152,0)</f>
        <v>0</v>
      </c>
      <c r="BF152" s="221">
        <f>IF(O152="snížená",K152,0)</f>
        <v>0</v>
      </c>
      <c r="BG152" s="221">
        <f>IF(O152="zákl. přenesená",K152,0)</f>
        <v>0</v>
      </c>
      <c r="BH152" s="221">
        <f>IF(O152="sníž. přenesená",K152,0)</f>
        <v>0</v>
      </c>
      <c r="BI152" s="221">
        <f>IF(O152="nulová",K152,0)</f>
        <v>0</v>
      </c>
      <c r="BJ152" s="16" t="s">
        <v>85</v>
      </c>
      <c r="BK152" s="221">
        <f>ROUND(P152*H152,2)</f>
        <v>0</v>
      </c>
      <c r="BL152" s="16" t="s">
        <v>135</v>
      </c>
      <c r="BM152" s="220" t="s">
        <v>518</v>
      </c>
    </row>
    <row r="153" spans="1:65" s="2" customFormat="1" ht="19.5">
      <c r="A153" s="32"/>
      <c r="B153" s="33"/>
      <c r="C153" s="34"/>
      <c r="D153" s="224" t="s">
        <v>213</v>
      </c>
      <c r="E153" s="34"/>
      <c r="F153" s="256" t="s">
        <v>519</v>
      </c>
      <c r="G153" s="34"/>
      <c r="H153" s="34"/>
      <c r="I153" s="113"/>
      <c r="J153" s="113"/>
      <c r="K153" s="34"/>
      <c r="L153" s="34"/>
      <c r="M153" s="37"/>
      <c r="N153" s="257"/>
      <c r="O153" s="258"/>
      <c r="P153" s="68"/>
      <c r="Q153" s="68"/>
      <c r="R153" s="68"/>
      <c r="S153" s="68"/>
      <c r="T153" s="68"/>
      <c r="U153" s="68"/>
      <c r="V153" s="68"/>
      <c r="W153" s="68"/>
      <c r="X153" s="69"/>
      <c r="Y153" s="32"/>
      <c r="Z153" s="32"/>
      <c r="AA153" s="32"/>
      <c r="AB153" s="32"/>
      <c r="AC153" s="32"/>
      <c r="AD153" s="32"/>
      <c r="AE153" s="32"/>
      <c r="AT153" s="16" t="s">
        <v>213</v>
      </c>
      <c r="AU153" s="16" t="s">
        <v>87</v>
      </c>
    </row>
    <row r="154" spans="1:65" s="13" customFormat="1" ht="11.25">
      <c r="B154" s="222"/>
      <c r="C154" s="223"/>
      <c r="D154" s="224" t="s">
        <v>141</v>
      </c>
      <c r="E154" s="225" t="s">
        <v>1</v>
      </c>
      <c r="F154" s="226" t="s">
        <v>520</v>
      </c>
      <c r="G154" s="223"/>
      <c r="H154" s="227">
        <v>5.0860000000000003</v>
      </c>
      <c r="I154" s="228"/>
      <c r="J154" s="228"/>
      <c r="K154" s="223"/>
      <c r="L154" s="223"/>
      <c r="M154" s="229"/>
      <c r="N154" s="230"/>
      <c r="O154" s="231"/>
      <c r="P154" s="231"/>
      <c r="Q154" s="231"/>
      <c r="R154" s="231"/>
      <c r="S154" s="231"/>
      <c r="T154" s="231"/>
      <c r="U154" s="231"/>
      <c r="V154" s="231"/>
      <c r="W154" s="231"/>
      <c r="X154" s="232"/>
      <c r="AT154" s="233" t="s">
        <v>141</v>
      </c>
      <c r="AU154" s="233" t="s">
        <v>87</v>
      </c>
      <c r="AV154" s="13" t="s">
        <v>87</v>
      </c>
      <c r="AW154" s="13" t="s">
        <v>5</v>
      </c>
      <c r="AX154" s="13" t="s">
        <v>77</v>
      </c>
      <c r="AY154" s="233" t="s">
        <v>129</v>
      </c>
    </row>
    <row r="155" spans="1:65" s="14" customFormat="1" ht="11.25">
      <c r="B155" s="245"/>
      <c r="C155" s="246"/>
      <c r="D155" s="224" t="s">
        <v>141</v>
      </c>
      <c r="E155" s="247" t="s">
        <v>1</v>
      </c>
      <c r="F155" s="248" t="s">
        <v>180</v>
      </c>
      <c r="G155" s="246"/>
      <c r="H155" s="249">
        <v>5.0860000000000003</v>
      </c>
      <c r="I155" s="250"/>
      <c r="J155" s="250"/>
      <c r="K155" s="246"/>
      <c r="L155" s="246"/>
      <c r="M155" s="251"/>
      <c r="N155" s="252"/>
      <c r="O155" s="253"/>
      <c r="P155" s="253"/>
      <c r="Q155" s="253"/>
      <c r="R155" s="253"/>
      <c r="S155" s="253"/>
      <c r="T155" s="253"/>
      <c r="U155" s="253"/>
      <c r="V155" s="253"/>
      <c r="W155" s="253"/>
      <c r="X155" s="254"/>
      <c r="AT155" s="255" t="s">
        <v>141</v>
      </c>
      <c r="AU155" s="255" t="s">
        <v>87</v>
      </c>
      <c r="AV155" s="14" t="s">
        <v>135</v>
      </c>
      <c r="AW155" s="14" t="s">
        <v>5</v>
      </c>
      <c r="AX155" s="14" t="s">
        <v>85</v>
      </c>
      <c r="AY155" s="255" t="s">
        <v>129</v>
      </c>
    </row>
    <row r="156" spans="1:65" s="2" customFormat="1" ht="16.5" customHeight="1">
      <c r="A156" s="32"/>
      <c r="B156" s="33"/>
      <c r="C156" s="207" t="s">
        <v>223</v>
      </c>
      <c r="D156" s="207" t="s">
        <v>131</v>
      </c>
      <c r="E156" s="208" t="s">
        <v>247</v>
      </c>
      <c r="F156" s="209" t="s">
        <v>242</v>
      </c>
      <c r="G156" s="210" t="s">
        <v>243</v>
      </c>
      <c r="H156" s="211">
        <v>1</v>
      </c>
      <c r="I156" s="212"/>
      <c r="J156" s="212"/>
      <c r="K156" s="213">
        <f>ROUND(P156*H156,2)</f>
        <v>0</v>
      </c>
      <c r="L156" s="214"/>
      <c r="M156" s="37"/>
      <c r="N156" s="215" t="s">
        <v>1</v>
      </c>
      <c r="O156" s="216" t="s">
        <v>40</v>
      </c>
      <c r="P156" s="217">
        <f>I156+J156</f>
        <v>0</v>
      </c>
      <c r="Q156" s="217">
        <f>ROUND(I156*H156,2)</f>
        <v>0</v>
      </c>
      <c r="R156" s="217">
        <f>ROUND(J156*H156,2)</f>
        <v>0</v>
      </c>
      <c r="S156" s="68"/>
      <c r="T156" s="218">
        <f>S156*H156</f>
        <v>0</v>
      </c>
      <c r="U156" s="218">
        <v>0</v>
      </c>
      <c r="V156" s="218">
        <f>U156*H156</f>
        <v>0</v>
      </c>
      <c r="W156" s="218">
        <v>0</v>
      </c>
      <c r="X156" s="219">
        <f>W156*H156</f>
        <v>0</v>
      </c>
      <c r="Y156" s="32"/>
      <c r="Z156" s="32"/>
      <c r="AA156" s="32"/>
      <c r="AB156" s="32"/>
      <c r="AC156" s="32"/>
      <c r="AD156" s="32"/>
      <c r="AE156" s="32"/>
      <c r="AR156" s="220" t="s">
        <v>135</v>
      </c>
      <c r="AT156" s="220" t="s">
        <v>131</v>
      </c>
      <c r="AU156" s="220" t="s">
        <v>87</v>
      </c>
      <c r="AY156" s="16" t="s">
        <v>129</v>
      </c>
      <c r="BE156" s="221">
        <f>IF(O156="základní",K156,0)</f>
        <v>0</v>
      </c>
      <c r="BF156" s="221">
        <f>IF(O156="snížená",K156,0)</f>
        <v>0</v>
      </c>
      <c r="BG156" s="221">
        <f>IF(O156="zákl. přenesená",K156,0)</f>
        <v>0</v>
      </c>
      <c r="BH156" s="221">
        <f>IF(O156="sníž. přenesená",K156,0)</f>
        <v>0</v>
      </c>
      <c r="BI156" s="221">
        <f>IF(O156="nulová",K156,0)</f>
        <v>0</v>
      </c>
      <c r="BJ156" s="16" t="s">
        <v>85</v>
      </c>
      <c r="BK156" s="221">
        <f>ROUND(P156*H156,2)</f>
        <v>0</v>
      </c>
      <c r="BL156" s="16" t="s">
        <v>135</v>
      </c>
      <c r="BM156" s="220" t="s">
        <v>521</v>
      </c>
    </row>
    <row r="157" spans="1:65" s="2" customFormat="1" ht="19.5">
      <c r="A157" s="32"/>
      <c r="B157" s="33"/>
      <c r="C157" s="34"/>
      <c r="D157" s="224" t="s">
        <v>213</v>
      </c>
      <c r="E157" s="34"/>
      <c r="F157" s="256" t="s">
        <v>522</v>
      </c>
      <c r="G157" s="34"/>
      <c r="H157" s="34"/>
      <c r="I157" s="113"/>
      <c r="J157" s="113"/>
      <c r="K157" s="34"/>
      <c r="L157" s="34"/>
      <c r="M157" s="37"/>
      <c r="N157" s="257"/>
      <c r="O157" s="258"/>
      <c r="P157" s="68"/>
      <c r="Q157" s="68"/>
      <c r="R157" s="68"/>
      <c r="S157" s="68"/>
      <c r="T157" s="68"/>
      <c r="U157" s="68"/>
      <c r="V157" s="68"/>
      <c r="W157" s="68"/>
      <c r="X157" s="69"/>
      <c r="Y157" s="32"/>
      <c r="Z157" s="32"/>
      <c r="AA157" s="32"/>
      <c r="AB157" s="32"/>
      <c r="AC157" s="32"/>
      <c r="AD157" s="32"/>
      <c r="AE157" s="32"/>
      <c r="AT157" s="16" t="s">
        <v>213</v>
      </c>
      <c r="AU157" s="16" t="s">
        <v>87</v>
      </c>
    </row>
    <row r="158" spans="1:65" s="2" customFormat="1" ht="16.5" customHeight="1">
      <c r="A158" s="32"/>
      <c r="B158" s="33"/>
      <c r="C158" s="207" t="s">
        <v>229</v>
      </c>
      <c r="D158" s="207" t="s">
        <v>131</v>
      </c>
      <c r="E158" s="208" t="s">
        <v>523</v>
      </c>
      <c r="F158" s="209" t="s">
        <v>524</v>
      </c>
      <c r="G158" s="210" t="s">
        <v>243</v>
      </c>
      <c r="H158" s="211">
        <v>1</v>
      </c>
      <c r="I158" s="212"/>
      <c r="J158" s="212"/>
      <c r="K158" s="213">
        <f>ROUND(P158*H158,2)</f>
        <v>0</v>
      </c>
      <c r="L158" s="214"/>
      <c r="M158" s="37"/>
      <c r="N158" s="215" t="s">
        <v>1</v>
      </c>
      <c r="O158" s="216" t="s">
        <v>40</v>
      </c>
      <c r="P158" s="217">
        <f>I158+J158</f>
        <v>0</v>
      </c>
      <c r="Q158" s="217">
        <f>ROUND(I158*H158,2)</f>
        <v>0</v>
      </c>
      <c r="R158" s="217">
        <f>ROUND(J158*H158,2)</f>
        <v>0</v>
      </c>
      <c r="S158" s="68"/>
      <c r="T158" s="218">
        <f>S158*H158</f>
        <v>0</v>
      </c>
      <c r="U158" s="218">
        <v>0</v>
      </c>
      <c r="V158" s="218">
        <f>U158*H158</f>
        <v>0</v>
      </c>
      <c r="W158" s="218">
        <v>0</v>
      </c>
      <c r="X158" s="219">
        <f>W158*H158</f>
        <v>0</v>
      </c>
      <c r="Y158" s="32"/>
      <c r="Z158" s="32"/>
      <c r="AA158" s="32"/>
      <c r="AB158" s="32"/>
      <c r="AC158" s="32"/>
      <c r="AD158" s="32"/>
      <c r="AE158" s="32"/>
      <c r="AR158" s="220" t="s">
        <v>135</v>
      </c>
      <c r="AT158" s="220" t="s">
        <v>131</v>
      </c>
      <c r="AU158" s="220" t="s">
        <v>87</v>
      </c>
      <c r="AY158" s="16" t="s">
        <v>129</v>
      </c>
      <c r="BE158" s="221">
        <f>IF(O158="základní",K158,0)</f>
        <v>0</v>
      </c>
      <c r="BF158" s="221">
        <f>IF(O158="snížená",K158,0)</f>
        <v>0</v>
      </c>
      <c r="BG158" s="221">
        <f>IF(O158="zákl. přenesená",K158,0)</f>
        <v>0</v>
      </c>
      <c r="BH158" s="221">
        <f>IF(O158="sníž. přenesená",K158,0)</f>
        <v>0</v>
      </c>
      <c r="BI158" s="221">
        <f>IF(O158="nulová",K158,0)</f>
        <v>0</v>
      </c>
      <c r="BJ158" s="16" t="s">
        <v>85</v>
      </c>
      <c r="BK158" s="221">
        <f>ROUND(P158*H158,2)</f>
        <v>0</v>
      </c>
      <c r="BL158" s="16" t="s">
        <v>135</v>
      </c>
      <c r="BM158" s="220" t="s">
        <v>525</v>
      </c>
    </row>
    <row r="159" spans="1:65" s="12" customFormat="1" ht="22.9" customHeight="1">
      <c r="B159" s="190"/>
      <c r="C159" s="191"/>
      <c r="D159" s="192" t="s">
        <v>76</v>
      </c>
      <c r="E159" s="205" t="s">
        <v>250</v>
      </c>
      <c r="F159" s="205" t="s">
        <v>251</v>
      </c>
      <c r="G159" s="191"/>
      <c r="H159" s="191"/>
      <c r="I159" s="194"/>
      <c r="J159" s="194"/>
      <c r="K159" s="206">
        <f>BK159</f>
        <v>0</v>
      </c>
      <c r="L159" s="191"/>
      <c r="M159" s="196"/>
      <c r="N159" s="197"/>
      <c r="O159" s="198"/>
      <c r="P159" s="198"/>
      <c r="Q159" s="199">
        <f>Q160</f>
        <v>0</v>
      </c>
      <c r="R159" s="199">
        <f>R160</f>
        <v>0</v>
      </c>
      <c r="S159" s="198"/>
      <c r="T159" s="200">
        <f>T160</f>
        <v>0</v>
      </c>
      <c r="U159" s="198"/>
      <c r="V159" s="200">
        <f>V160</f>
        <v>0</v>
      </c>
      <c r="W159" s="198"/>
      <c r="X159" s="201">
        <f>X160</f>
        <v>0</v>
      </c>
      <c r="AR159" s="202" t="s">
        <v>85</v>
      </c>
      <c r="AT159" s="203" t="s">
        <v>76</v>
      </c>
      <c r="AU159" s="203" t="s">
        <v>85</v>
      </c>
      <c r="AY159" s="202" t="s">
        <v>129</v>
      </c>
      <c r="BK159" s="204">
        <f>BK160</f>
        <v>0</v>
      </c>
    </row>
    <row r="160" spans="1:65" s="2" customFormat="1" ht="21.75" customHeight="1">
      <c r="A160" s="32"/>
      <c r="B160" s="33"/>
      <c r="C160" s="207" t="s">
        <v>235</v>
      </c>
      <c r="D160" s="207" t="s">
        <v>131</v>
      </c>
      <c r="E160" s="208" t="s">
        <v>253</v>
      </c>
      <c r="F160" s="209" t="s">
        <v>254</v>
      </c>
      <c r="G160" s="210" t="s">
        <v>149</v>
      </c>
      <c r="H160" s="211">
        <v>2.66</v>
      </c>
      <c r="I160" s="212"/>
      <c r="J160" s="212"/>
      <c r="K160" s="213">
        <f>ROUND(P160*H160,2)</f>
        <v>0</v>
      </c>
      <c r="L160" s="214"/>
      <c r="M160" s="37"/>
      <c r="N160" s="215" t="s">
        <v>1</v>
      </c>
      <c r="O160" s="216" t="s">
        <v>40</v>
      </c>
      <c r="P160" s="217">
        <f>I160+J160</f>
        <v>0</v>
      </c>
      <c r="Q160" s="217">
        <f>ROUND(I160*H160,2)</f>
        <v>0</v>
      </c>
      <c r="R160" s="217">
        <f>ROUND(J160*H160,2)</f>
        <v>0</v>
      </c>
      <c r="S160" s="68"/>
      <c r="T160" s="218">
        <f>S160*H160</f>
        <v>0</v>
      </c>
      <c r="U160" s="218">
        <v>0</v>
      </c>
      <c r="V160" s="218">
        <f>U160*H160</f>
        <v>0</v>
      </c>
      <c r="W160" s="218">
        <v>0</v>
      </c>
      <c r="X160" s="219">
        <f>W160*H160</f>
        <v>0</v>
      </c>
      <c r="Y160" s="32"/>
      <c r="Z160" s="32"/>
      <c r="AA160" s="32"/>
      <c r="AB160" s="32"/>
      <c r="AC160" s="32"/>
      <c r="AD160" s="32"/>
      <c r="AE160" s="32"/>
      <c r="AR160" s="220" t="s">
        <v>135</v>
      </c>
      <c r="AT160" s="220" t="s">
        <v>131</v>
      </c>
      <c r="AU160" s="220" t="s">
        <v>87</v>
      </c>
      <c r="AY160" s="16" t="s">
        <v>129</v>
      </c>
      <c r="BE160" s="221">
        <f>IF(O160="základní",K160,0)</f>
        <v>0</v>
      </c>
      <c r="BF160" s="221">
        <f>IF(O160="snížená",K160,0)</f>
        <v>0</v>
      </c>
      <c r="BG160" s="221">
        <f>IF(O160="zákl. přenesená",K160,0)</f>
        <v>0</v>
      </c>
      <c r="BH160" s="221">
        <f>IF(O160="sníž. přenesená",K160,0)</f>
        <v>0</v>
      </c>
      <c r="BI160" s="221">
        <f>IF(O160="nulová",K160,0)</f>
        <v>0</v>
      </c>
      <c r="BJ160" s="16" t="s">
        <v>85</v>
      </c>
      <c r="BK160" s="221">
        <f>ROUND(P160*H160,2)</f>
        <v>0</v>
      </c>
      <c r="BL160" s="16" t="s">
        <v>135</v>
      </c>
      <c r="BM160" s="220" t="s">
        <v>526</v>
      </c>
    </row>
    <row r="161" spans="1:65" s="12" customFormat="1" ht="25.9" customHeight="1">
      <c r="B161" s="190"/>
      <c r="C161" s="191"/>
      <c r="D161" s="192" t="s">
        <v>76</v>
      </c>
      <c r="E161" s="193" t="s">
        <v>88</v>
      </c>
      <c r="F161" s="193" t="s">
        <v>256</v>
      </c>
      <c r="G161" s="191"/>
      <c r="H161" s="191"/>
      <c r="I161" s="194"/>
      <c r="J161" s="194"/>
      <c r="K161" s="195">
        <f>BK161</f>
        <v>0</v>
      </c>
      <c r="L161" s="191"/>
      <c r="M161" s="196"/>
      <c r="N161" s="197"/>
      <c r="O161" s="198"/>
      <c r="P161" s="198"/>
      <c r="Q161" s="199">
        <f>SUM(Q162:Q168)</f>
        <v>0</v>
      </c>
      <c r="R161" s="199">
        <f>SUM(R162:R168)</f>
        <v>0</v>
      </c>
      <c r="S161" s="198"/>
      <c r="T161" s="200">
        <f>SUM(T162:T168)</f>
        <v>0</v>
      </c>
      <c r="U161" s="198"/>
      <c r="V161" s="200">
        <f>SUM(V162:V168)</f>
        <v>0</v>
      </c>
      <c r="W161" s="198"/>
      <c r="X161" s="201">
        <f>SUM(X162:X168)</f>
        <v>0</v>
      </c>
      <c r="AR161" s="202" t="s">
        <v>143</v>
      </c>
      <c r="AT161" s="203" t="s">
        <v>76</v>
      </c>
      <c r="AU161" s="203" t="s">
        <v>77</v>
      </c>
      <c r="AY161" s="202" t="s">
        <v>129</v>
      </c>
      <c r="BK161" s="204">
        <f>SUM(BK162:BK168)</f>
        <v>0</v>
      </c>
    </row>
    <row r="162" spans="1:65" s="2" customFormat="1" ht="16.5" customHeight="1">
      <c r="A162" s="32"/>
      <c r="B162" s="33"/>
      <c r="C162" s="234" t="s">
        <v>8</v>
      </c>
      <c r="D162" s="234" t="s">
        <v>158</v>
      </c>
      <c r="E162" s="235" t="s">
        <v>527</v>
      </c>
      <c r="F162" s="236" t="s">
        <v>528</v>
      </c>
      <c r="G162" s="237" t="s">
        <v>176</v>
      </c>
      <c r="H162" s="238">
        <v>1</v>
      </c>
      <c r="I162" s="239"/>
      <c r="J162" s="240"/>
      <c r="K162" s="241">
        <f t="shared" ref="K162:K168" si="1">ROUND(P162*H162,2)</f>
        <v>0</v>
      </c>
      <c r="L162" s="242"/>
      <c r="M162" s="243"/>
      <c r="N162" s="244" t="s">
        <v>1</v>
      </c>
      <c r="O162" s="216" t="s">
        <v>40</v>
      </c>
      <c r="P162" s="217">
        <f t="shared" ref="P162:P168" si="2">I162+J162</f>
        <v>0</v>
      </c>
      <c r="Q162" s="217">
        <f t="shared" ref="Q162:Q168" si="3">ROUND(I162*H162,2)</f>
        <v>0</v>
      </c>
      <c r="R162" s="217">
        <f t="shared" ref="R162:R168" si="4">ROUND(J162*H162,2)</f>
        <v>0</v>
      </c>
      <c r="S162" s="68"/>
      <c r="T162" s="218">
        <f t="shared" ref="T162:T168" si="5">S162*H162</f>
        <v>0</v>
      </c>
      <c r="U162" s="218">
        <v>0</v>
      </c>
      <c r="V162" s="218">
        <f t="shared" ref="V162:V168" si="6">U162*H162</f>
        <v>0</v>
      </c>
      <c r="W162" s="218">
        <v>0</v>
      </c>
      <c r="X162" s="219">
        <f t="shared" ref="X162:X168" si="7">W162*H162</f>
        <v>0</v>
      </c>
      <c r="Y162" s="32"/>
      <c r="Z162" s="32"/>
      <c r="AA162" s="32"/>
      <c r="AB162" s="32"/>
      <c r="AC162" s="32"/>
      <c r="AD162" s="32"/>
      <c r="AE162" s="32"/>
      <c r="AR162" s="220" t="s">
        <v>260</v>
      </c>
      <c r="AT162" s="220" t="s">
        <v>158</v>
      </c>
      <c r="AU162" s="220" t="s">
        <v>85</v>
      </c>
      <c r="AY162" s="16" t="s">
        <v>129</v>
      </c>
      <c r="BE162" s="221">
        <f t="shared" ref="BE162:BE168" si="8">IF(O162="základní",K162,0)</f>
        <v>0</v>
      </c>
      <c r="BF162" s="221">
        <f t="shared" ref="BF162:BF168" si="9">IF(O162="snížená",K162,0)</f>
        <v>0</v>
      </c>
      <c r="BG162" s="221">
        <f t="shared" ref="BG162:BG168" si="10">IF(O162="zákl. přenesená",K162,0)</f>
        <v>0</v>
      </c>
      <c r="BH162" s="221">
        <f t="shared" ref="BH162:BH168" si="11">IF(O162="sníž. přenesená",K162,0)</f>
        <v>0</v>
      </c>
      <c r="BI162" s="221">
        <f t="shared" ref="BI162:BI168" si="12">IF(O162="nulová",K162,0)</f>
        <v>0</v>
      </c>
      <c r="BJ162" s="16" t="s">
        <v>85</v>
      </c>
      <c r="BK162" s="221">
        <f t="shared" ref="BK162:BK168" si="13">ROUND(P162*H162,2)</f>
        <v>0</v>
      </c>
      <c r="BL162" s="16" t="s">
        <v>261</v>
      </c>
      <c r="BM162" s="220" t="s">
        <v>529</v>
      </c>
    </row>
    <row r="163" spans="1:65" s="2" customFormat="1" ht="16.5" customHeight="1">
      <c r="A163" s="32"/>
      <c r="B163" s="33"/>
      <c r="C163" s="234" t="s">
        <v>246</v>
      </c>
      <c r="D163" s="234" t="s">
        <v>158</v>
      </c>
      <c r="E163" s="235" t="s">
        <v>530</v>
      </c>
      <c r="F163" s="236" t="s">
        <v>531</v>
      </c>
      <c r="G163" s="237" t="s">
        <v>176</v>
      </c>
      <c r="H163" s="238">
        <v>9</v>
      </c>
      <c r="I163" s="239"/>
      <c r="J163" s="240"/>
      <c r="K163" s="241">
        <f t="shared" si="1"/>
        <v>0</v>
      </c>
      <c r="L163" s="242"/>
      <c r="M163" s="243"/>
      <c r="N163" s="244" t="s">
        <v>1</v>
      </c>
      <c r="O163" s="216" t="s">
        <v>40</v>
      </c>
      <c r="P163" s="217">
        <f t="shared" si="2"/>
        <v>0</v>
      </c>
      <c r="Q163" s="217">
        <f t="shared" si="3"/>
        <v>0</v>
      </c>
      <c r="R163" s="217">
        <f t="shared" si="4"/>
        <v>0</v>
      </c>
      <c r="S163" s="68"/>
      <c r="T163" s="218">
        <f t="shared" si="5"/>
        <v>0</v>
      </c>
      <c r="U163" s="218">
        <v>0</v>
      </c>
      <c r="V163" s="218">
        <f t="shared" si="6"/>
        <v>0</v>
      </c>
      <c r="W163" s="218">
        <v>0</v>
      </c>
      <c r="X163" s="219">
        <f t="shared" si="7"/>
        <v>0</v>
      </c>
      <c r="Y163" s="32"/>
      <c r="Z163" s="32"/>
      <c r="AA163" s="32"/>
      <c r="AB163" s="32"/>
      <c r="AC163" s="32"/>
      <c r="AD163" s="32"/>
      <c r="AE163" s="32"/>
      <c r="AR163" s="220" t="s">
        <v>260</v>
      </c>
      <c r="AT163" s="220" t="s">
        <v>158</v>
      </c>
      <c r="AU163" s="220" t="s">
        <v>85</v>
      </c>
      <c r="AY163" s="16" t="s">
        <v>129</v>
      </c>
      <c r="BE163" s="221">
        <f t="shared" si="8"/>
        <v>0</v>
      </c>
      <c r="BF163" s="221">
        <f t="shared" si="9"/>
        <v>0</v>
      </c>
      <c r="BG163" s="221">
        <f t="shared" si="10"/>
        <v>0</v>
      </c>
      <c r="BH163" s="221">
        <f t="shared" si="11"/>
        <v>0</v>
      </c>
      <c r="BI163" s="221">
        <f t="shared" si="12"/>
        <v>0</v>
      </c>
      <c r="BJ163" s="16" t="s">
        <v>85</v>
      </c>
      <c r="BK163" s="221">
        <f t="shared" si="13"/>
        <v>0</v>
      </c>
      <c r="BL163" s="16" t="s">
        <v>261</v>
      </c>
      <c r="BM163" s="220" t="s">
        <v>532</v>
      </c>
    </row>
    <row r="164" spans="1:65" s="2" customFormat="1" ht="16.5" customHeight="1">
      <c r="A164" s="32"/>
      <c r="B164" s="33"/>
      <c r="C164" s="234" t="s">
        <v>252</v>
      </c>
      <c r="D164" s="234" t="s">
        <v>158</v>
      </c>
      <c r="E164" s="235" t="s">
        <v>533</v>
      </c>
      <c r="F164" s="236" t="s">
        <v>534</v>
      </c>
      <c r="G164" s="237" t="s">
        <v>176</v>
      </c>
      <c r="H164" s="238">
        <v>2</v>
      </c>
      <c r="I164" s="239"/>
      <c r="J164" s="240"/>
      <c r="K164" s="241">
        <f t="shared" si="1"/>
        <v>0</v>
      </c>
      <c r="L164" s="242"/>
      <c r="M164" s="243"/>
      <c r="N164" s="244" t="s">
        <v>1</v>
      </c>
      <c r="O164" s="216" t="s">
        <v>40</v>
      </c>
      <c r="P164" s="217">
        <f t="shared" si="2"/>
        <v>0</v>
      </c>
      <c r="Q164" s="217">
        <f t="shared" si="3"/>
        <v>0</v>
      </c>
      <c r="R164" s="217">
        <f t="shared" si="4"/>
        <v>0</v>
      </c>
      <c r="S164" s="68"/>
      <c r="T164" s="218">
        <f t="shared" si="5"/>
        <v>0</v>
      </c>
      <c r="U164" s="218">
        <v>0</v>
      </c>
      <c r="V164" s="218">
        <f t="shared" si="6"/>
        <v>0</v>
      </c>
      <c r="W164" s="218">
        <v>0</v>
      </c>
      <c r="X164" s="219">
        <f t="shared" si="7"/>
        <v>0</v>
      </c>
      <c r="Y164" s="32"/>
      <c r="Z164" s="32"/>
      <c r="AA164" s="32"/>
      <c r="AB164" s="32"/>
      <c r="AC164" s="32"/>
      <c r="AD164" s="32"/>
      <c r="AE164" s="32"/>
      <c r="AR164" s="220" t="s">
        <v>260</v>
      </c>
      <c r="AT164" s="220" t="s">
        <v>158</v>
      </c>
      <c r="AU164" s="220" t="s">
        <v>85</v>
      </c>
      <c r="AY164" s="16" t="s">
        <v>129</v>
      </c>
      <c r="BE164" s="221">
        <f t="shared" si="8"/>
        <v>0</v>
      </c>
      <c r="BF164" s="221">
        <f t="shared" si="9"/>
        <v>0</v>
      </c>
      <c r="BG164" s="221">
        <f t="shared" si="10"/>
        <v>0</v>
      </c>
      <c r="BH164" s="221">
        <f t="shared" si="11"/>
        <v>0</v>
      </c>
      <c r="BI164" s="221">
        <f t="shared" si="12"/>
        <v>0</v>
      </c>
      <c r="BJ164" s="16" t="s">
        <v>85</v>
      </c>
      <c r="BK164" s="221">
        <f t="shared" si="13"/>
        <v>0</v>
      </c>
      <c r="BL164" s="16" t="s">
        <v>261</v>
      </c>
      <c r="BM164" s="220" t="s">
        <v>535</v>
      </c>
    </row>
    <row r="165" spans="1:65" s="2" customFormat="1" ht="16.5" customHeight="1">
      <c r="A165" s="32"/>
      <c r="B165" s="33"/>
      <c r="C165" s="234" t="s">
        <v>257</v>
      </c>
      <c r="D165" s="234" t="s">
        <v>158</v>
      </c>
      <c r="E165" s="235" t="s">
        <v>536</v>
      </c>
      <c r="F165" s="236" t="s">
        <v>537</v>
      </c>
      <c r="G165" s="237" t="s">
        <v>176</v>
      </c>
      <c r="H165" s="238">
        <v>1</v>
      </c>
      <c r="I165" s="239"/>
      <c r="J165" s="240"/>
      <c r="K165" s="241">
        <f t="shared" si="1"/>
        <v>0</v>
      </c>
      <c r="L165" s="242"/>
      <c r="M165" s="243"/>
      <c r="N165" s="244" t="s">
        <v>1</v>
      </c>
      <c r="O165" s="216" t="s">
        <v>40</v>
      </c>
      <c r="P165" s="217">
        <f t="shared" si="2"/>
        <v>0</v>
      </c>
      <c r="Q165" s="217">
        <f t="shared" si="3"/>
        <v>0</v>
      </c>
      <c r="R165" s="217">
        <f t="shared" si="4"/>
        <v>0</v>
      </c>
      <c r="S165" s="68"/>
      <c r="T165" s="218">
        <f t="shared" si="5"/>
        <v>0</v>
      </c>
      <c r="U165" s="218">
        <v>0</v>
      </c>
      <c r="V165" s="218">
        <f t="shared" si="6"/>
        <v>0</v>
      </c>
      <c r="W165" s="218">
        <v>0</v>
      </c>
      <c r="X165" s="219">
        <f t="shared" si="7"/>
        <v>0</v>
      </c>
      <c r="Y165" s="32"/>
      <c r="Z165" s="32"/>
      <c r="AA165" s="32"/>
      <c r="AB165" s="32"/>
      <c r="AC165" s="32"/>
      <c r="AD165" s="32"/>
      <c r="AE165" s="32"/>
      <c r="AR165" s="220" t="s">
        <v>260</v>
      </c>
      <c r="AT165" s="220" t="s">
        <v>158</v>
      </c>
      <c r="AU165" s="220" t="s">
        <v>85</v>
      </c>
      <c r="AY165" s="16" t="s">
        <v>129</v>
      </c>
      <c r="BE165" s="221">
        <f t="shared" si="8"/>
        <v>0</v>
      </c>
      <c r="BF165" s="221">
        <f t="shared" si="9"/>
        <v>0</v>
      </c>
      <c r="BG165" s="221">
        <f t="shared" si="10"/>
        <v>0</v>
      </c>
      <c r="BH165" s="221">
        <f t="shared" si="11"/>
        <v>0</v>
      </c>
      <c r="BI165" s="221">
        <f t="shared" si="12"/>
        <v>0</v>
      </c>
      <c r="BJ165" s="16" t="s">
        <v>85</v>
      </c>
      <c r="BK165" s="221">
        <f t="shared" si="13"/>
        <v>0</v>
      </c>
      <c r="BL165" s="16" t="s">
        <v>261</v>
      </c>
      <c r="BM165" s="220" t="s">
        <v>538</v>
      </c>
    </row>
    <row r="166" spans="1:65" s="2" customFormat="1" ht="16.5" customHeight="1">
      <c r="A166" s="32"/>
      <c r="B166" s="33"/>
      <c r="C166" s="234" t="s">
        <v>263</v>
      </c>
      <c r="D166" s="234" t="s">
        <v>158</v>
      </c>
      <c r="E166" s="235" t="s">
        <v>539</v>
      </c>
      <c r="F166" s="236" t="s">
        <v>540</v>
      </c>
      <c r="G166" s="237" t="s">
        <v>176</v>
      </c>
      <c r="H166" s="238">
        <v>1</v>
      </c>
      <c r="I166" s="239"/>
      <c r="J166" s="240"/>
      <c r="K166" s="241">
        <f t="shared" si="1"/>
        <v>0</v>
      </c>
      <c r="L166" s="242"/>
      <c r="M166" s="243"/>
      <c r="N166" s="244" t="s">
        <v>1</v>
      </c>
      <c r="O166" s="216" t="s">
        <v>40</v>
      </c>
      <c r="P166" s="217">
        <f t="shared" si="2"/>
        <v>0</v>
      </c>
      <c r="Q166" s="217">
        <f t="shared" si="3"/>
        <v>0</v>
      </c>
      <c r="R166" s="217">
        <f t="shared" si="4"/>
        <v>0</v>
      </c>
      <c r="S166" s="68"/>
      <c r="T166" s="218">
        <f t="shared" si="5"/>
        <v>0</v>
      </c>
      <c r="U166" s="218">
        <v>0</v>
      </c>
      <c r="V166" s="218">
        <f t="shared" si="6"/>
        <v>0</v>
      </c>
      <c r="W166" s="218">
        <v>0</v>
      </c>
      <c r="X166" s="219">
        <f t="shared" si="7"/>
        <v>0</v>
      </c>
      <c r="Y166" s="32"/>
      <c r="Z166" s="32"/>
      <c r="AA166" s="32"/>
      <c r="AB166" s="32"/>
      <c r="AC166" s="32"/>
      <c r="AD166" s="32"/>
      <c r="AE166" s="32"/>
      <c r="AR166" s="220" t="s">
        <v>260</v>
      </c>
      <c r="AT166" s="220" t="s">
        <v>158</v>
      </c>
      <c r="AU166" s="220" t="s">
        <v>85</v>
      </c>
      <c r="AY166" s="16" t="s">
        <v>129</v>
      </c>
      <c r="BE166" s="221">
        <f t="shared" si="8"/>
        <v>0</v>
      </c>
      <c r="BF166" s="221">
        <f t="shared" si="9"/>
        <v>0</v>
      </c>
      <c r="BG166" s="221">
        <f t="shared" si="10"/>
        <v>0</v>
      </c>
      <c r="BH166" s="221">
        <f t="shared" si="11"/>
        <v>0</v>
      </c>
      <c r="BI166" s="221">
        <f t="shared" si="12"/>
        <v>0</v>
      </c>
      <c r="BJ166" s="16" t="s">
        <v>85</v>
      </c>
      <c r="BK166" s="221">
        <f t="shared" si="13"/>
        <v>0</v>
      </c>
      <c r="BL166" s="16" t="s">
        <v>261</v>
      </c>
      <c r="BM166" s="220" t="s">
        <v>541</v>
      </c>
    </row>
    <row r="167" spans="1:65" s="2" customFormat="1" ht="16.5" customHeight="1">
      <c r="A167" s="32"/>
      <c r="B167" s="33"/>
      <c r="C167" s="234" t="s">
        <v>267</v>
      </c>
      <c r="D167" s="234" t="s">
        <v>158</v>
      </c>
      <c r="E167" s="235" t="s">
        <v>542</v>
      </c>
      <c r="F167" s="236" t="s">
        <v>543</v>
      </c>
      <c r="G167" s="237" t="s">
        <v>176</v>
      </c>
      <c r="H167" s="238">
        <v>6</v>
      </c>
      <c r="I167" s="239"/>
      <c r="J167" s="240"/>
      <c r="K167" s="241">
        <f t="shared" si="1"/>
        <v>0</v>
      </c>
      <c r="L167" s="242"/>
      <c r="M167" s="243"/>
      <c r="N167" s="244" t="s">
        <v>1</v>
      </c>
      <c r="O167" s="216" t="s">
        <v>40</v>
      </c>
      <c r="P167" s="217">
        <f t="shared" si="2"/>
        <v>0</v>
      </c>
      <c r="Q167" s="217">
        <f t="shared" si="3"/>
        <v>0</v>
      </c>
      <c r="R167" s="217">
        <f t="shared" si="4"/>
        <v>0</v>
      </c>
      <c r="S167" s="68"/>
      <c r="T167" s="218">
        <f t="shared" si="5"/>
        <v>0</v>
      </c>
      <c r="U167" s="218">
        <v>0</v>
      </c>
      <c r="V167" s="218">
        <f t="shared" si="6"/>
        <v>0</v>
      </c>
      <c r="W167" s="218">
        <v>0</v>
      </c>
      <c r="X167" s="219">
        <f t="shared" si="7"/>
        <v>0</v>
      </c>
      <c r="Y167" s="32"/>
      <c r="Z167" s="32"/>
      <c r="AA167" s="32"/>
      <c r="AB167" s="32"/>
      <c r="AC167" s="32"/>
      <c r="AD167" s="32"/>
      <c r="AE167" s="32"/>
      <c r="AR167" s="220" t="s">
        <v>260</v>
      </c>
      <c r="AT167" s="220" t="s">
        <v>158</v>
      </c>
      <c r="AU167" s="220" t="s">
        <v>85</v>
      </c>
      <c r="AY167" s="16" t="s">
        <v>129</v>
      </c>
      <c r="BE167" s="221">
        <f t="shared" si="8"/>
        <v>0</v>
      </c>
      <c r="BF167" s="221">
        <f t="shared" si="9"/>
        <v>0</v>
      </c>
      <c r="BG167" s="221">
        <f t="shared" si="10"/>
        <v>0</v>
      </c>
      <c r="BH167" s="221">
        <f t="shared" si="11"/>
        <v>0</v>
      </c>
      <c r="BI167" s="221">
        <f t="shared" si="12"/>
        <v>0</v>
      </c>
      <c r="BJ167" s="16" t="s">
        <v>85</v>
      </c>
      <c r="BK167" s="221">
        <f t="shared" si="13"/>
        <v>0</v>
      </c>
      <c r="BL167" s="16" t="s">
        <v>261</v>
      </c>
      <c r="BM167" s="220" t="s">
        <v>544</v>
      </c>
    </row>
    <row r="168" spans="1:65" s="2" customFormat="1" ht="16.5" customHeight="1">
      <c r="A168" s="32"/>
      <c r="B168" s="33"/>
      <c r="C168" s="234" t="s">
        <v>271</v>
      </c>
      <c r="D168" s="234" t="s">
        <v>158</v>
      </c>
      <c r="E168" s="235" t="s">
        <v>545</v>
      </c>
      <c r="F168" s="236" t="s">
        <v>546</v>
      </c>
      <c r="G168" s="237" t="s">
        <v>176</v>
      </c>
      <c r="H168" s="238">
        <v>3</v>
      </c>
      <c r="I168" s="239"/>
      <c r="J168" s="240"/>
      <c r="K168" s="241">
        <f t="shared" si="1"/>
        <v>0</v>
      </c>
      <c r="L168" s="242"/>
      <c r="M168" s="243"/>
      <c r="N168" s="259" t="s">
        <v>1</v>
      </c>
      <c r="O168" s="260" t="s">
        <v>40</v>
      </c>
      <c r="P168" s="261">
        <f t="shared" si="2"/>
        <v>0</v>
      </c>
      <c r="Q168" s="261">
        <f t="shared" si="3"/>
        <v>0</v>
      </c>
      <c r="R168" s="261">
        <f t="shared" si="4"/>
        <v>0</v>
      </c>
      <c r="S168" s="262"/>
      <c r="T168" s="263">
        <f t="shared" si="5"/>
        <v>0</v>
      </c>
      <c r="U168" s="263">
        <v>0</v>
      </c>
      <c r="V168" s="263">
        <f t="shared" si="6"/>
        <v>0</v>
      </c>
      <c r="W168" s="263">
        <v>0</v>
      </c>
      <c r="X168" s="264">
        <f t="shared" si="7"/>
        <v>0</v>
      </c>
      <c r="Y168" s="32"/>
      <c r="Z168" s="32"/>
      <c r="AA168" s="32"/>
      <c r="AB168" s="32"/>
      <c r="AC168" s="32"/>
      <c r="AD168" s="32"/>
      <c r="AE168" s="32"/>
      <c r="AR168" s="220" t="s">
        <v>260</v>
      </c>
      <c r="AT168" s="220" t="s">
        <v>158</v>
      </c>
      <c r="AU168" s="220" t="s">
        <v>85</v>
      </c>
      <c r="AY168" s="16" t="s">
        <v>129</v>
      </c>
      <c r="BE168" s="221">
        <f t="shared" si="8"/>
        <v>0</v>
      </c>
      <c r="BF168" s="221">
        <f t="shared" si="9"/>
        <v>0</v>
      </c>
      <c r="BG168" s="221">
        <f t="shared" si="10"/>
        <v>0</v>
      </c>
      <c r="BH168" s="221">
        <f t="shared" si="11"/>
        <v>0</v>
      </c>
      <c r="BI168" s="221">
        <f t="shared" si="12"/>
        <v>0</v>
      </c>
      <c r="BJ168" s="16" t="s">
        <v>85</v>
      </c>
      <c r="BK168" s="221">
        <f t="shared" si="13"/>
        <v>0</v>
      </c>
      <c r="BL168" s="16" t="s">
        <v>261</v>
      </c>
      <c r="BM168" s="220" t="s">
        <v>547</v>
      </c>
    </row>
    <row r="169" spans="1:65" s="2" customFormat="1" ht="6.95" customHeight="1">
      <c r="A169" s="32"/>
      <c r="B169" s="52"/>
      <c r="C169" s="53"/>
      <c r="D169" s="53"/>
      <c r="E169" s="53"/>
      <c r="F169" s="53"/>
      <c r="G169" s="53"/>
      <c r="H169" s="53"/>
      <c r="I169" s="151"/>
      <c r="J169" s="151"/>
      <c r="K169" s="53"/>
      <c r="L169" s="53"/>
      <c r="M169" s="37"/>
      <c r="N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</sheetData>
  <sheetProtection algorithmName="SHA-512" hashValue="EakZEnTA4vumAbyQk3dJkGnaesJi8rxsEaqy9rEBpvL9YiMZQ7clCOyYbSE6J+8XQwsv7QPfVkMammoXUbrLrg==" saltValue="vo+1SALYBv9WE8sngw5o+vYfD/J4Gg0mS5O9uxUDabdsByoXvNQNZWbhMoqnHJ8jwi9Xx1zxpyUhEpsxmM3MOg==" spinCount="100000" sheet="1" objects="1" scenarios="1" formatColumns="0" formatRows="0" autoFilter="0"/>
  <autoFilter ref="C119:L168" xr:uid="{00000000-0009-0000-0000-000002000000}"/>
  <mergeCells count="9">
    <mergeCell ref="E87:H87"/>
    <mergeCell ref="E110:H110"/>
    <mergeCell ref="E112:H112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6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J2" s="1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T2" s="16" t="s">
        <v>93</v>
      </c>
    </row>
    <row r="3" spans="1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9"/>
      <c r="K3" s="108"/>
      <c r="L3" s="108"/>
      <c r="M3" s="19"/>
      <c r="AT3" s="16" t="s">
        <v>87</v>
      </c>
    </row>
    <row r="4" spans="1:46" s="1" customFormat="1" ht="24.95" customHeight="1">
      <c r="B4" s="19"/>
      <c r="D4" s="110" t="s">
        <v>94</v>
      </c>
      <c r="I4" s="106"/>
      <c r="J4" s="106"/>
      <c r="M4" s="19"/>
      <c r="N4" s="111" t="s">
        <v>11</v>
      </c>
      <c r="AT4" s="16" t="s">
        <v>4</v>
      </c>
    </row>
    <row r="5" spans="1:46" s="1" customFormat="1" ht="6.95" customHeight="1">
      <c r="B5" s="19"/>
      <c r="I5" s="106"/>
      <c r="J5" s="106"/>
      <c r="M5" s="19"/>
    </row>
    <row r="6" spans="1:46" s="1" customFormat="1" ht="12" customHeight="1">
      <c r="B6" s="19"/>
      <c r="D6" s="112" t="s">
        <v>17</v>
      </c>
      <c r="I6" s="106"/>
      <c r="J6" s="106"/>
      <c r="M6" s="19"/>
    </row>
    <row r="7" spans="1:46" s="1" customFormat="1" ht="16.5" customHeight="1">
      <c r="B7" s="19"/>
      <c r="E7" s="307" t="str">
        <f>'Rekapitulace stavby'!K6</f>
        <v>Vegetační úpravy - Skalka, p.p.č. 2069/11 a 2421/23, k. ú. Cheb</v>
      </c>
      <c r="F7" s="308"/>
      <c r="G7" s="308"/>
      <c r="H7" s="308"/>
      <c r="I7" s="106"/>
      <c r="J7" s="106"/>
      <c r="M7" s="19"/>
    </row>
    <row r="8" spans="1:46" s="2" customFormat="1" ht="12" customHeight="1">
      <c r="A8" s="32"/>
      <c r="B8" s="37"/>
      <c r="C8" s="32"/>
      <c r="D8" s="112" t="s">
        <v>95</v>
      </c>
      <c r="E8" s="32"/>
      <c r="F8" s="32"/>
      <c r="G8" s="32"/>
      <c r="H8" s="32"/>
      <c r="I8" s="113"/>
      <c r="J8" s="113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309" t="s">
        <v>548</v>
      </c>
      <c r="F9" s="310"/>
      <c r="G9" s="310"/>
      <c r="H9" s="310"/>
      <c r="I9" s="113"/>
      <c r="J9" s="113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113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2" t="s">
        <v>19</v>
      </c>
      <c r="E11" s="32"/>
      <c r="F11" s="114" t="s">
        <v>1</v>
      </c>
      <c r="G11" s="32"/>
      <c r="H11" s="32"/>
      <c r="I11" s="115" t="s">
        <v>20</v>
      </c>
      <c r="J11" s="116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2" t="s">
        <v>21</v>
      </c>
      <c r="E12" s="32"/>
      <c r="F12" s="114" t="s">
        <v>22</v>
      </c>
      <c r="G12" s="32"/>
      <c r="H12" s="32"/>
      <c r="I12" s="115" t="s">
        <v>23</v>
      </c>
      <c r="J12" s="117" t="str">
        <f>'Rekapitulace stavby'!AN8</f>
        <v>28. 9. 2021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113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2" t="s">
        <v>25</v>
      </c>
      <c r="E14" s="32"/>
      <c r="F14" s="32"/>
      <c r="G14" s="32"/>
      <c r="H14" s="32"/>
      <c r="I14" s="115" t="s">
        <v>26</v>
      </c>
      <c r="J14" s="116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4" t="str">
        <f>IF('Rekapitulace stavby'!E11="","",'Rekapitulace stavby'!E11)</f>
        <v>Město Cheb</v>
      </c>
      <c r="F15" s="32"/>
      <c r="G15" s="32"/>
      <c r="H15" s="32"/>
      <c r="I15" s="115" t="s">
        <v>28</v>
      </c>
      <c r="J15" s="116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113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29</v>
      </c>
      <c r="E17" s="32"/>
      <c r="F17" s="32"/>
      <c r="G17" s="32"/>
      <c r="H17" s="32"/>
      <c r="I17" s="115" t="s">
        <v>26</v>
      </c>
      <c r="J17" s="29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11" t="str">
        <f>'Rekapitulace stavby'!E14</f>
        <v>Vyplň údaj</v>
      </c>
      <c r="F18" s="312"/>
      <c r="G18" s="312"/>
      <c r="H18" s="312"/>
      <c r="I18" s="115" t="s">
        <v>28</v>
      </c>
      <c r="J18" s="29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113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31</v>
      </c>
      <c r="E20" s="32"/>
      <c r="F20" s="32"/>
      <c r="G20" s="32"/>
      <c r="H20" s="32"/>
      <c r="I20" s="115" t="s">
        <v>26</v>
      </c>
      <c r="J20" s="116" t="str">
        <f>IF('Rekapitulace stavby'!AN16="","",'Rekapitulace stavby'!AN16)</f>
        <v/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28</v>
      </c>
      <c r="J21" s="116" t="str">
        <f>IF('Rekapitulace stavby'!AN17="","",'Rekapitulace stavby'!AN17)</f>
        <v/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113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26</v>
      </c>
      <c r="J23" s="116" t="str">
        <f>IF('Rekapitulace stavby'!AN19="","",'Rekapitulace stavby'!AN19)</f>
        <v/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28</v>
      </c>
      <c r="J24" s="116" t="str">
        <f>IF('Rekapitulace stavby'!AN20="","",'Rekapitulace stavby'!AN20)</f>
        <v/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113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113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8"/>
      <c r="B27" s="119"/>
      <c r="C27" s="118"/>
      <c r="D27" s="118"/>
      <c r="E27" s="313" t="s">
        <v>1</v>
      </c>
      <c r="F27" s="313"/>
      <c r="G27" s="313"/>
      <c r="H27" s="313"/>
      <c r="I27" s="120"/>
      <c r="J27" s="120"/>
      <c r="K27" s="118"/>
      <c r="L27" s="118"/>
      <c r="M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113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3"/>
      <c r="J29" s="123"/>
      <c r="K29" s="122"/>
      <c r="L29" s="122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2" t="s">
        <v>97</v>
      </c>
      <c r="F30" s="32"/>
      <c r="G30" s="32"/>
      <c r="H30" s="32"/>
      <c r="I30" s="113"/>
      <c r="J30" s="113"/>
      <c r="K30" s="124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2" t="s">
        <v>98</v>
      </c>
      <c r="F31" s="32"/>
      <c r="G31" s="32"/>
      <c r="H31" s="32"/>
      <c r="I31" s="113"/>
      <c r="J31" s="113"/>
      <c r="K31" s="124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35</v>
      </c>
      <c r="E32" s="32"/>
      <c r="F32" s="32"/>
      <c r="G32" s="32"/>
      <c r="H32" s="32"/>
      <c r="I32" s="113"/>
      <c r="J32" s="113"/>
      <c r="K32" s="126">
        <f>ROUND(K121, 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3"/>
      <c r="K33" s="122"/>
      <c r="L33" s="122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37</v>
      </c>
      <c r="G34" s="32"/>
      <c r="H34" s="32"/>
      <c r="I34" s="128" t="s">
        <v>36</v>
      </c>
      <c r="J34" s="113"/>
      <c r="K34" s="127" t="s">
        <v>38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39</v>
      </c>
      <c r="E35" s="112" t="s">
        <v>40</v>
      </c>
      <c r="F35" s="124">
        <f>ROUND((SUM(BE121:BE195)),  2)</f>
        <v>0</v>
      </c>
      <c r="G35" s="32"/>
      <c r="H35" s="32"/>
      <c r="I35" s="130">
        <v>0.21</v>
      </c>
      <c r="J35" s="113"/>
      <c r="K35" s="124">
        <f>ROUND(((SUM(BE121:BE195))*I35),  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41</v>
      </c>
      <c r="F36" s="124">
        <f>ROUND((SUM(BF121:BF195)),  2)</f>
        <v>0</v>
      </c>
      <c r="G36" s="32"/>
      <c r="H36" s="32"/>
      <c r="I36" s="130">
        <v>0.15</v>
      </c>
      <c r="J36" s="113"/>
      <c r="K36" s="124">
        <f>ROUND(((SUM(BF121:BF195))*I36),  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2" t="s">
        <v>42</v>
      </c>
      <c r="F37" s="124">
        <f>ROUND((SUM(BG121:BG195)),  2)</f>
        <v>0</v>
      </c>
      <c r="G37" s="32"/>
      <c r="H37" s="32"/>
      <c r="I37" s="130">
        <v>0.21</v>
      </c>
      <c r="J37" s="113"/>
      <c r="K37" s="124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2" t="s">
        <v>43</v>
      </c>
      <c r="F38" s="124">
        <f>ROUND((SUM(BH121:BH195)),  2)</f>
        <v>0</v>
      </c>
      <c r="G38" s="32"/>
      <c r="H38" s="32"/>
      <c r="I38" s="130">
        <v>0.15</v>
      </c>
      <c r="J38" s="113"/>
      <c r="K38" s="124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2" t="s">
        <v>44</v>
      </c>
      <c r="F39" s="124">
        <f>ROUND((SUM(BI121:BI195)),  2)</f>
        <v>0</v>
      </c>
      <c r="G39" s="32"/>
      <c r="H39" s="32"/>
      <c r="I39" s="130">
        <v>0</v>
      </c>
      <c r="J39" s="113"/>
      <c r="K39" s="124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113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6"/>
      <c r="J41" s="136"/>
      <c r="K41" s="137">
        <f>SUM(K32:K39)</f>
        <v>0</v>
      </c>
      <c r="L41" s="138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113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9"/>
      <c r="I43" s="106"/>
      <c r="J43" s="106"/>
      <c r="M43" s="19"/>
    </row>
    <row r="44" spans="1:31" s="1" customFormat="1" ht="14.45" customHeight="1">
      <c r="B44" s="19"/>
      <c r="I44" s="106"/>
      <c r="J44" s="106"/>
      <c r="M44" s="19"/>
    </row>
    <row r="45" spans="1:31" s="1" customFormat="1" ht="14.45" customHeight="1">
      <c r="B45" s="19"/>
      <c r="I45" s="106"/>
      <c r="J45" s="106"/>
      <c r="M45" s="19"/>
    </row>
    <row r="46" spans="1:31" s="1" customFormat="1" ht="14.45" customHeight="1">
      <c r="B46" s="19"/>
      <c r="I46" s="106"/>
      <c r="J46" s="106"/>
      <c r="M46" s="19"/>
    </row>
    <row r="47" spans="1:31" s="1" customFormat="1" ht="14.45" customHeight="1">
      <c r="B47" s="19"/>
      <c r="I47" s="106"/>
      <c r="J47" s="106"/>
      <c r="M47" s="19"/>
    </row>
    <row r="48" spans="1:31" s="1" customFormat="1" ht="14.45" customHeight="1">
      <c r="B48" s="19"/>
      <c r="I48" s="106"/>
      <c r="J48" s="106"/>
      <c r="M48" s="19"/>
    </row>
    <row r="49" spans="1:31" s="1" customFormat="1" ht="14.45" customHeight="1">
      <c r="B49" s="19"/>
      <c r="I49" s="106"/>
      <c r="J49" s="106"/>
      <c r="M49" s="19"/>
    </row>
    <row r="50" spans="1:31" s="2" customFormat="1" ht="14.45" customHeight="1">
      <c r="B50" s="49"/>
      <c r="D50" s="139" t="s">
        <v>48</v>
      </c>
      <c r="E50" s="140"/>
      <c r="F50" s="140"/>
      <c r="G50" s="139" t="s">
        <v>49</v>
      </c>
      <c r="H50" s="140"/>
      <c r="I50" s="141"/>
      <c r="J50" s="141"/>
      <c r="K50" s="140"/>
      <c r="L50" s="140"/>
      <c r="M50" s="49"/>
    </row>
    <row r="51" spans="1:31" ht="11.25">
      <c r="B51" s="19"/>
      <c r="M51" s="19"/>
    </row>
    <row r="52" spans="1:31" ht="11.25">
      <c r="B52" s="19"/>
      <c r="M52" s="19"/>
    </row>
    <row r="53" spans="1:31" ht="11.25">
      <c r="B53" s="19"/>
      <c r="M53" s="19"/>
    </row>
    <row r="54" spans="1:31" ht="11.25">
      <c r="B54" s="19"/>
      <c r="M54" s="19"/>
    </row>
    <row r="55" spans="1:31" ht="11.25">
      <c r="B55" s="19"/>
      <c r="M55" s="19"/>
    </row>
    <row r="56" spans="1:31" ht="11.25">
      <c r="B56" s="19"/>
      <c r="M56" s="19"/>
    </row>
    <row r="57" spans="1:31" ht="11.25">
      <c r="B57" s="19"/>
      <c r="M57" s="19"/>
    </row>
    <row r="58" spans="1:31" ht="11.25">
      <c r="B58" s="19"/>
      <c r="M58" s="19"/>
    </row>
    <row r="59" spans="1:31" ht="11.25">
      <c r="B59" s="19"/>
      <c r="M59" s="19"/>
    </row>
    <row r="60" spans="1:31" ht="11.25">
      <c r="B60" s="19"/>
      <c r="M60" s="19"/>
    </row>
    <row r="61" spans="1:31" s="2" customFormat="1" ht="12.75">
      <c r="A61" s="32"/>
      <c r="B61" s="37"/>
      <c r="C61" s="32"/>
      <c r="D61" s="142" t="s">
        <v>50</v>
      </c>
      <c r="E61" s="143"/>
      <c r="F61" s="144" t="s">
        <v>51</v>
      </c>
      <c r="G61" s="142" t="s">
        <v>50</v>
      </c>
      <c r="H61" s="143"/>
      <c r="I61" s="145"/>
      <c r="J61" s="146" t="s">
        <v>51</v>
      </c>
      <c r="K61" s="143"/>
      <c r="L61" s="143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9"/>
      <c r="M62" s="19"/>
    </row>
    <row r="63" spans="1:31" ht="11.25">
      <c r="B63" s="19"/>
      <c r="M63" s="19"/>
    </row>
    <row r="64" spans="1:31" ht="11.25">
      <c r="B64" s="19"/>
      <c r="M64" s="19"/>
    </row>
    <row r="65" spans="1:31" s="2" customFormat="1" ht="12.75">
      <c r="A65" s="32"/>
      <c r="B65" s="37"/>
      <c r="C65" s="32"/>
      <c r="D65" s="139" t="s">
        <v>52</v>
      </c>
      <c r="E65" s="147"/>
      <c r="F65" s="147"/>
      <c r="G65" s="139" t="s">
        <v>53</v>
      </c>
      <c r="H65" s="147"/>
      <c r="I65" s="148"/>
      <c r="J65" s="148"/>
      <c r="K65" s="147"/>
      <c r="L65" s="14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9"/>
      <c r="M66" s="19"/>
    </row>
    <row r="67" spans="1:31" ht="11.25">
      <c r="B67" s="19"/>
      <c r="M67" s="19"/>
    </row>
    <row r="68" spans="1:31" ht="11.25">
      <c r="B68" s="19"/>
      <c r="M68" s="19"/>
    </row>
    <row r="69" spans="1:31" ht="11.25">
      <c r="B69" s="19"/>
      <c r="M69" s="19"/>
    </row>
    <row r="70" spans="1:31" ht="11.25">
      <c r="B70" s="19"/>
      <c r="M70" s="19"/>
    </row>
    <row r="71" spans="1:31" ht="11.25">
      <c r="B71" s="19"/>
      <c r="M71" s="19"/>
    </row>
    <row r="72" spans="1:31" ht="11.25">
      <c r="B72" s="19"/>
      <c r="M72" s="19"/>
    </row>
    <row r="73" spans="1:31" ht="11.25">
      <c r="B73" s="19"/>
      <c r="M73" s="19"/>
    </row>
    <row r="74" spans="1:31" ht="11.25">
      <c r="B74" s="19"/>
      <c r="M74" s="19"/>
    </row>
    <row r="75" spans="1:31" ht="11.25">
      <c r="B75" s="19"/>
      <c r="M75" s="19"/>
    </row>
    <row r="76" spans="1:31" s="2" customFormat="1" ht="12.75">
      <c r="A76" s="32"/>
      <c r="B76" s="37"/>
      <c r="C76" s="32"/>
      <c r="D76" s="142" t="s">
        <v>50</v>
      </c>
      <c r="E76" s="143"/>
      <c r="F76" s="144" t="s">
        <v>51</v>
      </c>
      <c r="G76" s="142" t="s">
        <v>50</v>
      </c>
      <c r="H76" s="143"/>
      <c r="I76" s="145"/>
      <c r="J76" s="146" t="s">
        <v>51</v>
      </c>
      <c r="K76" s="143"/>
      <c r="L76" s="143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9"/>
      <c r="C77" s="150"/>
      <c r="D77" s="150"/>
      <c r="E77" s="150"/>
      <c r="F77" s="150"/>
      <c r="G77" s="150"/>
      <c r="H77" s="150"/>
      <c r="I77" s="151"/>
      <c r="J77" s="151"/>
      <c r="K77" s="150"/>
      <c r="L77" s="150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52"/>
      <c r="C81" s="153"/>
      <c r="D81" s="153"/>
      <c r="E81" s="153"/>
      <c r="F81" s="153"/>
      <c r="G81" s="153"/>
      <c r="H81" s="153"/>
      <c r="I81" s="154"/>
      <c r="J81" s="154"/>
      <c r="K81" s="153"/>
      <c r="L81" s="153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99</v>
      </c>
      <c r="D82" s="34"/>
      <c r="E82" s="34"/>
      <c r="F82" s="34"/>
      <c r="G82" s="34"/>
      <c r="H82" s="34"/>
      <c r="I82" s="113"/>
      <c r="J82" s="113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113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8" t="s">
        <v>17</v>
      </c>
      <c r="D84" s="34"/>
      <c r="E84" s="34"/>
      <c r="F84" s="34"/>
      <c r="G84" s="34"/>
      <c r="H84" s="34"/>
      <c r="I84" s="113"/>
      <c r="J84" s="113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314" t="str">
        <f>E7</f>
        <v>Vegetační úpravy - Skalka, p.p.č. 2069/11 a 2421/23, k. ú. Cheb</v>
      </c>
      <c r="F85" s="315"/>
      <c r="G85" s="315"/>
      <c r="H85" s="315"/>
      <c r="I85" s="113"/>
      <c r="J85" s="113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8" t="s">
        <v>95</v>
      </c>
      <c r="D86" s="34"/>
      <c r="E86" s="34"/>
      <c r="F86" s="34"/>
      <c r="G86" s="34"/>
      <c r="H86" s="34"/>
      <c r="I86" s="113"/>
      <c r="J86" s="113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85" t="str">
        <f>E9</f>
        <v>03 - Mobiliář, dlažba</v>
      </c>
      <c r="F87" s="316"/>
      <c r="G87" s="316"/>
      <c r="H87" s="316"/>
      <c r="I87" s="113"/>
      <c r="J87" s="113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113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8" t="s">
        <v>21</v>
      </c>
      <c r="D89" s="34"/>
      <c r="E89" s="34"/>
      <c r="F89" s="26" t="str">
        <f>F12</f>
        <v>Cheb</v>
      </c>
      <c r="G89" s="34"/>
      <c r="H89" s="34"/>
      <c r="I89" s="115" t="s">
        <v>23</v>
      </c>
      <c r="J89" s="117" t="str">
        <f>IF(J12="","",J12)</f>
        <v>28. 9. 2021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113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8" t="s">
        <v>25</v>
      </c>
      <c r="D91" s="34"/>
      <c r="E91" s="34"/>
      <c r="F91" s="26" t="str">
        <f>E15</f>
        <v>Město Cheb</v>
      </c>
      <c r="G91" s="34"/>
      <c r="H91" s="34"/>
      <c r="I91" s="115" t="s">
        <v>31</v>
      </c>
      <c r="J91" s="155" t="str">
        <f>E21</f>
        <v xml:space="preserve"> 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5" t="s">
        <v>33</v>
      </c>
      <c r="J92" s="155" t="str">
        <f>E24</f>
        <v xml:space="preserve"> 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113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6" t="s">
        <v>100</v>
      </c>
      <c r="D94" s="157"/>
      <c r="E94" s="157"/>
      <c r="F94" s="157"/>
      <c r="G94" s="157"/>
      <c r="H94" s="157"/>
      <c r="I94" s="158" t="s">
        <v>101</v>
      </c>
      <c r="J94" s="158" t="s">
        <v>102</v>
      </c>
      <c r="K94" s="159" t="s">
        <v>103</v>
      </c>
      <c r="L94" s="157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113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104</v>
      </c>
      <c r="D96" s="34"/>
      <c r="E96" s="34"/>
      <c r="F96" s="34"/>
      <c r="G96" s="34"/>
      <c r="H96" s="34"/>
      <c r="I96" s="161">
        <f t="shared" ref="I96:J98" si="0">Q121</f>
        <v>0</v>
      </c>
      <c r="J96" s="161">
        <f t="shared" si="0"/>
        <v>0</v>
      </c>
      <c r="K96" s="81">
        <f>K121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105</v>
      </c>
    </row>
    <row r="97" spans="1:31" s="9" customFormat="1" ht="24.95" customHeight="1">
      <c r="B97" s="162"/>
      <c r="C97" s="163"/>
      <c r="D97" s="164" t="s">
        <v>106</v>
      </c>
      <c r="E97" s="165"/>
      <c r="F97" s="165"/>
      <c r="G97" s="165"/>
      <c r="H97" s="165"/>
      <c r="I97" s="166">
        <f t="shared" si="0"/>
        <v>0</v>
      </c>
      <c r="J97" s="166">
        <f t="shared" si="0"/>
        <v>0</v>
      </c>
      <c r="K97" s="167">
        <f>K122</f>
        <v>0</v>
      </c>
      <c r="L97" s="163"/>
      <c r="M97" s="168"/>
    </row>
    <row r="98" spans="1:31" s="10" customFormat="1" ht="19.899999999999999" customHeight="1">
      <c r="B98" s="169"/>
      <c r="C98" s="170"/>
      <c r="D98" s="171" t="s">
        <v>107</v>
      </c>
      <c r="E98" s="172"/>
      <c r="F98" s="172"/>
      <c r="G98" s="172"/>
      <c r="H98" s="172"/>
      <c r="I98" s="173">
        <f t="shared" si="0"/>
        <v>0</v>
      </c>
      <c r="J98" s="173">
        <f t="shared" si="0"/>
        <v>0</v>
      </c>
      <c r="K98" s="174">
        <f>K123</f>
        <v>0</v>
      </c>
      <c r="L98" s="170"/>
      <c r="M98" s="175"/>
    </row>
    <row r="99" spans="1:31" s="10" customFormat="1" ht="19.899999999999999" customHeight="1">
      <c r="B99" s="169"/>
      <c r="C99" s="170"/>
      <c r="D99" s="171" t="s">
        <v>549</v>
      </c>
      <c r="E99" s="172"/>
      <c r="F99" s="172"/>
      <c r="G99" s="172"/>
      <c r="H99" s="172"/>
      <c r="I99" s="173">
        <f>Q155</f>
        <v>0</v>
      </c>
      <c r="J99" s="173">
        <f>R155</f>
        <v>0</v>
      </c>
      <c r="K99" s="174">
        <f>K155</f>
        <v>0</v>
      </c>
      <c r="L99" s="170"/>
      <c r="M99" s="175"/>
    </row>
    <row r="100" spans="1:31" s="10" customFormat="1" ht="19.899999999999999" customHeight="1">
      <c r="B100" s="169"/>
      <c r="C100" s="170"/>
      <c r="D100" s="171" t="s">
        <v>550</v>
      </c>
      <c r="E100" s="172"/>
      <c r="F100" s="172"/>
      <c r="G100" s="172"/>
      <c r="H100" s="172"/>
      <c r="I100" s="173">
        <f>Q184</f>
        <v>0</v>
      </c>
      <c r="J100" s="173">
        <f>R184</f>
        <v>0</v>
      </c>
      <c r="K100" s="174">
        <f>K184</f>
        <v>0</v>
      </c>
      <c r="L100" s="170"/>
      <c r="M100" s="175"/>
    </row>
    <row r="101" spans="1:31" s="10" customFormat="1" ht="19.899999999999999" customHeight="1">
      <c r="B101" s="169"/>
      <c r="C101" s="170"/>
      <c r="D101" s="171" t="s">
        <v>108</v>
      </c>
      <c r="E101" s="172"/>
      <c r="F101" s="172"/>
      <c r="G101" s="172"/>
      <c r="H101" s="172"/>
      <c r="I101" s="173">
        <f>Q194</f>
        <v>0</v>
      </c>
      <c r="J101" s="173">
        <f>R194</f>
        <v>0</v>
      </c>
      <c r="K101" s="174">
        <f>K194</f>
        <v>0</v>
      </c>
      <c r="L101" s="170"/>
      <c r="M101" s="175"/>
    </row>
    <row r="102" spans="1:31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113"/>
      <c r="J102" s="113"/>
      <c r="K102" s="34"/>
      <c r="L102" s="34"/>
      <c r="M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2"/>
      <c r="C103" s="53"/>
      <c r="D103" s="53"/>
      <c r="E103" s="53"/>
      <c r="F103" s="53"/>
      <c r="G103" s="53"/>
      <c r="H103" s="53"/>
      <c r="I103" s="151"/>
      <c r="J103" s="151"/>
      <c r="K103" s="53"/>
      <c r="L103" s="53"/>
      <c r="M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54"/>
      <c r="C107" s="55"/>
      <c r="D107" s="55"/>
      <c r="E107" s="55"/>
      <c r="F107" s="55"/>
      <c r="G107" s="55"/>
      <c r="H107" s="55"/>
      <c r="I107" s="154"/>
      <c r="J107" s="154"/>
      <c r="K107" s="55"/>
      <c r="L107" s="55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2" t="s">
        <v>110</v>
      </c>
      <c r="D108" s="34"/>
      <c r="E108" s="34"/>
      <c r="F108" s="34"/>
      <c r="G108" s="34"/>
      <c r="H108" s="34"/>
      <c r="I108" s="113"/>
      <c r="J108" s="113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113"/>
      <c r="J109" s="113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8" t="s">
        <v>17</v>
      </c>
      <c r="D110" s="34"/>
      <c r="E110" s="34"/>
      <c r="F110" s="34"/>
      <c r="G110" s="34"/>
      <c r="H110" s="34"/>
      <c r="I110" s="113"/>
      <c r="J110" s="113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314" t="str">
        <f>E7</f>
        <v>Vegetační úpravy - Skalka, p.p.č. 2069/11 a 2421/23, k. ú. Cheb</v>
      </c>
      <c r="F111" s="315"/>
      <c r="G111" s="315"/>
      <c r="H111" s="315"/>
      <c r="I111" s="113"/>
      <c r="J111" s="113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8" t="s">
        <v>95</v>
      </c>
      <c r="D112" s="34"/>
      <c r="E112" s="34"/>
      <c r="F112" s="34"/>
      <c r="G112" s="34"/>
      <c r="H112" s="34"/>
      <c r="I112" s="113"/>
      <c r="J112" s="113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4"/>
      <c r="D113" s="34"/>
      <c r="E113" s="285" t="str">
        <f>E9</f>
        <v>03 - Mobiliář, dlažba</v>
      </c>
      <c r="F113" s="316"/>
      <c r="G113" s="316"/>
      <c r="H113" s="316"/>
      <c r="I113" s="113"/>
      <c r="J113" s="113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113"/>
      <c r="J114" s="113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8" t="s">
        <v>21</v>
      </c>
      <c r="D115" s="34"/>
      <c r="E115" s="34"/>
      <c r="F115" s="26" t="str">
        <f>F12</f>
        <v>Cheb</v>
      </c>
      <c r="G115" s="34"/>
      <c r="H115" s="34"/>
      <c r="I115" s="115" t="s">
        <v>23</v>
      </c>
      <c r="J115" s="117" t="str">
        <f>IF(J12="","",J12)</f>
        <v>28. 9. 2021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113"/>
      <c r="J116" s="113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8" t="s">
        <v>25</v>
      </c>
      <c r="D117" s="34"/>
      <c r="E117" s="34"/>
      <c r="F117" s="26" t="str">
        <f>E15</f>
        <v>Město Cheb</v>
      </c>
      <c r="G117" s="34"/>
      <c r="H117" s="34"/>
      <c r="I117" s="115" t="s">
        <v>31</v>
      </c>
      <c r="J117" s="155" t="str">
        <f>E21</f>
        <v xml:space="preserve"> </v>
      </c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8" t="s">
        <v>29</v>
      </c>
      <c r="D118" s="34"/>
      <c r="E118" s="34"/>
      <c r="F118" s="26" t="str">
        <f>IF(E18="","",E18)</f>
        <v>Vyplň údaj</v>
      </c>
      <c r="G118" s="34"/>
      <c r="H118" s="34"/>
      <c r="I118" s="115" t="s">
        <v>33</v>
      </c>
      <c r="J118" s="155" t="str">
        <f>E24</f>
        <v xml:space="preserve"> </v>
      </c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113"/>
      <c r="J119" s="113"/>
      <c r="K119" s="34"/>
      <c r="L119" s="34"/>
      <c r="M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76"/>
      <c r="B120" s="177"/>
      <c r="C120" s="178" t="s">
        <v>111</v>
      </c>
      <c r="D120" s="179" t="s">
        <v>60</v>
      </c>
      <c r="E120" s="179" t="s">
        <v>56</v>
      </c>
      <c r="F120" s="179" t="s">
        <v>57</v>
      </c>
      <c r="G120" s="179" t="s">
        <v>112</v>
      </c>
      <c r="H120" s="179" t="s">
        <v>113</v>
      </c>
      <c r="I120" s="180" t="s">
        <v>114</v>
      </c>
      <c r="J120" s="180" t="s">
        <v>115</v>
      </c>
      <c r="K120" s="181" t="s">
        <v>103</v>
      </c>
      <c r="L120" s="182" t="s">
        <v>116</v>
      </c>
      <c r="M120" s="183"/>
      <c r="N120" s="72" t="s">
        <v>1</v>
      </c>
      <c r="O120" s="73" t="s">
        <v>39</v>
      </c>
      <c r="P120" s="73" t="s">
        <v>117</v>
      </c>
      <c r="Q120" s="73" t="s">
        <v>118</v>
      </c>
      <c r="R120" s="73" t="s">
        <v>119</v>
      </c>
      <c r="S120" s="73" t="s">
        <v>120</v>
      </c>
      <c r="T120" s="73" t="s">
        <v>121</v>
      </c>
      <c r="U120" s="73" t="s">
        <v>122</v>
      </c>
      <c r="V120" s="73" t="s">
        <v>123</v>
      </c>
      <c r="W120" s="73" t="s">
        <v>124</v>
      </c>
      <c r="X120" s="74" t="s">
        <v>125</v>
      </c>
      <c r="Y120" s="176"/>
      <c r="Z120" s="176"/>
      <c r="AA120" s="176"/>
      <c r="AB120" s="176"/>
      <c r="AC120" s="176"/>
      <c r="AD120" s="176"/>
      <c r="AE120" s="176"/>
    </row>
    <row r="121" spans="1:65" s="2" customFormat="1" ht="22.9" customHeight="1">
      <c r="A121" s="32"/>
      <c r="B121" s="33"/>
      <c r="C121" s="79" t="s">
        <v>126</v>
      </c>
      <c r="D121" s="34"/>
      <c r="E121" s="34"/>
      <c r="F121" s="34"/>
      <c r="G121" s="34"/>
      <c r="H121" s="34"/>
      <c r="I121" s="113"/>
      <c r="J121" s="113"/>
      <c r="K121" s="184">
        <f>BK121</f>
        <v>0</v>
      </c>
      <c r="L121" s="34"/>
      <c r="M121" s="37"/>
      <c r="N121" s="75"/>
      <c r="O121" s="185"/>
      <c r="P121" s="76"/>
      <c r="Q121" s="186">
        <f>Q122</f>
        <v>0</v>
      </c>
      <c r="R121" s="186">
        <f>R122</f>
        <v>0</v>
      </c>
      <c r="S121" s="76"/>
      <c r="T121" s="187">
        <f>T122</f>
        <v>0</v>
      </c>
      <c r="U121" s="76"/>
      <c r="V121" s="187">
        <f>V122</f>
        <v>24.6876</v>
      </c>
      <c r="W121" s="76"/>
      <c r="X121" s="188">
        <f>X122</f>
        <v>0</v>
      </c>
      <c r="Y121" s="32"/>
      <c r="Z121" s="32"/>
      <c r="AA121" s="32"/>
      <c r="AB121" s="32"/>
      <c r="AC121" s="32"/>
      <c r="AD121" s="32"/>
      <c r="AE121" s="32"/>
      <c r="AT121" s="16" t="s">
        <v>76</v>
      </c>
      <c r="AU121" s="16" t="s">
        <v>105</v>
      </c>
      <c r="BK121" s="189">
        <f>BK122</f>
        <v>0</v>
      </c>
    </row>
    <row r="122" spans="1:65" s="12" customFormat="1" ht="25.9" customHeight="1">
      <c r="B122" s="190"/>
      <c r="C122" s="191"/>
      <c r="D122" s="192" t="s">
        <v>76</v>
      </c>
      <c r="E122" s="193" t="s">
        <v>127</v>
      </c>
      <c r="F122" s="193" t="s">
        <v>128</v>
      </c>
      <c r="G122" s="191"/>
      <c r="H122" s="191"/>
      <c r="I122" s="194"/>
      <c r="J122" s="194"/>
      <c r="K122" s="195">
        <f>BK122</f>
        <v>0</v>
      </c>
      <c r="L122" s="191"/>
      <c r="M122" s="196"/>
      <c r="N122" s="197"/>
      <c r="O122" s="198"/>
      <c r="P122" s="198"/>
      <c r="Q122" s="199">
        <f>Q123+Q155+Q184+Q194</f>
        <v>0</v>
      </c>
      <c r="R122" s="199">
        <f>R123+R155+R184+R194</f>
        <v>0</v>
      </c>
      <c r="S122" s="198"/>
      <c r="T122" s="200">
        <f>T123+T155+T184+T194</f>
        <v>0</v>
      </c>
      <c r="U122" s="198"/>
      <c r="V122" s="200">
        <f>V123+V155+V184+V194</f>
        <v>24.6876</v>
      </c>
      <c r="W122" s="198"/>
      <c r="X122" s="201">
        <f>X123+X155+X184+X194</f>
        <v>0</v>
      </c>
      <c r="AR122" s="202" t="s">
        <v>85</v>
      </c>
      <c r="AT122" s="203" t="s">
        <v>76</v>
      </c>
      <c r="AU122" s="203" t="s">
        <v>77</v>
      </c>
      <c r="AY122" s="202" t="s">
        <v>129</v>
      </c>
      <c r="BK122" s="204">
        <f>BK123+BK155+BK184+BK194</f>
        <v>0</v>
      </c>
    </row>
    <row r="123" spans="1:65" s="12" customFormat="1" ht="22.9" customHeight="1">
      <c r="B123" s="190"/>
      <c r="C123" s="191"/>
      <c r="D123" s="192" t="s">
        <v>76</v>
      </c>
      <c r="E123" s="205" t="s">
        <v>85</v>
      </c>
      <c r="F123" s="205" t="s">
        <v>130</v>
      </c>
      <c r="G123" s="191"/>
      <c r="H123" s="191"/>
      <c r="I123" s="194"/>
      <c r="J123" s="194"/>
      <c r="K123" s="206">
        <f>BK123</f>
        <v>0</v>
      </c>
      <c r="L123" s="191"/>
      <c r="M123" s="196"/>
      <c r="N123" s="197"/>
      <c r="O123" s="198"/>
      <c r="P123" s="198"/>
      <c r="Q123" s="199">
        <f>SUM(Q124:Q154)</f>
        <v>0</v>
      </c>
      <c r="R123" s="199">
        <f>SUM(R124:R154)</f>
        <v>0</v>
      </c>
      <c r="S123" s="198"/>
      <c r="T123" s="200">
        <f>SUM(T124:T154)</f>
        <v>0</v>
      </c>
      <c r="U123" s="198"/>
      <c r="V123" s="200">
        <f>SUM(V124:V154)</f>
        <v>1.6127999999999998</v>
      </c>
      <c r="W123" s="198"/>
      <c r="X123" s="201">
        <f>SUM(X124:X154)</f>
        <v>0</v>
      </c>
      <c r="AR123" s="202" t="s">
        <v>85</v>
      </c>
      <c r="AT123" s="203" t="s">
        <v>76</v>
      </c>
      <c r="AU123" s="203" t="s">
        <v>85</v>
      </c>
      <c r="AY123" s="202" t="s">
        <v>129</v>
      </c>
      <c r="BK123" s="204">
        <f>SUM(BK124:BK154)</f>
        <v>0</v>
      </c>
    </row>
    <row r="124" spans="1:65" s="2" customFormat="1" ht="21.75" customHeight="1">
      <c r="A124" s="32"/>
      <c r="B124" s="33"/>
      <c r="C124" s="207" t="s">
        <v>85</v>
      </c>
      <c r="D124" s="207" t="s">
        <v>131</v>
      </c>
      <c r="E124" s="208" t="s">
        <v>137</v>
      </c>
      <c r="F124" s="209" t="s">
        <v>138</v>
      </c>
      <c r="G124" s="210" t="s">
        <v>139</v>
      </c>
      <c r="H124" s="211">
        <v>14.212999999999999</v>
      </c>
      <c r="I124" s="212"/>
      <c r="J124" s="212"/>
      <c r="K124" s="213">
        <f>ROUND(P124*H124,2)</f>
        <v>0</v>
      </c>
      <c r="L124" s="214"/>
      <c r="M124" s="37"/>
      <c r="N124" s="215" t="s">
        <v>1</v>
      </c>
      <c r="O124" s="216" t="s">
        <v>40</v>
      </c>
      <c r="P124" s="217">
        <f>I124+J124</f>
        <v>0</v>
      </c>
      <c r="Q124" s="217">
        <f>ROUND(I124*H124,2)</f>
        <v>0</v>
      </c>
      <c r="R124" s="217">
        <f>ROUND(J124*H124,2)</f>
        <v>0</v>
      </c>
      <c r="S124" s="68"/>
      <c r="T124" s="218">
        <f>S124*H124</f>
        <v>0</v>
      </c>
      <c r="U124" s="218">
        <v>0</v>
      </c>
      <c r="V124" s="218">
        <f>U124*H124</f>
        <v>0</v>
      </c>
      <c r="W124" s="218">
        <v>0</v>
      </c>
      <c r="X124" s="219">
        <f>W124*H124</f>
        <v>0</v>
      </c>
      <c r="Y124" s="32"/>
      <c r="Z124" s="32"/>
      <c r="AA124" s="32"/>
      <c r="AB124" s="32"/>
      <c r="AC124" s="32"/>
      <c r="AD124" s="32"/>
      <c r="AE124" s="32"/>
      <c r="AR124" s="220" t="s">
        <v>135</v>
      </c>
      <c r="AT124" s="220" t="s">
        <v>131</v>
      </c>
      <c r="AU124" s="220" t="s">
        <v>87</v>
      </c>
      <c r="AY124" s="16" t="s">
        <v>129</v>
      </c>
      <c r="BE124" s="221">
        <f>IF(O124="základní",K124,0)</f>
        <v>0</v>
      </c>
      <c r="BF124" s="221">
        <f>IF(O124="snížená",K124,0)</f>
        <v>0</v>
      </c>
      <c r="BG124" s="221">
        <f>IF(O124="zákl. přenesená",K124,0)</f>
        <v>0</v>
      </c>
      <c r="BH124" s="221">
        <f>IF(O124="sníž. přenesená",K124,0)</f>
        <v>0</v>
      </c>
      <c r="BI124" s="221">
        <f>IF(O124="nulová",K124,0)</f>
        <v>0</v>
      </c>
      <c r="BJ124" s="16" t="s">
        <v>85</v>
      </c>
      <c r="BK124" s="221">
        <f>ROUND(P124*H124,2)</f>
        <v>0</v>
      </c>
      <c r="BL124" s="16" t="s">
        <v>135</v>
      </c>
      <c r="BM124" s="220" t="s">
        <v>551</v>
      </c>
    </row>
    <row r="125" spans="1:65" s="13" customFormat="1" ht="22.5">
      <c r="B125" s="222"/>
      <c r="C125" s="223"/>
      <c r="D125" s="224" t="s">
        <v>141</v>
      </c>
      <c r="E125" s="225" t="s">
        <v>1</v>
      </c>
      <c r="F125" s="226" t="s">
        <v>552</v>
      </c>
      <c r="G125" s="223"/>
      <c r="H125" s="227">
        <v>8.4220000000000006</v>
      </c>
      <c r="I125" s="228"/>
      <c r="J125" s="228"/>
      <c r="K125" s="223"/>
      <c r="L125" s="223"/>
      <c r="M125" s="229"/>
      <c r="N125" s="230"/>
      <c r="O125" s="231"/>
      <c r="P125" s="231"/>
      <c r="Q125" s="231"/>
      <c r="R125" s="231"/>
      <c r="S125" s="231"/>
      <c r="T125" s="231"/>
      <c r="U125" s="231"/>
      <c r="V125" s="231"/>
      <c r="W125" s="231"/>
      <c r="X125" s="232"/>
      <c r="AT125" s="233" t="s">
        <v>141</v>
      </c>
      <c r="AU125" s="233" t="s">
        <v>87</v>
      </c>
      <c r="AV125" s="13" t="s">
        <v>87</v>
      </c>
      <c r="AW125" s="13" t="s">
        <v>5</v>
      </c>
      <c r="AX125" s="13" t="s">
        <v>77</v>
      </c>
      <c r="AY125" s="233" t="s">
        <v>129</v>
      </c>
    </row>
    <row r="126" spans="1:65" s="13" customFormat="1" ht="11.25">
      <c r="B126" s="222"/>
      <c r="C126" s="223"/>
      <c r="D126" s="224" t="s">
        <v>141</v>
      </c>
      <c r="E126" s="225" t="s">
        <v>1</v>
      </c>
      <c r="F126" s="226" t="s">
        <v>553</v>
      </c>
      <c r="G126" s="223"/>
      <c r="H126" s="227">
        <v>2.1440000000000001</v>
      </c>
      <c r="I126" s="228"/>
      <c r="J126" s="228"/>
      <c r="K126" s="223"/>
      <c r="L126" s="223"/>
      <c r="M126" s="229"/>
      <c r="N126" s="230"/>
      <c r="O126" s="231"/>
      <c r="P126" s="231"/>
      <c r="Q126" s="231"/>
      <c r="R126" s="231"/>
      <c r="S126" s="231"/>
      <c r="T126" s="231"/>
      <c r="U126" s="231"/>
      <c r="V126" s="231"/>
      <c r="W126" s="231"/>
      <c r="X126" s="232"/>
      <c r="AT126" s="233" t="s">
        <v>141</v>
      </c>
      <c r="AU126" s="233" t="s">
        <v>87</v>
      </c>
      <c r="AV126" s="13" t="s">
        <v>87</v>
      </c>
      <c r="AW126" s="13" t="s">
        <v>5</v>
      </c>
      <c r="AX126" s="13" t="s">
        <v>77</v>
      </c>
      <c r="AY126" s="233" t="s">
        <v>129</v>
      </c>
    </row>
    <row r="127" spans="1:65" s="13" customFormat="1" ht="11.25">
      <c r="B127" s="222"/>
      <c r="C127" s="223"/>
      <c r="D127" s="224" t="s">
        <v>141</v>
      </c>
      <c r="E127" s="225" t="s">
        <v>1</v>
      </c>
      <c r="F127" s="226" t="s">
        <v>554</v>
      </c>
      <c r="G127" s="223"/>
      <c r="H127" s="227">
        <v>2.7650000000000001</v>
      </c>
      <c r="I127" s="228"/>
      <c r="J127" s="228"/>
      <c r="K127" s="223"/>
      <c r="L127" s="223"/>
      <c r="M127" s="229"/>
      <c r="N127" s="230"/>
      <c r="O127" s="231"/>
      <c r="P127" s="231"/>
      <c r="Q127" s="231"/>
      <c r="R127" s="231"/>
      <c r="S127" s="231"/>
      <c r="T127" s="231"/>
      <c r="U127" s="231"/>
      <c r="V127" s="231"/>
      <c r="W127" s="231"/>
      <c r="X127" s="232"/>
      <c r="AT127" s="233" t="s">
        <v>141</v>
      </c>
      <c r="AU127" s="233" t="s">
        <v>87</v>
      </c>
      <c r="AV127" s="13" t="s">
        <v>87</v>
      </c>
      <c r="AW127" s="13" t="s">
        <v>5</v>
      </c>
      <c r="AX127" s="13" t="s">
        <v>77</v>
      </c>
      <c r="AY127" s="233" t="s">
        <v>129</v>
      </c>
    </row>
    <row r="128" spans="1:65" s="13" customFormat="1" ht="11.25">
      <c r="B128" s="222"/>
      <c r="C128" s="223"/>
      <c r="D128" s="224" t="s">
        <v>141</v>
      </c>
      <c r="E128" s="225" t="s">
        <v>1</v>
      </c>
      <c r="F128" s="226" t="s">
        <v>555</v>
      </c>
      <c r="G128" s="223"/>
      <c r="H128" s="227">
        <v>0.88200000000000001</v>
      </c>
      <c r="I128" s="228"/>
      <c r="J128" s="228"/>
      <c r="K128" s="223"/>
      <c r="L128" s="223"/>
      <c r="M128" s="229"/>
      <c r="N128" s="230"/>
      <c r="O128" s="231"/>
      <c r="P128" s="231"/>
      <c r="Q128" s="231"/>
      <c r="R128" s="231"/>
      <c r="S128" s="231"/>
      <c r="T128" s="231"/>
      <c r="U128" s="231"/>
      <c r="V128" s="231"/>
      <c r="W128" s="231"/>
      <c r="X128" s="232"/>
      <c r="AT128" s="233" t="s">
        <v>141</v>
      </c>
      <c r="AU128" s="233" t="s">
        <v>87</v>
      </c>
      <c r="AV128" s="13" t="s">
        <v>87</v>
      </c>
      <c r="AW128" s="13" t="s">
        <v>5</v>
      </c>
      <c r="AX128" s="13" t="s">
        <v>77</v>
      </c>
      <c r="AY128" s="233" t="s">
        <v>129</v>
      </c>
    </row>
    <row r="129" spans="1:65" s="14" customFormat="1" ht="11.25">
      <c r="B129" s="245"/>
      <c r="C129" s="246"/>
      <c r="D129" s="224" t="s">
        <v>141</v>
      </c>
      <c r="E129" s="247" t="s">
        <v>1</v>
      </c>
      <c r="F129" s="248" t="s">
        <v>180</v>
      </c>
      <c r="G129" s="246"/>
      <c r="H129" s="249">
        <v>14.213000000000001</v>
      </c>
      <c r="I129" s="250"/>
      <c r="J129" s="250"/>
      <c r="K129" s="246"/>
      <c r="L129" s="246"/>
      <c r="M129" s="251"/>
      <c r="N129" s="252"/>
      <c r="O129" s="253"/>
      <c r="P129" s="253"/>
      <c r="Q129" s="253"/>
      <c r="R129" s="253"/>
      <c r="S129" s="253"/>
      <c r="T129" s="253"/>
      <c r="U129" s="253"/>
      <c r="V129" s="253"/>
      <c r="W129" s="253"/>
      <c r="X129" s="254"/>
      <c r="AT129" s="255" t="s">
        <v>141</v>
      </c>
      <c r="AU129" s="255" t="s">
        <v>87</v>
      </c>
      <c r="AV129" s="14" t="s">
        <v>135</v>
      </c>
      <c r="AW129" s="14" t="s">
        <v>5</v>
      </c>
      <c r="AX129" s="14" t="s">
        <v>85</v>
      </c>
      <c r="AY129" s="255" t="s">
        <v>129</v>
      </c>
    </row>
    <row r="130" spans="1:65" s="2" customFormat="1" ht="55.5" customHeight="1">
      <c r="A130" s="32"/>
      <c r="B130" s="33"/>
      <c r="C130" s="207" t="s">
        <v>87</v>
      </c>
      <c r="D130" s="207" t="s">
        <v>131</v>
      </c>
      <c r="E130" s="208" t="s">
        <v>556</v>
      </c>
      <c r="F130" s="209" t="s">
        <v>557</v>
      </c>
      <c r="G130" s="210" t="s">
        <v>139</v>
      </c>
      <c r="H130" s="211">
        <v>14.212999999999999</v>
      </c>
      <c r="I130" s="212"/>
      <c r="J130" s="212"/>
      <c r="K130" s="213">
        <f>ROUND(P130*H130,2)</f>
        <v>0</v>
      </c>
      <c r="L130" s="214"/>
      <c r="M130" s="37"/>
      <c r="N130" s="215" t="s">
        <v>1</v>
      </c>
      <c r="O130" s="216" t="s">
        <v>40</v>
      </c>
      <c r="P130" s="217">
        <f>I130+J130</f>
        <v>0</v>
      </c>
      <c r="Q130" s="217">
        <f>ROUND(I130*H130,2)</f>
        <v>0</v>
      </c>
      <c r="R130" s="217">
        <f>ROUND(J130*H130,2)</f>
        <v>0</v>
      </c>
      <c r="S130" s="68"/>
      <c r="T130" s="218">
        <f>S130*H130</f>
        <v>0</v>
      </c>
      <c r="U130" s="218">
        <v>0</v>
      </c>
      <c r="V130" s="218">
        <f>U130*H130</f>
        <v>0</v>
      </c>
      <c r="W130" s="218">
        <v>0</v>
      </c>
      <c r="X130" s="219">
        <f>W130*H130</f>
        <v>0</v>
      </c>
      <c r="Y130" s="32"/>
      <c r="Z130" s="32"/>
      <c r="AA130" s="32"/>
      <c r="AB130" s="32"/>
      <c r="AC130" s="32"/>
      <c r="AD130" s="32"/>
      <c r="AE130" s="32"/>
      <c r="AR130" s="220" t="s">
        <v>135</v>
      </c>
      <c r="AT130" s="220" t="s">
        <v>131</v>
      </c>
      <c r="AU130" s="220" t="s">
        <v>87</v>
      </c>
      <c r="AY130" s="16" t="s">
        <v>129</v>
      </c>
      <c r="BE130" s="221">
        <f>IF(O130="základní",K130,0)</f>
        <v>0</v>
      </c>
      <c r="BF130" s="221">
        <f>IF(O130="snížená",K130,0)</f>
        <v>0</v>
      </c>
      <c r="BG130" s="221">
        <f>IF(O130="zákl. přenesená",K130,0)</f>
        <v>0</v>
      </c>
      <c r="BH130" s="221">
        <f>IF(O130="sníž. přenesená",K130,0)</f>
        <v>0</v>
      </c>
      <c r="BI130" s="221">
        <f>IF(O130="nulová",K130,0)</f>
        <v>0</v>
      </c>
      <c r="BJ130" s="16" t="s">
        <v>85</v>
      </c>
      <c r="BK130" s="221">
        <f>ROUND(P130*H130,2)</f>
        <v>0</v>
      </c>
      <c r="BL130" s="16" t="s">
        <v>135</v>
      </c>
      <c r="BM130" s="220" t="s">
        <v>558</v>
      </c>
    </row>
    <row r="131" spans="1:65" s="13" customFormat="1" ht="22.5">
      <c r="B131" s="222"/>
      <c r="C131" s="223"/>
      <c r="D131" s="224" t="s">
        <v>141</v>
      </c>
      <c r="E131" s="225" t="s">
        <v>1</v>
      </c>
      <c r="F131" s="226" t="s">
        <v>552</v>
      </c>
      <c r="G131" s="223"/>
      <c r="H131" s="227">
        <v>8.4220000000000006</v>
      </c>
      <c r="I131" s="228"/>
      <c r="J131" s="228"/>
      <c r="K131" s="223"/>
      <c r="L131" s="223"/>
      <c r="M131" s="229"/>
      <c r="N131" s="230"/>
      <c r="O131" s="231"/>
      <c r="P131" s="231"/>
      <c r="Q131" s="231"/>
      <c r="R131" s="231"/>
      <c r="S131" s="231"/>
      <c r="T131" s="231"/>
      <c r="U131" s="231"/>
      <c r="V131" s="231"/>
      <c r="W131" s="231"/>
      <c r="X131" s="232"/>
      <c r="AT131" s="233" t="s">
        <v>141</v>
      </c>
      <c r="AU131" s="233" t="s">
        <v>87</v>
      </c>
      <c r="AV131" s="13" t="s">
        <v>87</v>
      </c>
      <c r="AW131" s="13" t="s">
        <v>5</v>
      </c>
      <c r="AX131" s="13" t="s">
        <v>77</v>
      </c>
      <c r="AY131" s="233" t="s">
        <v>129</v>
      </c>
    </row>
    <row r="132" spans="1:65" s="13" customFormat="1" ht="11.25">
      <c r="B132" s="222"/>
      <c r="C132" s="223"/>
      <c r="D132" s="224" t="s">
        <v>141</v>
      </c>
      <c r="E132" s="225" t="s">
        <v>1</v>
      </c>
      <c r="F132" s="226" t="s">
        <v>553</v>
      </c>
      <c r="G132" s="223"/>
      <c r="H132" s="227">
        <v>2.1440000000000001</v>
      </c>
      <c r="I132" s="228"/>
      <c r="J132" s="228"/>
      <c r="K132" s="223"/>
      <c r="L132" s="223"/>
      <c r="M132" s="229"/>
      <c r="N132" s="230"/>
      <c r="O132" s="231"/>
      <c r="P132" s="231"/>
      <c r="Q132" s="231"/>
      <c r="R132" s="231"/>
      <c r="S132" s="231"/>
      <c r="T132" s="231"/>
      <c r="U132" s="231"/>
      <c r="V132" s="231"/>
      <c r="W132" s="231"/>
      <c r="X132" s="232"/>
      <c r="AT132" s="233" t="s">
        <v>141</v>
      </c>
      <c r="AU132" s="233" t="s">
        <v>87</v>
      </c>
      <c r="AV132" s="13" t="s">
        <v>87</v>
      </c>
      <c r="AW132" s="13" t="s">
        <v>5</v>
      </c>
      <c r="AX132" s="13" t="s">
        <v>77</v>
      </c>
      <c r="AY132" s="233" t="s">
        <v>129</v>
      </c>
    </row>
    <row r="133" spans="1:65" s="13" customFormat="1" ht="11.25">
      <c r="B133" s="222"/>
      <c r="C133" s="223"/>
      <c r="D133" s="224" t="s">
        <v>141</v>
      </c>
      <c r="E133" s="225" t="s">
        <v>1</v>
      </c>
      <c r="F133" s="226" t="s">
        <v>554</v>
      </c>
      <c r="G133" s="223"/>
      <c r="H133" s="227">
        <v>2.7650000000000001</v>
      </c>
      <c r="I133" s="228"/>
      <c r="J133" s="228"/>
      <c r="K133" s="223"/>
      <c r="L133" s="223"/>
      <c r="M133" s="229"/>
      <c r="N133" s="230"/>
      <c r="O133" s="231"/>
      <c r="P133" s="231"/>
      <c r="Q133" s="231"/>
      <c r="R133" s="231"/>
      <c r="S133" s="231"/>
      <c r="T133" s="231"/>
      <c r="U133" s="231"/>
      <c r="V133" s="231"/>
      <c r="W133" s="231"/>
      <c r="X133" s="232"/>
      <c r="AT133" s="233" t="s">
        <v>141</v>
      </c>
      <c r="AU133" s="233" t="s">
        <v>87</v>
      </c>
      <c r="AV133" s="13" t="s">
        <v>87</v>
      </c>
      <c r="AW133" s="13" t="s">
        <v>5</v>
      </c>
      <c r="AX133" s="13" t="s">
        <v>77</v>
      </c>
      <c r="AY133" s="233" t="s">
        <v>129</v>
      </c>
    </row>
    <row r="134" spans="1:65" s="13" customFormat="1" ht="11.25">
      <c r="B134" s="222"/>
      <c r="C134" s="223"/>
      <c r="D134" s="224" t="s">
        <v>141</v>
      </c>
      <c r="E134" s="225" t="s">
        <v>1</v>
      </c>
      <c r="F134" s="226" t="s">
        <v>555</v>
      </c>
      <c r="G134" s="223"/>
      <c r="H134" s="227">
        <v>0.88200000000000001</v>
      </c>
      <c r="I134" s="228"/>
      <c r="J134" s="228"/>
      <c r="K134" s="223"/>
      <c r="L134" s="223"/>
      <c r="M134" s="229"/>
      <c r="N134" s="230"/>
      <c r="O134" s="231"/>
      <c r="P134" s="231"/>
      <c r="Q134" s="231"/>
      <c r="R134" s="231"/>
      <c r="S134" s="231"/>
      <c r="T134" s="231"/>
      <c r="U134" s="231"/>
      <c r="V134" s="231"/>
      <c r="W134" s="231"/>
      <c r="X134" s="232"/>
      <c r="AT134" s="233" t="s">
        <v>141</v>
      </c>
      <c r="AU134" s="233" t="s">
        <v>87</v>
      </c>
      <c r="AV134" s="13" t="s">
        <v>87</v>
      </c>
      <c r="AW134" s="13" t="s">
        <v>5</v>
      </c>
      <c r="AX134" s="13" t="s">
        <v>77</v>
      </c>
      <c r="AY134" s="233" t="s">
        <v>129</v>
      </c>
    </row>
    <row r="135" spans="1:65" s="14" customFormat="1" ht="11.25">
      <c r="B135" s="245"/>
      <c r="C135" s="246"/>
      <c r="D135" s="224" t="s">
        <v>141</v>
      </c>
      <c r="E135" s="247" t="s">
        <v>1</v>
      </c>
      <c r="F135" s="248" t="s">
        <v>180</v>
      </c>
      <c r="G135" s="246"/>
      <c r="H135" s="249">
        <v>14.213000000000001</v>
      </c>
      <c r="I135" s="250"/>
      <c r="J135" s="250"/>
      <c r="K135" s="246"/>
      <c r="L135" s="246"/>
      <c r="M135" s="251"/>
      <c r="N135" s="252"/>
      <c r="O135" s="253"/>
      <c r="P135" s="253"/>
      <c r="Q135" s="253"/>
      <c r="R135" s="253"/>
      <c r="S135" s="253"/>
      <c r="T135" s="253"/>
      <c r="U135" s="253"/>
      <c r="V135" s="253"/>
      <c r="W135" s="253"/>
      <c r="X135" s="254"/>
      <c r="AT135" s="255" t="s">
        <v>141</v>
      </c>
      <c r="AU135" s="255" t="s">
        <v>87</v>
      </c>
      <c r="AV135" s="14" t="s">
        <v>135</v>
      </c>
      <c r="AW135" s="14" t="s">
        <v>5</v>
      </c>
      <c r="AX135" s="14" t="s">
        <v>85</v>
      </c>
      <c r="AY135" s="255" t="s">
        <v>129</v>
      </c>
    </row>
    <row r="136" spans="1:65" s="2" customFormat="1" ht="33" customHeight="1">
      <c r="A136" s="32"/>
      <c r="B136" s="33"/>
      <c r="C136" s="207" t="s">
        <v>143</v>
      </c>
      <c r="D136" s="207" t="s">
        <v>131</v>
      </c>
      <c r="E136" s="208" t="s">
        <v>147</v>
      </c>
      <c r="F136" s="209" t="s">
        <v>148</v>
      </c>
      <c r="G136" s="210" t="s">
        <v>149</v>
      </c>
      <c r="H136" s="211">
        <v>14.212999999999999</v>
      </c>
      <c r="I136" s="212"/>
      <c r="J136" s="212"/>
      <c r="K136" s="213">
        <f>ROUND(P136*H136,2)</f>
        <v>0</v>
      </c>
      <c r="L136" s="214"/>
      <c r="M136" s="37"/>
      <c r="N136" s="215" t="s">
        <v>1</v>
      </c>
      <c r="O136" s="216" t="s">
        <v>40</v>
      </c>
      <c r="P136" s="217">
        <f>I136+J136</f>
        <v>0</v>
      </c>
      <c r="Q136" s="217">
        <f>ROUND(I136*H136,2)</f>
        <v>0</v>
      </c>
      <c r="R136" s="217">
        <f>ROUND(J136*H136,2)</f>
        <v>0</v>
      </c>
      <c r="S136" s="68"/>
      <c r="T136" s="218">
        <f>S136*H136</f>
        <v>0</v>
      </c>
      <c r="U136" s="218">
        <v>0</v>
      </c>
      <c r="V136" s="218">
        <f>U136*H136</f>
        <v>0</v>
      </c>
      <c r="W136" s="218">
        <v>0</v>
      </c>
      <c r="X136" s="219">
        <f>W136*H136</f>
        <v>0</v>
      </c>
      <c r="Y136" s="32"/>
      <c r="Z136" s="32"/>
      <c r="AA136" s="32"/>
      <c r="AB136" s="32"/>
      <c r="AC136" s="32"/>
      <c r="AD136" s="32"/>
      <c r="AE136" s="32"/>
      <c r="AR136" s="220" t="s">
        <v>135</v>
      </c>
      <c r="AT136" s="220" t="s">
        <v>131</v>
      </c>
      <c r="AU136" s="220" t="s">
        <v>87</v>
      </c>
      <c r="AY136" s="16" t="s">
        <v>129</v>
      </c>
      <c r="BE136" s="221">
        <f>IF(O136="základní",K136,0)</f>
        <v>0</v>
      </c>
      <c r="BF136" s="221">
        <f>IF(O136="snížená",K136,0)</f>
        <v>0</v>
      </c>
      <c r="BG136" s="221">
        <f>IF(O136="zákl. přenesená",K136,0)</f>
        <v>0</v>
      </c>
      <c r="BH136" s="221">
        <f>IF(O136="sníž. přenesená",K136,0)</f>
        <v>0</v>
      </c>
      <c r="BI136" s="221">
        <f>IF(O136="nulová",K136,0)</f>
        <v>0</v>
      </c>
      <c r="BJ136" s="16" t="s">
        <v>85</v>
      </c>
      <c r="BK136" s="221">
        <f>ROUND(P136*H136,2)</f>
        <v>0</v>
      </c>
      <c r="BL136" s="16" t="s">
        <v>135</v>
      </c>
      <c r="BM136" s="220" t="s">
        <v>559</v>
      </c>
    </row>
    <row r="137" spans="1:65" s="2" customFormat="1" ht="19.5">
      <c r="A137" s="32"/>
      <c r="B137" s="33"/>
      <c r="C137" s="34"/>
      <c r="D137" s="224" t="s">
        <v>213</v>
      </c>
      <c r="E137" s="34"/>
      <c r="F137" s="256" t="s">
        <v>560</v>
      </c>
      <c r="G137" s="34"/>
      <c r="H137" s="34"/>
      <c r="I137" s="113"/>
      <c r="J137" s="113"/>
      <c r="K137" s="34"/>
      <c r="L137" s="34"/>
      <c r="M137" s="37"/>
      <c r="N137" s="257"/>
      <c r="O137" s="258"/>
      <c r="P137" s="68"/>
      <c r="Q137" s="68"/>
      <c r="R137" s="68"/>
      <c r="S137" s="68"/>
      <c r="T137" s="68"/>
      <c r="U137" s="68"/>
      <c r="V137" s="68"/>
      <c r="W137" s="68"/>
      <c r="X137" s="69"/>
      <c r="Y137" s="32"/>
      <c r="Z137" s="32"/>
      <c r="AA137" s="32"/>
      <c r="AB137" s="32"/>
      <c r="AC137" s="32"/>
      <c r="AD137" s="32"/>
      <c r="AE137" s="32"/>
      <c r="AT137" s="16" t="s">
        <v>213</v>
      </c>
      <c r="AU137" s="16" t="s">
        <v>87</v>
      </c>
    </row>
    <row r="138" spans="1:65" s="13" customFormat="1" ht="22.5">
      <c r="B138" s="222"/>
      <c r="C138" s="223"/>
      <c r="D138" s="224" t="s">
        <v>141</v>
      </c>
      <c r="E138" s="225" t="s">
        <v>1</v>
      </c>
      <c r="F138" s="226" t="s">
        <v>552</v>
      </c>
      <c r="G138" s="223"/>
      <c r="H138" s="227">
        <v>8.4220000000000006</v>
      </c>
      <c r="I138" s="228"/>
      <c r="J138" s="228"/>
      <c r="K138" s="223"/>
      <c r="L138" s="223"/>
      <c r="M138" s="229"/>
      <c r="N138" s="230"/>
      <c r="O138" s="231"/>
      <c r="P138" s="231"/>
      <c r="Q138" s="231"/>
      <c r="R138" s="231"/>
      <c r="S138" s="231"/>
      <c r="T138" s="231"/>
      <c r="U138" s="231"/>
      <c r="V138" s="231"/>
      <c r="W138" s="231"/>
      <c r="X138" s="232"/>
      <c r="AT138" s="233" t="s">
        <v>141</v>
      </c>
      <c r="AU138" s="233" t="s">
        <v>87</v>
      </c>
      <c r="AV138" s="13" t="s">
        <v>87</v>
      </c>
      <c r="AW138" s="13" t="s">
        <v>5</v>
      </c>
      <c r="AX138" s="13" t="s">
        <v>77</v>
      </c>
      <c r="AY138" s="233" t="s">
        <v>129</v>
      </c>
    </row>
    <row r="139" spans="1:65" s="13" customFormat="1" ht="11.25">
      <c r="B139" s="222"/>
      <c r="C139" s="223"/>
      <c r="D139" s="224" t="s">
        <v>141</v>
      </c>
      <c r="E139" s="225" t="s">
        <v>1</v>
      </c>
      <c r="F139" s="226" t="s">
        <v>553</v>
      </c>
      <c r="G139" s="223"/>
      <c r="H139" s="227">
        <v>2.1440000000000001</v>
      </c>
      <c r="I139" s="228"/>
      <c r="J139" s="228"/>
      <c r="K139" s="223"/>
      <c r="L139" s="223"/>
      <c r="M139" s="229"/>
      <c r="N139" s="230"/>
      <c r="O139" s="231"/>
      <c r="P139" s="231"/>
      <c r="Q139" s="231"/>
      <c r="R139" s="231"/>
      <c r="S139" s="231"/>
      <c r="T139" s="231"/>
      <c r="U139" s="231"/>
      <c r="V139" s="231"/>
      <c r="W139" s="231"/>
      <c r="X139" s="232"/>
      <c r="AT139" s="233" t="s">
        <v>141</v>
      </c>
      <c r="AU139" s="233" t="s">
        <v>87</v>
      </c>
      <c r="AV139" s="13" t="s">
        <v>87</v>
      </c>
      <c r="AW139" s="13" t="s">
        <v>5</v>
      </c>
      <c r="AX139" s="13" t="s">
        <v>77</v>
      </c>
      <c r="AY139" s="233" t="s">
        <v>129</v>
      </c>
    </row>
    <row r="140" spans="1:65" s="13" customFormat="1" ht="11.25">
      <c r="B140" s="222"/>
      <c r="C140" s="223"/>
      <c r="D140" s="224" t="s">
        <v>141</v>
      </c>
      <c r="E140" s="225" t="s">
        <v>1</v>
      </c>
      <c r="F140" s="226" t="s">
        <v>554</v>
      </c>
      <c r="G140" s="223"/>
      <c r="H140" s="227">
        <v>2.7650000000000001</v>
      </c>
      <c r="I140" s="228"/>
      <c r="J140" s="228"/>
      <c r="K140" s="223"/>
      <c r="L140" s="223"/>
      <c r="M140" s="229"/>
      <c r="N140" s="230"/>
      <c r="O140" s="231"/>
      <c r="P140" s="231"/>
      <c r="Q140" s="231"/>
      <c r="R140" s="231"/>
      <c r="S140" s="231"/>
      <c r="T140" s="231"/>
      <c r="U140" s="231"/>
      <c r="V140" s="231"/>
      <c r="W140" s="231"/>
      <c r="X140" s="232"/>
      <c r="AT140" s="233" t="s">
        <v>141</v>
      </c>
      <c r="AU140" s="233" t="s">
        <v>87</v>
      </c>
      <c r="AV140" s="13" t="s">
        <v>87</v>
      </c>
      <c r="AW140" s="13" t="s">
        <v>5</v>
      </c>
      <c r="AX140" s="13" t="s">
        <v>77</v>
      </c>
      <c r="AY140" s="233" t="s">
        <v>129</v>
      </c>
    </row>
    <row r="141" spans="1:65" s="13" customFormat="1" ht="11.25">
      <c r="B141" s="222"/>
      <c r="C141" s="223"/>
      <c r="D141" s="224" t="s">
        <v>141</v>
      </c>
      <c r="E141" s="225" t="s">
        <v>1</v>
      </c>
      <c r="F141" s="226" t="s">
        <v>555</v>
      </c>
      <c r="G141" s="223"/>
      <c r="H141" s="227">
        <v>0.88200000000000001</v>
      </c>
      <c r="I141" s="228"/>
      <c r="J141" s="228"/>
      <c r="K141" s="223"/>
      <c r="L141" s="223"/>
      <c r="M141" s="229"/>
      <c r="N141" s="230"/>
      <c r="O141" s="231"/>
      <c r="P141" s="231"/>
      <c r="Q141" s="231"/>
      <c r="R141" s="231"/>
      <c r="S141" s="231"/>
      <c r="T141" s="231"/>
      <c r="U141" s="231"/>
      <c r="V141" s="231"/>
      <c r="W141" s="231"/>
      <c r="X141" s="232"/>
      <c r="AT141" s="233" t="s">
        <v>141</v>
      </c>
      <c r="AU141" s="233" t="s">
        <v>87</v>
      </c>
      <c r="AV141" s="13" t="s">
        <v>87</v>
      </c>
      <c r="AW141" s="13" t="s">
        <v>5</v>
      </c>
      <c r="AX141" s="13" t="s">
        <v>77</v>
      </c>
      <c r="AY141" s="233" t="s">
        <v>129</v>
      </c>
    </row>
    <row r="142" spans="1:65" s="14" customFormat="1" ht="11.25">
      <c r="B142" s="245"/>
      <c r="C142" s="246"/>
      <c r="D142" s="224" t="s">
        <v>141</v>
      </c>
      <c r="E142" s="247" t="s">
        <v>1</v>
      </c>
      <c r="F142" s="248" t="s">
        <v>180</v>
      </c>
      <c r="G142" s="246"/>
      <c r="H142" s="249">
        <v>14.213000000000001</v>
      </c>
      <c r="I142" s="250"/>
      <c r="J142" s="250"/>
      <c r="K142" s="246"/>
      <c r="L142" s="246"/>
      <c r="M142" s="251"/>
      <c r="N142" s="252"/>
      <c r="O142" s="253"/>
      <c r="P142" s="253"/>
      <c r="Q142" s="253"/>
      <c r="R142" s="253"/>
      <c r="S142" s="253"/>
      <c r="T142" s="253"/>
      <c r="U142" s="253"/>
      <c r="V142" s="253"/>
      <c r="W142" s="253"/>
      <c r="X142" s="254"/>
      <c r="AT142" s="255" t="s">
        <v>141</v>
      </c>
      <c r="AU142" s="255" t="s">
        <v>87</v>
      </c>
      <c r="AV142" s="14" t="s">
        <v>135</v>
      </c>
      <c r="AW142" s="14" t="s">
        <v>5</v>
      </c>
      <c r="AX142" s="14" t="s">
        <v>85</v>
      </c>
      <c r="AY142" s="255" t="s">
        <v>129</v>
      </c>
    </row>
    <row r="143" spans="1:65" s="2" customFormat="1" ht="33" customHeight="1">
      <c r="A143" s="32"/>
      <c r="B143" s="33"/>
      <c r="C143" s="207" t="s">
        <v>135</v>
      </c>
      <c r="D143" s="207" t="s">
        <v>131</v>
      </c>
      <c r="E143" s="208" t="s">
        <v>561</v>
      </c>
      <c r="F143" s="209" t="s">
        <v>562</v>
      </c>
      <c r="G143" s="210" t="s">
        <v>134</v>
      </c>
      <c r="H143" s="211">
        <v>7.68</v>
      </c>
      <c r="I143" s="212"/>
      <c r="J143" s="212"/>
      <c r="K143" s="213">
        <f>ROUND(P143*H143,2)</f>
        <v>0</v>
      </c>
      <c r="L143" s="214"/>
      <c r="M143" s="37"/>
      <c r="N143" s="215" t="s">
        <v>1</v>
      </c>
      <c r="O143" s="216" t="s">
        <v>40</v>
      </c>
      <c r="P143" s="217">
        <f>I143+J143</f>
        <v>0</v>
      </c>
      <c r="Q143" s="217">
        <f>ROUND(I143*H143,2)</f>
        <v>0</v>
      </c>
      <c r="R143" s="217">
        <f>ROUND(J143*H143,2)</f>
        <v>0</v>
      </c>
      <c r="S143" s="68"/>
      <c r="T143" s="218">
        <f>S143*H143</f>
        <v>0</v>
      </c>
      <c r="U143" s="218">
        <v>0</v>
      </c>
      <c r="V143" s="218">
        <f>U143*H143</f>
        <v>0</v>
      </c>
      <c r="W143" s="218">
        <v>0</v>
      </c>
      <c r="X143" s="219">
        <f>W143*H143</f>
        <v>0</v>
      </c>
      <c r="Y143" s="32"/>
      <c r="Z143" s="32"/>
      <c r="AA143" s="32"/>
      <c r="AB143" s="32"/>
      <c r="AC143" s="32"/>
      <c r="AD143" s="32"/>
      <c r="AE143" s="32"/>
      <c r="AR143" s="220" t="s">
        <v>135</v>
      </c>
      <c r="AT143" s="220" t="s">
        <v>131</v>
      </c>
      <c r="AU143" s="220" t="s">
        <v>87</v>
      </c>
      <c r="AY143" s="16" t="s">
        <v>129</v>
      </c>
      <c r="BE143" s="221">
        <f>IF(O143="základní",K143,0)</f>
        <v>0</v>
      </c>
      <c r="BF143" s="221">
        <f>IF(O143="snížená",K143,0)</f>
        <v>0</v>
      </c>
      <c r="BG143" s="221">
        <f>IF(O143="zákl. přenesená",K143,0)</f>
        <v>0</v>
      </c>
      <c r="BH143" s="221">
        <f>IF(O143="sníž. přenesená",K143,0)</f>
        <v>0</v>
      </c>
      <c r="BI143" s="221">
        <f>IF(O143="nulová",K143,0)</f>
        <v>0</v>
      </c>
      <c r="BJ143" s="16" t="s">
        <v>85</v>
      </c>
      <c r="BK143" s="221">
        <f>ROUND(P143*H143,2)</f>
        <v>0</v>
      </c>
      <c r="BL143" s="16" t="s">
        <v>135</v>
      </c>
      <c r="BM143" s="220" t="s">
        <v>563</v>
      </c>
    </row>
    <row r="144" spans="1:65" s="13" customFormat="1" ht="11.25">
      <c r="B144" s="222"/>
      <c r="C144" s="223"/>
      <c r="D144" s="224" t="s">
        <v>141</v>
      </c>
      <c r="E144" s="225" t="s">
        <v>1</v>
      </c>
      <c r="F144" s="226" t="s">
        <v>564</v>
      </c>
      <c r="G144" s="223"/>
      <c r="H144" s="227">
        <v>7.68</v>
      </c>
      <c r="I144" s="228"/>
      <c r="J144" s="228"/>
      <c r="K144" s="223"/>
      <c r="L144" s="223"/>
      <c r="M144" s="229"/>
      <c r="N144" s="230"/>
      <c r="O144" s="231"/>
      <c r="P144" s="231"/>
      <c r="Q144" s="231"/>
      <c r="R144" s="231"/>
      <c r="S144" s="231"/>
      <c r="T144" s="231"/>
      <c r="U144" s="231"/>
      <c r="V144" s="231"/>
      <c r="W144" s="231"/>
      <c r="X144" s="232"/>
      <c r="AT144" s="233" t="s">
        <v>141</v>
      </c>
      <c r="AU144" s="233" t="s">
        <v>87</v>
      </c>
      <c r="AV144" s="13" t="s">
        <v>87</v>
      </c>
      <c r="AW144" s="13" t="s">
        <v>5</v>
      </c>
      <c r="AX144" s="13" t="s">
        <v>85</v>
      </c>
      <c r="AY144" s="233" t="s">
        <v>129</v>
      </c>
    </row>
    <row r="145" spans="1:65" s="2" customFormat="1" ht="16.5" customHeight="1">
      <c r="A145" s="32"/>
      <c r="B145" s="33"/>
      <c r="C145" s="234" t="s">
        <v>152</v>
      </c>
      <c r="D145" s="234" t="s">
        <v>158</v>
      </c>
      <c r="E145" s="235" t="s">
        <v>159</v>
      </c>
      <c r="F145" s="236" t="s">
        <v>160</v>
      </c>
      <c r="G145" s="237" t="s">
        <v>139</v>
      </c>
      <c r="H145" s="238">
        <v>7.68</v>
      </c>
      <c r="I145" s="239"/>
      <c r="J145" s="240"/>
      <c r="K145" s="241">
        <f>ROUND(P145*H145,2)</f>
        <v>0</v>
      </c>
      <c r="L145" s="242"/>
      <c r="M145" s="243"/>
      <c r="N145" s="244" t="s">
        <v>1</v>
      </c>
      <c r="O145" s="216" t="s">
        <v>40</v>
      </c>
      <c r="P145" s="217">
        <f>I145+J145</f>
        <v>0</v>
      </c>
      <c r="Q145" s="217">
        <f>ROUND(I145*H145,2)</f>
        <v>0</v>
      </c>
      <c r="R145" s="217">
        <f>ROUND(J145*H145,2)</f>
        <v>0</v>
      </c>
      <c r="S145" s="68"/>
      <c r="T145" s="218">
        <f>S145*H145</f>
        <v>0</v>
      </c>
      <c r="U145" s="218">
        <v>0.21</v>
      </c>
      <c r="V145" s="218">
        <f>U145*H145</f>
        <v>1.6127999999999998</v>
      </c>
      <c r="W145" s="218">
        <v>0</v>
      </c>
      <c r="X145" s="219">
        <f>W145*H145</f>
        <v>0</v>
      </c>
      <c r="Y145" s="32"/>
      <c r="Z145" s="32"/>
      <c r="AA145" s="32"/>
      <c r="AB145" s="32"/>
      <c r="AC145" s="32"/>
      <c r="AD145" s="32"/>
      <c r="AE145" s="32"/>
      <c r="AR145" s="220" t="s">
        <v>161</v>
      </c>
      <c r="AT145" s="220" t="s">
        <v>158</v>
      </c>
      <c r="AU145" s="220" t="s">
        <v>87</v>
      </c>
      <c r="AY145" s="16" t="s">
        <v>129</v>
      </c>
      <c r="BE145" s="221">
        <f>IF(O145="základní",K145,0)</f>
        <v>0</v>
      </c>
      <c r="BF145" s="221">
        <f>IF(O145="snížená",K145,0)</f>
        <v>0</v>
      </c>
      <c r="BG145" s="221">
        <f>IF(O145="zákl. přenesená",K145,0)</f>
        <v>0</v>
      </c>
      <c r="BH145" s="221">
        <f>IF(O145="sníž. přenesená",K145,0)</f>
        <v>0</v>
      </c>
      <c r="BI145" s="221">
        <f>IF(O145="nulová",K145,0)</f>
        <v>0</v>
      </c>
      <c r="BJ145" s="16" t="s">
        <v>85</v>
      </c>
      <c r="BK145" s="221">
        <f>ROUND(P145*H145,2)</f>
        <v>0</v>
      </c>
      <c r="BL145" s="16" t="s">
        <v>135</v>
      </c>
      <c r="BM145" s="220" t="s">
        <v>565</v>
      </c>
    </row>
    <row r="146" spans="1:65" s="13" customFormat="1" ht="11.25">
      <c r="B146" s="222"/>
      <c r="C146" s="223"/>
      <c r="D146" s="224" t="s">
        <v>141</v>
      </c>
      <c r="E146" s="225" t="s">
        <v>1</v>
      </c>
      <c r="F146" s="226" t="s">
        <v>566</v>
      </c>
      <c r="G146" s="223"/>
      <c r="H146" s="227">
        <v>7.68</v>
      </c>
      <c r="I146" s="228"/>
      <c r="J146" s="228"/>
      <c r="K146" s="223"/>
      <c r="L146" s="223"/>
      <c r="M146" s="229"/>
      <c r="N146" s="230"/>
      <c r="O146" s="231"/>
      <c r="P146" s="231"/>
      <c r="Q146" s="231"/>
      <c r="R146" s="231"/>
      <c r="S146" s="231"/>
      <c r="T146" s="231"/>
      <c r="U146" s="231"/>
      <c r="V146" s="231"/>
      <c r="W146" s="231"/>
      <c r="X146" s="232"/>
      <c r="AT146" s="233" t="s">
        <v>141</v>
      </c>
      <c r="AU146" s="233" t="s">
        <v>87</v>
      </c>
      <c r="AV146" s="13" t="s">
        <v>87</v>
      </c>
      <c r="AW146" s="13" t="s">
        <v>5</v>
      </c>
      <c r="AX146" s="13" t="s">
        <v>85</v>
      </c>
      <c r="AY146" s="233" t="s">
        <v>129</v>
      </c>
    </row>
    <row r="147" spans="1:65" s="2" customFormat="1" ht="21.75" customHeight="1">
      <c r="A147" s="32"/>
      <c r="B147" s="33"/>
      <c r="C147" s="207" t="s">
        <v>157</v>
      </c>
      <c r="D147" s="207" t="s">
        <v>131</v>
      </c>
      <c r="E147" s="208" t="s">
        <v>567</v>
      </c>
      <c r="F147" s="209" t="s">
        <v>568</v>
      </c>
      <c r="G147" s="210" t="s">
        <v>134</v>
      </c>
      <c r="H147" s="211">
        <v>44.18</v>
      </c>
      <c r="I147" s="212"/>
      <c r="J147" s="212"/>
      <c r="K147" s="213">
        <f>ROUND(P147*H147,2)</f>
        <v>0</v>
      </c>
      <c r="L147" s="214"/>
      <c r="M147" s="37"/>
      <c r="N147" s="215" t="s">
        <v>1</v>
      </c>
      <c r="O147" s="216" t="s">
        <v>40</v>
      </c>
      <c r="P147" s="217">
        <f>I147+J147</f>
        <v>0</v>
      </c>
      <c r="Q147" s="217">
        <f>ROUND(I147*H147,2)</f>
        <v>0</v>
      </c>
      <c r="R147" s="217">
        <f>ROUND(J147*H147,2)</f>
        <v>0</v>
      </c>
      <c r="S147" s="68"/>
      <c r="T147" s="218">
        <f>S147*H147</f>
        <v>0</v>
      </c>
      <c r="U147" s="218">
        <v>0</v>
      </c>
      <c r="V147" s="218">
        <f>U147*H147</f>
        <v>0</v>
      </c>
      <c r="W147" s="218">
        <v>0</v>
      </c>
      <c r="X147" s="219">
        <f>W147*H147</f>
        <v>0</v>
      </c>
      <c r="Y147" s="32"/>
      <c r="Z147" s="32"/>
      <c r="AA147" s="32"/>
      <c r="AB147" s="32"/>
      <c r="AC147" s="32"/>
      <c r="AD147" s="32"/>
      <c r="AE147" s="32"/>
      <c r="AR147" s="220" t="s">
        <v>135</v>
      </c>
      <c r="AT147" s="220" t="s">
        <v>131</v>
      </c>
      <c r="AU147" s="220" t="s">
        <v>87</v>
      </c>
      <c r="AY147" s="16" t="s">
        <v>129</v>
      </c>
      <c r="BE147" s="221">
        <f>IF(O147="základní",K147,0)</f>
        <v>0</v>
      </c>
      <c r="BF147" s="221">
        <f>IF(O147="snížená",K147,0)</f>
        <v>0</v>
      </c>
      <c r="BG147" s="221">
        <f>IF(O147="zákl. přenesená",K147,0)</f>
        <v>0</v>
      </c>
      <c r="BH147" s="221">
        <f>IF(O147="sníž. přenesená",K147,0)</f>
        <v>0</v>
      </c>
      <c r="BI147" s="221">
        <f>IF(O147="nulová",K147,0)</f>
        <v>0</v>
      </c>
      <c r="BJ147" s="16" t="s">
        <v>85</v>
      </c>
      <c r="BK147" s="221">
        <f>ROUND(P147*H147,2)</f>
        <v>0</v>
      </c>
      <c r="BL147" s="16" t="s">
        <v>135</v>
      </c>
      <c r="BM147" s="220" t="s">
        <v>569</v>
      </c>
    </row>
    <row r="148" spans="1:65" s="13" customFormat="1" ht="11.25">
      <c r="B148" s="222"/>
      <c r="C148" s="223"/>
      <c r="D148" s="224" t="s">
        <v>141</v>
      </c>
      <c r="E148" s="225" t="s">
        <v>1</v>
      </c>
      <c r="F148" s="226" t="s">
        <v>570</v>
      </c>
      <c r="G148" s="223"/>
      <c r="H148" s="227">
        <v>26.32</v>
      </c>
      <c r="I148" s="228"/>
      <c r="J148" s="228"/>
      <c r="K148" s="223"/>
      <c r="L148" s="223"/>
      <c r="M148" s="229"/>
      <c r="N148" s="230"/>
      <c r="O148" s="231"/>
      <c r="P148" s="231"/>
      <c r="Q148" s="231"/>
      <c r="R148" s="231"/>
      <c r="S148" s="231"/>
      <c r="T148" s="231"/>
      <c r="U148" s="231"/>
      <c r="V148" s="231"/>
      <c r="W148" s="231"/>
      <c r="X148" s="232"/>
      <c r="AT148" s="233" t="s">
        <v>141</v>
      </c>
      <c r="AU148" s="233" t="s">
        <v>87</v>
      </c>
      <c r="AV148" s="13" t="s">
        <v>87</v>
      </c>
      <c r="AW148" s="13" t="s">
        <v>5</v>
      </c>
      <c r="AX148" s="13" t="s">
        <v>77</v>
      </c>
      <c r="AY148" s="233" t="s">
        <v>129</v>
      </c>
    </row>
    <row r="149" spans="1:65" s="13" customFormat="1" ht="11.25">
      <c r="B149" s="222"/>
      <c r="C149" s="223"/>
      <c r="D149" s="224" t="s">
        <v>141</v>
      </c>
      <c r="E149" s="225" t="s">
        <v>1</v>
      </c>
      <c r="F149" s="226" t="s">
        <v>571</v>
      </c>
      <c r="G149" s="223"/>
      <c r="H149" s="227">
        <v>6.7</v>
      </c>
      <c r="I149" s="228"/>
      <c r="J149" s="228"/>
      <c r="K149" s="223"/>
      <c r="L149" s="223"/>
      <c r="M149" s="229"/>
      <c r="N149" s="230"/>
      <c r="O149" s="231"/>
      <c r="P149" s="231"/>
      <c r="Q149" s="231"/>
      <c r="R149" s="231"/>
      <c r="S149" s="231"/>
      <c r="T149" s="231"/>
      <c r="U149" s="231"/>
      <c r="V149" s="231"/>
      <c r="W149" s="231"/>
      <c r="X149" s="232"/>
      <c r="AT149" s="233" t="s">
        <v>141</v>
      </c>
      <c r="AU149" s="233" t="s">
        <v>87</v>
      </c>
      <c r="AV149" s="13" t="s">
        <v>87</v>
      </c>
      <c r="AW149" s="13" t="s">
        <v>5</v>
      </c>
      <c r="AX149" s="13" t="s">
        <v>77</v>
      </c>
      <c r="AY149" s="233" t="s">
        <v>129</v>
      </c>
    </row>
    <row r="150" spans="1:65" s="13" customFormat="1" ht="11.25">
      <c r="B150" s="222"/>
      <c r="C150" s="223"/>
      <c r="D150" s="224" t="s">
        <v>141</v>
      </c>
      <c r="E150" s="225" t="s">
        <v>1</v>
      </c>
      <c r="F150" s="226" t="s">
        <v>572</v>
      </c>
      <c r="G150" s="223"/>
      <c r="H150" s="227">
        <v>8.64</v>
      </c>
      <c r="I150" s="228"/>
      <c r="J150" s="228"/>
      <c r="K150" s="223"/>
      <c r="L150" s="223"/>
      <c r="M150" s="229"/>
      <c r="N150" s="230"/>
      <c r="O150" s="231"/>
      <c r="P150" s="231"/>
      <c r="Q150" s="231"/>
      <c r="R150" s="231"/>
      <c r="S150" s="231"/>
      <c r="T150" s="231"/>
      <c r="U150" s="231"/>
      <c r="V150" s="231"/>
      <c r="W150" s="231"/>
      <c r="X150" s="232"/>
      <c r="AT150" s="233" t="s">
        <v>141</v>
      </c>
      <c r="AU150" s="233" t="s">
        <v>87</v>
      </c>
      <c r="AV150" s="13" t="s">
        <v>87</v>
      </c>
      <c r="AW150" s="13" t="s">
        <v>5</v>
      </c>
      <c r="AX150" s="13" t="s">
        <v>77</v>
      </c>
      <c r="AY150" s="233" t="s">
        <v>129</v>
      </c>
    </row>
    <row r="151" spans="1:65" s="13" customFormat="1" ht="11.25">
      <c r="B151" s="222"/>
      <c r="C151" s="223"/>
      <c r="D151" s="224" t="s">
        <v>141</v>
      </c>
      <c r="E151" s="225" t="s">
        <v>1</v>
      </c>
      <c r="F151" s="226" t="s">
        <v>573</v>
      </c>
      <c r="G151" s="223"/>
      <c r="H151" s="227">
        <v>2.52</v>
      </c>
      <c r="I151" s="228"/>
      <c r="J151" s="228"/>
      <c r="K151" s="223"/>
      <c r="L151" s="223"/>
      <c r="M151" s="229"/>
      <c r="N151" s="230"/>
      <c r="O151" s="231"/>
      <c r="P151" s="231"/>
      <c r="Q151" s="231"/>
      <c r="R151" s="231"/>
      <c r="S151" s="231"/>
      <c r="T151" s="231"/>
      <c r="U151" s="231"/>
      <c r="V151" s="231"/>
      <c r="W151" s="231"/>
      <c r="X151" s="232"/>
      <c r="AT151" s="233" t="s">
        <v>141</v>
      </c>
      <c r="AU151" s="233" t="s">
        <v>87</v>
      </c>
      <c r="AV151" s="13" t="s">
        <v>87</v>
      </c>
      <c r="AW151" s="13" t="s">
        <v>5</v>
      </c>
      <c r="AX151" s="13" t="s">
        <v>77</v>
      </c>
      <c r="AY151" s="233" t="s">
        <v>129</v>
      </c>
    </row>
    <row r="152" spans="1:65" s="14" customFormat="1" ht="11.25">
      <c r="B152" s="245"/>
      <c r="C152" s="246"/>
      <c r="D152" s="224" t="s">
        <v>141</v>
      </c>
      <c r="E152" s="247" t="s">
        <v>1</v>
      </c>
      <c r="F152" s="248" t="s">
        <v>180</v>
      </c>
      <c r="G152" s="246"/>
      <c r="H152" s="249">
        <v>44.180000000000007</v>
      </c>
      <c r="I152" s="250"/>
      <c r="J152" s="250"/>
      <c r="K152" s="246"/>
      <c r="L152" s="246"/>
      <c r="M152" s="251"/>
      <c r="N152" s="252"/>
      <c r="O152" s="253"/>
      <c r="P152" s="253"/>
      <c r="Q152" s="253"/>
      <c r="R152" s="253"/>
      <c r="S152" s="253"/>
      <c r="T152" s="253"/>
      <c r="U152" s="253"/>
      <c r="V152" s="253"/>
      <c r="W152" s="253"/>
      <c r="X152" s="254"/>
      <c r="AT152" s="255" t="s">
        <v>141</v>
      </c>
      <c r="AU152" s="255" t="s">
        <v>87</v>
      </c>
      <c r="AV152" s="14" t="s">
        <v>135</v>
      </c>
      <c r="AW152" s="14" t="s">
        <v>5</v>
      </c>
      <c r="AX152" s="14" t="s">
        <v>85</v>
      </c>
      <c r="AY152" s="255" t="s">
        <v>129</v>
      </c>
    </row>
    <row r="153" spans="1:65" s="2" customFormat="1" ht="16.5" customHeight="1">
      <c r="A153" s="32"/>
      <c r="B153" s="33"/>
      <c r="C153" s="207" t="s">
        <v>164</v>
      </c>
      <c r="D153" s="207" t="s">
        <v>131</v>
      </c>
      <c r="E153" s="208" t="s">
        <v>574</v>
      </c>
      <c r="F153" s="209" t="s">
        <v>575</v>
      </c>
      <c r="G153" s="210" t="s">
        <v>243</v>
      </c>
      <c r="H153" s="211">
        <v>1</v>
      </c>
      <c r="I153" s="212"/>
      <c r="J153" s="212"/>
      <c r="K153" s="213">
        <f>ROUND(P153*H153,2)</f>
        <v>0</v>
      </c>
      <c r="L153" s="214"/>
      <c r="M153" s="37"/>
      <c r="N153" s="215" t="s">
        <v>1</v>
      </c>
      <c r="O153" s="216" t="s">
        <v>40</v>
      </c>
      <c r="P153" s="217">
        <f>I153+J153</f>
        <v>0</v>
      </c>
      <c r="Q153" s="217">
        <f>ROUND(I153*H153,2)</f>
        <v>0</v>
      </c>
      <c r="R153" s="217">
        <f>ROUND(J153*H153,2)</f>
        <v>0</v>
      </c>
      <c r="S153" s="68"/>
      <c r="T153" s="218">
        <f>S153*H153</f>
        <v>0</v>
      </c>
      <c r="U153" s="218">
        <v>0</v>
      </c>
      <c r="V153" s="218">
        <f>U153*H153</f>
        <v>0</v>
      </c>
      <c r="W153" s="218">
        <v>0</v>
      </c>
      <c r="X153" s="219">
        <f>W153*H153</f>
        <v>0</v>
      </c>
      <c r="Y153" s="32"/>
      <c r="Z153" s="32"/>
      <c r="AA153" s="32"/>
      <c r="AB153" s="32"/>
      <c r="AC153" s="32"/>
      <c r="AD153" s="32"/>
      <c r="AE153" s="32"/>
      <c r="AR153" s="220" t="s">
        <v>135</v>
      </c>
      <c r="AT153" s="220" t="s">
        <v>131</v>
      </c>
      <c r="AU153" s="220" t="s">
        <v>87</v>
      </c>
      <c r="AY153" s="16" t="s">
        <v>129</v>
      </c>
      <c r="BE153" s="221">
        <f>IF(O153="základní",K153,0)</f>
        <v>0</v>
      </c>
      <c r="BF153" s="221">
        <f>IF(O153="snížená",K153,0)</f>
        <v>0</v>
      </c>
      <c r="BG153" s="221">
        <f>IF(O153="zákl. přenesená",K153,0)</f>
        <v>0</v>
      </c>
      <c r="BH153" s="221">
        <f>IF(O153="sníž. přenesená",K153,0)</f>
        <v>0</v>
      </c>
      <c r="BI153" s="221">
        <f>IF(O153="nulová",K153,0)</f>
        <v>0</v>
      </c>
      <c r="BJ153" s="16" t="s">
        <v>85</v>
      </c>
      <c r="BK153" s="221">
        <f>ROUND(P153*H153,2)</f>
        <v>0</v>
      </c>
      <c r="BL153" s="16" t="s">
        <v>135</v>
      </c>
      <c r="BM153" s="220" t="s">
        <v>576</v>
      </c>
    </row>
    <row r="154" spans="1:65" s="2" customFormat="1" ht="16.5" customHeight="1">
      <c r="A154" s="32"/>
      <c r="B154" s="33"/>
      <c r="C154" s="207" t="s">
        <v>161</v>
      </c>
      <c r="D154" s="207" t="s">
        <v>131</v>
      </c>
      <c r="E154" s="208" t="s">
        <v>577</v>
      </c>
      <c r="F154" s="209" t="s">
        <v>578</v>
      </c>
      <c r="G154" s="210" t="s">
        <v>243</v>
      </c>
      <c r="H154" s="211">
        <v>1</v>
      </c>
      <c r="I154" s="212"/>
      <c r="J154" s="212"/>
      <c r="K154" s="213">
        <f>ROUND(P154*H154,2)</f>
        <v>0</v>
      </c>
      <c r="L154" s="214"/>
      <c r="M154" s="37"/>
      <c r="N154" s="215" t="s">
        <v>1</v>
      </c>
      <c r="O154" s="216" t="s">
        <v>40</v>
      </c>
      <c r="P154" s="217">
        <f>I154+J154</f>
        <v>0</v>
      </c>
      <c r="Q154" s="217">
        <f>ROUND(I154*H154,2)</f>
        <v>0</v>
      </c>
      <c r="R154" s="217">
        <f>ROUND(J154*H154,2)</f>
        <v>0</v>
      </c>
      <c r="S154" s="68"/>
      <c r="T154" s="218">
        <f>S154*H154</f>
        <v>0</v>
      </c>
      <c r="U154" s="218">
        <v>0</v>
      </c>
      <c r="V154" s="218">
        <f>U154*H154</f>
        <v>0</v>
      </c>
      <c r="W154" s="218">
        <v>0</v>
      </c>
      <c r="X154" s="219">
        <f>W154*H154</f>
        <v>0</v>
      </c>
      <c r="Y154" s="32"/>
      <c r="Z154" s="32"/>
      <c r="AA154" s="32"/>
      <c r="AB154" s="32"/>
      <c r="AC154" s="32"/>
      <c r="AD154" s="32"/>
      <c r="AE154" s="32"/>
      <c r="AR154" s="220" t="s">
        <v>135</v>
      </c>
      <c r="AT154" s="220" t="s">
        <v>131</v>
      </c>
      <c r="AU154" s="220" t="s">
        <v>87</v>
      </c>
      <c r="AY154" s="16" t="s">
        <v>129</v>
      </c>
      <c r="BE154" s="221">
        <f>IF(O154="základní",K154,0)</f>
        <v>0</v>
      </c>
      <c r="BF154" s="221">
        <f>IF(O154="snížená",K154,0)</f>
        <v>0</v>
      </c>
      <c r="BG154" s="221">
        <f>IF(O154="zákl. přenesená",K154,0)</f>
        <v>0</v>
      </c>
      <c r="BH154" s="221">
        <f>IF(O154="sníž. přenesená",K154,0)</f>
        <v>0</v>
      </c>
      <c r="BI154" s="221">
        <f>IF(O154="nulová",K154,0)</f>
        <v>0</v>
      </c>
      <c r="BJ154" s="16" t="s">
        <v>85</v>
      </c>
      <c r="BK154" s="221">
        <f>ROUND(P154*H154,2)</f>
        <v>0</v>
      </c>
      <c r="BL154" s="16" t="s">
        <v>135</v>
      </c>
      <c r="BM154" s="220" t="s">
        <v>579</v>
      </c>
    </row>
    <row r="155" spans="1:65" s="12" customFormat="1" ht="22.9" customHeight="1">
      <c r="B155" s="190"/>
      <c r="C155" s="191"/>
      <c r="D155" s="192" t="s">
        <v>76</v>
      </c>
      <c r="E155" s="205" t="s">
        <v>152</v>
      </c>
      <c r="F155" s="205" t="s">
        <v>580</v>
      </c>
      <c r="G155" s="191"/>
      <c r="H155" s="191"/>
      <c r="I155" s="194"/>
      <c r="J155" s="194"/>
      <c r="K155" s="206">
        <f>BK155</f>
        <v>0</v>
      </c>
      <c r="L155" s="191"/>
      <c r="M155" s="196"/>
      <c r="N155" s="197"/>
      <c r="O155" s="198"/>
      <c r="P155" s="198"/>
      <c r="Q155" s="199">
        <f>SUM(Q156:Q183)</f>
        <v>0</v>
      </c>
      <c r="R155" s="199">
        <f>SUM(R156:R183)</f>
        <v>0</v>
      </c>
      <c r="S155" s="198"/>
      <c r="T155" s="200">
        <f>SUM(T156:T183)</f>
        <v>0</v>
      </c>
      <c r="U155" s="198"/>
      <c r="V155" s="200">
        <f>SUM(V156:V183)</f>
        <v>23.0748</v>
      </c>
      <c r="W155" s="198"/>
      <c r="X155" s="201">
        <f>SUM(X156:X183)</f>
        <v>0</v>
      </c>
      <c r="AR155" s="202" t="s">
        <v>85</v>
      </c>
      <c r="AT155" s="203" t="s">
        <v>76</v>
      </c>
      <c r="AU155" s="203" t="s">
        <v>85</v>
      </c>
      <c r="AY155" s="202" t="s">
        <v>129</v>
      </c>
      <c r="BK155" s="204">
        <f>SUM(BK156:BK183)</f>
        <v>0</v>
      </c>
    </row>
    <row r="156" spans="1:65" s="2" customFormat="1" ht="21.75" customHeight="1">
      <c r="A156" s="32"/>
      <c r="B156" s="33"/>
      <c r="C156" s="207" t="s">
        <v>173</v>
      </c>
      <c r="D156" s="207" t="s">
        <v>131</v>
      </c>
      <c r="E156" s="208" t="s">
        <v>581</v>
      </c>
      <c r="F156" s="209" t="s">
        <v>582</v>
      </c>
      <c r="G156" s="210" t="s">
        <v>134</v>
      </c>
      <c r="H156" s="211">
        <v>44.18</v>
      </c>
      <c r="I156" s="212"/>
      <c r="J156" s="212"/>
      <c r="K156" s="213">
        <f>ROUND(P156*H156,2)</f>
        <v>0</v>
      </c>
      <c r="L156" s="214"/>
      <c r="M156" s="37"/>
      <c r="N156" s="215" t="s">
        <v>1</v>
      </c>
      <c r="O156" s="216" t="s">
        <v>40</v>
      </c>
      <c r="P156" s="217">
        <f>I156+J156</f>
        <v>0</v>
      </c>
      <c r="Q156" s="217">
        <f>ROUND(I156*H156,2)</f>
        <v>0</v>
      </c>
      <c r="R156" s="217">
        <f>ROUND(J156*H156,2)</f>
        <v>0</v>
      </c>
      <c r="S156" s="68"/>
      <c r="T156" s="218">
        <f>S156*H156</f>
        <v>0</v>
      </c>
      <c r="U156" s="218">
        <v>0.115</v>
      </c>
      <c r="V156" s="218">
        <f>U156*H156</f>
        <v>5.0807000000000002</v>
      </c>
      <c r="W156" s="218">
        <v>0</v>
      </c>
      <c r="X156" s="219">
        <f>W156*H156</f>
        <v>0</v>
      </c>
      <c r="Y156" s="32"/>
      <c r="Z156" s="32"/>
      <c r="AA156" s="32"/>
      <c r="AB156" s="32"/>
      <c r="AC156" s="32"/>
      <c r="AD156" s="32"/>
      <c r="AE156" s="32"/>
      <c r="AR156" s="220" t="s">
        <v>135</v>
      </c>
      <c r="AT156" s="220" t="s">
        <v>131</v>
      </c>
      <c r="AU156" s="220" t="s">
        <v>87</v>
      </c>
      <c r="AY156" s="16" t="s">
        <v>129</v>
      </c>
      <c r="BE156" s="221">
        <f>IF(O156="základní",K156,0)</f>
        <v>0</v>
      </c>
      <c r="BF156" s="221">
        <f>IF(O156="snížená",K156,0)</f>
        <v>0</v>
      </c>
      <c r="BG156" s="221">
        <f>IF(O156="zákl. přenesená",K156,0)</f>
        <v>0</v>
      </c>
      <c r="BH156" s="221">
        <f>IF(O156="sníž. přenesená",K156,0)</f>
        <v>0</v>
      </c>
      <c r="BI156" s="221">
        <f>IF(O156="nulová",K156,0)</f>
        <v>0</v>
      </c>
      <c r="BJ156" s="16" t="s">
        <v>85</v>
      </c>
      <c r="BK156" s="221">
        <f>ROUND(P156*H156,2)</f>
        <v>0</v>
      </c>
      <c r="BL156" s="16" t="s">
        <v>135</v>
      </c>
      <c r="BM156" s="220" t="s">
        <v>583</v>
      </c>
    </row>
    <row r="157" spans="1:65" s="2" customFormat="1" ht="19.5">
      <c r="A157" s="32"/>
      <c r="B157" s="33"/>
      <c r="C157" s="34"/>
      <c r="D157" s="224" t="s">
        <v>213</v>
      </c>
      <c r="E157" s="34"/>
      <c r="F157" s="256" t="s">
        <v>584</v>
      </c>
      <c r="G157" s="34"/>
      <c r="H157" s="34"/>
      <c r="I157" s="113"/>
      <c r="J157" s="113"/>
      <c r="K157" s="34"/>
      <c r="L157" s="34"/>
      <c r="M157" s="37"/>
      <c r="N157" s="257"/>
      <c r="O157" s="258"/>
      <c r="P157" s="68"/>
      <c r="Q157" s="68"/>
      <c r="R157" s="68"/>
      <c r="S157" s="68"/>
      <c r="T157" s="68"/>
      <c r="U157" s="68"/>
      <c r="V157" s="68"/>
      <c r="W157" s="68"/>
      <c r="X157" s="69"/>
      <c r="Y157" s="32"/>
      <c r="Z157" s="32"/>
      <c r="AA157" s="32"/>
      <c r="AB157" s="32"/>
      <c r="AC157" s="32"/>
      <c r="AD157" s="32"/>
      <c r="AE157" s="32"/>
      <c r="AT157" s="16" t="s">
        <v>213</v>
      </c>
      <c r="AU157" s="16" t="s">
        <v>87</v>
      </c>
    </row>
    <row r="158" spans="1:65" s="13" customFormat="1" ht="11.25">
      <c r="B158" s="222"/>
      <c r="C158" s="223"/>
      <c r="D158" s="224" t="s">
        <v>141</v>
      </c>
      <c r="E158" s="225" t="s">
        <v>1</v>
      </c>
      <c r="F158" s="226" t="s">
        <v>570</v>
      </c>
      <c r="G158" s="223"/>
      <c r="H158" s="227">
        <v>26.32</v>
      </c>
      <c r="I158" s="228"/>
      <c r="J158" s="228"/>
      <c r="K158" s="223"/>
      <c r="L158" s="223"/>
      <c r="M158" s="229"/>
      <c r="N158" s="230"/>
      <c r="O158" s="231"/>
      <c r="P158" s="231"/>
      <c r="Q158" s="231"/>
      <c r="R158" s="231"/>
      <c r="S158" s="231"/>
      <c r="T158" s="231"/>
      <c r="U158" s="231"/>
      <c r="V158" s="231"/>
      <c r="W158" s="231"/>
      <c r="X158" s="232"/>
      <c r="AT158" s="233" t="s">
        <v>141</v>
      </c>
      <c r="AU158" s="233" t="s">
        <v>87</v>
      </c>
      <c r="AV158" s="13" t="s">
        <v>87</v>
      </c>
      <c r="AW158" s="13" t="s">
        <v>5</v>
      </c>
      <c r="AX158" s="13" t="s">
        <v>77</v>
      </c>
      <c r="AY158" s="233" t="s">
        <v>129</v>
      </c>
    </row>
    <row r="159" spans="1:65" s="13" customFormat="1" ht="11.25">
      <c r="B159" s="222"/>
      <c r="C159" s="223"/>
      <c r="D159" s="224" t="s">
        <v>141</v>
      </c>
      <c r="E159" s="225" t="s">
        <v>1</v>
      </c>
      <c r="F159" s="226" t="s">
        <v>571</v>
      </c>
      <c r="G159" s="223"/>
      <c r="H159" s="227">
        <v>6.7</v>
      </c>
      <c r="I159" s="228"/>
      <c r="J159" s="228"/>
      <c r="K159" s="223"/>
      <c r="L159" s="223"/>
      <c r="M159" s="229"/>
      <c r="N159" s="230"/>
      <c r="O159" s="231"/>
      <c r="P159" s="231"/>
      <c r="Q159" s="231"/>
      <c r="R159" s="231"/>
      <c r="S159" s="231"/>
      <c r="T159" s="231"/>
      <c r="U159" s="231"/>
      <c r="V159" s="231"/>
      <c r="W159" s="231"/>
      <c r="X159" s="232"/>
      <c r="AT159" s="233" t="s">
        <v>141</v>
      </c>
      <c r="AU159" s="233" t="s">
        <v>87</v>
      </c>
      <c r="AV159" s="13" t="s">
        <v>87</v>
      </c>
      <c r="AW159" s="13" t="s">
        <v>5</v>
      </c>
      <c r="AX159" s="13" t="s">
        <v>77</v>
      </c>
      <c r="AY159" s="233" t="s">
        <v>129</v>
      </c>
    </row>
    <row r="160" spans="1:65" s="13" customFormat="1" ht="11.25">
      <c r="B160" s="222"/>
      <c r="C160" s="223"/>
      <c r="D160" s="224" t="s">
        <v>141</v>
      </c>
      <c r="E160" s="225" t="s">
        <v>1</v>
      </c>
      <c r="F160" s="226" t="s">
        <v>572</v>
      </c>
      <c r="G160" s="223"/>
      <c r="H160" s="227">
        <v>8.64</v>
      </c>
      <c r="I160" s="228"/>
      <c r="J160" s="228"/>
      <c r="K160" s="223"/>
      <c r="L160" s="223"/>
      <c r="M160" s="229"/>
      <c r="N160" s="230"/>
      <c r="O160" s="231"/>
      <c r="P160" s="231"/>
      <c r="Q160" s="231"/>
      <c r="R160" s="231"/>
      <c r="S160" s="231"/>
      <c r="T160" s="231"/>
      <c r="U160" s="231"/>
      <c r="V160" s="231"/>
      <c r="W160" s="231"/>
      <c r="X160" s="232"/>
      <c r="AT160" s="233" t="s">
        <v>141</v>
      </c>
      <c r="AU160" s="233" t="s">
        <v>87</v>
      </c>
      <c r="AV160" s="13" t="s">
        <v>87</v>
      </c>
      <c r="AW160" s="13" t="s">
        <v>5</v>
      </c>
      <c r="AX160" s="13" t="s">
        <v>77</v>
      </c>
      <c r="AY160" s="233" t="s">
        <v>129</v>
      </c>
    </row>
    <row r="161" spans="1:65" s="13" customFormat="1" ht="11.25">
      <c r="B161" s="222"/>
      <c r="C161" s="223"/>
      <c r="D161" s="224" t="s">
        <v>141</v>
      </c>
      <c r="E161" s="225" t="s">
        <v>1</v>
      </c>
      <c r="F161" s="226" t="s">
        <v>573</v>
      </c>
      <c r="G161" s="223"/>
      <c r="H161" s="227">
        <v>2.52</v>
      </c>
      <c r="I161" s="228"/>
      <c r="J161" s="228"/>
      <c r="K161" s="223"/>
      <c r="L161" s="223"/>
      <c r="M161" s="229"/>
      <c r="N161" s="230"/>
      <c r="O161" s="231"/>
      <c r="P161" s="231"/>
      <c r="Q161" s="231"/>
      <c r="R161" s="231"/>
      <c r="S161" s="231"/>
      <c r="T161" s="231"/>
      <c r="U161" s="231"/>
      <c r="V161" s="231"/>
      <c r="W161" s="231"/>
      <c r="X161" s="232"/>
      <c r="AT161" s="233" t="s">
        <v>141</v>
      </c>
      <c r="AU161" s="233" t="s">
        <v>87</v>
      </c>
      <c r="AV161" s="13" t="s">
        <v>87</v>
      </c>
      <c r="AW161" s="13" t="s">
        <v>5</v>
      </c>
      <c r="AX161" s="13" t="s">
        <v>77</v>
      </c>
      <c r="AY161" s="233" t="s">
        <v>129</v>
      </c>
    </row>
    <row r="162" spans="1:65" s="14" customFormat="1" ht="11.25">
      <c r="B162" s="245"/>
      <c r="C162" s="246"/>
      <c r="D162" s="224" t="s">
        <v>141</v>
      </c>
      <c r="E162" s="247" t="s">
        <v>1</v>
      </c>
      <c r="F162" s="248" t="s">
        <v>180</v>
      </c>
      <c r="G162" s="246"/>
      <c r="H162" s="249">
        <v>44.180000000000007</v>
      </c>
      <c r="I162" s="250"/>
      <c r="J162" s="250"/>
      <c r="K162" s="246"/>
      <c r="L162" s="246"/>
      <c r="M162" s="251"/>
      <c r="N162" s="252"/>
      <c r="O162" s="253"/>
      <c r="P162" s="253"/>
      <c r="Q162" s="253"/>
      <c r="R162" s="253"/>
      <c r="S162" s="253"/>
      <c r="T162" s="253"/>
      <c r="U162" s="253"/>
      <c r="V162" s="253"/>
      <c r="W162" s="253"/>
      <c r="X162" s="254"/>
      <c r="AT162" s="255" t="s">
        <v>141</v>
      </c>
      <c r="AU162" s="255" t="s">
        <v>87</v>
      </c>
      <c r="AV162" s="14" t="s">
        <v>135</v>
      </c>
      <c r="AW162" s="14" t="s">
        <v>5</v>
      </c>
      <c r="AX162" s="14" t="s">
        <v>85</v>
      </c>
      <c r="AY162" s="255" t="s">
        <v>129</v>
      </c>
    </row>
    <row r="163" spans="1:65" s="2" customFormat="1" ht="21.75" customHeight="1">
      <c r="A163" s="32"/>
      <c r="B163" s="33"/>
      <c r="C163" s="207" t="s">
        <v>181</v>
      </c>
      <c r="D163" s="207" t="s">
        <v>131</v>
      </c>
      <c r="E163" s="208" t="s">
        <v>585</v>
      </c>
      <c r="F163" s="209" t="s">
        <v>586</v>
      </c>
      <c r="G163" s="210" t="s">
        <v>134</v>
      </c>
      <c r="H163" s="211">
        <v>44.18</v>
      </c>
      <c r="I163" s="212"/>
      <c r="J163" s="212"/>
      <c r="K163" s="213">
        <f>ROUND(P163*H163,2)</f>
        <v>0</v>
      </c>
      <c r="L163" s="214"/>
      <c r="M163" s="37"/>
      <c r="N163" s="215" t="s">
        <v>1</v>
      </c>
      <c r="O163" s="216" t="s">
        <v>40</v>
      </c>
      <c r="P163" s="217">
        <f>I163+J163</f>
        <v>0</v>
      </c>
      <c r="Q163" s="217">
        <f>ROUND(I163*H163,2)</f>
        <v>0</v>
      </c>
      <c r="R163" s="217">
        <f>ROUND(J163*H163,2)</f>
        <v>0</v>
      </c>
      <c r="S163" s="68"/>
      <c r="T163" s="218">
        <f>S163*H163</f>
        <v>0</v>
      </c>
      <c r="U163" s="218">
        <v>0.34499999999999997</v>
      </c>
      <c r="V163" s="218">
        <f>U163*H163</f>
        <v>15.242099999999999</v>
      </c>
      <c r="W163" s="218">
        <v>0</v>
      </c>
      <c r="X163" s="219">
        <f>W163*H163</f>
        <v>0</v>
      </c>
      <c r="Y163" s="32"/>
      <c r="Z163" s="32"/>
      <c r="AA163" s="32"/>
      <c r="AB163" s="32"/>
      <c r="AC163" s="32"/>
      <c r="AD163" s="32"/>
      <c r="AE163" s="32"/>
      <c r="AR163" s="220" t="s">
        <v>135</v>
      </c>
      <c r="AT163" s="220" t="s">
        <v>131</v>
      </c>
      <c r="AU163" s="220" t="s">
        <v>87</v>
      </c>
      <c r="AY163" s="16" t="s">
        <v>129</v>
      </c>
      <c r="BE163" s="221">
        <f>IF(O163="základní",K163,0)</f>
        <v>0</v>
      </c>
      <c r="BF163" s="221">
        <f>IF(O163="snížená",K163,0)</f>
        <v>0</v>
      </c>
      <c r="BG163" s="221">
        <f>IF(O163="zákl. přenesená",K163,0)</f>
        <v>0</v>
      </c>
      <c r="BH163" s="221">
        <f>IF(O163="sníž. přenesená",K163,0)</f>
        <v>0</v>
      </c>
      <c r="BI163" s="221">
        <f>IF(O163="nulová",K163,0)</f>
        <v>0</v>
      </c>
      <c r="BJ163" s="16" t="s">
        <v>85</v>
      </c>
      <c r="BK163" s="221">
        <f>ROUND(P163*H163,2)</f>
        <v>0</v>
      </c>
      <c r="BL163" s="16" t="s">
        <v>135</v>
      </c>
      <c r="BM163" s="220" t="s">
        <v>587</v>
      </c>
    </row>
    <row r="164" spans="1:65" s="13" customFormat="1" ht="11.25">
      <c r="B164" s="222"/>
      <c r="C164" s="223"/>
      <c r="D164" s="224" t="s">
        <v>141</v>
      </c>
      <c r="E164" s="225" t="s">
        <v>1</v>
      </c>
      <c r="F164" s="226" t="s">
        <v>570</v>
      </c>
      <c r="G164" s="223"/>
      <c r="H164" s="227">
        <v>26.32</v>
      </c>
      <c r="I164" s="228"/>
      <c r="J164" s="228"/>
      <c r="K164" s="223"/>
      <c r="L164" s="223"/>
      <c r="M164" s="229"/>
      <c r="N164" s="230"/>
      <c r="O164" s="231"/>
      <c r="P164" s="231"/>
      <c r="Q164" s="231"/>
      <c r="R164" s="231"/>
      <c r="S164" s="231"/>
      <c r="T164" s="231"/>
      <c r="U164" s="231"/>
      <c r="V164" s="231"/>
      <c r="W164" s="231"/>
      <c r="X164" s="232"/>
      <c r="AT164" s="233" t="s">
        <v>141</v>
      </c>
      <c r="AU164" s="233" t="s">
        <v>87</v>
      </c>
      <c r="AV164" s="13" t="s">
        <v>87</v>
      </c>
      <c r="AW164" s="13" t="s">
        <v>5</v>
      </c>
      <c r="AX164" s="13" t="s">
        <v>77</v>
      </c>
      <c r="AY164" s="233" t="s">
        <v>129</v>
      </c>
    </row>
    <row r="165" spans="1:65" s="13" customFormat="1" ht="11.25">
      <c r="B165" s="222"/>
      <c r="C165" s="223"/>
      <c r="D165" s="224" t="s">
        <v>141</v>
      </c>
      <c r="E165" s="225" t="s">
        <v>1</v>
      </c>
      <c r="F165" s="226" t="s">
        <v>571</v>
      </c>
      <c r="G165" s="223"/>
      <c r="H165" s="227">
        <v>6.7</v>
      </c>
      <c r="I165" s="228"/>
      <c r="J165" s="228"/>
      <c r="K165" s="223"/>
      <c r="L165" s="223"/>
      <c r="M165" s="229"/>
      <c r="N165" s="230"/>
      <c r="O165" s="231"/>
      <c r="P165" s="231"/>
      <c r="Q165" s="231"/>
      <c r="R165" s="231"/>
      <c r="S165" s="231"/>
      <c r="T165" s="231"/>
      <c r="U165" s="231"/>
      <c r="V165" s="231"/>
      <c r="W165" s="231"/>
      <c r="X165" s="232"/>
      <c r="AT165" s="233" t="s">
        <v>141</v>
      </c>
      <c r="AU165" s="233" t="s">
        <v>87</v>
      </c>
      <c r="AV165" s="13" t="s">
        <v>87</v>
      </c>
      <c r="AW165" s="13" t="s">
        <v>5</v>
      </c>
      <c r="AX165" s="13" t="s">
        <v>77</v>
      </c>
      <c r="AY165" s="233" t="s">
        <v>129</v>
      </c>
    </row>
    <row r="166" spans="1:65" s="13" customFormat="1" ht="11.25">
      <c r="B166" s="222"/>
      <c r="C166" s="223"/>
      <c r="D166" s="224" t="s">
        <v>141</v>
      </c>
      <c r="E166" s="225" t="s">
        <v>1</v>
      </c>
      <c r="F166" s="226" t="s">
        <v>572</v>
      </c>
      <c r="G166" s="223"/>
      <c r="H166" s="227">
        <v>8.64</v>
      </c>
      <c r="I166" s="228"/>
      <c r="J166" s="228"/>
      <c r="K166" s="223"/>
      <c r="L166" s="223"/>
      <c r="M166" s="229"/>
      <c r="N166" s="230"/>
      <c r="O166" s="231"/>
      <c r="P166" s="231"/>
      <c r="Q166" s="231"/>
      <c r="R166" s="231"/>
      <c r="S166" s="231"/>
      <c r="T166" s="231"/>
      <c r="U166" s="231"/>
      <c r="V166" s="231"/>
      <c r="W166" s="231"/>
      <c r="X166" s="232"/>
      <c r="AT166" s="233" t="s">
        <v>141</v>
      </c>
      <c r="AU166" s="233" t="s">
        <v>87</v>
      </c>
      <c r="AV166" s="13" t="s">
        <v>87</v>
      </c>
      <c r="AW166" s="13" t="s">
        <v>5</v>
      </c>
      <c r="AX166" s="13" t="s">
        <v>77</v>
      </c>
      <c r="AY166" s="233" t="s">
        <v>129</v>
      </c>
    </row>
    <row r="167" spans="1:65" s="13" customFormat="1" ht="11.25">
      <c r="B167" s="222"/>
      <c r="C167" s="223"/>
      <c r="D167" s="224" t="s">
        <v>141</v>
      </c>
      <c r="E167" s="225" t="s">
        <v>1</v>
      </c>
      <c r="F167" s="226" t="s">
        <v>573</v>
      </c>
      <c r="G167" s="223"/>
      <c r="H167" s="227">
        <v>2.52</v>
      </c>
      <c r="I167" s="228"/>
      <c r="J167" s="228"/>
      <c r="K167" s="223"/>
      <c r="L167" s="223"/>
      <c r="M167" s="229"/>
      <c r="N167" s="230"/>
      <c r="O167" s="231"/>
      <c r="P167" s="231"/>
      <c r="Q167" s="231"/>
      <c r="R167" s="231"/>
      <c r="S167" s="231"/>
      <c r="T167" s="231"/>
      <c r="U167" s="231"/>
      <c r="V167" s="231"/>
      <c r="W167" s="231"/>
      <c r="X167" s="232"/>
      <c r="AT167" s="233" t="s">
        <v>141</v>
      </c>
      <c r="AU167" s="233" t="s">
        <v>87</v>
      </c>
      <c r="AV167" s="13" t="s">
        <v>87</v>
      </c>
      <c r="AW167" s="13" t="s">
        <v>5</v>
      </c>
      <c r="AX167" s="13" t="s">
        <v>77</v>
      </c>
      <c r="AY167" s="233" t="s">
        <v>129</v>
      </c>
    </row>
    <row r="168" spans="1:65" s="14" customFormat="1" ht="11.25">
      <c r="B168" s="245"/>
      <c r="C168" s="246"/>
      <c r="D168" s="224" t="s">
        <v>141</v>
      </c>
      <c r="E168" s="247" t="s">
        <v>1</v>
      </c>
      <c r="F168" s="248" t="s">
        <v>180</v>
      </c>
      <c r="G168" s="246"/>
      <c r="H168" s="249">
        <v>44.180000000000007</v>
      </c>
      <c r="I168" s="250"/>
      <c r="J168" s="250"/>
      <c r="K168" s="246"/>
      <c r="L168" s="246"/>
      <c r="M168" s="251"/>
      <c r="N168" s="252"/>
      <c r="O168" s="253"/>
      <c r="P168" s="253"/>
      <c r="Q168" s="253"/>
      <c r="R168" s="253"/>
      <c r="S168" s="253"/>
      <c r="T168" s="253"/>
      <c r="U168" s="253"/>
      <c r="V168" s="253"/>
      <c r="W168" s="253"/>
      <c r="X168" s="254"/>
      <c r="AT168" s="255" t="s">
        <v>141</v>
      </c>
      <c r="AU168" s="255" t="s">
        <v>87</v>
      </c>
      <c r="AV168" s="14" t="s">
        <v>135</v>
      </c>
      <c r="AW168" s="14" t="s">
        <v>5</v>
      </c>
      <c r="AX168" s="14" t="s">
        <v>85</v>
      </c>
      <c r="AY168" s="255" t="s">
        <v>129</v>
      </c>
    </row>
    <row r="169" spans="1:65" s="2" customFormat="1" ht="16.5" customHeight="1">
      <c r="A169" s="32"/>
      <c r="B169" s="33"/>
      <c r="C169" s="234" t="s">
        <v>185</v>
      </c>
      <c r="D169" s="234" t="s">
        <v>158</v>
      </c>
      <c r="E169" s="235" t="s">
        <v>241</v>
      </c>
      <c r="F169" s="236" t="s">
        <v>588</v>
      </c>
      <c r="G169" s="237" t="s">
        <v>134</v>
      </c>
      <c r="H169" s="238">
        <v>15.36</v>
      </c>
      <c r="I169" s="239"/>
      <c r="J169" s="240"/>
      <c r="K169" s="241">
        <f>ROUND(P169*H169,2)</f>
        <v>0</v>
      </c>
      <c r="L169" s="242"/>
      <c r="M169" s="243"/>
      <c r="N169" s="244" t="s">
        <v>1</v>
      </c>
      <c r="O169" s="216" t="s">
        <v>40</v>
      </c>
      <c r="P169" s="217">
        <f>I169+J169</f>
        <v>0</v>
      </c>
      <c r="Q169" s="217">
        <f>ROUND(I169*H169,2)</f>
        <v>0</v>
      </c>
      <c r="R169" s="217">
        <f>ROUND(J169*H169,2)</f>
        <v>0</v>
      </c>
      <c r="S169" s="68"/>
      <c r="T169" s="218">
        <f>S169*H169</f>
        <v>0</v>
      </c>
      <c r="U169" s="218">
        <v>0.17499999999999999</v>
      </c>
      <c r="V169" s="218">
        <f>U169*H169</f>
        <v>2.6879999999999997</v>
      </c>
      <c r="W169" s="218">
        <v>0</v>
      </c>
      <c r="X169" s="219">
        <f>W169*H169</f>
        <v>0</v>
      </c>
      <c r="Y169" s="32"/>
      <c r="Z169" s="32"/>
      <c r="AA169" s="32"/>
      <c r="AB169" s="32"/>
      <c r="AC169" s="32"/>
      <c r="AD169" s="32"/>
      <c r="AE169" s="32"/>
      <c r="AR169" s="220" t="s">
        <v>161</v>
      </c>
      <c r="AT169" s="220" t="s">
        <v>158</v>
      </c>
      <c r="AU169" s="220" t="s">
        <v>87</v>
      </c>
      <c r="AY169" s="16" t="s">
        <v>129</v>
      </c>
      <c r="BE169" s="221">
        <f>IF(O169="základní",K169,0)</f>
        <v>0</v>
      </c>
      <c r="BF169" s="221">
        <f>IF(O169="snížená",K169,0)</f>
        <v>0</v>
      </c>
      <c r="BG169" s="221">
        <f>IF(O169="zákl. přenesená",K169,0)</f>
        <v>0</v>
      </c>
      <c r="BH169" s="221">
        <f>IF(O169="sníž. přenesená",K169,0)</f>
        <v>0</v>
      </c>
      <c r="BI169" s="221">
        <f>IF(O169="nulová",K169,0)</f>
        <v>0</v>
      </c>
      <c r="BJ169" s="16" t="s">
        <v>85</v>
      </c>
      <c r="BK169" s="221">
        <f>ROUND(P169*H169,2)</f>
        <v>0</v>
      </c>
      <c r="BL169" s="16" t="s">
        <v>135</v>
      </c>
      <c r="BM169" s="220" t="s">
        <v>589</v>
      </c>
    </row>
    <row r="170" spans="1:65" s="13" customFormat="1" ht="11.25">
      <c r="B170" s="222"/>
      <c r="C170" s="223"/>
      <c r="D170" s="224" t="s">
        <v>141</v>
      </c>
      <c r="E170" s="225" t="s">
        <v>1</v>
      </c>
      <c r="F170" s="226" t="s">
        <v>590</v>
      </c>
      <c r="G170" s="223"/>
      <c r="H170" s="227">
        <v>15.36</v>
      </c>
      <c r="I170" s="228"/>
      <c r="J170" s="228"/>
      <c r="K170" s="223"/>
      <c r="L170" s="223"/>
      <c r="M170" s="229"/>
      <c r="N170" s="230"/>
      <c r="O170" s="231"/>
      <c r="P170" s="231"/>
      <c r="Q170" s="231"/>
      <c r="R170" s="231"/>
      <c r="S170" s="231"/>
      <c r="T170" s="231"/>
      <c r="U170" s="231"/>
      <c r="V170" s="231"/>
      <c r="W170" s="231"/>
      <c r="X170" s="232"/>
      <c r="AT170" s="233" t="s">
        <v>141</v>
      </c>
      <c r="AU170" s="233" t="s">
        <v>87</v>
      </c>
      <c r="AV170" s="13" t="s">
        <v>87</v>
      </c>
      <c r="AW170" s="13" t="s">
        <v>5</v>
      </c>
      <c r="AX170" s="13" t="s">
        <v>85</v>
      </c>
      <c r="AY170" s="233" t="s">
        <v>129</v>
      </c>
    </row>
    <row r="171" spans="1:65" s="2" customFormat="1" ht="16.5" customHeight="1">
      <c r="A171" s="32"/>
      <c r="B171" s="33"/>
      <c r="C171" s="234" t="s">
        <v>191</v>
      </c>
      <c r="D171" s="234" t="s">
        <v>158</v>
      </c>
      <c r="E171" s="235" t="s">
        <v>247</v>
      </c>
      <c r="F171" s="236" t="s">
        <v>591</v>
      </c>
      <c r="G171" s="237" t="s">
        <v>134</v>
      </c>
      <c r="H171" s="238">
        <v>4.8</v>
      </c>
      <c r="I171" s="239"/>
      <c r="J171" s="240"/>
      <c r="K171" s="241">
        <f>ROUND(P171*H171,2)</f>
        <v>0</v>
      </c>
      <c r="L171" s="242"/>
      <c r="M171" s="243"/>
      <c r="N171" s="244" t="s">
        <v>1</v>
      </c>
      <c r="O171" s="216" t="s">
        <v>40</v>
      </c>
      <c r="P171" s="217">
        <f>I171+J171</f>
        <v>0</v>
      </c>
      <c r="Q171" s="217">
        <f>ROUND(I171*H171,2)</f>
        <v>0</v>
      </c>
      <c r="R171" s="217">
        <f>ROUND(J171*H171,2)</f>
        <v>0</v>
      </c>
      <c r="S171" s="68"/>
      <c r="T171" s="218">
        <f>S171*H171</f>
        <v>0</v>
      </c>
      <c r="U171" s="218">
        <v>0</v>
      </c>
      <c r="V171" s="218">
        <f>U171*H171</f>
        <v>0</v>
      </c>
      <c r="W171" s="218">
        <v>0</v>
      </c>
      <c r="X171" s="219">
        <f>W171*H171</f>
        <v>0</v>
      </c>
      <c r="Y171" s="32"/>
      <c r="Z171" s="32"/>
      <c r="AA171" s="32"/>
      <c r="AB171" s="32"/>
      <c r="AC171" s="32"/>
      <c r="AD171" s="32"/>
      <c r="AE171" s="32"/>
      <c r="AR171" s="220" t="s">
        <v>161</v>
      </c>
      <c r="AT171" s="220" t="s">
        <v>158</v>
      </c>
      <c r="AU171" s="220" t="s">
        <v>87</v>
      </c>
      <c r="AY171" s="16" t="s">
        <v>129</v>
      </c>
      <c r="BE171" s="221">
        <f>IF(O171="základní",K171,0)</f>
        <v>0</v>
      </c>
      <c r="BF171" s="221">
        <f>IF(O171="snížená",K171,0)</f>
        <v>0</v>
      </c>
      <c r="BG171" s="221">
        <f>IF(O171="zákl. přenesená",K171,0)</f>
        <v>0</v>
      </c>
      <c r="BH171" s="221">
        <f>IF(O171="sníž. přenesená",K171,0)</f>
        <v>0</v>
      </c>
      <c r="BI171" s="221">
        <f>IF(O171="nulová",K171,0)</f>
        <v>0</v>
      </c>
      <c r="BJ171" s="16" t="s">
        <v>85</v>
      </c>
      <c r="BK171" s="221">
        <f>ROUND(P171*H171,2)</f>
        <v>0</v>
      </c>
      <c r="BL171" s="16" t="s">
        <v>135</v>
      </c>
      <c r="BM171" s="220" t="s">
        <v>592</v>
      </c>
    </row>
    <row r="172" spans="1:65" s="13" customFormat="1" ht="11.25">
      <c r="B172" s="222"/>
      <c r="C172" s="223"/>
      <c r="D172" s="224" t="s">
        <v>141</v>
      </c>
      <c r="E172" s="225" t="s">
        <v>1</v>
      </c>
      <c r="F172" s="226" t="s">
        <v>593</v>
      </c>
      <c r="G172" s="223"/>
      <c r="H172" s="227">
        <v>4.8</v>
      </c>
      <c r="I172" s="228"/>
      <c r="J172" s="228"/>
      <c r="K172" s="223"/>
      <c r="L172" s="223"/>
      <c r="M172" s="229"/>
      <c r="N172" s="230"/>
      <c r="O172" s="231"/>
      <c r="P172" s="231"/>
      <c r="Q172" s="231"/>
      <c r="R172" s="231"/>
      <c r="S172" s="231"/>
      <c r="T172" s="231"/>
      <c r="U172" s="231"/>
      <c r="V172" s="231"/>
      <c r="W172" s="231"/>
      <c r="X172" s="232"/>
      <c r="AT172" s="233" t="s">
        <v>141</v>
      </c>
      <c r="AU172" s="233" t="s">
        <v>87</v>
      </c>
      <c r="AV172" s="13" t="s">
        <v>87</v>
      </c>
      <c r="AW172" s="13" t="s">
        <v>5</v>
      </c>
      <c r="AX172" s="13" t="s">
        <v>85</v>
      </c>
      <c r="AY172" s="233" t="s">
        <v>129</v>
      </c>
    </row>
    <row r="173" spans="1:65" s="2" customFormat="1" ht="16.5" customHeight="1">
      <c r="A173" s="32"/>
      <c r="B173" s="33"/>
      <c r="C173" s="234" t="s">
        <v>195</v>
      </c>
      <c r="D173" s="234" t="s">
        <v>158</v>
      </c>
      <c r="E173" s="235" t="s">
        <v>594</v>
      </c>
      <c r="F173" s="236" t="s">
        <v>595</v>
      </c>
      <c r="G173" s="237" t="s">
        <v>134</v>
      </c>
      <c r="H173" s="238">
        <v>6</v>
      </c>
      <c r="I173" s="239"/>
      <c r="J173" s="240"/>
      <c r="K173" s="241">
        <f>ROUND(P173*H173,2)</f>
        <v>0</v>
      </c>
      <c r="L173" s="242"/>
      <c r="M173" s="243"/>
      <c r="N173" s="244" t="s">
        <v>1</v>
      </c>
      <c r="O173" s="216" t="s">
        <v>40</v>
      </c>
      <c r="P173" s="217">
        <f>I173+J173</f>
        <v>0</v>
      </c>
      <c r="Q173" s="217">
        <f>ROUND(I173*H173,2)</f>
        <v>0</v>
      </c>
      <c r="R173" s="217">
        <f>ROUND(J173*H173,2)</f>
        <v>0</v>
      </c>
      <c r="S173" s="68"/>
      <c r="T173" s="218">
        <f>S173*H173</f>
        <v>0</v>
      </c>
      <c r="U173" s="218">
        <v>0</v>
      </c>
      <c r="V173" s="218">
        <f>U173*H173</f>
        <v>0</v>
      </c>
      <c r="W173" s="218">
        <v>0</v>
      </c>
      <c r="X173" s="219">
        <f>W173*H173</f>
        <v>0</v>
      </c>
      <c r="Y173" s="32"/>
      <c r="Z173" s="32"/>
      <c r="AA173" s="32"/>
      <c r="AB173" s="32"/>
      <c r="AC173" s="32"/>
      <c r="AD173" s="32"/>
      <c r="AE173" s="32"/>
      <c r="AR173" s="220" t="s">
        <v>161</v>
      </c>
      <c r="AT173" s="220" t="s">
        <v>158</v>
      </c>
      <c r="AU173" s="220" t="s">
        <v>87</v>
      </c>
      <c r="AY173" s="16" t="s">
        <v>129</v>
      </c>
      <c r="BE173" s="221">
        <f>IF(O173="základní",K173,0)</f>
        <v>0</v>
      </c>
      <c r="BF173" s="221">
        <f>IF(O173="snížená",K173,0)</f>
        <v>0</v>
      </c>
      <c r="BG173" s="221">
        <f>IF(O173="zákl. přenesená",K173,0)</f>
        <v>0</v>
      </c>
      <c r="BH173" s="221">
        <f>IF(O173="sníž. přenesená",K173,0)</f>
        <v>0</v>
      </c>
      <c r="BI173" s="221">
        <f>IF(O173="nulová",K173,0)</f>
        <v>0</v>
      </c>
      <c r="BJ173" s="16" t="s">
        <v>85</v>
      </c>
      <c r="BK173" s="221">
        <f>ROUND(P173*H173,2)</f>
        <v>0</v>
      </c>
      <c r="BL173" s="16" t="s">
        <v>135</v>
      </c>
      <c r="BM173" s="220" t="s">
        <v>596</v>
      </c>
    </row>
    <row r="174" spans="1:65" s="13" customFormat="1" ht="11.25">
      <c r="B174" s="222"/>
      <c r="C174" s="223"/>
      <c r="D174" s="224" t="s">
        <v>141</v>
      </c>
      <c r="E174" s="225" t="s">
        <v>1</v>
      </c>
      <c r="F174" s="226" t="s">
        <v>597</v>
      </c>
      <c r="G174" s="223"/>
      <c r="H174" s="227">
        <v>6</v>
      </c>
      <c r="I174" s="228"/>
      <c r="J174" s="228"/>
      <c r="K174" s="223"/>
      <c r="L174" s="223"/>
      <c r="M174" s="229"/>
      <c r="N174" s="230"/>
      <c r="O174" s="231"/>
      <c r="P174" s="231"/>
      <c r="Q174" s="231"/>
      <c r="R174" s="231"/>
      <c r="S174" s="231"/>
      <c r="T174" s="231"/>
      <c r="U174" s="231"/>
      <c r="V174" s="231"/>
      <c r="W174" s="231"/>
      <c r="X174" s="232"/>
      <c r="AT174" s="233" t="s">
        <v>141</v>
      </c>
      <c r="AU174" s="233" t="s">
        <v>87</v>
      </c>
      <c r="AV174" s="13" t="s">
        <v>87</v>
      </c>
      <c r="AW174" s="13" t="s">
        <v>5</v>
      </c>
      <c r="AX174" s="13" t="s">
        <v>85</v>
      </c>
      <c r="AY174" s="233" t="s">
        <v>129</v>
      </c>
    </row>
    <row r="175" spans="1:65" s="2" customFormat="1" ht="16.5" customHeight="1">
      <c r="A175" s="32"/>
      <c r="B175" s="33"/>
      <c r="C175" s="234" t="s">
        <v>199</v>
      </c>
      <c r="D175" s="234" t="s">
        <v>158</v>
      </c>
      <c r="E175" s="235" t="s">
        <v>598</v>
      </c>
      <c r="F175" s="236" t="s">
        <v>599</v>
      </c>
      <c r="G175" s="237" t="s">
        <v>176</v>
      </c>
      <c r="H175" s="238">
        <v>5</v>
      </c>
      <c r="I175" s="239"/>
      <c r="J175" s="240"/>
      <c r="K175" s="241">
        <f>ROUND(P175*H175,2)</f>
        <v>0</v>
      </c>
      <c r="L175" s="242"/>
      <c r="M175" s="243"/>
      <c r="N175" s="244" t="s">
        <v>1</v>
      </c>
      <c r="O175" s="216" t="s">
        <v>40</v>
      </c>
      <c r="P175" s="217">
        <f>I175+J175</f>
        <v>0</v>
      </c>
      <c r="Q175" s="217">
        <f>ROUND(I175*H175,2)</f>
        <v>0</v>
      </c>
      <c r="R175" s="217">
        <f>ROUND(J175*H175,2)</f>
        <v>0</v>
      </c>
      <c r="S175" s="68"/>
      <c r="T175" s="218">
        <f>S175*H175</f>
        <v>0</v>
      </c>
      <c r="U175" s="218">
        <v>1.2800000000000001E-2</v>
      </c>
      <c r="V175" s="218">
        <f>U175*H175</f>
        <v>6.4000000000000001E-2</v>
      </c>
      <c r="W175" s="218">
        <v>0</v>
      </c>
      <c r="X175" s="219">
        <f>W175*H175</f>
        <v>0</v>
      </c>
      <c r="Y175" s="32"/>
      <c r="Z175" s="32"/>
      <c r="AA175" s="32"/>
      <c r="AB175" s="32"/>
      <c r="AC175" s="32"/>
      <c r="AD175" s="32"/>
      <c r="AE175" s="32"/>
      <c r="AR175" s="220" t="s">
        <v>161</v>
      </c>
      <c r="AT175" s="220" t="s">
        <v>158</v>
      </c>
      <c r="AU175" s="220" t="s">
        <v>87</v>
      </c>
      <c r="AY175" s="16" t="s">
        <v>129</v>
      </c>
      <c r="BE175" s="221">
        <f>IF(O175="základní",K175,0)</f>
        <v>0</v>
      </c>
      <c r="BF175" s="221">
        <f>IF(O175="snížená",K175,0)</f>
        <v>0</v>
      </c>
      <c r="BG175" s="221">
        <f>IF(O175="zákl. přenesená",K175,0)</f>
        <v>0</v>
      </c>
      <c r="BH175" s="221">
        <f>IF(O175="sníž. přenesená",K175,0)</f>
        <v>0</v>
      </c>
      <c r="BI175" s="221">
        <f>IF(O175="nulová",K175,0)</f>
        <v>0</v>
      </c>
      <c r="BJ175" s="16" t="s">
        <v>85</v>
      </c>
      <c r="BK175" s="221">
        <f>ROUND(P175*H175,2)</f>
        <v>0</v>
      </c>
      <c r="BL175" s="16" t="s">
        <v>135</v>
      </c>
      <c r="BM175" s="220" t="s">
        <v>600</v>
      </c>
    </row>
    <row r="176" spans="1:65" s="2" customFormat="1" ht="16.5" customHeight="1">
      <c r="A176" s="32"/>
      <c r="B176" s="33"/>
      <c r="C176" s="207" t="s">
        <v>9</v>
      </c>
      <c r="D176" s="207" t="s">
        <v>131</v>
      </c>
      <c r="E176" s="208" t="s">
        <v>601</v>
      </c>
      <c r="F176" s="209" t="s">
        <v>602</v>
      </c>
      <c r="G176" s="210" t="s">
        <v>243</v>
      </c>
      <c r="H176" s="211">
        <v>1</v>
      </c>
      <c r="I176" s="212"/>
      <c r="J176" s="212"/>
      <c r="K176" s="213">
        <f>ROUND(P176*H176,2)</f>
        <v>0</v>
      </c>
      <c r="L176" s="214"/>
      <c r="M176" s="37"/>
      <c r="N176" s="215" t="s">
        <v>1</v>
      </c>
      <c r="O176" s="216" t="s">
        <v>40</v>
      </c>
      <c r="P176" s="217">
        <f>I176+J176</f>
        <v>0</v>
      </c>
      <c r="Q176" s="217">
        <f>ROUND(I176*H176,2)</f>
        <v>0</v>
      </c>
      <c r="R176" s="217">
        <f>ROUND(J176*H176,2)</f>
        <v>0</v>
      </c>
      <c r="S176" s="68"/>
      <c r="T176" s="218">
        <f>S176*H176</f>
        <v>0</v>
      </c>
      <c r="U176" s="218">
        <v>0</v>
      </c>
      <c r="V176" s="218">
        <f>U176*H176</f>
        <v>0</v>
      </c>
      <c r="W176" s="218">
        <v>0</v>
      </c>
      <c r="X176" s="219">
        <f>W176*H176</f>
        <v>0</v>
      </c>
      <c r="Y176" s="32"/>
      <c r="Z176" s="32"/>
      <c r="AA176" s="32"/>
      <c r="AB176" s="32"/>
      <c r="AC176" s="32"/>
      <c r="AD176" s="32"/>
      <c r="AE176" s="32"/>
      <c r="AR176" s="220" t="s">
        <v>135</v>
      </c>
      <c r="AT176" s="220" t="s">
        <v>131</v>
      </c>
      <c r="AU176" s="220" t="s">
        <v>87</v>
      </c>
      <c r="AY176" s="16" t="s">
        <v>129</v>
      </c>
      <c r="BE176" s="221">
        <f>IF(O176="základní",K176,0)</f>
        <v>0</v>
      </c>
      <c r="BF176" s="221">
        <f>IF(O176="snížená",K176,0)</f>
        <v>0</v>
      </c>
      <c r="BG176" s="221">
        <f>IF(O176="zákl. přenesená",K176,0)</f>
        <v>0</v>
      </c>
      <c r="BH176" s="221">
        <f>IF(O176="sníž. přenesená",K176,0)</f>
        <v>0</v>
      </c>
      <c r="BI176" s="221">
        <f>IF(O176="nulová",K176,0)</f>
        <v>0</v>
      </c>
      <c r="BJ176" s="16" t="s">
        <v>85</v>
      </c>
      <c r="BK176" s="221">
        <f>ROUND(P176*H176,2)</f>
        <v>0</v>
      </c>
      <c r="BL176" s="16" t="s">
        <v>135</v>
      </c>
      <c r="BM176" s="220" t="s">
        <v>603</v>
      </c>
    </row>
    <row r="177" spans="1:65" s="2" customFormat="1" ht="16.5" customHeight="1">
      <c r="A177" s="32"/>
      <c r="B177" s="33"/>
      <c r="C177" s="207" t="s">
        <v>209</v>
      </c>
      <c r="D177" s="207" t="s">
        <v>131</v>
      </c>
      <c r="E177" s="208" t="s">
        <v>604</v>
      </c>
      <c r="F177" s="209" t="s">
        <v>605</v>
      </c>
      <c r="G177" s="210" t="s">
        <v>176</v>
      </c>
      <c r="H177" s="211">
        <v>6</v>
      </c>
      <c r="I177" s="212"/>
      <c r="J177" s="212"/>
      <c r="K177" s="213">
        <f>ROUND(P177*H177,2)</f>
        <v>0</v>
      </c>
      <c r="L177" s="214"/>
      <c r="M177" s="37"/>
      <c r="N177" s="215" t="s">
        <v>1</v>
      </c>
      <c r="O177" s="216" t="s">
        <v>40</v>
      </c>
      <c r="P177" s="217">
        <f>I177+J177</f>
        <v>0</v>
      </c>
      <c r="Q177" s="217">
        <f>ROUND(I177*H177,2)</f>
        <v>0</v>
      </c>
      <c r="R177" s="217">
        <f>ROUND(J177*H177,2)</f>
        <v>0</v>
      </c>
      <c r="S177" s="68"/>
      <c r="T177" s="218">
        <f>S177*H177</f>
        <v>0</v>
      </c>
      <c r="U177" s="218">
        <v>0</v>
      </c>
      <c r="V177" s="218">
        <f>U177*H177</f>
        <v>0</v>
      </c>
      <c r="W177" s="218">
        <v>0</v>
      </c>
      <c r="X177" s="219">
        <f>W177*H177</f>
        <v>0</v>
      </c>
      <c r="Y177" s="32"/>
      <c r="Z177" s="32"/>
      <c r="AA177" s="32"/>
      <c r="AB177" s="32"/>
      <c r="AC177" s="32"/>
      <c r="AD177" s="32"/>
      <c r="AE177" s="32"/>
      <c r="AR177" s="220" t="s">
        <v>135</v>
      </c>
      <c r="AT177" s="220" t="s">
        <v>131</v>
      </c>
      <c r="AU177" s="220" t="s">
        <v>87</v>
      </c>
      <c r="AY177" s="16" t="s">
        <v>129</v>
      </c>
      <c r="BE177" s="221">
        <f>IF(O177="základní",K177,0)</f>
        <v>0</v>
      </c>
      <c r="BF177" s="221">
        <f>IF(O177="snížená",K177,0)</f>
        <v>0</v>
      </c>
      <c r="BG177" s="221">
        <f>IF(O177="zákl. přenesená",K177,0)</f>
        <v>0</v>
      </c>
      <c r="BH177" s="221">
        <f>IF(O177="sníž. přenesená",K177,0)</f>
        <v>0</v>
      </c>
      <c r="BI177" s="221">
        <f>IF(O177="nulová",K177,0)</f>
        <v>0</v>
      </c>
      <c r="BJ177" s="16" t="s">
        <v>85</v>
      </c>
      <c r="BK177" s="221">
        <f>ROUND(P177*H177,2)</f>
        <v>0</v>
      </c>
      <c r="BL177" s="16" t="s">
        <v>135</v>
      </c>
      <c r="BM177" s="220" t="s">
        <v>606</v>
      </c>
    </row>
    <row r="178" spans="1:65" s="2" customFormat="1" ht="16.5" customHeight="1">
      <c r="A178" s="32"/>
      <c r="B178" s="33"/>
      <c r="C178" s="207" t="s">
        <v>215</v>
      </c>
      <c r="D178" s="207" t="s">
        <v>131</v>
      </c>
      <c r="E178" s="208" t="s">
        <v>523</v>
      </c>
      <c r="F178" s="209" t="s">
        <v>607</v>
      </c>
      <c r="G178" s="210" t="s">
        <v>176</v>
      </c>
      <c r="H178" s="211">
        <v>55</v>
      </c>
      <c r="I178" s="212"/>
      <c r="J178" s="212"/>
      <c r="K178" s="213">
        <f>ROUND(P178*H178,2)</f>
        <v>0</v>
      </c>
      <c r="L178" s="214"/>
      <c r="M178" s="37"/>
      <c r="N178" s="215" t="s">
        <v>1</v>
      </c>
      <c r="O178" s="216" t="s">
        <v>40</v>
      </c>
      <c r="P178" s="217">
        <f>I178+J178</f>
        <v>0</v>
      </c>
      <c r="Q178" s="217">
        <f>ROUND(I178*H178,2)</f>
        <v>0</v>
      </c>
      <c r="R178" s="217">
        <f>ROUND(J178*H178,2)</f>
        <v>0</v>
      </c>
      <c r="S178" s="68"/>
      <c r="T178" s="218">
        <f>S178*H178</f>
        <v>0</v>
      </c>
      <c r="U178" s="218">
        <v>0</v>
      </c>
      <c r="V178" s="218">
        <f>U178*H178</f>
        <v>0</v>
      </c>
      <c r="W178" s="218">
        <v>0</v>
      </c>
      <c r="X178" s="219">
        <f>W178*H178</f>
        <v>0</v>
      </c>
      <c r="Y178" s="32"/>
      <c r="Z178" s="32"/>
      <c r="AA178" s="32"/>
      <c r="AB178" s="32"/>
      <c r="AC178" s="32"/>
      <c r="AD178" s="32"/>
      <c r="AE178" s="32"/>
      <c r="AR178" s="220" t="s">
        <v>135</v>
      </c>
      <c r="AT178" s="220" t="s">
        <v>131</v>
      </c>
      <c r="AU178" s="220" t="s">
        <v>87</v>
      </c>
      <c r="AY178" s="16" t="s">
        <v>129</v>
      </c>
      <c r="BE178" s="221">
        <f>IF(O178="základní",K178,0)</f>
        <v>0</v>
      </c>
      <c r="BF178" s="221">
        <f>IF(O178="snížená",K178,0)</f>
        <v>0</v>
      </c>
      <c r="BG178" s="221">
        <f>IF(O178="zákl. přenesená",K178,0)</f>
        <v>0</v>
      </c>
      <c r="BH178" s="221">
        <f>IF(O178="sníž. přenesená",K178,0)</f>
        <v>0</v>
      </c>
      <c r="BI178" s="221">
        <f>IF(O178="nulová",K178,0)</f>
        <v>0</v>
      </c>
      <c r="BJ178" s="16" t="s">
        <v>85</v>
      </c>
      <c r="BK178" s="221">
        <f>ROUND(P178*H178,2)</f>
        <v>0</v>
      </c>
      <c r="BL178" s="16" t="s">
        <v>135</v>
      </c>
      <c r="BM178" s="220" t="s">
        <v>608</v>
      </c>
    </row>
    <row r="179" spans="1:65" s="13" customFormat="1" ht="11.25">
      <c r="B179" s="222"/>
      <c r="C179" s="223"/>
      <c r="D179" s="224" t="s">
        <v>141</v>
      </c>
      <c r="E179" s="225" t="s">
        <v>1</v>
      </c>
      <c r="F179" s="226" t="s">
        <v>609</v>
      </c>
      <c r="G179" s="223"/>
      <c r="H179" s="227">
        <v>31</v>
      </c>
      <c r="I179" s="228"/>
      <c r="J179" s="228"/>
      <c r="K179" s="223"/>
      <c r="L179" s="223"/>
      <c r="M179" s="229"/>
      <c r="N179" s="230"/>
      <c r="O179" s="231"/>
      <c r="P179" s="231"/>
      <c r="Q179" s="231"/>
      <c r="R179" s="231"/>
      <c r="S179" s="231"/>
      <c r="T179" s="231"/>
      <c r="U179" s="231"/>
      <c r="V179" s="231"/>
      <c r="W179" s="231"/>
      <c r="X179" s="232"/>
      <c r="AT179" s="233" t="s">
        <v>141</v>
      </c>
      <c r="AU179" s="233" t="s">
        <v>87</v>
      </c>
      <c r="AV179" s="13" t="s">
        <v>87</v>
      </c>
      <c r="AW179" s="13" t="s">
        <v>5</v>
      </c>
      <c r="AX179" s="13" t="s">
        <v>77</v>
      </c>
      <c r="AY179" s="233" t="s">
        <v>129</v>
      </c>
    </row>
    <row r="180" spans="1:65" s="13" customFormat="1" ht="11.25">
      <c r="B180" s="222"/>
      <c r="C180" s="223"/>
      <c r="D180" s="224" t="s">
        <v>141</v>
      </c>
      <c r="E180" s="225" t="s">
        <v>1</v>
      </c>
      <c r="F180" s="226" t="s">
        <v>610</v>
      </c>
      <c r="G180" s="223"/>
      <c r="H180" s="227">
        <v>13</v>
      </c>
      <c r="I180" s="228"/>
      <c r="J180" s="228"/>
      <c r="K180" s="223"/>
      <c r="L180" s="223"/>
      <c r="M180" s="229"/>
      <c r="N180" s="230"/>
      <c r="O180" s="231"/>
      <c r="P180" s="231"/>
      <c r="Q180" s="231"/>
      <c r="R180" s="231"/>
      <c r="S180" s="231"/>
      <c r="T180" s="231"/>
      <c r="U180" s="231"/>
      <c r="V180" s="231"/>
      <c r="W180" s="231"/>
      <c r="X180" s="232"/>
      <c r="AT180" s="233" t="s">
        <v>141</v>
      </c>
      <c r="AU180" s="233" t="s">
        <v>87</v>
      </c>
      <c r="AV180" s="13" t="s">
        <v>87</v>
      </c>
      <c r="AW180" s="13" t="s">
        <v>5</v>
      </c>
      <c r="AX180" s="13" t="s">
        <v>77</v>
      </c>
      <c r="AY180" s="233" t="s">
        <v>129</v>
      </c>
    </row>
    <row r="181" spans="1:65" s="13" customFormat="1" ht="11.25">
      <c r="B181" s="222"/>
      <c r="C181" s="223"/>
      <c r="D181" s="224" t="s">
        <v>141</v>
      </c>
      <c r="E181" s="225" t="s">
        <v>1</v>
      </c>
      <c r="F181" s="226" t="s">
        <v>611</v>
      </c>
      <c r="G181" s="223"/>
      <c r="H181" s="227">
        <v>6</v>
      </c>
      <c r="I181" s="228"/>
      <c r="J181" s="228"/>
      <c r="K181" s="223"/>
      <c r="L181" s="223"/>
      <c r="M181" s="229"/>
      <c r="N181" s="230"/>
      <c r="O181" s="231"/>
      <c r="P181" s="231"/>
      <c r="Q181" s="231"/>
      <c r="R181" s="231"/>
      <c r="S181" s="231"/>
      <c r="T181" s="231"/>
      <c r="U181" s="231"/>
      <c r="V181" s="231"/>
      <c r="W181" s="231"/>
      <c r="X181" s="232"/>
      <c r="AT181" s="233" t="s">
        <v>141</v>
      </c>
      <c r="AU181" s="233" t="s">
        <v>87</v>
      </c>
      <c r="AV181" s="13" t="s">
        <v>87</v>
      </c>
      <c r="AW181" s="13" t="s">
        <v>5</v>
      </c>
      <c r="AX181" s="13" t="s">
        <v>77</v>
      </c>
      <c r="AY181" s="233" t="s">
        <v>129</v>
      </c>
    </row>
    <row r="182" spans="1:65" s="13" customFormat="1" ht="11.25">
      <c r="B182" s="222"/>
      <c r="C182" s="223"/>
      <c r="D182" s="224" t="s">
        <v>141</v>
      </c>
      <c r="E182" s="225" t="s">
        <v>1</v>
      </c>
      <c r="F182" s="226" t="s">
        <v>612</v>
      </c>
      <c r="G182" s="223"/>
      <c r="H182" s="227">
        <v>5</v>
      </c>
      <c r="I182" s="228"/>
      <c r="J182" s="228"/>
      <c r="K182" s="223"/>
      <c r="L182" s="223"/>
      <c r="M182" s="229"/>
      <c r="N182" s="230"/>
      <c r="O182" s="231"/>
      <c r="P182" s="231"/>
      <c r="Q182" s="231"/>
      <c r="R182" s="231"/>
      <c r="S182" s="231"/>
      <c r="T182" s="231"/>
      <c r="U182" s="231"/>
      <c r="V182" s="231"/>
      <c r="W182" s="231"/>
      <c r="X182" s="232"/>
      <c r="AT182" s="233" t="s">
        <v>141</v>
      </c>
      <c r="AU182" s="233" t="s">
        <v>87</v>
      </c>
      <c r="AV182" s="13" t="s">
        <v>87</v>
      </c>
      <c r="AW182" s="13" t="s">
        <v>5</v>
      </c>
      <c r="AX182" s="13" t="s">
        <v>77</v>
      </c>
      <c r="AY182" s="233" t="s">
        <v>129</v>
      </c>
    </row>
    <row r="183" spans="1:65" s="14" customFormat="1" ht="11.25">
      <c r="B183" s="245"/>
      <c r="C183" s="246"/>
      <c r="D183" s="224" t="s">
        <v>141</v>
      </c>
      <c r="E183" s="247" t="s">
        <v>1</v>
      </c>
      <c r="F183" s="248" t="s">
        <v>180</v>
      </c>
      <c r="G183" s="246"/>
      <c r="H183" s="249">
        <v>55</v>
      </c>
      <c r="I183" s="250"/>
      <c r="J183" s="250"/>
      <c r="K183" s="246"/>
      <c r="L183" s="246"/>
      <c r="M183" s="251"/>
      <c r="N183" s="252"/>
      <c r="O183" s="253"/>
      <c r="P183" s="253"/>
      <c r="Q183" s="253"/>
      <c r="R183" s="253"/>
      <c r="S183" s="253"/>
      <c r="T183" s="253"/>
      <c r="U183" s="253"/>
      <c r="V183" s="253"/>
      <c r="W183" s="253"/>
      <c r="X183" s="254"/>
      <c r="AT183" s="255" t="s">
        <v>141</v>
      </c>
      <c r="AU183" s="255" t="s">
        <v>87</v>
      </c>
      <c r="AV183" s="14" t="s">
        <v>135</v>
      </c>
      <c r="AW183" s="14" t="s">
        <v>5</v>
      </c>
      <c r="AX183" s="14" t="s">
        <v>85</v>
      </c>
      <c r="AY183" s="255" t="s">
        <v>129</v>
      </c>
    </row>
    <row r="184" spans="1:65" s="12" customFormat="1" ht="22.9" customHeight="1">
      <c r="B184" s="190"/>
      <c r="C184" s="191"/>
      <c r="D184" s="192" t="s">
        <v>76</v>
      </c>
      <c r="E184" s="205" t="s">
        <v>91</v>
      </c>
      <c r="F184" s="205" t="s">
        <v>613</v>
      </c>
      <c r="G184" s="191"/>
      <c r="H184" s="191"/>
      <c r="I184" s="194"/>
      <c r="J184" s="194"/>
      <c r="K184" s="206">
        <f>BK184</f>
        <v>0</v>
      </c>
      <c r="L184" s="191"/>
      <c r="M184" s="196"/>
      <c r="N184" s="197"/>
      <c r="O184" s="198"/>
      <c r="P184" s="198"/>
      <c r="Q184" s="199">
        <f>SUM(Q185:Q193)</f>
        <v>0</v>
      </c>
      <c r="R184" s="199">
        <f>SUM(R185:R193)</f>
        <v>0</v>
      </c>
      <c r="S184" s="198"/>
      <c r="T184" s="200">
        <f>SUM(T185:T193)</f>
        <v>0</v>
      </c>
      <c r="U184" s="198"/>
      <c r="V184" s="200">
        <f>SUM(V185:V193)</f>
        <v>0</v>
      </c>
      <c r="W184" s="198"/>
      <c r="X184" s="201">
        <f>SUM(X185:X193)</f>
        <v>0</v>
      </c>
      <c r="AR184" s="202" t="s">
        <v>85</v>
      </c>
      <c r="AT184" s="203" t="s">
        <v>76</v>
      </c>
      <c r="AU184" s="203" t="s">
        <v>85</v>
      </c>
      <c r="AY184" s="202" t="s">
        <v>129</v>
      </c>
      <c r="BK184" s="204">
        <f>SUM(BK185:BK193)</f>
        <v>0</v>
      </c>
    </row>
    <row r="185" spans="1:65" s="2" customFormat="1" ht="16.5" customHeight="1">
      <c r="A185" s="32"/>
      <c r="B185" s="33"/>
      <c r="C185" s="234" t="s">
        <v>223</v>
      </c>
      <c r="D185" s="234" t="s">
        <v>158</v>
      </c>
      <c r="E185" s="235" t="s">
        <v>614</v>
      </c>
      <c r="F185" s="236" t="s">
        <v>615</v>
      </c>
      <c r="G185" s="237" t="s">
        <v>176</v>
      </c>
      <c r="H185" s="238">
        <v>6</v>
      </c>
      <c r="I185" s="239"/>
      <c r="J185" s="240"/>
      <c r="K185" s="241">
        <f>ROUND(P185*H185,2)</f>
        <v>0</v>
      </c>
      <c r="L185" s="242"/>
      <c r="M185" s="243"/>
      <c r="N185" s="244" t="s">
        <v>1</v>
      </c>
      <c r="O185" s="216" t="s">
        <v>40</v>
      </c>
      <c r="P185" s="217">
        <f>I185+J185</f>
        <v>0</v>
      </c>
      <c r="Q185" s="217">
        <f>ROUND(I185*H185,2)</f>
        <v>0</v>
      </c>
      <c r="R185" s="217">
        <f>ROUND(J185*H185,2)</f>
        <v>0</v>
      </c>
      <c r="S185" s="68"/>
      <c r="T185" s="218">
        <f>S185*H185</f>
        <v>0</v>
      </c>
      <c r="U185" s="218">
        <v>0</v>
      </c>
      <c r="V185" s="218">
        <f>U185*H185</f>
        <v>0</v>
      </c>
      <c r="W185" s="218">
        <v>0</v>
      </c>
      <c r="X185" s="219">
        <f>W185*H185</f>
        <v>0</v>
      </c>
      <c r="Y185" s="32"/>
      <c r="Z185" s="32"/>
      <c r="AA185" s="32"/>
      <c r="AB185" s="32"/>
      <c r="AC185" s="32"/>
      <c r="AD185" s="32"/>
      <c r="AE185" s="32"/>
      <c r="AR185" s="220" t="s">
        <v>161</v>
      </c>
      <c r="AT185" s="220" t="s">
        <v>158</v>
      </c>
      <c r="AU185" s="220" t="s">
        <v>87</v>
      </c>
      <c r="AY185" s="16" t="s">
        <v>129</v>
      </c>
      <c r="BE185" s="221">
        <f>IF(O185="základní",K185,0)</f>
        <v>0</v>
      </c>
      <c r="BF185" s="221">
        <f>IF(O185="snížená",K185,0)</f>
        <v>0</v>
      </c>
      <c r="BG185" s="221">
        <f>IF(O185="zákl. přenesená",K185,0)</f>
        <v>0</v>
      </c>
      <c r="BH185" s="221">
        <f>IF(O185="sníž. přenesená",K185,0)</f>
        <v>0</v>
      </c>
      <c r="BI185" s="221">
        <f>IF(O185="nulová",K185,0)</f>
        <v>0</v>
      </c>
      <c r="BJ185" s="16" t="s">
        <v>85</v>
      </c>
      <c r="BK185" s="221">
        <f>ROUND(P185*H185,2)</f>
        <v>0</v>
      </c>
      <c r="BL185" s="16" t="s">
        <v>135</v>
      </c>
      <c r="BM185" s="220" t="s">
        <v>616</v>
      </c>
    </row>
    <row r="186" spans="1:65" s="2" customFormat="1" ht="16.5" customHeight="1">
      <c r="A186" s="32"/>
      <c r="B186" s="33"/>
      <c r="C186" s="234" t="s">
        <v>229</v>
      </c>
      <c r="D186" s="234" t="s">
        <v>158</v>
      </c>
      <c r="E186" s="235" t="s">
        <v>617</v>
      </c>
      <c r="F186" s="236" t="s">
        <v>618</v>
      </c>
      <c r="G186" s="237" t="s">
        <v>176</v>
      </c>
      <c r="H186" s="238">
        <v>3</v>
      </c>
      <c r="I186" s="239"/>
      <c r="J186" s="240"/>
      <c r="K186" s="241">
        <f>ROUND(P186*H186,2)</f>
        <v>0</v>
      </c>
      <c r="L186" s="242"/>
      <c r="M186" s="243"/>
      <c r="N186" s="244" t="s">
        <v>1</v>
      </c>
      <c r="O186" s="216" t="s">
        <v>40</v>
      </c>
      <c r="P186" s="217">
        <f>I186+J186</f>
        <v>0</v>
      </c>
      <c r="Q186" s="217">
        <f>ROUND(I186*H186,2)</f>
        <v>0</v>
      </c>
      <c r="R186" s="217">
        <f>ROUND(J186*H186,2)</f>
        <v>0</v>
      </c>
      <c r="S186" s="68"/>
      <c r="T186" s="218">
        <f>S186*H186</f>
        <v>0</v>
      </c>
      <c r="U186" s="218">
        <v>0</v>
      </c>
      <c r="V186" s="218">
        <f>U186*H186</f>
        <v>0</v>
      </c>
      <c r="W186" s="218">
        <v>0</v>
      </c>
      <c r="X186" s="219">
        <f>W186*H186</f>
        <v>0</v>
      </c>
      <c r="Y186" s="32"/>
      <c r="Z186" s="32"/>
      <c r="AA186" s="32"/>
      <c r="AB186" s="32"/>
      <c r="AC186" s="32"/>
      <c r="AD186" s="32"/>
      <c r="AE186" s="32"/>
      <c r="AR186" s="220" t="s">
        <v>161</v>
      </c>
      <c r="AT186" s="220" t="s">
        <v>158</v>
      </c>
      <c r="AU186" s="220" t="s">
        <v>87</v>
      </c>
      <c r="AY186" s="16" t="s">
        <v>129</v>
      </c>
      <c r="BE186" s="221">
        <f>IF(O186="základní",K186,0)</f>
        <v>0</v>
      </c>
      <c r="BF186" s="221">
        <f>IF(O186="snížená",K186,0)</f>
        <v>0</v>
      </c>
      <c r="BG186" s="221">
        <f>IF(O186="zákl. přenesená",K186,0)</f>
        <v>0</v>
      </c>
      <c r="BH186" s="221">
        <f>IF(O186="sníž. přenesená",K186,0)</f>
        <v>0</v>
      </c>
      <c r="BI186" s="221">
        <f>IF(O186="nulová",K186,0)</f>
        <v>0</v>
      </c>
      <c r="BJ186" s="16" t="s">
        <v>85</v>
      </c>
      <c r="BK186" s="221">
        <f>ROUND(P186*H186,2)</f>
        <v>0</v>
      </c>
      <c r="BL186" s="16" t="s">
        <v>135</v>
      </c>
      <c r="BM186" s="220" t="s">
        <v>619</v>
      </c>
    </row>
    <row r="187" spans="1:65" s="2" customFormat="1" ht="16.5" customHeight="1">
      <c r="A187" s="32"/>
      <c r="B187" s="33"/>
      <c r="C187" s="234" t="s">
        <v>235</v>
      </c>
      <c r="D187" s="234" t="s">
        <v>158</v>
      </c>
      <c r="E187" s="235" t="s">
        <v>620</v>
      </c>
      <c r="F187" s="236" t="s">
        <v>621</v>
      </c>
      <c r="G187" s="237" t="s">
        <v>176</v>
      </c>
      <c r="H187" s="238">
        <v>1</v>
      </c>
      <c r="I187" s="239"/>
      <c r="J187" s="240"/>
      <c r="K187" s="241">
        <f>ROUND(P187*H187,2)</f>
        <v>0</v>
      </c>
      <c r="L187" s="242"/>
      <c r="M187" s="243"/>
      <c r="N187" s="244" t="s">
        <v>1</v>
      </c>
      <c r="O187" s="216" t="s">
        <v>40</v>
      </c>
      <c r="P187" s="217">
        <f>I187+J187</f>
        <v>0</v>
      </c>
      <c r="Q187" s="217">
        <f>ROUND(I187*H187,2)</f>
        <v>0</v>
      </c>
      <c r="R187" s="217">
        <f>ROUND(J187*H187,2)</f>
        <v>0</v>
      </c>
      <c r="S187" s="68"/>
      <c r="T187" s="218">
        <f>S187*H187</f>
        <v>0</v>
      </c>
      <c r="U187" s="218">
        <v>0</v>
      </c>
      <c r="V187" s="218">
        <f>U187*H187</f>
        <v>0</v>
      </c>
      <c r="W187" s="218">
        <v>0</v>
      </c>
      <c r="X187" s="219">
        <f>W187*H187</f>
        <v>0</v>
      </c>
      <c r="Y187" s="32"/>
      <c r="Z187" s="32"/>
      <c r="AA187" s="32"/>
      <c r="AB187" s="32"/>
      <c r="AC187" s="32"/>
      <c r="AD187" s="32"/>
      <c r="AE187" s="32"/>
      <c r="AR187" s="220" t="s">
        <v>161</v>
      </c>
      <c r="AT187" s="220" t="s">
        <v>158</v>
      </c>
      <c r="AU187" s="220" t="s">
        <v>87</v>
      </c>
      <c r="AY187" s="16" t="s">
        <v>129</v>
      </c>
      <c r="BE187" s="221">
        <f>IF(O187="základní",K187,0)</f>
        <v>0</v>
      </c>
      <c r="BF187" s="221">
        <f>IF(O187="snížená",K187,0)</f>
        <v>0</v>
      </c>
      <c r="BG187" s="221">
        <f>IF(O187="zákl. přenesená",K187,0)</f>
        <v>0</v>
      </c>
      <c r="BH187" s="221">
        <f>IF(O187="sníž. přenesená",K187,0)</f>
        <v>0</v>
      </c>
      <c r="BI187" s="221">
        <f>IF(O187="nulová",K187,0)</f>
        <v>0</v>
      </c>
      <c r="BJ187" s="16" t="s">
        <v>85</v>
      </c>
      <c r="BK187" s="221">
        <f>ROUND(P187*H187,2)</f>
        <v>0</v>
      </c>
      <c r="BL187" s="16" t="s">
        <v>135</v>
      </c>
      <c r="BM187" s="220" t="s">
        <v>622</v>
      </c>
    </row>
    <row r="188" spans="1:65" s="2" customFormat="1" ht="16.5" customHeight="1">
      <c r="A188" s="32"/>
      <c r="B188" s="33"/>
      <c r="C188" s="207" t="s">
        <v>8</v>
      </c>
      <c r="D188" s="207" t="s">
        <v>131</v>
      </c>
      <c r="E188" s="208" t="s">
        <v>623</v>
      </c>
      <c r="F188" s="209" t="s">
        <v>624</v>
      </c>
      <c r="G188" s="210" t="s">
        <v>243</v>
      </c>
      <c r="H188" s="211">
        <v>1</v>
      </c>
      <c r="I188" s="212"/>
      <c r="J188" s="212"/>
      <c r="K188" s="213">
        <f>ROUND(P188*H188,2)</f>
        <v>0</v>
      </c>
      <c r="L188" s="214"/>
      <c r="M188" s="37"/>
      <c r="N188" s="215" t="s">
        <v>1</v>
      </c>
      <c r="O188" s="216" t="s">
        <v>40</v>
      </c>
      <c r="P188" s="217">
        <f>I188+J188</f>
        <v>0</v>
      </c>
      <c r="Q188" s="217">
        <f>ROUND(I188*H188,2)</f>
        <v>0</v>
      </c>
      <c r="R188" s="217">
        <f>ROUND(J188*H188,2)</f>
        <v>0</v>
      </c>
      <c r="S188" s="68"/>
      <c r="T188" s="218">
        <f>S188*H188</f>
        <v>0</v>
      </c>
      <c r="U188" s="218">
        <v>0</v>
      </c>
      <c r="V188" s="218">
        <f>U188*H188</f>
        <v>0</v>
      </c>
      <c r="W188" s="218">
        <v>0</v>
      </c>
      <c r="X188" s="219">
        <f>W188*H188</f>
        <v>0</v>
      </c>
      <c r="Y188" s="32"/>
      <c r="Z188" s="32"/>
      <c r="AA188" s="32"/>
      <c r="AB188" s="32"/>
      <c r="AC188" s="32"/>
      <c r="AD188" s="32"/>
      <c r="AE188" s="32"/>
      <c r="AR188" s="220" t="s">
        <v>135</v>
      </c>
      <c r="AT188" s="220" t="s">
        <v>131</v>
      </c>
      <c r="AU188" s="220" t="s">
        <v>87</v>
      </c>
      <c r="AY188" s="16" t="s">
        <v>129</v>
      </c>
      <c r="BE188" s="221">
        <f>IF(O188="základní",K188,0)</f>
        <v>0</v>
      </c>
      <c r="BF188" s="221">
        <f>IF(O188="snížená",K188,0)</f>
        <v>0</v>
      </c>
      <c r="BG188" s="221">
        <f>IF(O188="zákl. přenesená",K188,0)</f>
        <v>0</v>
      </c>
      <c r="BH188" s="221">
        <f>IF(O188="sníž. přenesená",K188,0)</f>
        <v>0</v>
      </c>
      <c r="BI188" s="221">
        <f>IF(O188="nulová",K188,0)</f>
        <v>0</v>
      </c>
      <c r="BJ188" s="16" t="s">
        <v>85</v>
      </c>
      <c r="BK188" s="221">
        <f>ROUND(P188*H188,2)</f>
        <v>0</v>
      </c>
      <c r="BL188" s="16" t="s">
        <v>135</v>
      </c>
      <c r="BM188" s="220" t="s">
        <v>625</v>
      </c>
    </row>
    <row r="189" spans="1:65" s="2" customFormat="1" ht="21.75" customHeight="1">
      <c r="A189" s="32"/>
      <c r="B189" s="33"/>
      <c r="C189" s="207" t="s">
        <v>246</v>
      </c>
      <c r="D189" s="207" t="s">
        <v>131</v>
      </c>
      <c r="E189" s="208" t="s">
        <v>594</v>
      </c>
      <c r="F189" s="209" t="s">
        <v>626</v>
      </c>
      <c r="G189" s="210" t="s">
        <v>176</v>
      </c>
      <c r="H189" s="211">
        <v>10</v>
      </c>
      <c r="I189" s="212"/>
      <c r="J189" s="212"/>
      <c r="K189" s="213">
        <f>ROUND(P189*H189,2)</f>
        <v>0</v>
      </c>
      <c r="L189" s="214"/>
      <c r="M189" s="37"/>
      <c r="N189" s="215" t="s">
        <v>1</v>
      </c>
      <c r="O189" s="216" t="s">
        <v>40</v>
      </c>
      <c r="P189" s="217">
        <f>I189+J189</f>
        <v>0</v>
      </c>
      <c r="Q189" s="217">
        <f>ROUND(I189*H189,2)</f>
        <v>0</v>
      </c>
      <c r="R189" s="217">
        <f>ROUND(J189*H189,2)</f>
        <v>0</v>
      </c>
      <c r="S189" s="68"/>
      <c r="T189" s="218">
        <f>S189*H189</f>
        <v>0</v>
      </c>
      <c r="U189" s="218">
        <v>0</v>
      </c>
      <c r="V189" s="218">
        <f>U189*H189</f>
        <v>0</v>
      </c>
      <c r="W189" s="218">
        <v>0</v>
      </c>
      <c r="X189" s="219">
        <f>W189*H189</f>
        <v>0</v>
      </c>
      <c r="Y189" s="32"/>
      <c r="Z189" s="32"/>
      <c r="AA189" s="32"/>
      <c r="AB189" s="32"/>
      <c r="AC189" s="32"/>
      <c r="AD189" s="32"/>
      <c r="AE189" s="32"/>
      <c r="AR189" s="220" t="s">
        <v>135</v>
      </c>
      <c r="AT189" s="220" t="s">
        <v>131</v>
      </c>
      <c r="AU189" s="220" t="s">
        <v>87</v>
      </c>
      <c r="AY189" s="16" t="s">
        <v>129</v>
      </c>
      <c r="BE189" s="221">
        <f>IF(O189="základní",K189,0)</f>
        <v>0</v>
      </c>
      <c r="BF189" s="221">
        <f>IF(O189="snížená",K189,0)</f>
        <v>0</v>
      </c>
      <c r="BG189" s="221">
        <f>IF(O189="zákl. přenesená",K189,0)</f>
        <v>0</v>
      </c>
      <c r="BH189" s="221">
        <f>IF(O189="sníž. přenesená",K189,0)</f>
        <v>0</v>
      </c>
      <c r="BI189" s="221">
        <f>IF(O189="nulová",K189,0)</f>
        <v>0</v>
      </c>
      <c r="BJ189" s="16" t="s">
        <v>85</v>
      </c>
      <c r="BK189" s="221">
        <f>ROUND(P189*H189,2)</f>
        <v>0</v>
      </c>
      <c r="BL189" s="16" t="s">
        <v>135</v>
      </c>
      <c r="BM189" s="220" t="s">
        <v>627</v>
      </c>
    </row>
    <row r="190" spans="1:65" s="13" customFormat="1" ht="11.25">
      <c r="B190" s="222"/>
      <c r="C190" s="223"/>
      <c r="D190" s="224" t="s">
        <v>141</v>
      </c>
      <c r="E190" s="225" t="s">
        <v>1</v>
      </c>
      <c r="F190" s="226" t="s">
        <v>628</v>
      </c>
      <c r="G190" s="223"/>
      <c r="H190" s="227">
        <v>3</v>
      </c>
      <c r="I190" s="228"/>
      <c r="J190" s="228"/>
      <c r="K190" s="223"/>
      <c r="L190" s="223"/>
      <c r="M190" s="229"/>
      <c r="N190" s="230"/>
      <c r="O190" s="231"/>
      <c r="P190" s="231"/>
      <c r="Q190" s="231"/>
      <c r="R190" s="231"/>
      <c r="S190" s="231"/>
      <c r="T190" s="231"/>
      <c r="U190" s="231"/>
      <c r="V190" s="231"/>
      <c r="W190" s="231"/>
      <c r="X190" s="232"/>
      <c r="AT190" s="233" t="s">
        <v>141</v>
      </c>
      <c r="AU190" s="233" t="s">
        <v>87</v>
      </c>
      <c r="AV190" s="13" t="s">
        <v>87</v>
      </c>
      <c r="AW190" s="13" t="s">
        <v>5</v>
      </c>
      <c r="AX190" s="13" t="s">
        <v>77</v>
      </c>
      <c r="AY190" s="233" t="s">
        <v>129</v>
      </c>
    </row>
    <row r="191" spans="1:65" s="13" customFormat="1" ht="11.25">
      <c r="B191" s="222"/>
      <c r="C191" s="223"/>
      <c r="D191" s="224" t="s">
        <v>141</v>
      </c>
      <c r="E191" s="225" t="s">
        <v>1</v>
      </c>
      <c r="F191" s="226" t="s">
        <v>629</v>
      </c>
      <c r="G191" s="223"/>
      <c r="H191" s="227">
        <v>6</v>
      </c>
      <c r="I191" s="228"/>
      <c r="J191" s="228"/>
      <c r="K191" s="223"/>
      <c r="L191" s="223"/>
      <c r="M191" s="229"/>
      <c r="N191" s="230"/>
      <c r="O191" s="231"/>
      <c r="P191" s="231"/>
      <c r="Q191" s="231"/>
      <c r="R191" s="231"/>
      <c r="S191" s="231"/>
      <c r="T191" s="231"/>
      <c r="U191" s="231"/>
      <c r="V191" s="231"/>
      <c r="W191" s="231"/>
      <c r="X191" s="232"/>
      <c r="AT191" s="233" t="s">
        <v>141</v>
      </c>
      <c r="AU191" s="233" t="s">
        <v>87</v>
      </c>
      <c r="AV191" s="13" t="s">
        <v>87</v>
      </c>
      <c r="AW191" s="13" t="s">
        <v>5</v>
      </c>
      <c r="AX191" s="13" t="s">
        <v>77</v>
      </c>
      <c r="AY191" s="233" t="s">
        <v>129</v>
      </c>
    </row>
    <row r="192" spans="1:65" s="13" customFormat="1" ht="11.25">
      <c r="B192" s="222"/>
      <c r="C192" s="223"/>
      <c r="D192" s="224" t="s">
        <v>141</v>
      </c>
      <c r="E192" s="225" t="s">
        <v>1</v>
      </c>
      <c r="F192" s="226" t="s">
        <v>630</v>
      </c>
      <c r="G192" s="223"/>
      <c r="H192" s="227">
        <v>1</v>
      </c>
      <c r="I192" s="228"/>
      <c r="J192" s="228"/>
      <c r="K192" s="223"/>
      <c r="L192" s="223"/>
      <c r="M192" s="229"/>
      <c r="N192" s="230"/>
      <c r="O192" s="231"/>
      <c r="P192" s="231"/>
      <c r="Q192" s="231"/>
      <c r="R192" s="231"/>
      <c r="S192" s="231"/>
      <c r="T192" s="231"/>
      <c r="U192" s="231"/>
      <c r="V192" s="231"/>
      <c r="W192" s="231"/>
      <c r="X192" s="232"/>
      <c r="AT192" s="233" t="s">
        <v>141</v>
      </c>
      <c r="AU192" s="233" t="s">
        <v>87</v>
      </c>
      <c r="AV192" s="13" t="s">
        <v>87</v>
      </c>
      <c r="AW192" s="13" t="s">
        <v>5</v>
      </c>
      <c r="AX192" s="13" t="s">
        <v>77</v>
      </c>
      <c r="AY192" s="233" t="s">
        <v>129</v>
      </c>
    </row>
    <row r="193" spans="1:65" s="14" customFormat="1" ht="11.25">
      <c r="B193" s="245"/>
      <c r="C193" s="246"/>
      <c r="D193" s="224" t="s">
        <v>141</v>
      </c>
      <c r="E193" s="247" t="s">
        <v>1</v>
      </c>
      <c r="F193" s="248" t="s">
        <v>180</v>
      </c>
      <c r="G193" s="246"/>
      <c r="H193" s="249">
        <v>10</v>
      </c>
      <c r="I193" s="250"/>
      <c r="J193" s="250"/>
      <c r="K193" s="246"/>
      <c r="L193" s="246"/>
      <c r="M193" s="251"/>
      <c r="N193" s="252"/>
      <c r="O193" s="253"/>
      <c r="P193" s="253"/>
      <c r="Q193" s="253"/>
      <c r="R193" s="253"/>
      <c r="S193" s="253"/>
      <c r="T193" s="253"/>
      <c r="U193" s="253"/>
      <c r="V193" s="253"/>
      <c r="W193" s="253"/>
      <c r="X193" s="254"/>
      <c r="AT193" s="255" t="s">
        <v>141</v>
      </c>
      <c r="AU193" s="255" t="s">
        <v>87</v>
      </c>
      <c r="AV193" s="14" t="s">
        <v>135</v>
      </c>
      <c r="AW193" s="14" t="s">
        <v>5</v>
      </c>
      <c r="AX193" s="14" t="s">
        <v>85</v>
      </c>
      <c r="AY193" s="255" t="s">
        <v>129</v>
      </c>
    </row>
    <row r="194" spans="1:65" s="12" customFormat="1" ht="22.9" customHeight="1">
      <c r="B194" s="190"/>
      <c r="C194" s="191"/>
      <c r="D194" s="192" t="s">
        <v>76</v>
      </c>
      <c r="E194" s="205" t="s">
        <v>250</v>
      </c>
      <c r="F194" s="205" t="s">
        <v>251</v>
      </c>
      <c r="G194" s="191"/>
      <c r="H194" s="191"/>
      <c r="I194" s="194"/>
      <c r="J194" s="194"/>
      <c r="K194" s="206">
        <f>BK194</f>
        <v>0</v>
      </c>
      <c r="L194" s="191"/>
      <c r="M194" s="196"/>
      <c r="N194" s="197"/>
      <c r="O194" s="198"/>
      <c r="P194" s="198"/>
      <c r="Q194" s="199">
        <f>Q195</f>
        <v>0</v>
      </c>
      <c r="R194" s="199">
        <f>R195</f>
        <v>0</v>
      </c>
      <c r="S194" s="198"/>
      <c r="T194" s="200">
        <f>T195</f>
        <v>0</v>
      </c>
      <c r="U194" s="198"/>
      <c r="V194" s="200">
        <f>V195</f>
        <v>0</v>
      </c>
      <c r="W194" s="198"/>
      <c r="X194" s="201">
        <f>X195</f>
        <v>0</v>
      </c>
      <c r="AR194" s="202" t="s">
        <v>85</v>
      </c>
      <c r="AT194" s="203" t="s">
        <v>76</v>
      </c>
      <c r="AU194" s="203" t="s">
        <v>85</v>
      </c>
      <c r="AY194" s="202" t="s">
        <v>129</v>
      </c>
      <c r="BK194" s="204">
        <f>BK195</f>
        <v>0</v>
      </c>
    </row>
    <row r="195" spans="1:65" s="2" customFormat="1" ht="33" customHeight="1">
      <c r="A195" s="32"/>
      <c r="B195" s="33"/>
      <c r="C195" s="207" t="s">
        <v>252</v>
      </c>
      <c r="D195" s="207" t="s">
        <v>131</v>
      </c>
      <c r="E195" s="208" t="s">
        <v>631</v>
      </c>
      <c r="F195" s="209" t="s">
        <v>632</v>
      </c>
      <c r="G195" s="210" t="s">
        <v>149</v>
      </c>
      <c r="H195" s="211">
        <v>24.687999999999999</v>
      </c>
      <c r="I195" s="212"/>
      <c r="J195" s="212"/>
      <c r="K195" s="213">
        <f>ROUND(P195*H195,2)</f>
        <v>0</v>
      </c>
      <c r="L195" s="214"/>
      <c r="M195" s="37"/>
      <c r="N195" s="265" t="s">
        <v>1</v>
      </c>
      <c r="O195" s="260" t="s">
        <v>40</v>
      </c>
      <c r="P195" s="261">
        <f>I195+J195</f>
        <v>0</v>
      </c>
      <c r="Q195" s="261">
        <f>ROUND(I195*H195,2)</f>
        <v>0</v>
      </c>
      <c r="R195" s="261">
        <f>ROUND(J195*H195,2)</f>
        <v>0</v>
      </c>
      <c r="S195" s="262"/>
      <c r="T195" s="263">
        <f>S195*H195</f>
        <v>0</v>
      </c>
      <c r="U195" s="263">
        <v>0</v>
      </c>
      <c r="V195" s="263">
        <f>U195*H195</f>
        <v>0</v>
      </c>
      <c r="W195" s="263">
        <v>0</v>
      </c>
      <c r="X195" s="264">
        <f>W195*H195</f>
        <v>0</v>
      </c>
      <c r="Y195" s="32"/>
      <c r="Z195" s="32"/>
      <c r="AA195" s="32"/>
      <c r="AB195" s="32"/>
      <c r="AC195" s="32"/>
      <c r="AD195" s="32"/>
      <c r="AE195" s="32"/>
      <c r="AR195" s="220" t="s">
        <v>135</v>
      </c>
      <c r="AT195" s="220" t="s">
        <v>131</v>
      </c>
      <c r="AU195" s="220" t="s">
        <v>87</v>
      </c>
      <c r="AY195" s="16" t="s">
        <v>129</v>
      </c>
      <c r="BE195" s="221">
        <f>IF(O195="základní",K195,0)</f>
        <v>0</v>
      </c>
      <c r="BF195" s="221">
        <f>IF(O195="snížená",K195,0)</f>
        <v>0</v>
      </c>
      <c r="BG195" s="221">
        <f>IF(O195="zákl. přenesená",K195,0)</f>
        <v>0</v>
      </c>
      <c r="BH195" s="221">
        <f>IF(O195="sníž. přenesená",K195,0)</f>
        <v>0</v>
      </c>
      <c r="BI195" s="221">
        <f>IF(O195="nulová",K195,0)</f>
        <v>0</v>
      </c>
      <c r="BJ195" s="16" t="s">
        <v>85</v>
      </c>
      <c r="BK195" s="221">
        <f>ROUND(P195*H195,2)</f>
        <v>0</v>
      </c>
      <c r="BL195" s="16" t="s">
        <v>135</v>
      </c>
      <c r="BM195" s="220" t="s">
        <v>633</v>
      </c>
    </row>
    <row r="196" spans="1:65" s="2" customFormat="1" ht="6.95" customHeight="1">
      <c r="A196" s="32"/>
      <c r="B196" s="52"/>
      <c r="C196" s="53"/>
      <c r="D196" s="53"/>
      <c r="E196" s="53"/>
      <c r="F196" s="53"/>
      <c r="G196" s="53"/>
      <c r="H196" s="53"/>
      <c r="I196" s="151"/>
      <c r="J196" s="151"/>
      <c r="K196" s="53"/>
      <c r="L196" s="53"/>
      <c r="M196" s="37"/>
      <c r="N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</sheetData>
  <sheetProtection algorithmName="SHA-512" hashValue="qso9bVZUckiOGwcxhCjKF5KxD/enJ5SBls9wr/6BXfLBGZrsdsfBdroWYoFqJTbX3SW6wnwP+EFqzS7WcuaMkA==" saltValue="a8poqXun/xBuIn1UCS3zjHbDZ+UuVDJT++3KWCOd9EHijj6ehclJ+dlOpvC2640I+qxR4RBNE0n64zhpARvpkA==" spinCount="100000" sheet="1" objects="1" scenarios="1" formatColumns="0" formatRows="0" autoFilter="0"/>
  <autoFilter ref="C120:L195" xr:uid="{00000000-0009-0000-0000-000003000000}"/>
  <mergeCells count="9">
    <mergeCell ref="E87:H87"/>
    <mergeCell ref="E111:H111"/>
    <mergeCell ref="E113:H113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01 - Trvalkové záhony, ob...</vt:lpstr>
      <vt:lpstr>02 - Výsadba stromů</vt:lpstr>
      <vt:lpstr>03 - Mobiliář, dlažba</vt:lpstr>
      <vt:lpstr>'01 - Trvalkové záhony, ob...'!Názvy_tisku</vt:lpstr>
      <vt:lpstr>'02 - Výsadba stromů'!Názvy_tisku</vt:lpstr>
      <vt:lpstr>'03 - Mobiliář, dlažba'!Názvy_tisku</vt:lpstr>
      <vt:lpstr>'Rekapitulace stavby'!Názvy_tisku</vt:lpstr>
      <vt:lpstr>'01 - Trvalkové záhony, ob...'!Oblast_tisku</vt:lpstr>
      <vt:lpstr>'02 - Výsadba stromů'!Oblast_tisku</vt:lpstr>
      <vt:lpstr>'03 - Mobiliář, dlažba'!Oblast_tisku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Prinzová</dc:creator>
  <cp:lastModifiedBy>Šimečková Petra, Ing.</cp:lastModifiedBy>
  <dcterms:created xsi:type="dcterms:W3CDTF">2021-10-15T08:03:03Z</dcterms:created>
  <dcterms:modified xsi:type="dcterms:W3CDTF">2021-10-18T08:37:33Z</dcterms:modified>
</cp:coreProperties>
</file>