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necek\Documents\SM\Chodník Do Zátiší\"/>
    </mc:Choice>
  </mc:AlternateContent>
  <xr:revisionPtr revIDLastSave="0" documentId="13_ncr:1_{102E4E75-049B-43DA-8D42-0F517AC624D2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08032021-II - Rekonstrukc..." sheetId="2" r:id="rId2"/>
  </sheets>
  <definedNames>
    <definedName name="_xlnm._FilterDatabase" localSheetId="1" hidden="1">'08032021-II - Rekonstrukc...'!$C$121:$K$162</definedName>
    <definedName name="_xlnm.Print_Titles" localSheetId="1">'08032021-II - Rekonstrukc...'!$121:$121</definedName>
    <definedName name="_xlnm.Print_Titles" localSheetId="0">'Rekapitulace stavby'!$92:$92</definedName>
    <definedName name="_xlnm.Print_Area" localSheetId="1">'08032021-II - Rekonstrukc...'!$C$4:$J$76,'08032021-II - Rekonstrukc...'!$C$82:$J$105,'08032021-II - Rekonstrukc...'!$C$111:$K$162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62" i="2"/>
  <c r="BH162" i="2"/>
  <c r="BG162" i="2"/>
  <c r="BF162" i="2"/>
  <c r="T162" i="2"/>
  <c r="T161" i="2"/>
  <c r="R162" i="2"/>
  <c r="R161" i="2" s="1"/>
  <c r="P162" i="2"/>
  <c r="P161" i="2"/>
  <c r="BI160" i="2"/>
  <c r="BH160" i="2"/>
  <c r="BG160" i="2"/>
  <c r="BF160" i="2"/>
  <c r="T160" i="2"/>
  <c r="T159" i="2" s="1"/>
  <c r="R160" i="2"/>
  <c r="R159" i="2"/>
  <c r="P160" i="2"/>
  <c r="P159" i="2" s="1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T151" i="2"/>
  <c r="R152" i="2"/>
  <c r="R151" i="2" s="1"/>
  <c r="P152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F118" i="2"/>
  <c r="F116" i="2"/>
  <c r="E114" i="2"/>
  <c r="F89" i="2"/>
  <c r="F87" i="2"/>
  <c r="E85" i="2"/>
  <c r="J22" i="2"/>
  <c r="E22" i="2"/>
  <c r="J119" i="2" s="1"/>
  <c r="J21" i="2"/>
  <c r="J19" i="2"/>
  <c r="E19" i="2"/>
  <c r="J118" i="2" s="1"/>
  <c r="J18" i="2"/>
  <c r="J16" i="2"/>
  <c r="E16" i="2"/>
  <c r="F119" i="2" s="1"/>
  <c r="J15" i="2"/>
  <c r="J10" i="2"/>
  <c r="J116" i="2" s="1"/>
  <c r="L90" i="1"/>
  <c r="AM90" i="1"/>
  <c r="AM89" i="1"/>
  <c r="L89" i="1"/>
  <c r="AM87" i="1"/>
  <c r="L87" i="1"/>
  <c r="L85" i="1"/>
  <c r="L84" i="1"/>
  <c r="BK162" i="2"/>
  <c r="J162" i="2"/>
  <c r="BK160" i="2"/>
  <c r="J160" i="2"/>
  <c r="BK158" i="2"/>
  <c r="J158" i="2"/>
  <c r="BK157" i="2"/>
  <c r="J157" i="2"/>
  <c r="BK156" i="2"/>
  <c r="J156" i="2"/>
  <c r="BK155" i="2"/>
  <c r="J155" i="2"/>
  <c r="BK152" i="2"/>
  <c r="J152" i="2"/>
  <c r="BK150" i="2"/>
  <c r="J150" i="2"/>
  <c r="BK149" i="2"/>
  <c r="J149" i="2"/>
  <c r="BK148" i="2"/>
  <c r="J148" i="2"/>
  <c r="BK147" i="2"/>
  <c r="J147" i="2"/>
  <c r="BK146" i="2"/>
  <c r="J146" i="2"/>
  <c r="BK145" i="2"/>
  <c r="J145" i="2"/>
  <c r="BK143" i="2"/>
  <c r="J143" i="2"/>
  <c r="BK142" i="2"/>
  <c r="J142" i="2"/>
  <c r="BK141" i="2"/>
  <c r="J141" i="2"/>
  <c r="BK140" i="2"/>
  <c r="J140" i="2"/>
  <c r="BK138" i="2"/>
  <c r="J138" i="2"/>
  <c r="BK137" i="2"/>
  <c r="J137" i="2"/>
  <c r="BK136" i="2"/>
  <c r="J136" i="2"/>
  <c r="BK134" i="2"/>
  <c r="J134" i="2"/>
  <c r="BK133" i="2"/>
  <c r="J133" i="2"/>
  <c r="BK132" i="2"/>
  <c r="J132" i="2"/>
  <c r="BK131" i="2"/>
  <c r="J131" i="2"/>
  <c r="BK130" i="2"/>
  <c r="J130" i="2"/>
  <c r="BK129" i="2"/>
  <c r="J129" i="2"/>
  <c r="BK128" i="2"/>
  <c r="J128" i="2"/>
  <c r="BK127" i="2"/>
  <c r="J127" i="2"/>
  <c r="BK126" i="2"/>
  <c r="J126" i="2"/>
  <c r="BK125" i="2"/>
  <c r="J125" i="2"/>
  <c r="AS94" i="1"/>
  <c r="BK124" i="2" l="1"/>
  <c r="J124" i="2"/>
  <c r="J96" i="2"/>
  <c r="P124" i="2"/>
  <c r="R124" i="2"/>
  <c r="T124" i="2"/>
  <c r="BK135" i="2"/>
  <c r="J135" i="2"/>
  <c r="J97" i="2" s="1"/>
  <c r="P135" i="2"/>
  <c r="R135" i="2"/>
  <c r="T135" i="2"/>
  <c r="BK139" i="2"/>
  <c r="J139" i="2"/>
  <c r="J98" i="2"/>
  <c r="P139" i="2"/>
  <c r="R139" i="2"/>
  <c r="T139" i="2"/>
  <c r="BK144" i="2"/>
  <c r="J144" i="2"/>
  <c r="J99" i="2" s="1"/>
  <c r="P144" i="2"/>
  <c r="R144" i="2"/>
  <c r="T144" i="2"/>
  <c r="BK154" i="2"/>
  <c r="J154" i="2"/>
  <c r="J102" i="2"/>
  <c r="P154" i="2"/>
  <c r="P153" i="2" s="1"/>
  <c r="R154" i="2"/>
  <c r="R153" i="2"/>
  <c r="T154" i="2"/>
  <c r="T153" i="2" s="1"/>
  <c r="J87" i="2"/>
  <c r="J89" i="2"/>
  <c r="F90" i="2"/>
  <c r="J90" i="2"/>
  <c r="BE125" i="2"/>
  <c r="BE126" i="2"/>
  <c r="BE127" i="2"/>
  <c r="BE128" i="2"/>
  <c r="BE129" i="2"/>
  <c r="BE130" i="2"/>
  <c r="BE131" i="2"/>
  <c r="BE132" i="2"/>
  <c r="BE133" i="2"/>
  <c r="BE134" i="2"/>
  <c r="BE136" i="2"/>
  <c r="BE137" i="2"/>
  <c r="BE138" i="2"/>
  <c r="BE140" i="2"/>
  <c r="BE141" i="2"/>
  <c r="BE142" i="2"/>
  <c r="BE143" i="2"/>
  <c r="BE145" i="2"/>
  <c r="BE146" i="2"/>
  <c r="BE147" i="2"/>
  <c r="BE148" i="2"/>
  <c r="BE149" i="2"/>
  <c r="BE150" i="2"/>
  <c r="BE152" i="2"/>
  <c r="BE155" i="2"/>
  <c r="BE156" i="2"/>
  <c r="BE157" i="2"/>
  <c r="BE158" i="2"/>
  <c r="BE160" i="2"/>
  <c r="BE162" i="2"/>
  <c r="BK151" i="2"/>
  <c r="J151" i="2" s="1"/>
  <c r="J100" i="2" s="1"/>
  <c r="BK159" i="2"/>
  <c r="J159" i="2"/>
  <c r="J103" i="2" s="1"/>
  <c r="BK161" i="2"/>
  <c r="J161" i="2"/>
  <c r="J104" i="2"/>
  <c r="F32" i="2"/>
  <c r="BA95" i="1" s="1"/>
  <c r="BA94" i="1" s="1"/>
  <c r="W30" i="1" s="1"/>
  <c r="J32" i="2"/>
  <c r="AW95" i="1" s="1"/>
  <c r="F33" i="2"/>
  <c r="BB95" i="1"/>
  <c r="BB94" i="1" s="1"/>
  <c r="W31" i="1" s="1"/>
  <c r="F35" i="2"/>
  <c r="BD95" i="1"/>
  <c r="BD94" i="1" s="1"/>
  <c r="W33" i="1" s="1"/>
  <c r="F34" i="2"/>
  <c r="BC95" i="1"/>
  <c r="BC94" i="1" s="1"/>
  <c r="W32" i="1" s="1"/>
  <c r="T123" i="2" l="1"/>
  <c r="T122" i="2"/>
  <c r="P123" i="2"/>
  <c r="P122" i="2"/>
  <c r="AU95" i="1" s="1"/>
  <c r="AU94" i="1" s="1"/>
  <c r="R123" i="2"/>
  <c r="R122" i="2"/>
  <c r="BK123" i="2"/>
  <c r="J123" i="2" s="1"/>
  <c r="J95" i="2" s="1"/>
  <c r="BK153" i="2"/>
  <c r="J153" i="2"/>
  <c r="J101" i="2" s="1"/>
  <c r="AW94" i="1"/>
  <c r="AK30" i="1"/>
  <c r="AY94" i="1"/>
  <c r="J31" i="2"/>
  <c r="AV95" i="1"/>
  <c r="AT95" i="1"/>
  <c r="F31" i="2"/>
  <c r="AZ95" i="1"/>
  <c r="AZ94" i="1"/>
  <c r="W29" i="1"/>
  <c r="AX94" i="1"/>
  <c r="BK122" i="2" l="1"/>
  <c r="J122" i="2"/>
  <c r="J94" i="2"/>
  <c r="AV94" i="1"/>
  <c r="AK29" i="1" s="1"/>
  <c r="AT94" i="1" l="1"/>
  <c r="J28" i="2"/>
  <c r="AG95" i="1"/>
  <c r="AG94" i="1"/>
  <c r="AK26" i="1" s="1"/>
  <c r="AK35" i="1" s="1"/>
  <c r="AN94" i="1" l="1"/>
  <c r="AN95" i="1"/>
  <c r="J37" i="2"/>
</calcChain>
</file>

<file path=xl/sharedStrings.xml><?xml version="1.0" encoding="utf-8"?>
<sst xmlns="http://schemas.openxmlformats.org/spreadsheetml/2006/main" count="736" uniqueCount="253">
  <si>
    <t>Export Komplet</t>
  </si>
  <si>
    <t/>
  </si>
  <si>
    <t>2.0</t>
  </si>
  <si>
    <t>ZAMOK</t>
  </si>
  <si>
    <t>False</t>
  </si>
  <si>
    <t>{00e4f243-eeac-4a77-a6f0-689f07967dc8}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</si>
  <si>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</si>
  <si>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</si>
  <si>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</si>
  <si>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</si>
  <si>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</si>
  <si>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</si>
  <si>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</si>
  <si>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</si>
  <si>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08032021-II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</si>
  <si>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</si>
  <si>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</si>
  <si>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chodníku ve vnitrobloku ul. Do Zátiší, Cheb - II. Etapa</t>
  </si>
  <si>
    <t>KSO:</t>
  </si>
  <si>
    <t>CC-CZ:</t>
  </si>
  <si>
    <t>Místo:</t>
  </si>
  <si>
    <t>p.p.č. 2084/1, k.ú. Cheb, 350 02 Cheb</t>
  </si>
  <si>
    <t>Datum:</t>
  </si>
  <si>
    <t>12. 3. 2021</t>
  </si>
  <si>
    <t>Zadavatel:</t>
  </si>
  <si>
    <t>IČ:</t>
  </si>
  <si>
    <t>Město Cheb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</si>
  <si>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</si>
  <si>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</si>
  <si>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</si>
  <si>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</si>
  <si>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</si>
  <si>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</si>
  <si>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</si>
  <si>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</si>
  <si>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</si>
  <si>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</si>
  <si>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</si>
  <si>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</si>
  <si>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</si>
  <si>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</si>
  <si>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</si>
  <si>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</si>
  <si>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</si>
  <si>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</si>
  <si>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</si>
  <si>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</si>
  <si>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</si>
  <si>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</si>
  <si>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</si>
  <si>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</si>
  <si>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</si>
  <si>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</si>
  <si>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</si>
  <si>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</si>
  <si>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</si>
  <si>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</si>
  <si>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</si>
  <si>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</si>
  <si>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</si>
  <si>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</si>
  <si>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</si>
  <si>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</si>
  <si>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</si>
  <si>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</si>
  <si>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</si>
  <si>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</si>
  <si>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</si>
  <si>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</si>
  <si>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</si>
  <si>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</si>
  <si>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</si>
  <si>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</si>
  <si>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</si>
  <si>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</si>
  <si>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</si>
  <si>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</si>
  <si>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</si>
  <si>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</si>
  <si>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</si>
  <si>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</si>
  <si>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</si>
  <si>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</si>
  <si>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</si>
  <si>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</si>
  <si>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</si>
  <si>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</si>
  <si>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</si>
  <si>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</si>
  <si>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</si>
  <si>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</si>
  <si>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</si>
  <si>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</si>
  <si>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</si>
  <si>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</si>
  <si>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</si>
  <si>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</si>
  <si>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</si>
  <si>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</si>
  <si>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</si>
  <si>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</si>
  <si>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</si>
  <si>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</si>
  <si>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</si>
  <si>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</si>
  <si>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</si>
  <si>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</si>
  <si>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</si>
  <si>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</si>
  <si>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</si>
  <si>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</si>
  <si>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</si>
  <si>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</si>
  <si>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</si>
  <si>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</si>
  <si>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</si>
  <si>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</si>
  <si>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113204111</t>
  </si>
  <si>
    <t>Vytrhání obrub záhonových</t>
  </si>
  <si>
    <t>m</t>
  </si>
  <si>
    <t>4</t>
  </si>
  <si>
    <t>285810292</t>
  </si>
  <si>
    <t>113107241</t>
  </si>
  <si>
    <t>Odstranění podkladu živičného tl 50 mm strojně pl přes 200 m2</t>
  </si>
  <si>
    <t>m2</t>
  </si>
  <si>
    <t>1308336929</t>
  </si>
  <si>
    <t>3</t>
  </si>
  <si>
    <t>113107222</t>
  </si>
  <si>
    <t>Odstranění podkladu z kameniva drceného tl 200 mm strojně pl přes 200 m2</t>
  </si>
  <si>
    <t>1142082326</t>
  </si>
  <si>
    <t>113107231</t>
  </si>
  <si>
    <t>Odstranění podkladu z betonu prostého tl 150 mm strojně pl přes 200 m2</t>
  </si>
  <si>
    <t>992963818</t>
  </si>
  <si>
    <t>5</t>
  </si>
  <si>
    <t>181951112</t>
  </si>
  <si>
    <t>Úprava pláně v hornině třídy těžitelnosti I, skupiny 1 až 3 se zhutněním</t>
  </si>
  <si>
    <t>1198451703</t>
  </si>
  <si>
    <t>6</t>
  </si>
  <si>
    <t>181111111</t>
  </si>
  <si>
    <t>Plošná úprava terénu do 500 m2 zemina tř 1 až 4 nerovnosti do 100 mm v rovinně a svahu do 1:5</t>
  </si>
  <si>
    <t>-1833014409</t>
  </si>
  <si>
    <t>7</t>
  </si>
  <si>
    <t>181311103</t>
  </si>
  <si>
    <t>Rozprostření ornice tl vrstvy do 200 mm v rovině nebo ve svahu do 1:5 ručně</t>
  </si>
  <si>
    <t>-1827291200</t>
  </si>
  <si>
    <t>8</t>
  </si>
  <si>
    <t>M</t>
  </si>
  <si>
    <t>M001</t>
  </si>
  <si>
    <t>ornice</t>
  </si>
  <si>
    <t>t</t>
  </si>
  <si>
    <t>1173205424</t>
  </si>
  <si>
    <t>9</t>
  </si>
  <si>
    <t>181411131</t>
  </si>
  <si>
    <t>Založení parkového trávníku výsevem plochy do 1000 m2 v rovině a ve svahu do 1:5</t>
  </si>
  <si>
    <t>1361855473</t>
  </si>
  <si>
    <t>10</t>
  </si>
  <si>
    <t>00572410</t>
  </si>
  <si>
    <t>osivo směs travní parková</t>
  </si>
  <si>
    <t>kg</t>
  </si>
  <si>
    <t>174524563</t>
  </si>
  <si>
    <t>Komunikace pozemní</t>
  </si>
  <si>
    <t>11</t>
  </si>
  <si>
    <t>564861111</t>
  </si>
  <si>
    <t>Podklad ze štěrkodrtě ŠD tl 200 mm</t>
  </si>
  <si>
    <t>161081732</t>
  </si>
  <si>
    <t>12</t>
  </si>
  <si>
    <t>564942113</t>
  </si>
  <si>
    <t>Podklad z mechanicky zpevněného kameniva MZK tl 140 mm</t>
  </si>
  <si>
    <t>-2065313361</t>
  </si>
  <si>
    <t>13</t>
  </si>
  <si>
    <t>577143111</t>
  </si>
  <si>
    <t>Asfaltový beton vrstva obrusná ACO 8 (ABJ) tl 50 mm š do 3 m z nemodifikovaného asfaltu</t>
  </si>
  <si>
    <t>765780033</t>
  </si>
  <si>
    <t>Ostatní konstrukce a práce, bourání</t>
  </si>
  <si>
    <t>14</t>
  </si>
  <si>
    <t>919735111</t>
  </si>
  <si>
    <t>Řezání stávajícího živičného krytu hl do 50 mm</t>
  </si>
  <si>
    <t>80792892</t>
  </si>
  <si>
    <t>916231213</t>
  </si>
  <si>
    <t>Osazení chodníkového obrubníku betonového stojatého s boční opěrou do lože z betonu prostého</t>
  </si>
  <si>
    <t>15283919</t>
  </si>
  <si>
    <t>16</t>
  </si>
  <si>
    <t>59217002</t>
  </si>
  <si>
    <t>obrubník betonový zahradní šedý 1000x50x200mm</t>
  </si>
  <si>
    <t>-93641040</t>
  </si>
  <si>
    <t>17</t>
  </si>
  <si>
    <t>919121213</t>
  </si>
  <si>
    <t>Těsnění spár zálivkou za studena pro komůrky š 10 mm hl 25 mm bez těsnicího profilu</t>
  </si>
  <si>
    <t>-1785096161</t>
  </si>
  <si>
    <t>997</t>
  </si>
  <si>
    <t>Přesun sutě</t>
  </si>
  <si>
    <t>18</t>
  </si>
  <si>
    <t>997221612</t>
  </si>
  <si>
    <t>Nakládání vybouraných hmot na dopravní prostředky pro vodorovnou dopravu</t>
  </si>
  <si>
    <t>1506959126</t>
  </si>
  <si>
    <t>19</t>
  </si>
  <si>
    <t>997221571</t>
  </si>
  <si>
    <t>Vodorovná doprava vybouraných hmot do 1 km</t>
  </si>
  <si>
    <t>-2141157084</t>
  </si>
  <si>
    <t>20</t>
  </si>
  <si>
    <t>997221579</t>
  </si>
  <si>
    <t>Příplatek ZKD 1 km u vodorovné dopravy vybouraných hmot</t>
  </si>
  <si>
    <t>590669120</t>
  </si>
  <si>
    <t>997221615</t>
  </si>
  <si>
    <t>Poplatek za uložení na skládce (skládkovné) stavebního odpadu betonového kód odpadu 17 01 01</t>
  </si>
  <si>
    <t>1209409377</t>
  </si>
  <si>
    <t>22</t>
  </si>
  <si>
    <t>997221645</t>
  </si>
  <si>
    <t>Poplatek za uložení na skládce (skládkovné) odpadu asfaltového bez dehtu kód odpadu 17 03 02</t>
  </si>
  <si>
    <t>-509390003</t>
  </si>
  <si>
    <t>23</t>
  </si>
  <si>
    <t>997221655</t>
  </si>
  <si>
    <t>Poplatek za uložení na skládce (skládkovné) zeminy a kamení kód odpadu 17 05 04</t>
  </si>
  <si>
    <t>1368270244</t>
  </si>
  <si>
    <t>998</t>
  </si>
  <si>
    <t>Přesun hmot</t>
  </si>
  <si>
    <t>24</t>
  </si>
  <si>
    <t>998229111</t>
  </si>
  <si>
    <t>Přesun hmot ruční pro pozemní komunikace s krytem z kameniva, betonu,živice na vzdálenost do 50 m</t>
  </si>
  <si>
    <t>-1517627982</t>
  </si>
  <si>
    <t>VRN</t>
  </si>
  <si>
    <t>Vedlejší rozpočtové náklady</t>
  </si>
  <si>
    <t>VRN1</t>
  </si>
  <si>
    <t>Průzkumné, geodetické a projektové práce</t>
  </si>
  <si>
    <t>25</t>
  </si>
  <si>
    <t>012103000</t>
  </si>
  <si>
    <t>Geodetické práce před výstavbou</t>
  </si>
  <si>
    <t>kpl</t>
  </si>
  <si>
    <t>1024</t>
  </si>
  <si>
    <t>-857866857</t>
  </si>
  <si>
    <t>26</t>
  </si>
  <si>
    <t>012303000</t>
  </si>
  <si>
    <t>Geodetické práce po výstavbě</t>
  </si>
  <si>
    <t>1139473924</t>
  </si>
  <si>
    <t>27</t>
  </si>
  <si>
    <t>013254000</t>
  </si>
  <si>
    <t>Dokumentace skutečného provedení stavby</t>
  </si>
  <si>
    <t>-1069969131</t>
  </si>
  <si>
    <t>28</t>
  </si>
  <si>
    <t>VRN001</t>
  </si>
  <si>
    <t>Vytyčení inženýrských sítí</t>
  </si>
  <si>
    <t>-504208202</t>
  </si>
  <si>
    <t>VRN3</t>
  </si>
  <si>
    <t>Zařízení staveniště</t>
  </si>
  <si>
    <t>29</t>
  </si>
  <si>
    <t>030001000</t>
  </si>
  <si>
    <t>-36771274</t>
  </si>
  <si>
    <t>VRN4</t>
  </si>
  <si>
    <t>Inženýrská činnost</t>
  </si>
  <si>
    <t>30</t>
  </si>
  <si>
    <t>045303000</t>
  </si>
  <si>
    <t>Koordinační činnost</t>
  </si>
  <si>
    <t>135711234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</si>
</sst>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V98" sqref="V9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2" t="s">
        <v>14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19"/>
      <c r="AQ5" s="19"/>
      <c r="AR5" s="17"/>
      <c r="BE5" s="229" t="s">
        <v>15</v>
      </c>
      <c r="BS5" s="14" t="s">
        <v>6</v>
      </c>
    </row>
    <row r="6" spans="1:74" s="1" customFormat="1" ht="36.9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4" t="s">
        <v>17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19"/>
      <c r="AQ6" s="19"/>
      <c r="AR6" s="17"/>
      <c r="BE6" s="23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0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0"/>
      <c r="BS10" s="14" t="s">
        <v>6</v>
      </c>
    </row>
    <row r="11" spans="1:74" s="1" customFormat="1" ht="18.45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30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30"/>
      <c r="BS13" s="14" t="s">
        <v>6</v>
      </c>
    </row>
    <row r="14" spans="1:74" ht="13.2">
      <c r="B14" s="18"/>
      <c r="C14" s="19"/>
      <c r="D14" s="19"/>
      <c r="E14" s="235" t="s">
        <v>29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30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0"/>
      <c r="BS16" s="14" t="s">
        <v>4</v>
      </c>
    </row>
    <row r="17" spans="1:71" s="1" customFormat="1" ht="18.45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30"/>
      <c r="BS17" s="14" t="s">
        <v>32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0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0"/>
      <c r="BS19" s="14" t="s">
        <v>6</v>
      </c>
    </row>
    <row r="20" spans="1:71" s="1" customFormat="1" ht="18.45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30"/>
      <c r="BS20" s="14" t="s">
        <v>32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0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0"/>
    </row>
    <row r="23" spans="1:71" s="1" customFormat="1" ht="16.5" customHeight="1">
      <c r="B23" s="18"/>
      <c r="C23" s="19"/>
      <c r="D23" s="19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19"/>
      <c r="AP23" s="19"/>
      <c r="AQ23" s="19"/>
      <c r="AR23" s="17"/>
      <c r="BE23" s="230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0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0"/>
    </row>
    <row r="26" spans="1:71" s="2" customFormat="1" ht="25.95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8">
        <f>ROUND(AG94,2)</f>
        <v>0</v>
      </c>
      <c r="AL26" s="239"/>
      <c r="AM26" s="239"/>
      <c r="AN26" s="239"/>
      <c r="AO26" s="239"/>
      <c r="AP26" s="33"/>
      <c r="AQ26" s="33"/>
      <c r="AR26" s="36"/>
      <c r="BE26" s="230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0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0" t="s">
        <v>36</v>
      </c>
      <c r="M28" s="240"/>
      <c r="N28" s="240"/>
      <c r="O28" s="240"/>
      <c r="P28" s="240"/>
      <c r="Q28" s="33"/>
      <c r="R28" s="33"/>
      <c r="S28" s="33"/>
      <c r="T28" s="33"/>
      <c r="U28" s="33"/>
      <c r="V28" s="33"/>
      <c r="W28" s="240" t="s">
        <v>37</v>
      </c>
      <c r="X28" s="240"/>
      <c r="Y28" s="240"/>
      <c r="Z28" s="240"/>
      <c r="AA28" s="240"/>
      <c r="AB28" s="240"/>
      <c r="AC28" s="240"/>
      <c r="AD28" s="240"/>
      <c r="AE28" s="240"/>
      <c r="AF28" s="33"/>
      <c r="AG28" s="33"/>
      <c r="AH28" s="33"/>
      <c r="AI28" s="33"/>
      <c r="AJ28" s="33"/>
      <c r="AK28" s="240" t="s">
        <v>38</v>
      </c>
      <c r="AL28" s="240"/>
      <c r="AM28" s="240"/>
      <c r="AN28" s="240"/>
      <c r="AO28" s="240"/>
      <c r="AP28" s="33"/>
      <c r="AQ28" s="33"/>
      <c r="AR28" s="36"/>
      <c r="BE28" s="230"/>
    </row>
    <row r="29" spans="1:71" s="3" customFormat="1" ht="14.4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31"/>
    </row>
    <row r="30" spans="1:71" s="3" customFormat="1" ht="14.4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28">
        <v>0.15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31"/>
    </row>
    <row r="31" spans="1:71" s="3" customFormat="1" ht="14.4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31"/>
    </row>
    <row r="32" spans="1:71" s="3" customFormat="1" ht="14.4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28">
        <v>0.15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31"/>
    </row>
    <row r="33" spans="1:57" s="3" customFormat="1" ht="14.4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31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0"/>
    </row>
    <row r="35" spans="1:57" s="2" customFormat="1" ht="25.95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63" t="s">
        <v>47</v>
      </c>
      <c r="Y35" s="264"/>
      <c r="Z35" s="264"/>
      <c r="AA35" s="264"/>
      <c r="AB35" s="264"/>
      <c r="AC35" s="42"/>
      <c r="AD35" s="42"/>
      <c r="AE35" s="42"/>
      <c r="AF35" s="42"/>
      <c r="AG35" s="42"/>
      <c r="AH35" s="42"/>
      <c r="AI35" s="42"/>
      <c r="AJ35" s="42"/>
      <c r="AK35" s="265">
        <f>SUM(AK26:AK33)</f>
        <v>0</v>
      </c>
      <c r="AL35" s="264"/>
      <c r="AM35" s="264"/>
      <c r="AN35" s="264"/>
      <c r="AO35" s="266"/>
      <c r="AP35" s="40"/>
      <c r="AQ35" s="40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08032021-II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52" t="str">
        <f>K6</f>
        <v>Rekonstrukce chodníku ve vnitrobloku ul. Do Zátiší, Cheb - II. Etapa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60"/>
      <c r="AQ85" s="60"/>
      <c r="AR85" s="61"/>
    </row>
    <row r="86" spans="1:90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p.p.č. 2084/1, k.ú. Cheb, 350 02 Cheb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4" t="str">
        <f>IF(AN8= "","",AN8)</f>
        <v>12. 3. 2021</v>
      </c>
      <c r="AN87" s="254"/>
      <c r="AO87" s="33"/>
      <c r="AP87" s="33"/>
      <c r="AQ87" s="33"/>
      <c r="AR87" s="36"/>
      <c r="BE87" s="31"/>
    </row>
    <row r="88" spans="1:90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15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Cheb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55" t="str">
        <f>IF(E17="","",E17)</f>
        <v xml:space="preserve"> </v>
      </c>
      <c r="AN89" s="256"/>
      <c r="AO89" s="256"/>
      <c r="AP89" s="256"/>
      <c r="AQ89" s="33"/>
      <c r="AR89" s="36"/>
      <c r="AS89" s="257" t="s">
        <v>55</v>
      </c>
      <c r="AT89" s="25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15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55" t="str">
        <f>IF(E20="","",E20)</f>
        <v xml:space="preserve"> </v>
      </c>
      <c r="AN90" s="256"/>
      <c r="AO90" s="256"/>
      <c r="AP90" s="256"/>
      <c r="AQ90" s="33"/>
      <c r="AR90" s="36"/>
      <c r="AS90" s="259"/>
      <c r="AT90" s="26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61"/>
      <c r="AT91" s="26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7" t="s">
        <v>56</v>
      </c>
      <c r="D92" s="248"/>
      <c r="E92" s="248"/>
      <c r="F92" s="248"/>
      <c r="G92" s="248"/>
      <c r="H92" s="70"/>
      <c r="I92" s="249" t="s">
        <v>57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58</v>
      </c>
      <c r="AH92" s="248"/>
      <c r="AI92" s="248"/>
      <c r="AJ92" s="248"/>
      <c r="AK92" s="248"/>
      <c r="AL92" s="248"/>
      <c r="AM92" s="248"/>
      <c r="AN92" s="249" t="s">
        <v>59</v>
      </c>
      <c r="AO92" s="248"/>
      <c r="AP92" s="251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0" s="2" customFormat="1" ht="10.9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4">
        <f>ROUND(AG95,2)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5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0" s="7" customFormat="1" ht="42" customHeight="1">
      <c r="A95" s="89" t="s">
        <v>78</v>
      </c>
      <c r="B95" s="90"/>
      <c r="C95" s="91"/>
      <c r="D95" s="243" t="s">
        <v>14</v>
      </c>
      <c r="E95" s="243"/>
      <c r="F95" s="243"/>
      <c r="G95" s="243"/>
      <c r="H95" s="243"/>
      <c r="I95" s="92"/>
      <c r="J95" s="243" t="s">
        <v>17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1">
        <f>'08032021-II - Rekonstrukc...'!J28</f>
        <v>0</v>
      </c>
      <c r="AH95" s="242"/>
      <c r="AI95" s="242"/>
      <c r="AJ95" s="242"/>
      <c r="AK95" s="242"/>
      <c r="AL95" s="242"/>
      <c r="AM95" s="242"/>
      <c r="AN95" s="241">
        <f>SUM(AG95,AT95)</f>
        <v>0</v>
      </c>
      <c r="AO95" s="242"/>
      <c r="AP95" s="242"/>
      <c r="AQ95" s="93" t="s">
        <v>79</v>
      </c>
      <c r="AR95" s="94"/>
      <c r="AS95" s="95">
        <v>0</v>
      </c>
      <c r="AT95" s="96">
        <f>ROUND(SUM(AV95:AW95),2)</f>
        <v>0</v>
      </c>
      <c r="AU95" s="97">
        <f>'08032021-II - Rekonstrukc...'!P122</f>
        <v>0</v>
      </c>
      <c r="AV95" s="96">
        <f>'08032021-II - Rekonstrukc...'!J31</f>
        <v>0</v>
      </c>
      <c r="AW95" s="96">
        <f>'08032021-II - Rekonstrukc...'!J32</f>
        <v>0</v>
      </c>
      <c r="AX95" s="96">
        <f>'08032021-II - Rekonstrukc...'!J33</f>
        <v>0</v>
      </c>
      <c r="AY95" s="96">
        <f>'08032021-II - Rekonstrukc...'!J34</f>
        <v>0</v>
      </c>
      <c r="AZ95" s="96">
        <f>'08032021-II - Rekonstrukc...'!F31</f>
        <v>0</v>
      </c>
      <c r="BA95" s="96">
        <f>'08032021-II - Rekonstrukc...'!F32</f>
        <v>0</v>
      </c>
      <c r="BB95" s="96">
        <f>'08032021-II - Rekonstrukc...'!F33</f>
        <v>0</v>
      </c>
      <c r="BC95" s="96">
        <f>'08032021-II - Rekonstrukc...'!F34</f>
        <v>0</v>
      </c>
      <c r="BD95" s="98">
        <f>'08032021-II - Rekonstrukc...'!F35</f>
        <v>0</v>
      </c>
      <c r="BT95" s="99" t="s">
        <v>80</v>
      </c>
      <c r="BU95" s="99" t="s">
        <v>81</v>
      </c>
      <c r="BV95" s="99" t="s">
        <v>76</v>
      </c>
      <c r="BW95" s="99" t="s">
        <v>5</v>
      </c>
      <c r="BX95" s="99" t="s">
        <v>77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CpbLsnB6nTzGP6taKKyPOnBTiwvYfKX8HVyTYJeC8EsHTZE3LQWrZ+0gGBr5qA/+WfPtBwHr2wKd+NbKzOQbVg==" saltValue="FTXpblsslTPltnk0WOMHIJlY0MYCEfNb8GYVLZnJgYFWoczFzBjKQJ4zGlMH13kxgKyelVaw8iGQiQ/SU82NE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8032021-II - Rekonstrukc...'!C2" display="/" xr:uid="{00000000-0004-0000-0000-000000000000}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3"/>
  <sheetViews>
    <sheetView showGridLines="0" tabSelected="1" workbookViewId="0">
      <selection activeCell="F156" sqref="F15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0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0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5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82</v>
      </c>
    </row>
    <row r="4" spans="1:46" s="1" customFormat="1" ht="24.9" customHeight="1">
      <c r="B4" s="17"/>
      <c r="D4" s="104" t="s">
        <v>83</v>
      </c>
      <c r="I4" s="100"/>
      <c r="L4" s="17"/>
      <c r="M4" s="105" t="s">
        <v>10</v>
      </c>
      <c r="AT4" s="14" t="s">
        <v>4</v>
      </c>
    </row>
    <row r="5" spans="1:46" s="1" customFormat="1" ht="6.9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8" t="s">
        <v>17</v>
      </c>
      <c r="F7" s="269"/>
      <c r="G7" s="269"/>
      <c r="H7" s="269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12. 3. 2021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5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26</v>
      </c>
      <c r="F13" s="31"/>
      <c r="G13" s="31"/>
      <c r="H13" s="31"/>
      <c r="I13" s="109" t="s">
        <v>27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28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0" t="str">
        <f>'Rekapitulace stavby'!E14</f>
        <v>Vyplň údaj</v>
      </c>
      <c r="F16" s="271"/>
      <c r="G16" s="271"/>
      <c r="H16" s="271"/>
      <c r="I16" s="109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30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27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33</v>
      </c>
      <c r="E21" s="31"/>
      <c r="F21" s="31"/>
      <c r="G21" s="31"/>
      <c r="H21" s="31"/>
      <c r="I21" s="109" t="s">
        <v>25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27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34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2" t="s">
        <v>1</v>
      </c>
      <c r="F25" s="272"/>
      <c r="G25" s="272"/>
      <c r="H25" s="272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35</v>
      </c>
      <c r="E28" s="31"/>
      <c r="F28" s="31"/>
      <c r="G28" s="31"/>
      <c r="H28" s="31"/>
      <c r="I28" s="107"/>
      <c r="J28" s="118">
        <f>ROUND(J122,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" customHeight="1">
      <c r="A30" s="31"/>
      <c r="B30" s="36"/>
      <c r="C30" s="31"/>
      <c r="D30" s="31"/>
      <c r="E30" s="31"/>
      <c r="F30" s="119" t="s">
        <v>37</v>
      </c>
      <c r="G30" s="31"/>
      <c r="H30" s="31"/>
      <c r="I30" s="120" t="s">
        <v>36</v>
      </c>
      <c r="J30" s="119" t="s">
        <v>38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" customHeight="1">
      <c r="A31" s="31"/>
      <c r="B31" s="36"/>
      <c r="C31" s="31"/>
      <c r="D31" s="121" t="s">
        <v>39</v>
      </c>
      <c r="E31" s="106" t="s">
        <v>40</v>
      </c>
      <c r="F31" s="122">
        <f>ROUND((SUM(BE122:BE162)),  2)</f>
        <v>0</v>
      </c>
      <c r="G31" s="31"/>
      <c r="H31" s="31"/>
      <c r="I31" s="123">
        <v>0.21</v>
      </c>
      <c r="J31" s="122">
        <f>ROUND(((SUM(BE122:BE162))*I31),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106" t="s">
        <v>41</v>
      </c>
      <c r="F32" s="122">
        <f>ROUND((SUM(BF122:BF162)),  2)</f>
        <v>0</v>
      </c>
      <c r="G32" s="31"/>
      <c r="H32" s="31"/>
      <c r="I32" s="123">
        <v>0.15</v>
      </c>
      <c r="J32" s="122">
        <f>ROUND(((SUM(BF122:BF162))*I32),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31"/>
      <c r="E33" s="106" t="s">
        <v>42</v>
      </c>
      <c r="F33" s="122">
        <f>ROUND((SUM(BG122:BG162)),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6" t="s">
        <v>43</v>
      </c>
      <c r="F34" s="122">
        <f>ROUND((SUM(BH122:BH162)),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6" t="s">
        <v>44</v>
      </c>
      <c r="F35" s="122">
        <f>ROUND((SUM(BI122:BI162)),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45</v>
      </c>
      <c r="E37" s="126"/>
      <c r="F37" s="126"/>
      <c r="G37" s="127" t="s">
        <v>46</v>
      </c>
      <c r="H37" s="128" t="s">
        <v>47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" customHeight="1">
      <c r="B39" s="17"/>
      <c r="I39" s="100"/>
      <c r="L39" s="17"/>
    </row>
    <row r="40" spans="1:31" s="1" customFormat="1" ht="14.4" customHeight="1">
      <c r="B40" s="17"/>
      <c r="I40" s="100"/>
      <c r="L40" s="17"/>
    </row>
    <row r="41" spans="1:31" s="1" customFormat="1" ht="14.4" customHeight="1">
      <c r="B41" s="17"/>
      <c r="I41" s="100"/>
      <c r="L41" s="17"/>
    </row>
    <row r="42" spans="1:31" s="1" customFormat="1" ht="14.4" customHeight="1">
      <c r="B42" s="17"/>
      <c r="I42" s="100"/>
      <c r="L42" s="17"/>
    </row>
    <row r="43" spans="1:31" s="1" customFormat="1" ht="14.4" customHeight="1">
      <c r="B43" s="17"/>
      <c r="I43" s="100"/>
      <c r="L43" s="17"/>
    </row>
    <row r="44" spans="1:31" s="1" customFormat="1" ht="14.4" customHeight="1">
      <c r="B44" s="17"/>
      <c r="I44" s="100"/>
      <c r="L44" s="17"/>
    </row>
    <row r="45" spans="1:31" s="1" customFormat="1" ht="14.4" customHeight="1">
      <c r="B45" s="17"/>
      <c r="I45" s="100"/>
      <c r="L45" s="17"/>
    </row>
    <row r="46" spans="1:31" s="1" customFormat="1" ht="14.4" customHeight="1">
      <c r="B46" s="17"/>
      <c r="I46" s="100"/>
      <c r="L46" s="17"/>
    </row>
    <row r="47" spans="1:31" s="1" customFormat="1" ht="14.4" customHeight="1">
      <c r="B47" s="17"/>
      <c r="I47" s="100"/>
      <c r="L47" s="17"/>
    </row>
    <row r="48" spans="1:31" s="1" customFormat="1" ht="14.4" customHeight="1">
      <c r="B48" s="17"/>
      <c r="I48" s="100"/>
      <c r="L48" s="17"/>
    </row>
    <row r="49" spans="1:31" s="1" customFormat="1" ht="14.4" customHeight="1">
      <c r="B49" s="17"/>
      <c r="I49" s="100"/>
      <c r="L49" s="17"/>
    </row>
    <row r="50" spans="1:31" s="2" customFormat="1" ht="14.4" customHeight="1">
      <c r="B50" s="48"/>
      <c r="D50" s="132" t="s">
        <v>48</v>
      </c>
      <c r="E50" s="133"/>
      <c r="F50" s="133"/>
      <c r="G50" s="132" t="s">
        <v>49</v>
      </c>
      <c r="H50" s="133"/>
      <c r="I50" s="134"/>
      <c r="J50" s="133"/>
      <c r="K50" s="133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31"/>
      <c r="B61" s="36"/>
      <c r="C61" s="31"/>
      <c r="D61" s="135" t="s">
        <v>50</v>
      </c>
      <c r="E61" s="136"/>
      <c r="F61" s="137" t="s">
        <v>51</v>
      </c>
      <c r="G61" s="135" t="s">
        <v>50</v>
      </c>
      <c r="H61" s="136"/>
      <c r="I61" s="138"/>
      <c r="J61" s="139" t="s">
        <v>51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31"/>
      <c r="B65" s="36"/>
      <c r="C65" s="31"/>
      <c r="D65" s="132" t="s">
        <v>52</v>
      </c>
      <c r="E65" s="140"/>
      <c r="F65" s="140"/>
      <c r="G65" s="132" t="s">
        <v>53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31"/>
      <c r="B76" s="36"/>
      <c r="C76" s="31"/>
      <c r="D76" s="135" t="s">
        <v>50</v>
      </c>
      <c r="E76" s="136"/>
      <c r="F76" s="137" t="s">
        <v>51</v>
      </c>
      <c r="G76" s="135" t="s">
        <v>50</v>
      </c>
      <c r="H76" s="136"/>
      <c r="I76" s="138"/>
      <c r="J76" s="139" t="s">
        <v>51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84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2" t="str">
        <f>E7</f>
        <v>Rekonstrukce chodníku ve vnitrobloku ul. Do Zátiší, Cheb - II. Etapa</v>
      </c>
      <c r="F85" s="267"/>
      <c r="G85" s="267"/>
      <c r="H85" s="267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p.p.č. 2084/1, k.ú. Cheb, 350 02 Cheb</v>
      </c>
      <c r="G87" s="33"/>
      <c r="H87" s="33"/>
      <c r="I87" s="109" t="s">
        <v>22</v>
      </c>
      <c r="J87" s="63" t="str">
        <f>IF(J10="","",J10)</f>
        <v>12. 3. 2021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15" customHeight="1">
      <c r="A89" s="31"/>
      <c r="B89" s="32"/>
      <c r="C89" s="26" t="s">
        <v>24</v>
      </c>
      <c r="D89" s="33"/>
      <c r="E89" s="33"/>
      <c r="F89" s="24" t="str">
        <f>E13</f>
        <v>Město Cheb</v>
      </c>
      <c r="G89" s="33"/>
      <c r="H89" s="33"/>
      <c r="I89" s="109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15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09" t="s">
        <v>33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85</v>
      </c>
      <c r="D92" s="149"/>
      <c r="E92" s="149"/>
      <c r="F92" s="149"/>
      <c r="G92" s="149"/>
      <c r="H92" s="149"/>
      <c r="I92" s="150"/>
      <c r="J92" s="151" t="s">
        <v>86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5" customHeight="1">
      <c r="A94" s="31"/>
      <c r="B94" s="32"/>
      <c r="C94" s="152" t="s">
        <v>87</v>
      </c>
      <c r="D94" s="33"/>
      <c r="E94" s="33"/>
      <c r="F94" s="33"/>
      <c r="G94" s="33"/>
      <c r="H94" s="33"/>
      <c r="I94" s="107"/>
      <c r="J94" s="81">
        <f>J122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88</v>
      </c>
    </row>
    <row r="95" spans="1:47" s="9" customFormat="1" ht="24.9" customHeight="1">
      <c r="B95" s="153"/>
      <c r="C95" s="154"/>
      <c r="D95" s="155" t="s">
        <v>89</v>
      </c>
      <c r="E95" s="156"/>
      <c r="F95" s="156"/>
      <c r="G95" s="156"/>
      <c r="H95" s="156"/>
      <c r="I95" s="157"/>
      <c r="J95" s="158">
        <f>J123</f>
        <v>0</v>
      </c>
      <c r="K95" s="154"/>
      <c r="L95" s="159"/>
    </row>
    <row r="96" spans="1:47" s="10" customFormat="1" ht="19.95" customHeight="1">
      <c r="B96" s="160"/>
      <c r="C96" s="161"/>
      <c r="D96" s="162" t="s">
        <v>90</v>
      </c>
      <c r="E96" s="163"/>
      <c r="F96" s="163"/>
      <c r="G96" s="163"/>
      <c r="H96" s="163"/>
      <c r="I96" s="164"/>
      <c r="J96" s="165">
        <f>J124</f>
        <v>0</v>
      </c>
      <c r="K96" s="161"/>
      <c r="L96" s="166"/>
    </row>
    <row r="97" spans="1:31" s="10" customFormat="1" ht="19.95" customHeight="1">
      <c r="B97" s="160"/>
      <c r="C97" s="161"/>
      <c r="D97" s="162" t="s">
        <v>91</v>
      </c>
      <c r="E97" s="163"/>
      <c r="F97" s="163"/>
      <c r="G97" s="163"/>
      <c r="H97" s="163"/>
      <c r="I97" s="164"/>
      <c r="J97" s="165">
        <f>J135</f>
        <v>0</v>
      </c>
      <c r="K97" s="161"/>
      <c r="L97" s="166"/>
    </row>
    <row r="98" spans="1:31" s="10" customFormat="1" ht="19.95" customHeight="1">
      <c r="B98" s="160"/>
      <c r="C98" s="161"/>
      <c r="D98" s="162" t="s">
        <v>92</v>
      </c>
      <c r="E98" s="163"/>
      <c r="F98" s="163"/>
      <c r="G98" s="163"/>
      <c r="H98" s="163"/>
      <c r="I98" s="164"/>
      <c r="J98" s="165">
        <f>J139</f>
        <v>0</v>
      </c>
      <c r="K98" s="161"/>
      <c r="L98" s="166"/>
    </row>
    <row r="99" spans="1:31" s="10" customFormat="1" ht="19.95" customHeight="1">
      <c r="B99" s="160"/>
      <c r="C99" s="161"/>
      <c r="D99" s="162" t="s">
        <v>93</v>
      </c>
      <c r="E99" s="163"/>
      <c r="F99" s="163"/>
      <c r="G99" s="163"/>
      <c r="H99" s="163"/>
      <c r="I99" s="164"/>
      <c r="J99" s="165">
        <f>J144</f>
        <v>0</v>
      </c>
      <c r="K99" s="161"/>
      <c r="L99" s="166"/>
    </row>
    <row r="100" spans="1:31" s="10" customFormat="1" ht="19.95" customHeight="1">
      <c r="B100" s="160"/>
      <c r="C100" s="161"/>
      <c r="D100" s="162" t="s">
        <v>94</v>
      </c>
      <c r="E100" s="163"/>
      <c r="F100" s="163"/>
      <c r="G100" s="163"/>
      <c r="H100" s="163"/>
      <c r="I100" s="164"/>
      <c r="J100" s="165">
        <f>J151</f>
        <v>0</v>
      </c>
      <c r="K100" s="161"/>
      <c r="L100" s="166"/>
    </row>
    <row r="101" spans="1:31" s="9" customFormat="1" ht="24.9" customHeight="1">
      <c r="B101" s="153"/>
      <c r="C101" s="154"/>
      <c r="D101" s="155" t="s">
        <v>95</v>
      </c>
      <c r="E101" s="156"/>
      <c r="F101" s="156"/>
      <c r="G101" s="156"/>
      <c r="H101" s="156"/>
      <c r="I101" s="157"/>
      <c r="J101" s="158">
        <f>J153</f>
        <v>0</v>
      </c>
      <c r="K101" s="154"/>
      <c r="L101" s="159"/>
    </row>
    <row r="102" spans="1:31" s="10" customFormat="1" ht="19.95" customHeight="1">
      <c r="B102" s="160"/>
      <c r="C102" s="161"/>
      <c r="D102" s="162" t="s">
        <v>96</v>
      </c>
      <c r="E102" s="163"/>
      <c r="F102" s="163"/>
      <c r="G102" s="163"/>
      <c r="H102" s="163"/>
      <c r="I102" s="164"/>
      <c r="J102" s="165">
        <f>J154</f>
        <v>0</v>
      </c>
      <c r="K102" s="161"/>
      <c r="L102" s="166"/>
    </row>
    <row r="103" spans="1:31" s="10" customFormat="1" ht="19.95" customHeight="1">
      <c r="B103" s="160"/>
      <c r="C103" s="161"/>
      <c r="D103" s="162" t="s">
        <v>97</v>
      </c>
      <c r="E103" s="163"/>
      <c r="F103" s="163"/>
      <c r="G103" s="163"/>
      <c r="H103" s="163"/>
      <c r="I103" s="164"/>
      <c r="J103" s="165">
        <f>J159</f>
        <v>0</v>
      </c>
      <c r="K103" s="161"/>
      <c r="L103" s="166"/>
    </row>
    <row r="104" spans="1:31" s="10" customFormat="1" ht="19.95" customHeight="1">
      <c r="B104" s="160"/>
      <c r="C104" s="161"/>
      <c r="D104" s="162" t="s">
        <v>98</v>
      </c>
      <c r="E104" s="163"/>
      <c r="F104" s="163"/>
      <c r="G104" s="163"/>
      <c r="H104" s="163"/>
      <c r="I104" s="164"/>
      <c r="J104" s="165">
        <f>J161</f>
        <v>0</v>
      </c>
      <c r="K104" s="161"/>
      <c r="L104" s="166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107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" customHeight="1">
      <c r="A106" s="31"/>
      <c r="B106" s="51"/>
      <c r="C106" s="52"/>
      <c r="D106" s="52"/>
      <c r="E106" s="52"/>
      <c r="F106" s="52"/>
      <c r="G106" s="52"/>
      <c r="H106" s="52"/>
      <c r="I106" s="144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" customHeight="1">
      <c r="A110" s="31"/>
      <c r="B110" s="53"/>
      <c r="C110" s="54"/>
      <c r="D110" s="54"/>
      <c r="E110" s="54"/>
      <c r="F110" s="54"/>
      <c r="G110" s="54"/>
      <c r="H110" s="54"/>
      <c r="I110" s="147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" customHeight="1">
      <c r="A111" s="31"/>
      <c r="B111" s="32"/>
      <c r="C111" s="20" t="s">
        <v>99</v>
      </c>
      <c r="D111" s="33"/>
      <c r="E111" s="33"/>
      <c r="F111" s="33"/>
      <c r="G111" s="33"/>
      <c r="H111" s="33"/>
      <c r="I111" s="107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" customHeight="1">
      <c r="A112" s="31"/>
      <c r="B112" s="32"/>
      <c r="C112" s="33"/>
      <c r="D112" s="33"/>
      <c r="E112" s="33"/>
      <c r="F112" s="33"/>
      <c r="G112" s="33"/>
      <c r="H112" s="33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107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52" t="str">
        <f>E7</f>
        <v>Rekonstrukce chodníku ve vnitrobloku ul. Do Zátiší, Cheb - II. Etapa</v>
      </c>
      <c r="F114" s="267"/>
      <c r="G114" s="267"/>
      <c r="H114" s="267"/>
      <c r="I114" s="107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" customHeight="1">
      <c r="A115" s="31"/>
      <c r="B115" s="32"/>
      <c r="C115" s="33"/>
      <c r="D115" s="33"/>
      <c r="E115" s="33"/>
      <c r="F115" s="33"/>
      <c r="G115" s="33"/>
      <c r="H115" s="33"/>
      <c r="I115" s="107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F10</f>
        <v>p.p.č. 2084/1, k.ú. Cheb, 350 02 Cheb</v>
      </c>
      <c r="G116" s="33"/>
      <c r="H116" s="33"/>
      <c r="I116" s="109" t="s">
        <v>22</v>
      </c>
      <c r="J116" s="63" t="str">
        <f>IF(J10="","",J10)</f>
        <v>12. 3. 2021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" customHeight="1">
      <c r="A117" s="31"/>
      <c r="B117" s="32"/>
      <c r="C117" s="33"/>
      <c r="D117" s="33"/>
      <c r="E117" s="33"/>
      <c r="F117" s="33"/>
      <c r="G117" s="33"/>
      <c r="H117" s="33"/>
      <c r="I117" s="107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15" customHeight="1">
      <c r="A118" s="31"/>
      <c r="B118" s="32"/>
      <c r="C118" s="26" t="s">
        <v>24</v>
      </c>
      <c r="D118" s="33"/>
      <c r="E118" s="33"/>
      <c r="F118" s="24" t="str">
        <f>E13</f>
        <v>Město Cheb</v>
      </c>
      <c r="G118" s="33"/>
      <c r="H118" s="33"/>
      <c r="I118" s="109" t="s">
        <v>30</v>
      </c>
      <c r="J118" s="29" t="str">
        <f>E19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15" customHeight="1">
      <c r="A119" s="31"/>
      <c r="B119" s="32"/>
      <c r="C119" s="26" t="s">
        <v>28</v>
      </c>
      <c r="D119" s="33"/>
      <c r="E119" s="33"/>
      <c r="F119" s="24" t="str">
        <f>IF(E16="","",E16)</f>
        <v>Vyplň údaj</v>
      </c>
      <c r="G119" s="33"/>
      <c r="H119" s="33"/>
      <c r="I119" s="109" t="s">
        <v>33</v>
      </c>
      <c r="J119" s="29" t="str">
        <f>E22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107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67"/>
      <c r="B121" s="168"/>
      <c r="C121" s="169" t="s">
        <v>100</v>
      </c>
      <c r="D121" s="170" t="s">
        <v>60</v>
      </c>
      <c r="E121" s="170" t="s">
        <v>56</v>
      </c>
      <c r="F121" s="170" t="s">
        <v>57</v>
      </c>
      <c r="G121" s="170" t="s">
        <v>101</v>
      </c>
      <c r="H121" s="170" t="s">
        <v>102</v>
      </c>
      <c r="I121" s="171" t="s">
        <v>103</v>
      </c>
      <c r="J121" s="172" t="s">
        <v>86</v>
      </c>
      <c r="K121" s="173" t="s">
        <v>104</v>
      </c>
      <c r="L121" s="174"/>
      <c r="M121" s="72" t="s">
        <v>1</v>
      </c>
      <c r="N121" s="73" t="s">
        <v>39</v>
      </c>
      <c r="O121" s="73" t="s">
        <v>105</v>
      </c>
      <c r="P121" s="73" t="s">
        <v>106</v>
      </c>
      <c r="Q121" s="73" t="s">
        <v>107</v>
      </c>
      <c r="R121" s="73" t="s">
        <v>108</v>
      </c>
      <c r="S121" s="73" t="s">
        <v>109</v>
      </c>
      <c r="T121" s="74" t="s">
        <v>110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95" customHeight="1">
      <c r="A122" s="31"/>
      <c r="B122" s="32"/>
      <c r="C122" s="79" t="s">
        <v>111</v>
      </c>
      <c r="D122" s="33"/>
      <c r="E122" s="33"/>
      <c r="F122" s="33"/>
      <c r="G122" s="33"/>
      <c r="H122" s="33"/>
      <c r="I122" s="107"/>
      <c r="J122" s="175">
        <f>BK122</f>
        <v>0</v>
      </c>
      <c r="K122" s="33"/>
      <c r="L122" s="36"/>
      <c r="M122" s="75"/>
      <c r="N122" s="176"/>
      <c r="O122" s="76"/>
      <c r="P122" s="177">
        <f>P123+P153</f>
        <v>0</v>
      </c>
      <c r="Q122" s="76"/>
      <c r="R122" s="177">
        <f>R123+R153</f>
        <v>57.881680000000003</v>
      </c>
      <c r="S122" s="76"/>
      <c r="T122" s="178">
        <f>T123+T153</f>
        <v>222.68809999999999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74</v>
      </c>
      <c r="AU122" s="14" t="s">
        <v>88</v>
      </c>
      <c r="BK122" s="179">
        <f>BK123+BK153</f>
        <v>0</v>
      </c>
    </row>
    <row r="123" spans="1:65" s="12" customFormat="1" ht="25.95" customHeight="1">
      <c r="B123" s="180"/>
      <c r="C123" s="181"/>
      <c r="D123" s="182" t="s">
        <v>74</v>
      </c>
      <c r="E123" s="183" t="s">
        <v>112</v>
      </c>
      <c r="F123" s="183" t="s">
        <v>113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P124+P135+P139+P144+P151</f>
        <v>0</v>
      </c>
      <c r="Q123" s="188"/>
      <c r="R123" s="189">
        <f>R124+R135+R139+R144+R151</f>
        <v>57.881680000000003</v>
      </c>
      <c r="S123" s="188"/>
      <c r="T123" s="190">
        <f>T124+T135+T139+T144+T151</f>
        <v>222.68809999999999</v>
      </c>
      <c r="AR123" s="191" t="s">
        <v>80</v>
      </c>
      <c r="AT123" s="192" t="s">
        <v>74</v>
      </c>
      <c r="AU123" s="192" t="s">
        <v>75</v>
      </c>
      <c r="AY123" s="191" t="s">
        <v>114</v>
      </c>
      <c r="BK123" s="193">
        <f>BK124+BK135+BK139+BK144+BK151</f>
        <v>0</v>
      </c>
    </row>
    <row r="124" spans="1:65" s="12" customFormat="1" ht="22.95" customHeight="1">
      <c r="B124" s="180"/>
      <c r="C124" s="181"/>
      <c r="D124" s="182" t="s">
        <v>74</v>
      </c>
      <c r="E124" s="194" t="s">
        <v>80</v>
      </c>
      <c r="F124" s="194" t="s">
        <v>115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SUM(P125:P134)</f>
        <v>0</v>
      </c>
      <c r="Q124" s="188"/>
      <c r="R124" s="189">
        <f>SUM(R125:R134)</f>
        <v>1.4999999999999999E-2</v>
      </c>
      <c r="S124" s="188"/>
      <c r="T124" s="190">
        <f>SUM(T125:T134)</f>
        <v>222.68809999999999</v>
      </c>
      <c r="AR124" s="191" t="s">
        <v>80</v>
      </c>
      <c r="AT124" s="192" t="s">
        <v>74</v>
      </c>
      <c r="AU124" s="192" t="s">
        <v>80</v>
      </c>
      <c r="AY124" s="191" t="s">
        <v>114</v>
      </c>
      <c r="BK124" s="193">
        <f>SUM(BK125:BK134)</f>
        <v>0</v>
      </c>
    </row>
    <row r="125" spans="1:65" s="2" customFormat="1" ht="31.5" customHeight="1">
      <c r="A125" s="31"/>
      <c r="B125" s="32"/>
      <c r="C125" s="196" t="s">
        <v>80</v>
      </c>
      <c r="D125" s="196" t="s">
        <v>116</v>
      </c>
      <c r="E125" s="197" t="s">
        <v>117</v>
      </c>
      <c r="F125" s="198" t="s">
        <v>118</v>
      </c>
      <c r="G125" s="199" t="s">
        <v>119</v>
      </c>
      <c r="H125" s="200">
        <v>332</v>
      </c>
      <c r="I125" s="201"/>
      <c r="J125" s="202">
        <f t="shared" ref="J125:J134" si="0">ROUND(I125*H125,2)</f>
        <v>0</v>
      </c>
      <c r="K125" s="203"/>
      <c r="L125" s="36"/>
      <c r="M125" s="204" t="s">
        <v>1</v>
      </c>
      <c r="N125" s="205" t="s">
        <v>40</v>
      </c>
      <c r="O125" s="68"/>
      <c r="P125" s="206">
        <f t="shared" ref="P125:P134" si="1">O125*H125</f>
        <v>0</v>
      </c>
      <c r="Q125" s="206">
        <v>0</v>
      </c>
      <c r="R125" s="206">
        <f t="shared" ref="R125:R134" si="2">Q125*H125</f>
        <v>0</v>
      </c>
      <c r="S125" s="206">
        <v>0.04</v>
      </c>
      <c r="T125" s="207">
        <f t="shared" ref="T125:T134" si="3">S125*H125</f>
        <v>13.280000000000001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8" t="s">
        <v>120</v>
      </c>
      <c r="AT125" s="208" t="s">
        <v>116</v>
      </c>
      <c r="AU125" s="208" t="s">
        <v>82</v>
      </c>
      <c r="AY125" s="14" t="s">
        <v>114</v>
      </c>
      <c r="BE125" s="209">
        <f t="shared" ref="BE125:BE134" si="4">IF(N125="základní",J125,0)</f>
        <v>0</v>
      </c>
      <c r="BF125" s="209">
        <f t="shared" ref="BF125:BF134" si="5">IF(N125="snížená",J125,0)</f>
        <v>0</v>
      </c>
      <c r="BG125" s="209">
        <f t="shared" ref="BG125:BG134" si="6">IF(N125="zákl. přenesená",J125,0)</f>
        <v>0</v>
      </c>
      <c r="BH125" s="209">
        <f t="shared" ref="BH125:BH134" si="7">IF(N125="sníž. přenesená",J125,0)</f>
        <v>0</v>
      </c>
      <c r="BI125" s="209">
        <f t="shared" ref="BI125:BI134" si="8">IF(N125="nulová",J125,0)</f>
        <v>0</v>
      </c>
      <c r="BJ125" s="14" t="s">
        <v>80</v>
      </c>
      <c r="BK125" s="209">
        <f t="shared" ref="BK125:BK134" si="9">ROUND(I125*H125,2)</f>
        <v>0</v>
      </c>
      <c r="BL125" s="14" t="s">
        <v>120</v>
      </c>
      <c r="BM125" s="208" t="s">
        <v>121</v>
      </c>
    </row>
    <row r="126" spans="1:65" s="2" customFormat="1" ht="31.5" customHeight="1">
      <c r="A126" s="31"/>
      <c r="B126" s="32"/>
      <c r="C126" s="196" t="s">
        <v>82</v>
      </c>
      <c r="D126" s="196" t="s">
        <v>116</v>
      </c>
      <c r="E126" s="197" t="s">
        <v>122</v>
      </c>
      <c r="F126" s="198" t="s">
        <v>123</v>
      </c>
      <c r="G126" s="199" t="s">
        <v>124</v>
      </c>
      <c r="H126" s="200">
        <v>293.7</v>
      </c>
      <c r="I126" s="201"/>
      <c r="J126" s="202">
        <f t="shared" si="0"/>
        <v>0</v>
      </c>
      <c r="K126" s="203"/>
      <c r="L126" s="36"/>
      <c r="M126" s="204" t="s">
        <v>1</v>
      </c>
      <c r="N126" s="205" t="s">
        <v>40</v>
      </c>
      <c r="O126" s="68"/>
      <c r="P126" s="206">
        <f t="shared" si="1"/>
        <v>0</v>
      </c>
      <c r="Q126" s="206">
        <v>0</v>
      </c>
      <c r="R126" s="206">
        <f t="shared" si="2"/>
        <v>0</v>
      </c>
      <c r="S126" s="206">
        <v>9.8000000000000004E-2</v>
      </c>
      <c r="T126" s="207">
        <f t="shared" si="3"/>
        <v>28.782599999999999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8" t="s">
        <v>120</v>
      </c>
      <c r="AT126" s="208" t="s">
        <v>116</v>
      </c>
      <c r="AU126" s="208" t="s">
        <v>82</v>
      </c>
      <c r="AY126" s="14" t="s">
        <v>114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4" t="s">
        <v>80</v>
      </c>
      <c r="BK126" s="209">
        <f t="shared" si="9"/>
        <v>0</v>
      </c>
      <c r="BL126" s="14" t="s">
        <v>120</v>
      </c>
      <c r="BM126" s="208" t="s">
        <v>125</v>
      </c>
    </row>
    <row r="127" spans="1:65" s="2" customFormat="1" ht="31.5" customHeight="1">
      <c r="A127" s="31"/>
      <c r="B127" s="32"/>
      <c r="C127" s="196" t="s">
        <v>126</v>
      </c>
      <c r="D127" s="196" t="s">
        <v>116</v>
      </c>
      <c r="E127" s="197" t="s">
        <v>127</v>
      </c>
      <c r="F127" s="198" t="s">
        <v>128</v>
      </c>
      <c r="G127" s="199" t="s">
        <v>124</v>
      </c>
      <c r="H127" s="200">
        <v>293.7</v>
      </c>
      <c r="I127" s="201"/>
      <c r="J127" s="202">
        <f t="shared" si="0"/>
        <v>0</v>
      </c>
      <c r="K127" s="203"/>
      <c r="L127" s="36"/>
      <c r="M127" s="204" t="s">
        <v>1</v>
      </c>
      <c r="N127" s="205" t="s">
        <v>40</v>
      </c>
      <c r="O127" s="68"/>
      <c r="P127" s="206">
        <f t="shared" si="1"/>
        <v>0</v>
      </c>
      <c r="Q127" s="206">
        <v>0</v>
      </c>
      <c r="R127" s="206">
        <f t="shared" si="2"/>
        <v>0</v>
      </c>
      <c r="S127" s="206">
        <v>0.28999999999999998</v>
      </c>
      <c r="T127" s="207">
        <f t="shared" si="3"/>
        <v>85.172999999999988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8" t="s">
        <v>120</v>
      </c>
      <c r="AT127" s="208" t="s">
        <v>116</v>
      </c>
      <c r="AU127" s="208" t="s">
        <v>82</v>
      </c>
      <c r="AY127" s="14" t="s">
        <v>114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4" t="s">
        <v>80</v>
      </c>
      <c r="BK127" s="209">
        <f t="shared" si="9"/>
        <v>0</v>
      </c>
      <c r="BL127" s="14" t="s">
        <v>120</v>
      </c>
      <c r="BM127" s="208" t="s">
        <v>129</v>
      </c>
    </row>
    <row r="128" spans="1:65" s="2" customFormat="1" ht="31.5" customHeight="1">
      <c r="A128" s="31"/>
      <c r="B128" s="32"/>
      <c r="C128" s="196" t="s">
        <v>120</v>
      </c>
      <c r="D128" s="196" t="s">
        <v>116</v>
      </c>
      <c r="E128" s="197" t="s">
        <v>130</v>
      </c>
      <c r="F128" s="198" t="s">
        <v>131</v>
      </c>
      <c r="G128" s="199" t="s">
        <v>124</v>
      </c>
      <c r="H128" s="200">
        <v>293.7</v>
      </c>
      <c r="I128" s="201"/>
      <c r="J128" s="202">
        <f t="shared" si="0"/>
        <v>0</v>
      </c>
      <c r="K128" s="203"/>
      <c r="L128" s="36"/>
      <c r="M128" s="204" t="s">
        <v>1</v>
      </c>
      <c r="N128" s="205" t="s">
        <v>40</v>
      </c>
      <c r="O128" s="68"/>
      <c r="P128" s="206">
        <f t="shared" si="1"/>
        <v>0</v>
      </c>
      <c r="Q128" s="206">
        <v>0</v>
      </c>
      <c r="R128" s="206">
        <f t="shared" si="2"/>
        <v>0</v>
      </c>
      <c r="S128" s="206">
        <v>0.32500000000000001</v>
      </c>
      <c r="T128" s="207">
        <f t="shared" si="3"/>
        <v>95.452500000000001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8" t="s">
        <v>120</v>
      </c>
      <c r="AT128" s="208" t="s">
        <v>116</v>
      </c>
      <c r="AU128" s="208" t="s">
        <v>82</v>
      </c>
      <c r="AY128" s="14" t="s">
        <v>114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4" t="s">
        <v>80</v>
      </c>
      <c r="BK128" s="209">
        <f t="shared" si="9"/>
        <v>0</v>
      </c>
      <c r="BL128" s="14" t="s">
        <v>120</v>
      </c>
      <c r="BM128" s="208" t="s">
        <v>132</v>
      </c>
    </row>
    <row r="129" spans="1:65" s="2" customFormat="1" ht="31.5" customHeight="1">
      <c r="A129" s="31"/>
      <c r="B129" s="32"/>
      <c r="C129" s="196" t="s">
        <v>133</v>
      </c>
      <c r="D129" s="196" t="s">
        <v>116</v>
      </c>
      <c r="E129" s="197" t="s">
        <v>134</v>
      </c>
      <c r="F129" s="198" t="s">
        <v>135</v>
      </c>
      <c r="G129" s="199" t="s">
        <v>124</v>
      </c>
      <c r="H129" s="200">
        <v>293.7</v>
      </c>
      <c r="I129" s="201"/>
      <c r="J129" s="202">
        <f t="shared" si="0"/>
        <v>0</v>
      </c>
      <c r="K129" s="203"/>
      <c r="L129" s="36"/>
      <c r="M129" s="204" t="s">
        <v>1</v>
      </c>
      <c r="N129" s="205" t="s">
        <v>40</v>
      </c>
      <c r="O129" s="68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8" t="s">
        <v>120</v>
      </c>
      <c r="AT129" s="208" t="s">
        <v>116</v>
      </c>
      <c r="AU129" s="208" t="s">
        <v>82</v>
      </c>
      <c r="AY129" s="14" t="s">
        <v>114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4" t="s">
        <v>80</v>
      </c>
      <c r="BK129" s="209">
        <f t="shared" si="9"/>
        <v>0</v>
      </c>
      <c r="BL129" s="14" t="s">
        <v>120</v>
      </c>
      <c r="BM129" s="208" t="s">
        <v>136</v>
      </c>
    </row>
    <row r="130" spans="1:65" s="2" customFormat="1" ht="31.5" customHeight="1">
      <c r="A130" s="31"/>
      <c r="B130" s="32"/>
      <c r="C130" s="196" t="s">
        <v>137</v>
      </c>
      <c r="D130" s="196" t="s">
        <v>116</v>
      </c>
      <c r="E130" s="197" t="s">
        <v>138</v>
      </c>
      <c r="F130" s="198" t="s">
        <v>139</v>
      </c>
      <c r="G130" s="199" t="s">
        <v>124</v>
      </c>
      <c r="H130" s="200">
        <v>561</v>
      </c>
      <c r="I130" s="201"/>
      <c r="J130" s="202">
        <f t="shared" si="0"/>
        <v>0</v>
      </c>
      <c r="K130" s="203"/>
      <c r="L130" s="36"/>
      <c r="M130" s="204" t="s">
        <v>1</v>
      </c>
      <c r="N130" s="205" t="s">
        <v>40</v>
      </c>
      <c r="O130" s="68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8" t="s">
        <v>120</v>
      </c>
      <c r="AT130" s="208" t="s">
        <v>116</v>
      </c>
      <c r="AU130" s="208" t="s">
        <v>82</v>
      </c>
      <c r="AY130" s="14" t="s">
        <v>114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4" t="s">
        <v>80</v>
      </c>
      <c r="BK130" s="209">
        <f t="shared" si="9"/>
        <v>0</v>
      </c>
      <c r="BL130" s="14" t="s">
        <v>120</v>
      </c>
      <c r="BM130" s="208" t="s">
        <v>140</v>
      </c>
    </row>
    <row r="131" spans="1:65" s="2" customFormat="1" ht="31.5" customHeight="1">
      <c r="A131" s="31"/>
      <c r="B131" s="32"/>
      <c r="C131" s="196" t="s">
        <v>141</v>
      </c>
      <c r="D131" s="196" t="s">
        <v>116</v>
      </c>
      <c r="E131" s="197" t="s">
        <v>142</v>
      </c>
      <c r="F131" s="198" t="s">
        <v>143</v>
      </c>
      <c r="G131" s="199" t="s">
        <v>124</v>
      </c>
      <c r="H131" s="200">
        <v>561</v>
      </c>
      <c r="I131" s="201"/>
      <c r="J131" s="202">
        <f t="shared" si="0"/>
        <v>0</v>
      </c>
      <c r="K131" s="203"/>
      <c r="L131" s="36"/>
      <c r="M131" s="204" t="s">
        <v>1</v>
      </c>
      <c r="N131" s="205" t="s">
        <v>40</v>
      </c>
      <c r="O131" s="68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8" t="s">
        <v>120</v>
      </c>
      <c r="AT131" s="208" t="s">
        <v>116</v>
      </c>
      <c r="AU131" s="208" t="s">
        <v>82</v>
      </c>
      <c r="AY131" s="14" t="s">
        <v>114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4" t="s">
        <v>80</v>
      </c>
      <c r="BK131" s="209">
        <f t="shared" si="9"/>
        <v>0</v>
      </c>
      <c r="BL131" s="14" t="s">
        <v>120</v>
      </c>
      <c r="BM131" s="208" t="s">
        <v>144</v>
      </c>
    </row>
    <row r="132" spans="1:65" s="2" customFormat="1" ht="31.5" customHeight="1">
      <c r="A132" s="31"/>
      <c r="B132" s="32"/>
      <c r="C132" s="210" t="s">
        <v>145</v>
      </c>
      <c r="D132" s="210" t="s">
        <v>146</v>
      </c>
      <c r="E132" s="211" t="s">
        <v>147</v>
      </c>
      <c r="F132" s="212" t="s">
        <v>148</v>
      </c>
      <c r="G132" s="213" t="s">
        <v>149</v>
      </c>
      <c r="H132" s="214">
        <v>50</v>
      </c>
      <c r="I132" s="215"/>
      <c r="J132" s="216">
        <f t="shared" si="0"/>
        <v>0</v>
      </c>
      <c r="K132" s="217"/>
      <c r="L132" s="218"/>
      <c r="M132" s="219" t="s">
        <v>1</v>
      </c>
      <c r="N132" s="220" t="s">
        <v>40</v>
      </c>
      <c r="O132" s="68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8" t="s">
        <v>145</v>
      </c>
      <c r="AT132" s="208" t="s">
        <v>146</v>
      </c>
      <c r="AU132" s="208" t="s">
        <v>82</v>
      </c>
      <c r="AY132" s="14" t="s">
        <v>114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4" t="s">
        <v>80</v>
      </c>
      <c r="BK132" s="209">
        <f t="shared" si="9"/>
        <v>0</v>
      </c>
      <c r="BL132" s="14" t="s">
        <v>120</v>
      </c>
      <c r="BM132" s="208" t="s">
        <v>150</v>
      </c>
    </row>
    <row r="133" spans="1:65" s="2" customFormat="1" ht="31.5" customHeight="1">
      <c r="A133" s="31"/>
      <c r="B133" s="32"/>
      <c r="C133" s="196" t="s">
        <v>151</v>
      </c>
      <c r="D133" s="196" t="s">
        <v>116</v>
      </c>
      <c r="E133" s="197" t="s">
        <v>152</v>
      </c>
      <c r="F133" s="198" t="s">
        <v>153</v>
      </c>
      <c r="G133" s="199" t="s">
        <v>124</v>
      </c>
      <c r="H133" s="200">
        <v>561</v>
      </c>
      <c r="I133" s="201"/>
      <c r="J133" s="202">
        <f t="shared" si="0"/>
        <v>0</v>
      </c>
      <c r="K133" s="203"/>
      <c r="L133" s="36"/>
      <c r="M133" s="204" t="s">
        <v>1</v>
      </c>
      <c r="N133" s="205" t="s">
        <v>40</v>
      </c>
      <c r="O133" s="68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8" t="s">
        <v>120</v>
      </c>
      <c r="AT133" s="208" t="s">
        <v>116</v>
      </c>
      <c r="AU133" s="208" t="s">
        <v>82</v>
      </c>
      <c r="AY133" s="14" t="s">
        <v>114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4" t="s">
        <v>80</v>
      </c>
      <c r="BK133" s="209">
        <f t="shared" si="9"/>
        <v>0</v>
      </c>
      <c r="BL133" s="14" t="s">
        <v>120</v>
      </c>
      <c r="BM133" s="208" t="s">
        <v>154</v>
      </c>
    </row>
    <row r="134" spans="1:65" s="2" customFormat="1" ht="31.5" customHeight="1">
      <c r="A134" s="31"/>
      <c r="B134" s="32"/>
      <c r="C134" s="210" t="s">
        <v>155</v>
      </c>
      <c r="D134" s="210" t="s">
        <v>146</v>
      </c>
      <c r="E134" s="211" t="s">
        <v>156</v>
      </c>
      <c r="F134" s="212" t="s">
        <v>157</v>
      </c>
      <c r="G134" s="213" t="s">
        <v>158</v>
      </c>
      <c r="H134" s="214">
        <v>15</v>
      </c>
      <c r="I134" s="215"/>
      <c r="J134" s="216">
        <f t="shared" si="0"/>
        <v>0</v>
      </c>
      <c r="K134" s="217"/>
      <c r="L134" s="218"/>
      <c r="M134" s="219" t="s">
        <v>1</v>
      </c>
      <c r="N134" s="220" t="s">
        <v>40</v>
      </c>
      <c r="O134" s="68"/>
      <c r="P134" s="206">
        <f t="shared" si="1"/>
        <v>0</v>
      </c>
      <c r="Q134" s="206">
        <v>1E-3</v>
      </c>
      <c r="R134" s="206">
        <f t="shared" si="2"/>
        <v>1.4999999999999999E-2</v>
      </c>
      <c r="S134" s="206">
        <v>0</v>
      </c>
      <c r="T134" s="20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8" t="s">
        <v>145</v>
      </c>
      <c r="AT134" s="208" t="s">
        <v>146</v>
      </c>
      <c r="AU134" s="208" t="s">
        <v>82</v>
      </c>
      <c r="AY134" s="14" t="s">
        <v>114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4" t="s">
        <v>80</v>
      </c>
      <c r="BK134" s="209">
        <f t="shared" si="9"/>
        <v>0</v>
      </c>
      <c r="BL134" s="14" t="s">
        <v>120</v>
      </c>
      <c r="BM134" s="208" t="s">
        <v>159</v>
      </c>
    </row>
    <row r="135" spans="1:65" s="12" customFormat="1" ht="22.95" customHeight="1">
      <c r="B135" s="180"/>
      <c r="C135" s="181"/>
      <c r="D135" s="182" t="s">
        <v>74</v>
      </c>
      <c r="E135" s="194" t="s">
        <v>133</v>
      </c>
      <c r="F135" s="194" t="s">
        <v>160</v>
      </c>
      <c r="G135" s="181"/>
      <c r="H135" s="181"/>
      <c r="I135" s="184"/>
      <c r="J135" s="195">
        <f>BK135</f>
        <v>0</v>
      </c>
      <c r="K135" s="181"/>
      <c r="L135" s="186"/>
      <c r="M135" s="187"/>
      <c r="N135" s="188"/>
      <c r="O135" s="188"/>
      <c r="P135" s="189">
        <f>SUM(P136:P138)</f>
        <v>0</v>
      </c>
      <c r="Q135" s="188"/>
      <c r="R135" s="189">
        <f>SUM(R136:R138)</f>
        <v>0</v>
      </c>
      <c r="S135" s="188"/>
      <c r="T135" s="190">
        <f>SUM(T136:T138)</f>
        <v>0</v>
      </c>
      <c r="AR135" s="191" t="s">
        <v>80</v>
      </c>
      <c r="AT135" s="192" t="s">
        <v>74</v>
      </c>
      <c r="AU135" s="192" t="s">
        <v>80</v>
      </c>
      <c r="AY135" s="191" t="s">
        <v>114</v>
      </c>
      <c r="BK135" s="193">
        <f>SUM(BK136:BK138)</f>
        <v>0</v>
      </c>
    </row>
    <row r="136" spans="1:65" s="2" customFormat="1" ht="31.5" customHeight="1">
      <c r="A136" s="31"/>
      <c r="B136" s="32"/>
      <c r="C136" s="196" t="s">
        <v>161</v>
      </c>
      <c r="D136" s="196" t="s">
        <v>116</v>
      </c>
      <c r="E136" s="197" t="s">
        <v>162</v>
      </c>
      <c r="F136" s="198" t="s">
        <v>163</v>
      </c>
      <c r="G136" s="199" t="s">
        <v>124</v>
      </c>
      <c r="H136" s="200">
        <v>293.7</v>
      </c>
      <c r="I136" s="201"/>
      <c r="J136" s="202">
        <f>ROUND(I136*H136,2)</f>
        <v>0</v>
      </c>
      <c r="K136" s="203"/>
      <c r="L136" s="36"/>
      <c r="M136" s="204" t="s">
        <v>1</v>
      </c>
      <c r="N136" s="205" t="s">
        <v>40</v>
      </c>
      <c r="O136" s="68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8" t="s">
        <v>120</v>
      </c>
      <c r="AT136" s="208" t="s">
        <v>116</v>
      </c>
      <c r="AU136" s="208" t="s">
        <v>82</v>
      </c>
      <c r="AY136" s="14" t="s">
        <v>114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4" t="s">
        <v>80</v>
      </c>
      <c r="BK136" s="209">
        <f>ROUND(I136*H136,2)</f>
        <v>0</v>
      </c>
      <c r="BL136" s="14" t="s">
        <v>120</v>
      </c>
      <c r="BM136" s="208" t="s">
        <v>164</v>
      </c>
    </row>
    <row r="137" spans="1:65" s="2" customFormat="1" ht="31.5" customHeight="1">
      <c r="A137" s="31"/>
      <c r="B137" s="32"/>
      <c r="C137" s="196" t="s">
        <v>165</v>
      </c>
      <c r="D137" s="196" t="s">
        <v>116</v>
      </c>
      <c r="E137" s="197" t="s">
        <v>166</v>
      </c>
      <c r="F137" s="198" t="s">
        <v>167</v>
      </c>
      <c r="G137" s="199" t="s">
        <v>124</v>
      </c>
      <c r="H137" s="200">
        <v>146.85</v>
      </c>
      <c r="I137" s="201"/>
      <c r="J137" s="202">
        <f>ROUND(I137*H137,2)</f>
        <v>0</v>
      </c>
      <c r="K137" s="203"/>
      <c r="L137" s="36"/>
      <c r="M137" s="204" t="s">
        <v>1</v>
      </c>
      <c r="N137" s="205" t="s">
        <v>40</v>
      </c>
      <c r="O137" s="68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8" t="s">
        <v>120</v>
      </c>
      <c r="AT137" s="208" t="s">
        <v>116</v>
      </c>
      <c r="AU137" s="208" t="s">
        <v>82</v>
      </c>
      <c r="AY137" s="14" t="s">
        <v>114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4" t="s">
        <v>80</v>
      </c>
      <c r="BK137" s="209">
        <f>ROUND(I137*H137,2)</f>
        <v>0</v>
      </c>
      <c r="BL137" s="14" t="s">
        <v>120</v>
      </c>
      <c r="BM137" s="208" t="s">
        <v>168</v>
      </c>
    </row>
    <row r="138" spans="1:65" s="2" customFormat="1" ht="31.5" customHeight="1">
      <c r="A138" s="31"/>
      <c r="B138" s="32"/>
      <c r="C138" s="196" t="s">
        <v>169</v>
      </c>
      <c r="D138" s="196" t="s">
        <v>116</v>
      </c>
      <c r="E138" s="197" t="s">
        <v>170</v>
      </c>
      <c r="F138" s="198" t="s">
        <v>171</v>
      </c>
      <c r="G138" s="199" t="s">
        <v>124</v>
      </c>
      <c r="H138" s="200">
        <v>293.7</v>
      </c>
      <c r="I138" s="201"/>
      <c r="J138" s="202">
        <f>ROUND(I138*H138,2)</f>
        <v>0</v>
      </c>
      <c r="K138" s="203"/>
      <c r="L138" s="36"/>
      <c r="M138" s="204" t="s">
        <v>1</v>
      </c>
      <c r="N138" s="205" t="s">
        <v>40</v>
      </c>
      <c r="O138" s="68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8" t="s">
        <v>120</v>
      </c>
      <c r="AT138" s="208" t="s">
        <v>116</v>
      </c>
      <c r="AU138" s="208" t="s">
        <v>82</v>
      </c>
      <c r="AY138" s="14" t="s">
        <v>114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4" t="s">
        <v>80</v>
      </c>
      <c r="BK138" s="209">
        <f>ROUND(I138*H138,2)</f>
        <v>0</v>
      </c>
      <c r="BL138" s="14" t="s">
        <v>120</v>
      </c>
      <c r="BM138" s="208" t="s">
        <v>172</v>
      </c>
    </row>
    <row r="139" spans="1:65" s="12" customFormat="1" ht="22.95" customHeight="1">
      <c r="B139" s="180"/>
      <c r="C139" s="181"/>
      <c r="D139" s="182" t="s">
        <v>74</v>
      </c>
      <c r="E139" s="194" t="s">
        <v>151</v>
      </c>
      <c r="F139" s="194" t="s">
        <v>173</v>
      </c>
      <c r="G139" s="181"/>
      <c r="H139" s="181"/>
      <c r="I139" s="184"/>
      <c r="J139" s="195">
        <f>BK139</f>
        <v>0</v>
      </c>
      <c r="K139" s="181"/>
      <c r="L139" s="186"/>
      <c r="M139" s="187"/>
      <c r="N139" s="188"/>
      <c r="O139" s="188"/>
      <c r="P139" s="189">
        <f>SUM(P140:P143)</f>
        <v>0</v>
      </c>
      <c r="Q139" s="188"/>
      <c r="R139" s="189">
        <f>SUM(R140:R143)</f>
        <v>57.866680000000002</v>
      </c>
      <c r="S139" s="188"/>
      <c r="T139" s="190">
        <f>SUM(T140:T143)</f>
        <v>0</v>
      </c>
      <c r="AR139" s="191" t="s">
        <v>80</v>
      </c>
      <c r="AT139" s="192" t="s">
        <v>74</v>
      </c>
      <c r="AU139" s="192" t="s">
        <v>80</v>
      </c>
      <c r="AY139" s="191" t="s">
        <v>114</v>
      </c>
      <c r="BK139" s="193">
        <f>SUM(BK140:BK143)</f>
        <v>0</v>
      </c>
    </row>
    <row r="140" spans="1:65" s="2" customFormat="1" ht="31.5" customHeight="1">
      <c r="A140" s="31"/>
      <c r="B140" s="32"/>
      <c r="C140" s="196" t="s">
        <v>174</v>
      </c>
      <c r="D140" s="196" t="s">
        <v>116</v>
      </c>
      <c r="E140" s="197" t="s">
        <v>175</v>
      </c>
      <c r="F140" s="198" t="s">
        <v>176</v>
      </c>
      <c r="G140" s="199" t="s">
        <v>119</v>
      </c>
      <c r="H140" s="200">
        <v>6</v>
      </c>
      <c r="I140" s="201"/>
      <c r="J140" s="202">
        <f>ROUND(I140*H140,2)</f>
        <v>0</v>
      </c>
      <c r="K140" s="203"/>
      <c r="L140" s="36"/>
      <c r="M140" s="204" t="s">
        <v>1</v>
      </c>
      <c r="N140" s="205" t="s">
        <v>40</v>
      </c>
      <c r="O140" s="68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120</v>
      </c>
      <c r="AT140" s="208" t="s">
        <v>116</v>
      </c>
      <c r="AU140" s="208" t="s">
        <v>82</v>
      </c>
      <c r="AY140" s="14" t="s">
        <v>114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4" t="s">
        <v>80</v>
      </c>
      <c r="BK140" s="209">
        <f>ROUND(I140*H140,2)</f>
        <v>0</v>
      </c>
      <c r="BL140" s="14" t="s">
        <v>120</v>
      </c>
      <c r="BM140" s="208" t="s">
        <v>177</v>
      </c>
    </row>
    <row r="141" spans="1:65" s="2" customFormat="1" ht="31.5" customHeight="1">
      <c r="A141" s="31"/>
      <c r="B141" s="32"/>
      <c r="C141" s="196" t="s">
        <v>8</v>
      </c>
      <c r="D141" s="196" t="s">
        <v>116</v>
      </c>
      <c r="E141" s="197" t="s">
        <v>178</v>
      </c>
      <c r="F141" s="198" t="s">
        <v>179</v>
      </c>
      <c r="G141" s="199" t="s">
        <v>119</v>
      </c>
      <c r="H141" s="200">
        <v>374</v>
      </c>
      <c r="I141" s="201"/>
      <c r="J141" s="202">
        <f>ROUND(I141*H141,2)</f>
        <v>0</v>
      </c>
      <c r="K141" s="203"/>
      <c r="L141" s="36"/>
      <c r="M141" s="204" t="s">
        <v>1</v>
      </c>
      <c r="N141" s="205" t="s">
        <v>40</v>
      </c>
      <c r="O141" s="68"/>
      <c r="P141" s="206">
        <f>O141*H141</f>
        <v>0</v>
      </c>
      <c r="Q141" s="206">
        <v>0.1295</v>
      </c>
      <c r="R141" s="206">
        <f>Q141*H141</f>
        <v>48.433</v>
      </c>
      <c r="S141" s="206">
        <v>0</v>
      </c>
      <c r="T141" s="20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8" t="s">
        <v>120</v>
      </c>
      <c r="AT141" s="208" t="s">
        <v>116</v>
      </c>
      <c r="AU141" s="208" t="s">
        <v>82</v>
      </c>
      <c r="AY141" s="14" t="s">
        <v>114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4" t="s">
        <v>80</v>
      </c>
      <c r="BK141" s="209">
        <f>ROUND(I141*H141,2)</f>
        <v>0</v>
      </c>
      <c r="BL141" s="14" t="s">
        <v>120</v>
      </c>
      <c r="BM141" s="208" t="s">
        <v>180</v>
      </c>
    </row>
    <row r="142" spans="1:65" s="2" customFormat="1" ht="31.5" customHeight="1">
      <c r="A142" s="31"/>
      <c r="B142" s="32"/>
      <c r="C142" s="210" t="s">
        <v>181</v>
      </c>
      <c r="D142" s="210" t="s">
        <v>146</v>
      </c>
      <c r="E142" s="211" t="s">
        <v>182</v>
      </c>
      <c r="F142" s="212" t="s">
        <v>183</v>
      </c>
      <c r="G142" s="213" t="s">
        <v>119</v>
      </c>
      <c r="H142" s="214">
        <v>393</v>
      </c>
      <c r="I142" s="215"/>
      <c r="J142" s="216">
        <f>ROUND(I142*H142,2)</f>
        <v>0</v>
      </c>
      <c r="K142" s="217"/>
      <c r="L142" s="218"/>
      <c r="M142" s="219" t="s">
        <v>1</v>
      </c>
      <c r="N142" s="220" t="s">
        <v>40</v>
      </c>
      <c r="O142" s="68"/>
      <c r="P142" s="206">
        <f>O142*H142</f>
        <v>0</v>
      </c>
      <c r="Q142" s="206">
        <v>2.4E-2</v>
      </c>
      <c r="R142" s="206">
        <f>Q142*H142</f>
        <v>9.4320000000000004</v>
      </c>
      <c r="S142" s="206">
        <v>0</v>
      </c>
      <c r="T142" s="20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8" t="s">
        <v>145</v>
      </c>
      <c r="AT142" s="208" t="s">
        <v>146</v>
      </c>
      <c r="AU142" s="208" t="s">
        <v>82</v>
      </c>
      <c r="AY142" s="14" t="s">
        <v>114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4" t="s">
        <v>80</v>
      </c>
      <c r="BK142" s="209">
        <f>ROUND(I142*H142,2)</f>
        <v>0</v>
      </c>
      <c r="BL142" s="14" t="s">
        <v>120</v>
      </c>
      <c r="BM142" s="208" t="s">
        <v>184</v>
      </c>
    </row>
    <row r="143" spans="1:65" s="2" customFormat="1" ht="31.5" customHeight="1">
      <c r="A143" s="31"/>
      <c r="B143" s="32"/>
      <c r="C143" s="196" t="s">
        <v>185</v>
      </c>
      <c r="D143" s="196" t="s">
        <v>116</v>
      </c>
      <c r="E143" s="197" t="s">
        <v>186</v>
      </c>
      <c r="F143" s="198" t="s">
        <v>187</v>
      </c>
      <c r="G143" s="199" t="s">
        <v>119</v>
      </c>
      <c r="H143" s="200">
        <v>6</v>
      </c>
      <c r="I143" s="201"/>
      <c r="J143" s="202">
        <f>ROUND(I143*H143,2)</f>
        <v>0</v>
      </c>
      <c r="K143" s="203"/>
      <c r="L143" s="36"/>
      <c r="M143" s="204" t="s">
        <v>1</v>
      </c>
      <c r="N143" s="205" t="s">
        <v>40</v>
      </c>
      <c r="O143" s="68"/>
      <c r="P143" s="206">
        <f>O143*H143</f>
        <v>0</v>
      </c>
      <c r="Q143" s="206">
        <v>2.7999999999999998E-4</v>
      </c>
      <c r="R143" s="206">
        <f>Q143*H143</f>
        <v>1.6799999999999999E-3</v>
      </c>
      <c r="S143" s="206">
        <v>0</v>
      </c>
      <c r="T143" s="20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8" t="s">
        <v>120</v>
      </c>
      <c r="AT143" s="208" t="s">
        <v>116</v>
      </c>
      <c r="AU143" s="208" t="s">
        <v>82</v>
      </c>
      <c r="AY143" s="14" t="s">
        <v>114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4" t="s">
        <v>80</v>
      </c>
      <c r="BK143" s="209">
        <f>ROUND(I143*H143,2)</f>
        <v>0</v>
      </c>
      <c r="BL143" s="14" t="s">
        <v>120</v>
      </c>
      <c r="BM143" s="208" t="s">
        <v>188</v>
      </c>
    </row>
    <row r="144" spans="1:65" s="12" customFormat="1" ht="22.95" customHeight="1">
      <c r="B144" s="180"/>
      <c r="C144" s="181"/>
      <c r="D144" s="182" t="s">
        <v>74</v>
      </c>
      <c r="E144" s="194" t="s">
        <v>189</v>
      </c>
      <c r="F144" s="194" t="s">
        <v>190</v>
      </c>
      <c r="G144" s="181"/>
      <c r="H144" s="181"/>
      <c r="I144" s="184"/>
      <c r="J144" s="195">
        <f>BK144</f>
        <v>0</v>
      </c>
      <c r="K144" s="181"/>
      <c r="L144" s="186"/>
      <c r="M144" s="187"/>
      <c r="N144" s="188"/>
      <c r="O144" s="188"/>
      <c r="P144" s="189">
        <f>SUM(P145:P150)</f>
        <v>0</v>
      </c>
      <c r="Q144" s="188"/>
      <c r="R144" s="189">
        <f>SUM(R145:R150)</f>
        <v>0</v>
      </c>
      <c r="S144" s="188"/>
      <c r="T144" s="190">
        <f>SUM(T145:T150)</f>
        <v>0</v>
      </c>
      <c r="AR144" s="191" t="s">
        <v>80</v>
      </c>
      <c r="AT144" s="192" t="s">
        <v>74</v>
      </c>
      <c r="AU144" s="192" t="s">
        <v>80</v>
      </c>
      <c r="AY144" s="191" t="s">
        <v>114</v>
      </c>
      <c r="BK144" s="193">
        <f>SUM(BK145:BK150)</f>
        <v>0</v>
      </c>
    </row>
    <row r="145" spans="1:65" s="2" customFormat="1" ht="31.5" customHeight="1">
      <c r="A145" s="31"/>
      <c r="B145" s="32"/>
      <c r="C145" s="196" t="s">
        <v>191</v>
      </c>
      <c r="D145" s="196" t="s">
        <v>116</v>
      </c>
      <c r="E145" s="197" t="s">
        <v>192</v>
      </c>
      <c r="F145" s="198" t="s">
        <v>193</v>
      </c>
      <c r="G145" s="199" t="s">
        <v>149</v>
      </c>
      <c r="H145" s="200">
        <v>222.68799999999999</v>
      </c>
      <c r="I145" s="201"/>
      <c r="J145" s="202">
        <f t="shared" ref="J145:J150" si="10">ROUND(I145*H145,2)</f>
        <v>0</v>
      </c>
      <c r="K145" s="203"/>
      <c r="L145" s="36"/>
      <c r="M145" s="204" t="s">
        <v>1</v>
      </c>
      <c r="N145" s="205" t="s">
        <v>40</v>
      </c>
      <c r="O145" s="68"/>
      <c r="P145" s="206">
        <f t="shared" ref="P145:P150" si="11">O145*H145</f>
        <v>0</v>
      </c>
      <c r="Q145" s="206">
        <v>0</v>
      </c>
      <c r="R145" s="206">
        <f t="shared" ref="R145:R150" si="12">Q145*H145</f>
        <v>0</v>
      </c>
      <c r="S145" s="206">
        <v>0</v>
      </c>
      <c r="T145" s="207">
        <f t="shared" ref="T145:T150" si="13"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8" t="s">
        <v>120</v>
      </c>
      <c r="AT145" s="208" t="s">
        <v>116</v>
      </c>
      <c r="AU145" s="208" t="s">
        <v>82</v>
      </c>
      <c r="AY145" s="14" t="s">
        <v>114</v>
      </c>
      <c r="BE145" s="209">
        <f t="shared" ref="BE145:BE150" si="14">IF(N145="základní",J145,0)</f>
        <v>0</v>
      </c>
      <c r="BF145" s="209">
        <f t="shared" ref="BF145:BF150" si="15">IF(N145="snížená",J145,0)</f>
        <v>0</v>
      </c>
      <c r="BG145" s="209">
        <f t="shared" ref="BG145:BG150" si="16">IF(N145="zákl. přenesená",J145,0)</f>
        <v>0</v>
      </c>
      <c r="BH145" s="209">
        <f t="shared" ref="BH145:BH150" si="17">IF(N145="sníž. přenesená",J145,0)</f>
        <v>0</v>
      </c>
      <c r="BI145" s="209">
        <f t="shared" ref="BI145:BI150" si="18">IF(N145="nulová",J145,0)</f>
        <v>0</v>
      </c>
      <c r="BJ145" s="14" t="s">
        <v>80</v>
      </c>
      <c r="BK145" s="209">
        <f t="shared" ref="BK145:BK150" si="19">ROUND(I145*H145,2)</f>
        <v>0</v>
      </c>
      <c r="BL145" s="14" t="s">
        <v>120</v>
      </c>
      <c r="BM145" s="208" t="s">
        <v>194</v>
      </c>
    </row>
    <row r="146" spans="1:65" s="2" customFormat="1" ht="31.5" customHeight="1">
      <c r="A146" s="31"/>
      <c r="B146" s="32"/>
      <c r="C146" s="196" t="s">
        <v>195</v>
      </c>
      <c r="D146" s="196" t="s">
        <v>116</v>
      </c>
      <c r="E146" s="197" t="s">
        <v>196</v>
      </c>
      <c r="F146" s="198" t="s">
        <v>197</v>
      </c>
      <c r="G146" s="199" t="s">
        <v>149</v>
      </c>
      <c r="H146" s="200">
        <v>222.68799999999999</v>
      </c>
      <c r="I146" s="201"/>
      <c r="J146" s="202">
        <f t="shared" si="10"/>
        <v>0</v>
      </c>
      <c r="K146" s="203"/>
      <c r="L146" s="36"/>
      <c r="M146" s="204" t="s">
        <v>1</v>
      </c>
      <c r="N146" s="205" t="s">
        <v>40</v>
      </c>
      <c r="O146" s="68"/>
      <c r="P146" s="206">
        <f t="shared" si="11"/>
        <v>0</v>
      </c>
      <c r="Q146" s="206">
        <v>0</v>
      </c>
      <c r="R146" s="206">
        <f t="shared" si="12"/>
        <v>0</v>
      </c>
      <c r="S146" s="206">
        <v>0</v>
      </c>
      <c r="T146" s="207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8" t="s">
        <v>120</v>
      </c>
      <c r="AT146" s="208" t="s">
        <v>116</v>
      </c>
      <c r="AU146" s="208" t="s">
        <v>82</v>
      </c>
      <c r="AY146" s="14" t="s">
        <v>114</v>
      </c>
      <c r="BE146" s="209">
        <f t="shared" si="14"/>
        <v>0</v>
      </c>
      <c r="BF146" s="209">
        <f t="shared" si="15"/>
        <v>0</v>
      </c>
      <c r="BG146" s="209">
        <f t="shared" si="16"/>
        <v>0</v>
      </c>
      <c r="BH146" s="209">
        <f t="shared" si="17"/>
        <v>0</v>
      </c>
      <c r="BI146" s="209">
        <f t="shared" si="18"/>
        <v>0</v>
      </c>
      <c r="BJ146" s="14" t="s">
        <v>80</v>
      </c>
      <c r="BK146" s="209">
        <f t="shared" si="19"/>
        <v>0</v>
      </c>
      <c r="BL146" s="14" t="s">
        <v>120</v>
      </c>
      <c r="BM146" s="208" t="s">
        <v>198</v>
      </c>
    </row>
    <row r="147" spans="1:65" s="2" customFormat="1" ht="31.5" customHeight="1">
      <c r="A147" s="31"/>
      <c r="B147" s="32"/>
      <c r="C147" s="196" t="s">
        <v>199</v>
      </c>
      <c r="D147" s="196" t="s">
        <v>116</v>
      </c>
      <c r="E147" s="197" t="s">
        <v>200</v>
      </c>
      <c r="F147" s="198" t="s">
        <v>201</v>
      </c>
      <c r="G147" s="199" t="s">
        <v>149</v>
      </c>
      <c r="H147" s="200">
        <v>2022.25</v>
      </c>
      <c r="I147" s="201"/>
      <c r="J147" s="202">
        <f t="shared" si="10"/>
        <v>0</v>
      </c>
      <c r="K147" s="203"/>
      <c r="L147" s="36"/>
      <c r="M147" s="204" t="s">
        <v>1</v>
      </c>
      <c r="N147" s="205" t="s">
        <v>40</v>
      </c>
      <c r="O147" s="68"/>
      <c r="P147" s="206">
        <f t="shared" si="11"/>
        <v>0</v>
      </c>
      <c r="Q147" s="206">
        <v>0</v>
      </c>
      <c r="R147" s="206">
        <f t="shared" si="12"/>
        <v>0</v>
      </c>
      <c r="S147" s="206">
        <v>0</v>
      </c>
      <c r="T147" s="207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8" t="s">
        <v>120</v>
      </c>
      <c r="AT147" s="208" t="s">
        <v>116</v>
      </c>
      <c r="AU147" s="208" t="s">
        <v>82</v>
      </c>
      <c r="AY147" s="14" t="s">
        <v>114</v>
      </c>
      <c r="BE147" s="209">
        <f t="shared" si="14"/>
        <v>0</v>
      </c>
      <c r="BF147" s="209">
        <f t="shared" si="15"/>
        <v>0</v>
      </c>
      <c r="BG147" s="209">
        <f t="shared" si="16"/>
        <v>0</v>
      </c>
      <c r="BH147" s="209">
        <f t="shared" si="17"/>
        <v>0</v>
      </c>
      <c r="BI147" s="209">
        <f t="shared" si="18"/>
        <v>0</v>
      </c>
      <c r="BJ147" s="14" t="s">
        <v>80</v>
      </c>
      <c r="BK147" s="209">
        <f t="shared" si="19"/>
        <v>0</v>
      </c>
      <c r="BL147" s="14" t="s">
        <v>120</v>
      </c>
      <c r="BM147" s="208" t="s">
        <v>202</v>
      </c>
    </row>
    <row r="148" spans="1:65" s="2" customFormat="1" ht="31.5" customHeight="1">
      <c r="A148" s="31"/>
      <c r="B148" s="32"/>
      <c r="C148" s="196" t="s">
        <v>7</v>
      </c>
      <c r="D148" s="196" t="s">
        <v>116</v>
      </c>
      <c r="E148" s="197" t="s">
        <v>203</v>
      </c>
      <c r="F148" s="198" t="s">
        <v>204</v>
      </c>
      <c r="G148" s="199" t="s">
        <v>149</v>
      </c>
      <c r="H148" s="200">
        <v>99.405000000000001</v>
      </c>
      <c r="I148" s="201"/>
      <c r="J148" s="202">
        <f t="shared" si="10"/>
        <v>0</v>
      </c>
      <c r="K148" s="203"/>
      <c r="L148" s="36"/>
      <c r="M148" s="204" t="s">
        <v>1</v>
      </c>
      <c r="N148" s="205" t="s">
        <v>40</v>
      </c>
      <c r="O148" s="68"/>
      <c r="P148" s="206">
        <f t="shared" si="11"/>
        <v>0</v>
      </c>
      <c r="Q148" s="206">
        <v>0</v>
      </c>
      <c r="R148" s="206">
        <f t="shared" si="12"/>
        <v>0</v>
      </c>
      <c r="S148" s="206">
        <v>0</v>
      </c>
      <c r="T148" s="207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8" t="s">
        <v>120</v>
      </c>
      <c r="AT148" s="208" t="s">
        <v>116</v>
      </c>
      <c r="AU148" s="208" t="s">
        <v>82</v>
      </c>
      <c r="AY148" s="14" t="s">
        <v>114</v>
      </c>
      <c r="BE148" s="209">
        <f t="shared" si="14"/>
        <v>0</v>
      </c>
      <c r="BF148" s="209">
        <f t="shared" si="15"/>
        <v>0</v>
      </c>
      <c r="BG148" s="209">
        <f t="shared" si="16"/>
        <v>0</v>
      </c>
      <c r="BH148" s="209">
        <f t="shared" si="17"/>
        <v>0</v>
      </c>
      <c r="BI148" s="209">
        <f t="shared" si="18"/>
        <v>0</v>
      </c>
      <c r="BJ148" s="14" t="s">
        <v>80</v>
      </c>
      <c r="BK148" s="209">
        <f t="shared" si="19"/>
        <v>0</v>
      </c>
      <c r="BL148" s="14" t="s">
        <v>120</v>
      </c>
      <c r="BM148" s="208" t="s">
        <v>205</v>
      </c>
    </row>
    <row r="149" spans="1:65" s="2" customFormat="1" ht="31.5" customHeight="1">
      <c r="A149" s="31"/>
      <c r="B149" s="32"/>
      <c r="C149" s="196" t="s">
        <v>206</v>
      </c>
      <c r="D149" s="196" t="s">
        <v>116</v>
      </c>
      <c r="E149" s="197" t="s">
        <v>207</v>
      </c>
      <c r="F149" s="198" t="s">
        <v>208</v>
      </c>
      <c r="G149" s="199" t="s">
        <v>149</v>
      </c>
      <c r="H149" s="200">
        <v>25.97</v>
      </c>
      <c r="I149" s="201"/>
      <c r="J149" s="202">
        <f t="shared" si="10"/>
        <v>0</v>
      </c>
      <c r="K149" s="203"/>
      <c r="L149" s="36"/>
      <c r="M149" s="204" t="s">
        <v>1</v>
      </c>
      <c r="N149" s="205" t="s">
        <v>40</v>
      </c>
      <c r="O149" s="68"/>
      <c r="P149" s="206">
        <f t="shared" si="11"/>
        <v>0</v>
      </c>
      <c r="Q149" s="206">
        <v>0</v>
      </c>
      <c r="R149" s="206">
        <f t="shared" si="12"/>
        <v>0</v>
      </c>
      <c r="S149" s="206">
        <v>0</v>
      </c>
      <c r="T149" s="207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8" t="s">
        <v>120</v>
      </c>
      <c r="AT149" s="208" t="s">
        <v>116</v>
      </c>
      <c r="AU149" s="208" t="s">
        <v>82</v>
      </c>
      <c r="AY149" s="14" t="s">
        <v>114</v>
      </c>
      <c r="BE149" s="209">
        <f t="shared" si="14"/>
        <v>0</v>
      </c>
      <c r="BF149" s="209">
        <f t="shared" si="15"/>
        <v>0</v>
      </c>
      <c r="BG149" s="209">
        <f t="shared" si="16"/>
        <v>0</v>
      </c>
      <c r="BH149" s="209">
        <f t="shared" si="17"/>
        <v>0</v>
      </c>
      <c r="BI149" s="209">
        <f t="shared" si="18"/>
        <v>0</v>
      </c>
      <c r="BJ149" s="14" t="s">
        <v>80</v>
      </c>
      <c r="BK149" s="209">
        <f t="shared" si="19"/>
        <v>0</v>
      </c>
      <c r="BL149" s="14" t="s">
        <v>120</v>
      </c>
      <c r="BM149" s="208" t="s">
        <v>209</v>
      </c>
    </row>
    <row r="150" spans="1:65" s="2" customFormat="1" ht="31.5" customHeight="1">
      <c r="A150" s="31"/>
      <c r="B150" s="32"/>
      <c r="C150" s="196" t="s">
        <v>210</v>
      </c>
      <c r="D150" s="196" t="s">
        <v>116</v>
      </c>
      <c r="E150" s="197" t="s">
        <v>211</v>
      </c>
      <c r="F150" s="198" t="s">
        <v>212</v>
      </c>
      <c r="G150" s="199" t="s">
        <v>149</v>
      </c>
      <c r="H150" s="200">
        <v>76.849999999999994</v>
      </c>
      <c r="I150" s="201"/>
      <c r="J150" s="202">
        <f t="shared" si="10"/>
        <v>0</v>
      </c>
      <c r="K150" s="203"/>
      <c r="L150" s="36"/>
      <c r="M150" s="204" t="s">
        <v>1</v>
      </c>
      <c r="N150" s="205" t="s">
        <v>40</v>
      </c>
      <c r="O150" s="68"/>
      <c r="P150" s="206">
        <f t="shared" si="11"/>
        <v>0</v>
      </c>
      <c r="Q150" s="206">
        <v>0</v>
      </c>
      <c r="R150" s="206">
        <f t="shared" si="12"/>
        <v>0</v>
      </c>
      <c r="S150" s="206">
        <v>0</v>
      </c>
      <c r="T150" s="207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8" t="s">
        <v>120</v>
      </c>
      <c r="AT150" s="208" t="s">
        <v>116</v>
      </c>
      <c r="AU150" s="208" t="s">
        <v>82</v>
      </c>
      <c r="AY150" s="14" t="s">
        <v>114</v>
      </c>
      <c r="BE150" s="209">
        <f t="shared" si="14"/>
        <v>0</v>
      </c>
      <c r="BF150" s="209">
        <f t="shared" si="15"/>
        <v>0</v>
      </c>
      <c r="BG150" s="209">
        <f t="shared" si="16"/>
        <v>0</v>
      </c>
      <c r="BH150" s="209">
        <f t="shared" si="17"/>
        <v>0</v>
      </c>
      <c r="BI150" s="209">
        <f t="shared" si="18"/>
        <v>0</v>
      </c>
      <c r="BJ150" s="14" t="s">
        <v>80</v>
      </c>
      <c r="BK150" s="209">
        <f t="shared" si="19"/>
        <v>0</v>
      </c>
      <c r="BL150" s="14" t="s">
        <v>120</v>
      </c>
      <c r="BM150" s="208" t="s">
        <v>213</v>
      </c>
    </row>
    <row r="151" spans="1:65" s="12" customFormat="1" ht="22.95" customHeight="1">
      <c r="B151" s="180"/>
      <c r="C151" s="181"/>
      <c r="D151" s="182" t="s">
        <v>74</v>
      </c>
      <c r="E151" s="194" t="s">
        <v>214</v>
      </c>
      <c r="F151" s="194" t="s">
        <v>215</v>
      </c>
      <c r="G151" s="181"/>
      <c r="H151" s="181"/>
      <c r="I151" s="184"/>
      <c r="J151" s="195">
        <f>BK151</f>
        <v>0</v>
      </c>
      <c r="K151" s="181"/>
      <c r="L151" s="186"/>
      <c r="M151" s="187"/>
      <c r="N151" s="188"/>
      <c r="O151" s="188"/>
      <c r="P151" s="189">
        <f>P152</f>
        <v>0</v>
      </c>
      <c r="Q151" s="188"/>
      <c r="R151" s="189">
        <f>R152</f>
        <v>0</v>
      </c>
      <c r="S151" s="188"/>
      <c r="T151" s="190">
        <f>T152</f>
        <v>0</v>
      </c>
      <c r="AR151" s="191" t="s">
        <v>80</v>
      </c>
      <c r="AT151" s="192" t="s">
        <v>74</v>
      </c>
      <c r="AU151" s="192" t="s">
        <v>80</v>
      </c>
      <c r="AY151" s="191" t="s">
        <v>114</v>
      </c>
      <c r="BK151" s="193">
        <f>BK152</f>
        <v>0</v>
      </c>
    </row>
    <row r="152" spans="1:65" s="2" customFormat="1" ht="31.5" customHeight="1">
      <c r="A152" s="31"/>
      <c r="B152" s="32"/>
      <c r="C152" s="196" t="s">
        <v>216</v>
      </c>
      <c r="D152" s="196" t="s">
        <v>116</v>
      </c>
      <c r="E152" s="197" t="s">
        <v>217</v>
      </c>
      <c r="F152" s="198" t="s">
        <v>218</v>
      </c>
      <c r="G152" s="199" t="s">
        <v>149</v>
      </c>
      <c r="H152" s="200">
        <v>57.881999999999998</v>
      </c>
      <c r="I152" s="201"/>
      <c r="J152" s="202">
        <f>ROUND(I152*H152,2)</f>
        <v>0</v>
      </c>
      <c r="K152" s="203"/>
      <c r="L152" s="36"/>
      <c r="M152" s="204" t="s">
        <v>1</v>
      </c>
      <c r="N152" s="205" t="s">
        <v>40</v>
      </c>
      <c r="O152" s="68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8" t="s">
        <v>120</v>
      </c>
      <c r="AT152" s="208" t="s">
        <v>116</v>
      </c>
      <c r="AU152" s="208" t="s">
        <v>82</v>
      </c>
      <c r="AY152" s="14" t="s">
        <v>114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4" t="s">
        <v>80</v>
      </c>
      <c r="BK152" s="209">
        <f>ROUND(I152*H152,2)</f>
        <v>0</v>
      </c>
      <c r="BL152" s="14" t="s">
        <v>120</v>
      </c>
      <c r="BM152" s="208" t="s">
        <v>219</v>
      </c>
    </row>
    <row r="153" spans="1:65" s="12" customFormat="1" ht="25.95" customHeight="1">
      <c r="B153" s="180"/>
      <c r="C153" s="181"/>
      <c r="D153" s="182" t="s">
        <v>74</v>
      </c>
      <c r="E153" s="183" t="s">
        <v>220</v>
      </c>
      <c r="F153" s="183" t="s">
        <v>221</v>
      </c>
      <c r="G153" s="181"/>
      <c r="H153" s="181"/>
      <c r="I153" s="184"/>
      <c r="J153" s="185">
        <f>BK153</f>
        <v>0</v>
      </c>
      <c r="K153" s="181"/>
      <c r="L153" s="186"/>
      <c r="M153" s="187"/>
      <c r="N153" s="188"/>
      <c r="O153" s="188"/>
      <c r="P153" s="189">
        <f>P154+P159+P161</f>
        <v>0</v>
      </c>
      <c r="Q153" s="188"/>
      <c r="R153" s="189">
        <f>R154+R159+R161</f>
        <v>0</v>
      </c>
      <c r="S153" s="188"/>
      <c r="T153" s="190">
        <f>T154+T159+T161</f>
        <v>0</v>
      </c>
      <c r="AR153" s="191" t="s">
        <v>133</v>
      </c>
      <c r="AT153" s="192" t="s">
        <v>74</v>
      </c>
      <c r="AU153" s="192" t="s">
        <v>75</v>
      </c>
      <c r="AY153" s="191" t="s">
        <v>114</v>
      </c>
      <c r="BK153" s="193">
        <f>BK154+BK159+BK161</f>
        <v>0</v>
      </c>
    </row>
    <row r="154" spans="1:65" s="12" customFormat="1" ht="22.95" customHeight="1">
      <c r="B154" s="180"/>
      <c r="C154" s="181"/>
      <c r="D154" s="182" t="s">
        <v>74</v>
      </c>
      <c r="E154" s="194" t="s">
        <v>222</v>
      </c>
      <c r="F154" s="194" t="s">
        <v>223</v>
      </c>
      <c r="G154" s="181"/>
      <c r="H154" s="181"/>
      <c r="I154" s="184"/>
      <c r="J154" s="195">
        <f>BK154</f>
        <v>0</v>
      </c>
      <c r="K154" s="181"/>
      <c r="L154" s="186"/>
      <c r="M154" s="187"/>
      <c r="N154" s="188"/>
      <c r="O154" s="188"/>
      <c r="P154" s="189">
        <f>SUM(P155:P158)</f>
        <v>0</v>
      </c>
      <c r="Q154" s="188"/>
      <c r="R154" s="189">
        <f>SUM(R155:R158)</f>
        <v>0</v>
      </c>
      <c r="S154" s="188"/>
      <c r="T154" s="190">
        <f>SUM(T155:T158)</f>
        <v>0</v>
      </c>
      <c r="AR154" s="191" t="s">
        <v>133</v>
      </c>
      <c r="AT154" s="192" t="s">
        <v>74</v>
      </c>
      <c r="AU154" s="192" t="s">
        <v>80</v>
      </c>
      <c r="AY154" s="191" t="s">
        <v>114</v>
      </c>
      <c r="BK154" s="193">
        <f>SUM(BK155:BK158)</f>
        <v>0</v>
      </c>
    </row>
    <row r="155" spans="1:65" s="2" customFormat="1" ht="31.5" customHeight="1">
      <c r="A155" s="31"/>
      <c r="B155" s="32"/>
      <c r="C155" s="196" t="s">
        <v>224</v>
      </c>
      <c r="D155" s="196" t="s">
        <v>116</v>
      </c>
      <c r="E155" s="197" t="s">
        <v>225</v>
      </c>
      <c r="F155" s="198" t="s">
        <v>226</v>
      </c>
      <c r="G155" s="199" t="s">
        <v>227</v>
      </c>
      <c r="H155" s="200">
        <v>1</v>
      </c>
      <c r="I155" s="201"/>
      <c r="J155" s="202">
        <f>ROUND(I155*H155,2)</f>
        <v>0</v>
      </c>
      <c r="K155" s="203"/>
      <c r="L155" s="36"/>
      <c r="M155" s="204" t="s">
        <v>1</v>
      </c>
      <c r="N155" s="205" t="s">
        <v>40</v>
      </c>
      <c r="O155" s="68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8" t="s">
        <v>228</v>
      </c>
      <c r="AT155" s="208" t="s">
        <v>116</v>
      </c>
      <c r="AU155" s="208" t="s">
        <v>82</v>
      </c>
      <c r="AY155" s="14" t="s">
        <v>114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4" t="s">
        <v>80</v>
      </c>
      <c r="BK155" s="209">
        <f>ROUND(I155*H155,2)</f>
        <v>0</v>
      </c>
      <c r="BL155" s="14" t="s">
        <v>228</v>
      </c>
      <c r="BM155" s="208" t="s">
        <v>229</v>
      </c>
    </row>
    <row r="156" spans="1:65" s="2" customFormat="1" ht="31.5" customHeight="1">
      <c r="A156" s="31"/>
      <c r="B156" s="32"/>
      <c r="C156" s="196" t="s">
        <v>230</v>
      </c>
      <c r="D156" s="196" t="s">
        <v>116</v>
      </c>
      <c r="E156" s="197" t="s">
        <v>231</v>
      </c>
      <c r="F156" s="198" t="s">
        <v>232</v>
      </c>
      <c r="G156" s="199" t="s">
        <v>227</v>
      </c>
      <c r="H156" s="200">
        <v>1</v>
      </c>
      <c r="I156" s="201"/>
      <c r="J156" s="202">
        <f>ROUND(I156*H156,2)</f>
        <v>0</v>
      </c>
      <c r="K156" s="203"/>
      <c r="L156" s="36"/>
      <c r="M156" s="204" t="s">
        <v>1</v>
      </c>
      <c r="N156" s="205" t="s">
        <v>40</v>
      </c>
      <c r="O156" s="68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228</v>
      </c>
      <c r="AT156" s="208" t="s">
        <v>116</v>
      </c>
      <c r="AU156" s="208" t="s">
        <v>82</v>
      </c>
      <c r="AY156" s="14" t="s">
        <v>114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4" t="s">
        <v>80</v>
      </c>
      <c r="BK156" s="209">
        <f>ROUND(I156*H156,2)</f>
        <v>0</v>
      </c>
      <c r="BL156" s="14" t="s">
        <v>228</v>
      </c>
      <c r="BM156" s="208" t="s">
        <v>233</v>
      </c>
    </row>
    <row r="157" spans="1:65" s="2" customFormat="1" ht="31.5" customHeight="1">
      <c r="A157" s="31"/>
      <c r="B157" s="32"/>
      <c r="C157" s="196" t="s">
        <v>234</v>
      </c>
      <c r="D157" s="196" t="s">
        <v>116</v>
      </c>
      <c r="E157" s="197" t="s">
        <v>235</v>
      </c>
      <c r="F157" s="198" t="s">
        <v>236</v>
      </c>
      <c r="G157" s="199" t="s">
        <v>227</v>
      </c>
      <c r="H157" s="200">
        <v>1</v>
      </c>
      <c r="I157" s="201"/>
      <c r="J157" s="202">
        <f>ROUND(I157*H157,2)</f>
        <v>0</v>
      </c>
      <c r="K157" s="203"/>
      <c r="L157" s="36"/>
      <c r="M157" s="204" t="s">
        <v>1</v>
      </c>
      <c r="N157" s="205" t="s">
        <v>40</v>
      </c>
      <c r="O157" s="68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8" t="s">
        <v>228</v>
      </c>
      <c r="AT157" s="208" t="s">
        <v>116</v>
      </c>
      <c r="AU157" s="208" t="s">
        <v>82</v>
      </c>
      <c r="AY157" s="14" t="s">
        <v>114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4" t="s">
        <v>80</v>
      </c>
      <c r="BK157" s="209">
        <f>ROUND(I157*H157,2)</f>
        <v>0</v>
      </c>
      <c r="BL157" s="14" t="s">
        <v>228</v>
      </c>
      <c r="BM157" s="208" t="s">
        <v>237</v>
      </c>
    </row>
    <row r="158" spans="1:65" s="2" customFormat="1" ht="31.5" customHeight="1">
      <c r="A158" s="31"/>
      <c r="B158" s="32"/>
      <c r="C158" s="196" t="s">
        <v>238</v>
      </c>
      <c r="D158" s="196" t="s">
        <v>116</v>
      </c>
      <c r="E158" s="197" t="s">
        <v>239</v>
      </c>
      <c r="F158" s="198" t="s">
        <v>240</v>
      </c>
      <c r="G158" s="199" t="s">
        <v>227</v>
      </c>
      <c r="H158" s="200">
        <v>1</v>
      </c>
      <c r="I158" s="201"/>
      <c r="J158" s="202">
        <f>ROUND(I158*H158,2)</f>
        <v>0</v>
      </c>
      <c r="K158" s="203"/>
      <c r="L158" s="36"/>
      <c r="M158" s="204" t="s">
        <v>1</v>
      </c>
      <c r="N158" s="205" t="s">
        <v>40</v>
      </c>
      <c r="O158" s="68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8" t="s">
        <v>228</v>
      </c>
      <c r="AT158" s="208" t="s">
        <v>116</v>
      </c>
      <c r="AU158" s="208" t="s">
        <v>82</v>
      </c>
      <c r="AY158" s="14" t="s">
        <v>114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4" t="s">
        <v>80</v>
      </c>
      <c r="BK158" s="209">
        <f>ROUND(I158*H158,2)</f>
        <v>0</v>
      </c>
      <c r="BL158" s="14" t="s">
        <v>228</v>
      </c>
      <c r="BM158" s="208" t="s">
        <v>241</v>
      </c>
    </row>
    <row r="159" spans="1:65" s="12" customFormat="1" ht="22.95" customHeight="1">
      <c r="B159" s="180"/>
      <c r="C159" s="181"/>
      <c r="D159" s="182" t="s">
        <v>74</v>
      </c>
      <c r="E159" s="194" t="s">
        <v>242</v>
      </c>
      <c r="F159" s="194" t="s">
        <v>243</v>
      </c>
      <c r="G159" s="181"/>
      <c r="H159" s="181"/>
      <c r="I159" s="184"/>
      <c r="J159" s="195">
        <f>BK159</f>
        <v>0</v>
      </c>
      <c r="K159" s="181"/>
      <c r="L159" s="186"/>
      <c r="M159" s="187"/>
      <c r="N159" s="188"/>
      <c r="O159" s="188"/>
      <c r="P159" s="189">
        <f>P160</f>
        <v>0</v>
      </c>
      <c r="Q159" s="188"/>
      <c r="R159" s="189">
        <f>R160</f>
        <v>0</v>
      </c>
      <c r="S159" s="188"/>
      <c r="T159" s="190">
        <f>T160</f>
        <v>0</v>
      </c>
      <c r="AR159" s="191" t="s">
        <v>133</v>
      </c>
      <c r="AT159" s="192" t="s">
        <v>74</v>
      </c>
      <c r="AU159" s="192" t="s">
        <v>80</v>
      </c>
      <c r="AY159" s="191" t="s">
        <v>114</v>
      </c>
      <c r="BK159" s="193">
        <f>BK160</f>
        <v>0</v>
      </c>
    </row>
    <row r="160" spans="1:65" s="2" customFormat="1" ht="31.5" customHeight="1">
      <c r="A160" s="31"/>
      <c r="B160" s="32"/>
      <c r="C160" s="196" t="s">
        <v>244</v>
      </c>
      <c r="D160" s="196" t="s">
        <v>116</v>
      </c>
      <c r="E160" s="197" t="s">
        <v>245</v>
      </c>
      <c r="F160" s="198" t="s">
        <v>243</v>
      </c>
      <c r="G160" s="199" t="s">
        <v>227</v>
      </c>
      <c r="H160" s="200">
        <v>1</v>
      </c>
      <c r="I160" s="201"/>
      <c r="J160" s="202">
        <f>ROUND(I160*H160,2)</f>
        <v>0</v>
      </c>
      <c r="K160" s="203"/>
      <c r="L160" s="36"/>
      <c r="M160" s="204" t="s">
        <v>1</v>
      </c>
      <c r="N160" s="205" t="s">
        <v>40</v>
      </c>
      <c r="O160" s="68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8" t="s">
        <v>228</v>
      </c>
      <c r="AT160" s="208" t="s">
        <v>116</v>
      </c>
      <c r="AU160" s="208" t="s">
        <v>82</v>
      </c>
      <c r="AY160" s="14" t="s">
        <v>114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4" t="s">
        <v>80</v>
      </c>
      <c r="BK160" s="209">
        <f>ROUND(I160*H160,2)</f>
        <v>0</v>
      </c>
      <c r="BL160" s="14" t="s">
        <v>228</v>
      </c>
      <c r="BM160" s="208" t="s">
        <v>246</v>
      </c>
    </row>
    <row r="161" spans="1:65" s="12" customFormat="1" ht="22.95" customHeight="1">
      <c r="B161" s="180"/>
      <c r="C161" s="181"/>
      <c r="D161" s="182" t="s">
        <v>74</v>
      </c>
      <c r="E161" s="194" t="s">
        <v>247</v>
      </c>
      <c r="F161" s="194" t="s">
        <v>248</v>
      </c>
      <c r="G161" s="181"/>
      <c r="H161" s="181"/>
      <c r="I161" s="184"/>
      <c r="J161" s="195">
        <f>BK161</f>
        <v>0</v>
      </c>
      <c r="K161" s="181"/>
      <c r="L161" s="186"/>
      <c r="M161" s="187"/>
      <c r="N161" s="188"/>
      <c r="O161" s="188"/>
      <c r="P161" s="189">
        <f>P162</f>
        <v>0</v>
      </c>
      <c r="Q161" s="188"/>
      <c r="R161" s="189">
        <f>R162</f>
        <v>0</v>
      </c>
      <c r="S161" s="188"/>
      <c r="T161" s="190">
        <f>T162</f>
        <v>0</v>
      </c>
      <c r="AR161" s="191" t="s">
        <v>133</v>
      </c>
      <c r="AT161" s="192" t="s">
        <v>74</v>
      </c>
      <c r="AU161" s="192" t="s">
        <v>80</v>
      </c>
      <c r="AY161" s="191" t="s">
        <v>114</v>
      </c>
      <c r="BK161" s="193">
        <f>BK162</f>
        <v>0</v>
      </c>
    </row>
    <row r="162" spans="1:65" s="2" customFormat="1" ht="31.5" customHeight="1">
      <c r="A162" s="31"/>
      <c r="B162" s="32"/>
      <c r="C162" s="196" t="s">
        <v>249</v>
      </c>
      <c r="D162" s="196" t="s">
        <v>116</v>
      </c>
      <c r="E162" s="197" t="s">
        <v>250</v>
      </c>
      <c r="F162" s="198" t="s">
        <v>251</v>
      </c>
      <c r="G162" s="199" t="s">
        <v>227</v>
      </c>
      <c r="H162" s="200">
        <v>1</v>
      </c>
      <c r="I162" s="201"/>
      <c r="J162" s="202">
        <f>ROUND(I162*H162,2)</f>
        <v>0</v>
      </c>
      <c r="K162" s="203"/>
      <c r="L162" s="36"/>
      <c r="M162" s="221" t="s">
        <v>1</v>
      </c>
      <c r="N162" s="222" t="s">
        <v>40</v>
      </c>
      <c r="O162" s="223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8" t="s">
        <v>228</v>
      </c>
      <c r="AT162" s="208" t="s">
        <v>116</v>
      </c>
      <c r="AU162" s="208" t="s">
        <v>82</v>
      </c>
      <c r="AY162" s="14" t="s">
        <v>114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4" t="s">
        <v>80</v>
      </c>
      <c r="BK162" s="209">
        <f>ROUND(I162*H162,2)</f>
        <v>0</v>
      </c>
      <c r="BL162" s="14" t="s">
        <v>228</v>
      </c>
      <c r="BM162" s="208" t="s">
        <v>252</v>
      </c>
    </row>
    <row r="163" spans="1:65" s="2" customFormat="1" ht="6.9" customHeight="1">
      <c r="A163" s="31"/>
      <c r="B163" s="51"/>
      <c r="C163" s="52"/>
      <c r="D163" s="52"/>
      <c r="E163" s="52"/>
      <c r="F163" s="52"/>
      <c r="G163" s="52"/>
      <c r="H163" s="52"/>
      <c r="I163" s="144"/>
      <c r="J163" s="52"/>
      <c r="K163" s="52"/>
      <c r="L163" s="36"/>
      <c r="M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</sheetData>
  <sheetProtection algorithmName="SHA-512" hashValue="rgxrgjFtXyc/OlHfolVBVYvBXJ7GN8oFG9SjzO5iXdbizXNEjRPum7bkZODZpFVLDzL0SoznZyQ+78q1iCXvPA==" saltValue="DClkobqPENKHYFGWamlArigwqHELeO+DG1+sGSTZZRza0/aJb+Pmefcx5qzmkISskMisTVWBxG3FhS+DcLIMJw==" spinCount="100000" sheet="1" objects="1" scenarios="1" formatColumns="0" formatRows="0" autoFilter="0"/>
  <autoFilter ref="C121:K162" xr:uid="{00000000-0009-0000-0000-000001000000}"/>
  <mergeCells count="6">
    <mergeCell ref="E114:H114"/>
    <mergeCell ref="L2:V2"/>
    <mergeCell ref="E7:H7"/>
    <mergeCell ref="E16:H16"/>
    <mergeCell ref="E25:H25"/>
    <mergeCell ref="E85:H85"/>
  </mergeCells>
  <pageMargins left="0.39370078740157483" right="0.39370078740157483" top="0.39370078740157483" bottom="0.39370078740157483" header="0" footer="0"/>
  <pageSetup paperSize="9" scale="89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08032021-II - Rekonstrukc...</vt:lpstr>
      <vt:lpstr>'08032021-II - Rekonstrukc...'!Názvy_tisku</vt:lpstr>
      <vt:lpstr>'Rekapitulace stavby'!Názvy_tisku</vt:lpstr>
      <vt:lpstr>'08032021-II - Rekonstrukc...'!Oblast_tisku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necek</cp:lastModifiedBy>
  <cp:lastPrinted>2021-03-12T10:05:23Z</cp:lastPrinted>
  <dcterms:created xsi:type="dcterms:W3CDTF">2021-03-12T10:01:42Z</dcterms:created>
  <dcterms:modified xsi:type="dcterms:W3CDTF">2021-04-01T05:52:01Z</dcterms:modified>
</cp:coreProperties>
</file>