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8-2020 - náměstí Krále J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'08-2020 - náměstí Krále J...'!$C$87:$K$183</definedName>
    <definedName name="_xlnm.Print_Area" localSheetId="1">'08-2020 - náměstí Krále J...'!$C$4:$J$37,'08-2020 - náměstí Krále J...'!$C$43:$J$71,'08-2020 - náměstí Krále J...'!$C$77:$K$183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'08-2020 - náměstí Krále J...'!$87:$87</definedName>
  </definedNames>
  <calcPr fullCalcOnLoad="1"/>
</workbook>
</file>

<file path=xl/sharedStrings.xml><?xml version="1.0" encoding="utf-8"?>
<sst xmlns="http://schemas.openxmlformats.org/spreadsheetml/2006/main" count="2020" uniqueCount="647">
  <si>
    <t>Export Komplet</t>
  </si>
  <si>
    <t>VZ</t>
  </si>
  <si>
    <t>2.0</t>
  </si>
  <si>
    <t>ZAMOK</t>
  </si>
  <si>
    <t>False</t>
  </si>
  <si>
    <t>{ea867061-59f6-4d66-9025-87d41063ab5f}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</si>
  <si>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</si>
  <si>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</si>
  <si>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</si>
  <si>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</si>
  <si>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</si>
  <si>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</si>
  <si>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</si>
  <si>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</si>
  <si>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08-2020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</si>
  <si>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</si>
  <si>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</si>
  <si>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náměstí Krále Jiřího z Poděbrad 29 - obnova střešního pláště a oprava vnějších omítek</t>
  </si>
  <si>
    <t>KSO:</t>
  </si>
  <si>
    <t/>
  </si>
  <si>
    <t>CC-CZ:</t>
  </si>
  <si>
    <t>Místo:</t>
  </si>
  <si>
    <t>ul. NKJ 29,Cheb</t>
  </si>
  <si>
    <t>Datum:</t>
  </si>
  <si>
    <t>3. 2. 2020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</si>
  <si>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</si>
  <si>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</si>
  <si>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</si>
  <si>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</si>
  <si>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</si>
  <si>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</si>
  <si>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</si>
  <si>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</si>
  <si>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</si>
  <si>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</si>
  <si>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</si>
  <si>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</si>
  <si>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</si>
  <si>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</si>
  <si>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</si>
  <si>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</si>
  <si>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</si>
  <si>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</si>
  <si>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</si>
  <si>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</si>
  <si>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</si>
  <si>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</si>
  <si>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</si>
  <si>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</si>
  <si>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</si>
  <si>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</si>
  <si>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</si>
  <si>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</si>
  <si>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</si>
  <si>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</si>
  <si>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</si>
  <si>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</si>
  <si>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</si>
  <si>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</si>
  <si>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</si>
  <si>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</si>
  <si>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</si>
  <si>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</si>
  <si>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</si>
  <si>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</si>
  <si>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</si>
  <si>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</si>
  <si>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</si>
  <si>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</si>
  <si>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</si>
  <si>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</si>
  <si>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</si>
  <si>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</si>
  <si>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</si>
  <si>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</si>
  <si>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</si>
  <si>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</si>
  <si>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</si>
  <si>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</si>
  <si>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</si>
  <si>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</si>
  <si>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</si>
  <si>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</si>
  <si>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</si>
  <si>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</si>
  <si>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</si>
  <si>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</si>
  <si>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</si>
  <si>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740 - Elektromontáže - zkoušky a revize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</si>
  <si>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</si>
  <si>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</si>
  <si>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</si>
  <si>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</si>
  <si>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</si>
  <si>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</si>
  <si>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</si>
  <si>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</si>
  <si>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</si>
  <si>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</si>
  <si>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</si>
  <si>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</si>
  <si>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</si>
  <si>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</si>
  <si>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</si>
  <si>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</si>
  <si>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</si>
  <si>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</si>
  <si>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</si>
  <si>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</si>
  <si>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</si>
  <si>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</si>
  <si>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</si>
  <si>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</si>
  <si>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</si>
  <si>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</si>
  <si>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</si>
  <si>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622111111</t>
  </si>
  <si>
    <t>Vyspravení celoplošné vápenou maltou vnějších stěn požární zdi, vikýřů a komína</t>
  </si>
  <si>
    <t>m2</t>
  </si>
  <si>
    <t>4</t>
  </si>
  <si>
    <t>2</t>
  </si>
  <si>
    <t>-1306916984</t>
  </si>
  <si>
    <t>622131100</t>
  </si>
  <si>
    <t>Vápenný postřik vnějších stěn nanášený celoplošně ručně</t>
  </si>
  <si>
    <t>2051451459</t>
  </si>
  <si>
    <t>3</t>
  </si>
  <si>
    <t>622311141</t>
  </si>
  <si>
    <t>Vápenná omítka štuková dvouvrstvá vnějších stěn nanášená ručně</t>
  </si>
  <si>
    <t>-1850417989</t>
  </si>
  <si>
    <t>622321101</t>
  </si>
  <si>
    <t>Vápená omítka hrubá jednovrstvá nezatřená vnějších stěn a komína nanášená ručně</t>
  </si>
  <si>
    <t>-1326149256</t>
  </si>
  <si>
    <t>5</t>
  </si>
  <si>
    <t>62314200R1</t>
  </si>
  <si>
    <t>Potažení vnějších komínů sklovláknitým pletivem vtlačeným do tenkovrstvé hmoty</t>
  </si>
  <si>
    <t>-1530149413</t>
  </si>
  <si>
    <t>62352101R2</t>
  </si>
  <si>
    <t>Tenkovrstvá zrnitá omítka tl. 1,5 mm včetně penetrace vnějších komínů</t>
  </si>
  <si>
    <t>-1692435668</t>
  </si>
  <si>
    <t>7</t>
  </si>
  <si>
    <t>629991001</t>
  </si>
  <si>
    <t>Zakrytí podélných ploch fólií volně položenou</t>
  </si>
  <si>
    <t>668527476</t>
  </si>
  <si>
    <t>8</t>
  </si>
  <si>
    <t>629999042</t>
  </si>
  <si>
    <t>Příplatek k úpravám vnějších povrchů za provádění prací v nadstřešní části</t>
  </si>
  <si>
    <t>-709015581</t>
  </si>
  <si>
    <t>9</t>
  </si>
  <si>
    <t>Ostatní konstrukce a práce, bourání</t>
  </si>
  <si>
    <t>941211112</t>
  </si>
  <si>
    <t>Montáž lešení řadového rámového lehkého zatížení do 200 kg/m2 š do 0,9 m v do 25 m</t>
  </si>
  <si>
    <t>1082292260</t>
  </si>
  <si>
    <t>10</t>
  </si>
  <si>
    <t>941211211</t>
  </si>
  <si>
    <t>Příplatek k lešení řadovému rámovému lehkému š 0,9 m v do 25 m za první a ZKD den použití</t>
  </si>
  <si>
    <t>-771737990</t>
  </si>
  <si>
    <t>11</t>
  </si>
  <si>
    <t>941211812</t>
  </si>
  <si>
    <t>Demontáž lešení řadového rámového lehkého zatížení do 200 kg/m2 š do 0,9 m v do 25 m</t>
  </si>
  <si>
    <t>-2026481848</t>
  </si>
  <si>
    <t>12</t>
  </si>
  <si>
    <t>949521111</t>
  </si>
  <si>
    <t>Montáž podchodu u dílcových lešení š do 1,5 m</t>
  </si>
  <si>
    <t>m</t>
  </si>
  <si>
    <t>295259053</t>
  </si>
  <si>
    <t>13</t>
  </si>
  <si>
    <t>949521211</t>
  </si>
  <si>
    <t>Příplatek k podchodu u dílcových lešení š do 1,5 m za první a ZKD den použití</t>
  </si>
  <si>
    <t>2110096599</t>
  </si>
  <si>
    <t>14</t>
  </si>
  <si>
    <t>949521811</t>
  </si>
  <si>
    <t>Demontáž podchodu u dílcových lešení š do 1,5 m</t>
  </si>
  <si>
    <t>-532025528</t>
  </si>
  <si>
    <t>978015371</t>
  </si>
  <si>
    <t>Otlučení vnější vápenné nebo vápenocementové vnější omítky stupně členitosti 1 a 2 rozsahu do 65%</t>
  </si>
  <si>
    <t>1463049002</t>
  </si>
  <si>
    <t>16</t>
  </si>
  <si>
    <t>978015391</t>
  </si>
  <si>
    <t>Otlučení (osekání) vnější vápenné nebo vápenocementové omítky stupně členitosti 1 a 2 do 100%</t>
  </si>
  <si>
    <t>1173410253</t>
  </si>
  <si>
    <t>997</t>
  </si>
  <si>
    <t>Přesun sutě</t>
  </si>
  <si>
    <t>17</t>
  </si>
  <si>
    <t>997013114</t>
  </si>
  <si>
    <t>Vnitrostaveništní doprava suti a vybouraných hmot pro budovy v do 15 m s použitím mechanizace</t>
  </si>
  <si>
    <t>t</t>
  </si>
  <si>
    <t>1669061979</t>
  </si>
  <si>
    <t>18</t>
  </si>
  <si>
    <t>997013312</t>
  </si>
  <si>
    <t>Montáž a demontáž shozu suti v do 20 m</t>
  </si>
  <si>
    <t>1744010102</t>
  </si>
  <si>
    <t>19</t>
  </si>
  <si>
    <t>997013322</t>
  </si>
  <si>
    <t>Příplatek k shozu suti v do 20 m za první a ZKD den použití</t>
  </si>
  <si>
    <t>514832538</t>
  </si>
  <si>
    <t>20</t>
  </si>
  <si>
    <t>997013501</t>
  </si>
  <si>
    <t>Odvoz suti a vybouraných hmot na skládku nebo meziskládku do 1 km se složením</t>
  </si>
  <si>
    <t>1219325860</t>
  </si>
  <si>
    <t>997013509</t>
  </si>
  <si>
    <t>Příplatek k odvozu suti a vybouraných hmot na skládku ZKD 1 km přes 1 km</t>
  </si>
  <si>
    <t>-1547881897</t>
  </si>
  <si>
    <t>22</t>
  </si>
  <si>
    <t>997013607</t>
  </si>
  <si>
    <t>Poplatek za uložení na skládce (skládkovné) stavebního odpadu keramického kód odpadu 17 01 03</t>
  </si>
  <si>
    <t>977393614</t>
  </si>
  <si>
    <t>998</t>
  </si>
  <si>
    <t>Přesun hmot</t>
  </si>
  <si>
    <t>23</t>
  </si>
  <si>
    <t>998011003</t>
  </si>
  <si>
    <t>Přesun hmot pro budovy zděné v do 24 m</t>
  </si>
  <si>
    <t>-787406730</t>
  </si>
  <si>
    <t>24</t>
  </si>
  <si>
    <t>998018003</t>
  </si>
  <si>
    <t>Přesun hmot ruční pro budovy v do 24 m</t>
  </si>
  <si>
    <t>-1698681733</t>
  </si>
  <si>
    <t>PSV</t>
  </si>
  <si>
    <t>Práce a dodávky PSV</t>
  </si>
  <si>
    <t>740</t>
  </si>
  <si>
    <t>Elektromontáže - zkoušky a revize</t>
  </si>
  <si>
    <t>25</t>
  </si>
  <si>
    <t>740R01</t>
  </si>
  <si>
    <t>Nová hromosvodná soustava vč. revize</t>
  </si>
  <si>
    <t>kpl</t>
  </si>
  <si>
    <t>1636717740</t>
  </si>
  <si>
    <t>762</t>
  </si>
  <si>
    <t>Konstrukce tesařské</t>
  </si>
  <si>
    <t>26</t>
  </si>
  <si>
    <t>762332924</t>
  </si>
  <si>
    <t>Doplnění části střešní vazby z hranolů průřezové plochy do 450 cm2 včetně materiálu</t>
  </si>
  <si>
    <t>1957475865</t>
  </si>
  <si>
    <t>27</t>
  </si>
  <si>
    <t>762342211</t>
  </si>
  <si>
    <t>Montáž laťování na střechách jednoduchých sklonu do 60° osové vzdálenosti do 160 mm</t>
  </si>
  <si>
    <t>1716948373</t>
  </si>
  <si>
    <t>28</t>
  </si>
  <si>
    <t>M</t>
  </si>
  <si>
    <t>60514105</t>
  </si>
  <si>
    <t>řezivo jehličnaté lať pevnostní třída S10-13 průřez 30x50mm</t>
  </si>
  <si>
    <t>m3</t>
  </si>
  <si>
    <t>32</t>
  </si>
  <si>
    <t>1891267129</t>
  </si>
  <si>
    <t>29</t>
  </si>
  <si>
    <t>762342811</t>
  </si>
  <si>
    <t>Demontáž laťování střech z latí osové vzdálenosti do 0,22 m</t>
  </si>
  <si>
    <t>705978233</t>
  </si>
  <si>
    <t>30</t>
  </si>
  <si>
    <t>762395000</t>
  </si>
  <si>
    <t>Spojovací prostředky krovů, bednění, laťování, nadstřešních konstrukcí</t>
  </si>
  <si>
    <t>1219496206</t>
  </si>
  <si>
    <t>31</t>
  </si>
  <si>
    <t>998762103</t>
  </si>
  <si>
    <t>Přesun hmot tonážní pro kce tesařské v objektech v do 24 m</t>
  </si>
  <si>
    <t>726106250</t>
  </si>
  <si>
    <t>764</t>
  </si>
  <si>
    <t>Konstrukce klempířské</t>
  </si>
  <si>
    <t>764001891</t>
  </si>
  <si>
    <t>Demontáž úžlabí do suti</t>
  </si>
  <si>
    <t>1040418086</t>
  </si>
  <si>
    <t>33</t>
  </si>
  <si>
    <t>764002801</t>
  </si>
  <si>
    <t>Demontáž závětrné lišty do suti</t>
  </si>
  <si>
    <t>1175456810</t>
  </si>
  <si>
    <t>34</t>
  </si>
  <si>
    <t>764002821</t>
  </si>
  <si>
    <t>Demontáž střešního výlezu do suti</t>
  </si>
  <si>
    <t>kus</t>
  </si>
  <si>
    <t>-1922973787</t>
  </si>
  <si>
    <t>35</t>
  </si>
  <si>
    <t>764002861</t>
  </si>
  <si>
    <t>Demontáž oplechování říms a ozdobných prvků do suti</t>
  </si>
  <si>
    <t>-104479986</t>
  </si>
  <si>
    <t>36</t>
  </si>
  <si>
    <t>764002871</t>
  </si>
  <si>
    <t>Demontáž lemování zdí do suti</t>
  </si>
  <si>
    <t>1814723062</t>
  </si>
  <si>
    <t>37</t>
  </si>
  <si>
    <t>764002881</t>
  </si>
  <si>
    <t>Demontáž lemování střešních prostupů do suti</t>
  </si>
  <si>
    <t>-1560794389</t>
  </si>
  <si>
    <t>38</t>
  </si>
  <si>
    <t>764004801</t>
  </si>
  <si>
    <t>Demontáž podokapního žlabu do suti</t>
  </si>
  <si>
    <t>-1809356417</t>
  </si>
  <si>
    <t>39</t>
  </si>
  <si>
    <t>764004861</t>
  </si>
  <si>
    <t>Demontáž svodu do suti</t>
  </si>
  <si>
    <t>139790151</t>
  </si>
  <si>
    <t>40</t>
  </si>
  <si>
    <t>764218605</t>
  </si>
  <si>
    <t>Oplechování rovné římsy mechanicky kotvené z Pz s upraveným povrchem rš 400 mm</t>
  </si>
  <si>
    <t>925560432</t>
  </si>
  <si>
    <t>41</t>
  </si>
  <si>
    <t>764231466</t>
  </si>
  <si>
    <t>Oplechování úžlabí z Cu plechu rš 500 mm</t>
  </si>
  <si>
    <t>761303896</t>
  </si>
  <si>
    <t>42</t>
  </si>
  <si>
    <t>764233452</t>
  </si>
  <si>
    <t>Střešní výlez pro krytinu skládanou nebo plechovou z Cu plechu</t>
  </si>
  <si>
    <t>-1728903653</t>
  </si>
  <si>
    <t>43</t>
  </si>
  <si>
    <t>764331413</t>
  </si>
  <si>
    <t>Lemování rovných zdí střech s krytinou skládanou z Cu plechu rš 250 mm</t>
  </si>
  <si>
    <t>591807900</t>
  </si>
  <si>
    <t>44</t>
  </si>
  <si>
    <t>764332414</t>
  </si>
  <si>
    <t>Spodní lemování rovných zdí střech s krytinou skládanou z Cu plechu rš 330 mm</t>
  </si>
  <si>
    <t>228723662</t>
  </si>
  <si>
    <t>45</t>
  </si>
  <si>
    <t>764334412</t>
  </si>
  <si>
    <t>Lemování prostupů střech s krytinou skládanou nebo plechovou bez lišty z Cu plechu</t>
  </si>
  <si>
    <t>-1249088126</t>
  </si>
  <si>
    <t>46</t>
  </si>
  <si>
    <t>764531404</t>
  </si>
  <si>
    <t>Žlab podokapní půlkruhový z Cu plechu rš 330 mm</t>
  </si>
  <si>
    <t>1567306761</t>
  </si>
  <si>
    <t>47</t>
  </si>
  <si>
    <t>764531424</t>
  </si>
  <si>
    <t>Roh nebo kout půlkruhového podokapního žlabu z Cu plechu rš 330 mm</t>
  </si>
  <si>
    <t>-1473340881</t>
  </si>
  <si>
    <t>48</t>
  </si>
  <si>
    <t>764531464</t>
  </si>
  <si>
    <t>Kotlík dle MPÚ pro podokapní žlaby z Cu plechu průměr svodu 100 mm</t>
  </si>
  <si>
    <t>-644969098</t>
  </si>
  <si>
    <t>49</t>
  </si>
  <si>
    <t>764538422</t>
  </si>
  <si>
    <t>Svody kruhové včetně objímek, kolen, odskoků z Cu plechu průměru 100 mm</t>
  </si>
  <si>
    <t>-112830391</t>
  </si>
  <si>
    <t>50</t>
  </si>
  <si>
    <t>998764203</t>
  </si>
  <si>
    <t>Přesun hmot procentní pro konstrukce klempířské v objektech v do 24 m</t>
  </si>
  <si>
    <t>%</t>
  </si>
  <si>
    <t>436820628</t>
  </si>
  <si>
    <t>765</t>
  </si>
  <si>
    <t>Krytina skládaná</t>
  </si>
  <si>
    <t>51</t>
  </si>
  <si>
    <t>765111102</t>
  </si>
  <si>
    <t>Montáž krytiny keramické hladké sklonu do 30° na sucho přes 32 do 40 ks/m2 šupinové krytí</t>
  </si>
  <si>
    <t>1683254826</t>
  </si>
  <si>
    <t>52</t>
  </si>
  <si>
    <t>WNR.327810250000</t>
  </si>
  <si>
    <t>Bobrovka 18x38 1/1 kulatý řez režná</t>
  </si>
  <si>
    <t>-1341256212</t>
  </si>
  <si>
    <t>53</t>
  </si>
  <si>
    <t>WNR.327810250100</t>
  </si>
  <si>
    <t>Bobrovka 9x38 1/2  režná</t>
  </si>
  <si>
    <t>-1622622936</t>
  </si>
  <si>
    <t>54</t>
  </si>
  <si>
    <t>765111231</t>
  </si>
  <si>
    <t>Montáž krytiny keramické nároží do malty</t>
  </si>
  <si>
    <t>1542107773</t>
  </si>
  <si>
    <t>55</t>
  </si>
  <si>
    <t>WNR.327713100000</t>
  </si>
  <si>
    <t>Hřebenáč nosový š. 13cm režný</t>
  </si>
  <si>
    <t>695838891</t>
  </si>
  <si>
    <t>56</t>
  </si>
  <si>
    <t>765111261</t>
  </si>
  <si>
    <t>Montáž krytiny keramické hřeben zplna do malty</t>
  </si>
  <si>
    <t>650287768</t>
  </si>
  <si>
    <t>57</t>
  </si>
  <si>
    <t>-871815174</t>
  </si>
  <si>
    <t>58</t>
  </si>
  <si>
    <t>58592001</t>
  </si>
  <si>
    <t>směs suchá maltová pro pokrývačské práce</t>
  </si>
  <si>
    <t>-212599515</t>
  </si>
  <si>
    <t>59</t>
  </si>
  <si>
    <t>765111352</t>
  </si>
  <si>
    <t>Montáž krytiny keramické štítové hrany na sucho závětrnou lištou</t>
  </si>
  <si>
    <t>2010281082</t>
  </si>
  <si>
    <t>60</t>
  </si>
  <si>
    <t>765111505</t>
  </si>
  <si>
    <t>Příplatek k montáži krytiny keramické za připevňovací prostředky za sklon přes 50°</t>
  </si>
  <si>
    <t>1426827124</t>
  </si>
  <si>
    <t>61</t>
  </si>
  <si>
    <t>765111825</t>
  </si>
  <si>
    <t>Demontáž krytiny keramické hladké sklonu do 30° se zvětralou maltou do suti</t>
  </si>
  <si>
    <t>-1038805043</t>
  </si>
  <si>
    <t>62</t>
  </si>
  <si>
    <t>765111831</t>
  </si>
  <si>
    <t>Příplatek k demontáži krytiny keramické hladké do suti za sklon přes 30°</t>
  </si>
  <si>
    <t>-1928374129</t>
  </si>
  <si>
    <t>63</t>
  </si>
  <si>
    <t>765111865</t>
  </si>
  <si>
    <t>Demontáž krytiny keramické hřebenů a nároží sklonu do 30° se zvětralou maltou do suti</t>
  </si>
  <si>
    <t>-396087281</t>
  </si>
  <si>
    <t>64</t>
  </si>
  <si>
    <t>765111881</t>
  </si>
  <si>
    <t>Příplatek k demontáži krytiny keramické hřebenů a nároží z prejzů do suti za sklon přes 30°</t>
  </si>
  <si>
    <t>1705211731</t>
  </si>
  <si>
    <t>65</t>
  </si>
  <si>
    <t>765115202</t>
  </si>
  <si>
    <t>Montáž nástavce pro odvětrání kanalizace pro keramickou krytinu</t>
  </si>
  <si>
    <t>-596278574</t>
  </si>
  <si>
    <t>66</t>
  </si>
  <si>
    <t>596602550</t>
  </si>
  <si>
    <t>komplet odvětrání bobrovka</t>
  </si>
  <si>
    <t>219754350</t>
  </si>
  <si>
    <t>67</t>
  </si>
  <si>
    <t>765115401</t>
  </si>
  <si>
    <t>Montáž protisněhového háku pro keramickou krytinu</t>
  </si>
  <si>
    <t>-508537763</t>
  </si>
  <si>
    <t>68</t>
  </si>
  <si>
    <t>59660R5</t>
  </si>
  <si>
    <t>hák protisněhový na tašky keramické bobrovka (výběr NPú)</t>
  </si>
  <si>
    <t>1638120400</t>
  </si>
  <si>
    <t>69</t>
  </si>
  <si>
    <t>7651440R4</t>
  </si>
  <si>
    <t>Krytina na světlík z polykarbonátových komůrkových desek rovných tl. 10 mm na kovovou konstrukci vč doplňků</t>
  </si>
  <si>
    <t>225764041</t>
  </si>
  <si>
    <t>70</t>
  </si>
  <si>
    <t>765192001</t>
  </si>
  <si>
    <t>Nouzové (provizorní) zakrytí střechy plachtou</t>
  </si>
  <si>
    <t>-1828224141</t>
  </si>
  <si>
    <t>71</t>
  </si>
  <si>
    <t>998765103</t>
  </si>
  <si>
    <t>Přesun hmot tonážní pro krytiny skládané v objektech v do 24 m</t>
  </si>
  <si>
    <t>-53141938</t>
  </si>
  <si>
    <t>783</t>
  </si>
  <si>
    <t>Dokončovací práce - nátěry</t>
  </si>
  <si>
    <t>72</t>
  </si>
  <si>
    <t>783201201</t>
  </si>
  <si>
    <t>Obroušení tesařských konstrukcí před provedením nátěru</t>
  </si>
  <si>
    <t>-1881618795</t>
  </si>
  <si>
    <t>73</t>
  </si>
  <si>
    <t>783268111</t>
  </si>
  <si>
    <t>Lazurovací dvojnásobný olejový nátěr tesařských konstrukcí</t>
  </si>
  <si>
    <t>-1973398730</t>
  </si>
  <si>
    <t>74</t>
  </si>
  <si>
    <t>783823137</t>
  </si>
  <si>
    <t>Penetrační vápenný nátěr hladkých nebo štukových omítek</t>
  </si>
  <si>
    <t>-743493936</t>
  </si>
  <si>
    <t>75</t>
  </si>
  <si>
    <t>783823151</t>
  </si>
  <si>
    <t>Penetrační nátěr hrubých omítek</t>
  </si>
  <si>
    <t>259804269</t>
  </si>
  <si>
    <t>76</t>
  </si>
  <si>
    <t>783827427</t>
  </si>
  <si>
    <t>Krycí dvojnásobný vápenný nátěr omítek stupně členitosti 1 a 2</t>
  </si>
  <si>
    <t>1944037851</t>
  </si>
  <si>
    <t>77</t>
  </si>
  <si>
    <t>IP 01</t>
  </si>
  <si>
    <t>Čištění tlakovou vodou - vnějších omítek</t>
  </si>
  <si>
    <t>349719080</t>
  </si>
  <si>
    <t>VRN</t>
  </si>
  <si>
    <t>Vedlejší rozpočtové náklady</t>
  </si>
  <si>
    <t>VRN3</t>
  </si>
  <si>
    <t>Zařízení staveniště</t>
  </si>
  <si>
    <t>78</t>
  </si>
  <si>
    <t>030001000</t>
  </si>
  <si>
    <t>1024</t>
  </si>
  <si>
    <t>-844493540</t>
  </si>
  <si>
    <t>VRN4</t>
  </si>
  <si>
    <t>Inženýrská činnost</t>
  </si>
  <si>
    <t>79</t>
  </si>
  <si>
    <t>040001000</t>
  </si>
  <si>
    <t>-1137676632</t>
  </si>
  <si>
    <t>VRN9</t>
  </si>
  <si>
    <t>Ostatní náklady</t>
  </si>
  <si>
    <t>80</t>
  </si>
  <si>
    <t>090001000</t>
  </si>
  <si>
    <t>Reserva na neblíže specifikované opravy nosných konstrukcí 3%</t>
  </si>
  <si>
    <t>-988689295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</si>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</sst>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08-2020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náměstí Krále Jiřího z Poděbrad 29 - obnova střešního pláště a oprava vnějších omítek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ul. NKJ 29,Cheb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3. 2. 2020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50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33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51</v>
      </c>
      <c r="D52" s="85"/>
      <c r="E52" s="85"/>
      <c r="F52" s="85"/>
      <c r="G52" s="85"/>
      <c r="H52" s="86"/>
      <c r="I52" s="87" t="s">
        <v>52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53</v>
      </c>
      <c r="AH52" s="85"/>
      <c r="AI52" s="85"/>
      <c r="AJ52" s="85"/>
      <c r="AK52" s="85"/>
      <c r="AL52" s="85"/>
      <c r="AM52" s="85"/>
      <c r="AN52" s="87" t="s">
        <v>54</v>
      </c>
      <c r="AO52" s="85"/>
      <c r="AP52" s="85"/>
      <c r="AQ52" s="89" t="s">
        <v>55</v>
      </c>
      <c r="AR52" s="42"/>
      <c r="AS52" s="90" t="s">
        <v>56</v>
      </c>
      <c r="AT52" s="91" t="s">
        <v>57</v>
      </c>
      <c r="AU52" s="91" t="s">
        <v>58</v>
      </c>
      <c r="AV52" s="91" t="s">
        <v>59</v>
      </c>
      <c r="AW52" s="91" t="s">
        <v>60</v>
      </c>
      <c r="AX52" s="91" t="s">
        <v>61</v>
      </c>
      <c r="AY52" s="91" t="s">
        <v>62</v>
      </c>
      <c r="AZ52" s="91" t="s">
        <v>63</v>
      </c>
      <c r="BA52" s="91" t="s">
        <v>64</v>
      </c>
      <c r="BB52" s="91" t="s">
        <v>65</v>
      </c>
      <c r="BC52" s="91" t="s">
        <v>66</v>
      </c>
      <c r="BD52" s="92" t="s">
        <v>67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68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69</v>
      </c>
      <c r="BT54" s="107" t="s">
        <v>70</v>
      </c>
      <c r="BV54" s="107" t="s">
        <v>71</v>
      </c>
      <c r="BW54" s="107" t="s">
        <v>5</v>
      </c>
      <c r="BX54" s="107" t="s">
        <v>72</v>
      </c>
      <c r="CL54" s="107" t="s">
        <v>19</v>
      </c>
    </row>
    <row r="55" spans="1:90" s="7" customFormat="1" ht="37.5" customHeight="1">
      <c r="A55" s="108" t="s">
        <v>73</v>
      </c>
      <c r="B55" s="109"/>
      <c r="C55" s="110"/>
      <c r="D55" s="111" t="s">
        <v>14</v>
      </c>
      <c r="E55" s="111"/>
      <c r="F55" s="111"/>
      <c r="G55" s="111"/>
      <c r="H55" s="111"/>
      <c r="I55" s="112"/>
      <c r="J55" s="111" t="s">
        <v>17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'08-2020 - náměstí Krále J...'!J28</f>
        <v>0</v>
      </c>
      <c r="AH55" s="112"/>
      <c r="AI55" s="112"/>
      <c r="AJ55" s="112"/>
      <c r="AK55" s="112"/>
      <c r="AL55" s="112"/>
      <c r="AM55" s="112"/>
      <c r="AN55" s="113">
        <f>SUM(AG55,AT55)</f>
        <v>0</v>
      </c>
      <c r="AO55" s="112"/>
      <c r="AP55" s="112"/>
      <c r="AQ55" s="114" t="s">
        <v>74</v>
      </c>
      <c r="AR55" s="115"/>
      <c r="AS55" s="116">
        <v>0</v>
      </c>
      <c r="AT55" s="117">
        <f>ROUND(SUM(AV55:AW55),2)</f>
        <v>0</v>
      </c>
      <c r="AU55" s="118">
        <f>'08-2020 - náměstí Krále J...'!P88</f>
        <v>0</v>
      </c>
      <c r="AV55" s="117">
        <f>'08-2020 - náměstí Krále J...'!J31</f>
        <v>0</v>
      </c>
      <c r="AW55" s="117">
        <f>'08-2020 - náměstí Krále J...'!J32</f>
        <v>0</v>
      </c>
      <c r="AX55" s="117">
        <f>'08-2020 - náměstí Krále J...'!J33</f>
        <v>0</v>
      </c>
      <c r="AY55" s="117">
        <f>'08-2020 - náměstí Krále J...'!J34</f>
        <v>0</v>
      </c>
      <c r="AZ55" s="117">
        <f>'08-2020 - náměstí Krále J...'!F31</f>
        <v>0</v>
      </c>
      <c r="BA55" s="117">
        <f>'08-2020 - náměstí Krále J...'!F32</f>
        <v>0</v>
      </c>
      <c r="BB55" s="117">
        <f>'08-2020 - náměstí Krále J...'!F33</f>
        <v>0</v>
      </c>
      <c r="BC55" s="117">
        <f>'08-2020 - náměstí Krále J...'!F34</f>
        <v>0</v>
      </c>
      <c r="BD55" s="119">
        <f>'08-2020 - náměstí Krále J...'!F35</f>
        <v>0</v>
      </c>
      <c r="BE55" s="7"/>
      <c r="BT55" s="120" t="s">
        <v>75</v>
      </c>
      <c r="BU55" s="120" t="s">
        <v>76</v>
      </c>
      <c r="BV55" s="120" t="s">
        <v>71</v>
      </c>
      <c r="BW55" s="120" t="s">
        <v>5</v>
      </c>
      <c r="BX55" s="120" t="s">
        <v>72</v>
      </c>
      <c r="CL55" s="120" t="s">
        <v>19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71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8-2020 - náměstí Krále J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75</v>
      </c>
    </row>
    <row r="4" spans="2:46" s="1" customFormat="1" ht="24.95" customHeight="1">
      <c r="B4" s="18"/>
      <c r="D4" s="125" t="s">
        <v>77</v>
      </c>
      <c r="I4" s="121"/>
      <c r="L4" s="18"/>
      <c r="M4" s="126" t="s">
        <v>10</v>
      </c>
      <c r="AT4" s="15" t="s">
        <v>4</v>
      </c>
    </row>
    <row r="5" spans="2:12" s="1" customFormat="1" ht="6.95" customHeight="1">
      <c r="B5" s="18"/>
      <c r="I5" s="121"/>
      <c r="L5" s="18"/>
    </row>
    <row r="6" spans="1:31" s="2" customFormat="1" ht="12" customHeight="1">
      <c r="A6" s="36"/>
      <c r="B6" s="42"/>
      <c r="C6" s="36"/>
      <c r="D6" s="127" t="s">
        <v>16</v>
      </c>
      <c r="E6" s="36"/>
      <c r="F6" s="36"/>
      <c r="G6" s="36"/>
      <c r="H6" s="36"/>
      <c r="I6" s="128"/>
      <c r="J6" s="36"/>
      <c r="K6" s="36"/>
      <c r="L6" s="129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24.75" customHeight="1">
      <c r="A7" s="36"/>
      <c r="B7" s="42"/>
      <c r="C7" s="36"/>
      <c r="D7" s="36"/>
      <c r="E7" s="130" t="s">
        <v>17</v>
      </c>
      <c r="F7" s="36"/>
      <c r="G7" s="36"/>
      <c r="H7" s="36"/>
      <c r="I7" s="128"/>
      <c r="J7" s="36"/>
      <c r="K7" s="36"/>
      <c r="L7" s="129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128"/>
      <c r="J8" s="36"/>
      <c r="K8" s="36"/>
      <c r="L8" s="12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27" t="s">
        <v>18</v>
      </c>
      <c r="E9" s="36"/>
      <c r="F9" s="131" t="s">
        <v>19</v>
      </c>
      <c r="G9" s="36"/>
      <c r="H9" s="36"/>
      <c r="I9" s="132" t="s">
        <v>20</v>
      </c>
      <c r="J9" s="131" t="s">
        <v>19</v>
      </c>
      <c r="K9" s="36"/>
      <c r="L9" s="12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27" t="s">
        <v>21</v>
      </c>
      <c r="E10" s="36"/>
      <c r="F10" s="131" t="s">
        <v>22</v>
      </c>
      <c r="G10" s="36"/>
      <c r="H10" s="36"/>
      <c r="I10" s="132" t="s">
        <v>23</v>
      </c>
      <c r="J10" s="133" t="str">
        <f>'Rekapitulace stavby'!AN8</f>
        <v>3. 2. 2020</v>
      </c>
      <c r="K10" s="36"/>
      <c r="L10" s="12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128"/>
      <c r="J11" s="36"/>
      <c r="K11" s="36"/>
      <c r="L11" s="12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7" t="s">
        <v>25</v>
      </c>
      <c r="E12" s="36"/>
      <c r="F12" s="36"/>
      <c r="G12" s="36"/>
      <c r="H12" s="36"/>
      <c r="I12" s="132" t="s">
        <v>26</v>
      </c>
      <c r="J12" s="131" t="str">
        <f>IF('Rekapitulace stavby'!AN10="","",'Rekapitulace stavby'!AN10)</f>
        <v/>
      </c>
      <c r="K12" s="36"/>
      <c r="L12" s="12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1" t="str">
        <f>IF('Rekapitulace stavby'!E11="","",'Rekapitulace stavby'!E11)</f>
        <v xml:space="preserve"> </v>
      </c>
      <c r="F13" s="36"/>
      <c r="G13" s="36"/>
      <c r="H13" s="36"/>
      <c r="I13" s="132" t="s">
        <v>28</v>
      </c>
      <c r="J13" s="131" t="str">
        <f>IF('Rekapitulace stavby'!AN11="","",'Rekapitulace stavby'!AN11)</f>
        <v/>
      </c>
      <c r="K13" s="36"/>
      <c r="L13" s="12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128"/>
      <c r="J14" s="36"/>
      <c r="K14" s="36"/>
      <c r="L14" s="12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27" t="s">
        <v>29</v>
      </c>
      <c r="E15" s="36"/>
      <c r="F15" s="36"/>
      <c r="G15" s="36"/>
      <c r="H15" s="36"/>
      <c r="I15" s="132" t="s">
        <v>26</v>
      </c>
      <c r="J15" s="31" t="str">
        <f>'Rekapitulace stavby'!AN13</f>
        <v>Vyplň údaj</v>
      </c>
      <c r="K15" s="36"/>
      <c r="L15" s="12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31"/>
      <c r="G16" s="131"/>
      <c r="H16" s="131"/>
      <c r="I16" s="132" t="s">
        <v>28</v>
      </c>
      <c r="J16" s="31" t="str">
        <f>'Rekapitulace stavby'!AN14</f>
        <v>Vyplň údaj</v>
      </c>
      <c r="K16" s="36"/>
      <c r="L16" s="12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128"/>
      <c r="J17" s="36"/>
      <c r="K17" s="36"/>
      <c r="L17" s="12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27" t="s">
        <v>31</v>
      </c>
      <c r="E18" s="36"/>
      <c r="F18" s="36"/>
      <c r="G18" s="36"/>
      <c r="H18" s="36"/>
      <c r="I18" s="132" t="s">
        <v>26</v>
      </c>
      <c r="J18" s="131" t="s">
        <v>19</v>
      </c>
      <c r="K18" s="36"/>
      <c r="L18" s="12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1" t="s">
        <v>27</v>
      </c>
      <c r="F19" s="36"/>
      <c r="G19" s="36"/>
      <c r="H19" s="36"/>
      <c r="I19" s="132" t="s">
        <v>28</v>
      </c>
      <c r="J19" s="131" t="s">
        <v>19</v>
      </c>
      <c r="K19" s="36"/>
      <c r="L19" s="12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128"/>
      <c r="J20" s="36"/>
      <c r="K20" s="36"/>
      <c r="L20" s="12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27" t="s">
        <v>33</v>
      </c>
      <c r="E21" s="36"/>
      <c r="F21" s="36"/>
      <c r="G21" s="36"/>
      <c r="H21" s="36"/>
      <c r="I21" s="132" t="s">
        <v>26</v>
      </c>
      <c r="J21" s="131" t="str">
        <f>IF('Rekapitulace stavby'!AN19="","",'Rekapitulace stavby'!AN19)</f>
        <v/>
      </c>
      <c r="K21" s="36"/>
      <c r="L21" s="12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1" t="str">
        <f>IF('Rekapitulace stavby'!E20="","",'Rekapitulace stavby'!E20)</f>
        <v xml:space="preserve"> </v>
      </c>
      <c r="F22" s="36"/>
      <c r="G22" s="36"/>
      <c r="H22" s="36"/>
      <c r="I22" s="132" t="s">
        <v>28</v>
      </c>
      <c r="J22" s="131" t="str">
        <f>IF('Rekapitulace stavby'!AN20="","",'Rekapitulace stavby'!AN20)</f>
        <v/>
      </c>
      <c r="K22" s="36"/>
      <c r="L22" s="12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128"/>
      <c r="J23" s="36"/>
      <c r="K23" s="36"/>
      <c r="L23" s="12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27" t="s">
        <v>34</v>
      </c>
      <c r="E24" s="36"/>
      <c r="F24" s="36"/>
      <c r="G24" s="36"/>
      <c r="H24" s="36"/>
      <c r="I24" s="128"/>
      <c r="J24" s="36"/>
      <c r="K24" s="36"/>
      <c r="L24" s="12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83.25" customHeight="1">
      <c r="A25" s="134"/>
      <c r="B25" s="135"/>
      <c r="C25" s="134"/>
      <c r="D25" s="134"/>
      <c r="E25" s="136" t="s">
        <v>35</v>
      </c>
      <c r="F25" s="136"/>
      <c r="G25" s="136"/>
      <c r="H25" s="136"/>
      <c r="I25" s="137"/>
      <c r="J25" s="134"/>
      <c r="K25" s="134"/>
      <c r="L25" s="138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128"/>
      <c r="J26" s="36"/>
      <c r="K26" s="36"/>
      <c r="L26" s="12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39"/>
      <c r="E27" s="139"/>
      <c r="F27" s="139"/>
      <c r="G27" s="139"/>
      <c r="H27" s="139"/>
      <c r="I27" s="140"/>
      <c r="J27" s="139"/>
      <c r="K27" s="139"/>
      <c r="L27" s="129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41" t="s">
        <v>36</v>
      </c>
      <c r="E28" s="36"/>
      <c r="F28" s="36"/>
      <c r="G28" s="36"/>
      <c r="H28" s="36"/>
      <c r="I28" s="128"/>
      <c r="J28" s="142">
        <f>ROUND(J88,2)</f>
        <v>0</v>
      </c>
      <c r="K28" s="36"/>
      <c r="L28" s="12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9"/>
      <c r="E29" s="139"/>
      <c r="F29" s="139"/>
      <c r="G29" s="139"/>
      <c r="H29" s="139"/>
      <c r="I29" s="140"/>
      <c r="J29" s="139"/>
      <c r="K29" s="139"/>
      <c r="L29" s="12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43" t="s">
        <v>38</v>
      </c>
      <c r="G30" s="36"/>
      <c r="H30" s="36"/>
      <c r="I30" s="144" t="s">
        <v>37</v>
      </c>
      <c r="J30" s="143" t="s">
        <v>39</v>
      </c>
      <c r="K30" s="36"/>
      <c r="L30" s="12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45" t="s">
        <v>40</v>
      </c>
      <c r="E31" s="127" t="s">
        <v>41</v>
      </c>
      <c r="F31" s="146">
        <f>ROUND((SUM(BE88:BE183)),2)</f>
        <v>0</v>
      </c>
      <c r="G31" s="36"/>
      <c r="H31" s="36"/>
      <c r="I31" s="147">
        <v>0.21</v>
      </c>
      <c r="J31" s="146">
        <f>ROUND(((SUM(BE88:BE183))*I31),2)</f>
        <v>0</v>
      </c>
      <c r="K31" s="36"/>
      <c r="L31" s="12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27" t="s">
        <v>42</v>
      </c>
      <c r="F32" s="146">
        <f>ROUND((SUM(BF88:BF183)),2)</f>
        <v>0</v>
      </c>
      <c r="G32" s="36"/>
      <c r="H32" s="36"/>
      <c r="I32" s="147">
        <v>0.15</v>
      </c>
      <c r="J32" s="146">
        <f>ROUND(((SUM(BF88:BF183))*I32),2)</f>
        <v>0</v>
      </c>
      <c r="K32" s="36"/>
      <c r="L32" s="12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27" t="s">
        <v>43</v>
      </c>
      <c r="F33" s="146">
        <f>ROUND((SUM(BG88:BG183)),2)</f>
        <v>0</v>
      </c>
      <c r="G33" s="36"/>
      <c r="H33" s="36"/>
      <c r="I33" s="147">
        <v>0.21</v>
      </c>
      <c r="J33" s="146">
        <f>0</f>
        <v>0</v>
      </c>
      <c r="K33" s="36"/>
      <c r="L33" s="12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27" t="s">
        <v>44</v>
      </c>
      <c r="F34" s="146">
        <f>ROUND((SUM(BH88:BH183)),2)</f>
        <v>0</v>
      </c>
      <c r="G34" s="36"/>
      <c r="H34" s="36"/>
      <c r="I34" s="147">
        <v>0.15</v>
      </c>
      <c r="J34" s="146">
        <f>0</f>
        <v>0</v>
      </c>
      <c r="K34" s="36"/>
      <c r="L34" s="12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7" t="s">
        <v>45</v>
      </c>
      <c r="F35" s="146">
        <f>ROUND((SUM(BI88:BI183)),2)</f>
        <v>0</v>
      </c>
      <c r="G35" s="36"/>
      <c r="H35" s="36"/>
      <c r="I35" s="147">
        <v>0</v>
      </c>
      <c r="J35" s="146">
        <f>0</f>
        <v>0</v>
      </c>
      <c r="K35" s="36"/>
      <c r="L35" s="12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128"/>
      <c r="J36" s="36"/>
      <c r="K36" s="36"/>
      <c r="L36" s="12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8"/>
      <c r="D37" s="149" t="s">
        <v>46</v>
      </c>
      <c r="E37" s="150"/>
      <c r="F37" s="150"/>
      <c r="G37" s="151" t="s">
        <v>47</v>
      </c>
      <c r="H37" s="152" t="s">
        <v>48</v>
      </c>
      <c r="I37" s="153"/>
      <c r="J37" s="154">
        <f>SUM(J28:J35)</f>
        <v>0</v>
      </c>
      <c r="K37" s="155"/>
      <c r="L37" s="12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156"/>
      <c r="C38" s="157"/>
      <c r="D38" s="157"/>
      <c r="E38" s="157"/>
      <c r="F38" s="157"/>
      <c r="G38" s="157"/>
      <c r="H38" s="157"/>
      <c r="I38" s="158"/>
      <c r="J38" s="157"/>
      <c r="K38" s="157"/>
      <c r="L38" s="12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59"/>
      <c r="C42" s="160"/>
      <c r="D42" s="160"/>
      <c r="E42" s="160"/>
      <c r="F42" s="160"/>
      <c r="G42" s="160"/>
      <c r="H42" s="160"/>
      <c r="I42" s="161"/>
      <c r="J42" s="160"/>
      <c r="K42" s="160"/>
      <c r="L42" s="129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1" t="s">
        <v>78</v>
      </c>
      <c r="D43" s="38"/>
      <c r="E43" s="38"/>
      <c r="F43" s="38"/>
      <c r="G43" s="38"/>
      <c r="H43" s="38"/>
      <c r="I43" s="128"/>
      <c r="J43" s="38"/>
      <c r="K43" s="38"/>
      <c r="L43" s="129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128"/>
      <c r="J44" s="38"/>
      <c r="K44" s="38"/>
      <c r="L44" s="12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16</v>
      </c>
      <c r="D45" s="38"/>
      <c r="E45" s="38"/>
      <c r="F45" s="38"/>
      <c r="G45" s="38"/>
      <c r="H45" s="38"/>
      <c r="I45" s="128"/>
      <c r="J45" s="38"/>
      <c r="K45" s="38"/>
      <c r="L45" s="12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24.75" customHeight="1">
      <c r="A46" s="36"/>
      <c r="B46" s="37"/>
      <c r="C46" s="38"/>
      <c r="D46" s="38"/>
      <c r="E46" s="67" t="str">
        <f>E7</f>
        <v>náměstí Krále Jiřího z Poděbrad 29 - obnova střešního pláště a oprava vnějších omítek</v>
      </c>
      <c r="F46" s="38"/>
      <c r="G46" s="38"/>
      <c r="H46" s="38"/>
      <c r="I46" s="128"/>
      <c r="J46" s="38"/>
      <c r="K46" s="38"/>
      <c r="L46" s="12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128"/>
      <c r="J47" s="38"/>
      <c r="K47" s="38"/>
      <c r="L47" s="12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21</v>
      </c>
      <c r="D48" s="38"/>
      <c r="E48" s="38"/>
      <c r="F48" s="25" t="str">
        <f>F10</f>
        <v>ul. NKJ 29,Cheb</v>
      </c>
      <c r="G48" s="38"/>
      <c r="H48" s="38"/>
      <c r="I48" s="132" t="s">
        <v>23</v>
      </c>
      <c r="J48" s="70" t="str">
        <f>IF(J10="","",J10)</f>
        <v>3. 2. 2020</v>
      </c>
      <c r="K48" s="38"/>
      <c r="L48" s="12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128"/>
      <c r="J49" s="38"/>
      <c r="K49" s="38"/>
      <c r="L49" s="12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15" customHeight="1">
      <c r="A50" s="36"/>
      <c r="B50" s="37"/>
      <c r="C50" s="30" t="s">
        <v>25</v>
      </c>
      <c r="D50" s="38"/>
      <c r="E50" s="38"/>
      <c r="F50" s="25" t="str">
        <f>E13</f>
        <v xml:space="preserve"> </v>
      </c>
      <c r="G50" s="38"/>
      <c r="H50" s="38"/>
      <c r="I50" s="132" t="s">
        <v>31</v>
      </c>
      <c r="J50" s="34" t="str">
        <f>E19</f>
        <v xml:space="preserve"> </v>
      </c>
      <c r="K50" s="38"/>
      <c r="L50" s="12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5.15" customHeight="1">
      <c r="A51" s="36"/>
      <c r="B51" s="37"/>
      <c r="C51" s="30" t="s">
        <v>29</v>
      </c>
      <c r="D51" s="38"/>
      <c r="E51" s="38"/>
      <c r="F51" s="25" t="str">
        <f>IF(E16="","",E16)</f>
        <v>Vyplň údaj</v>
      </c>
      <c r="G51" s="38"/>
      <c r="H51" s="38"/>
      <c r="I51" s="132" t="s">
        <v>33</v>
      </c>
      <c r="J51" s="34" t="str">
        <f>E22</f>
        <v xml:space="preserve"> </v>
      </c>
      <c r="K51" s="38"/>
      <c r="L51" s="12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" customHeight="1">
      <c r="A52" s="36"/>
      <c r="B52" s="37"/>
      <c r="C52" s="38"/>
      <c r="D52" s="38"/>
      <c r="E52" s="38"/>
      <c r="F52" s="38"/>
      <c r="G52" s="38"/>
      <c r="H52" s="38"/>
      <c r="I52" s="128"/>
      <c r="J52" s="38"/>
      <c r="K52" s="38"/>
      <c r="L52" s="12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62" t="s">
        <v>79</v>
      </c>
      <c r="D53" s="163"/>
      <c r="E53" s="163"/>
      <c r="F53" s="163"/>
      <c r="G53" s="163"/>
      <c r="H53" s="163"/>
      <c r="I53" s="164"/>
      <c r="J53" s="165" t="s">
        <v>80</v>
      </c>
      <c r="K53" s="163"/>
      <c r="L53" s="12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" customHeight="1">
      <c r="A54" s="36"/>
      <c r="B54" s="37"/>
      <c r="C54" s="38"/>
      <c r="D54" s="38"/>
      <c r="E54" s="38"/>
      <c r="F54" s="38"/>
      <c r="G54" s="38"/>
      <c r="H54" s="38"/>
      <c r="I54" s="128"/>
      <c r="J54" s="38"/>
      <c r="K54" s="38"/>
      <c r="L54" s="12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66" t="s">
        <v>68</v>
      </c>
      <c r="D55" s="38"/>
      <c r="E55" s="38"/>
      <c r="F55" s="38"/>
      <c r="G55" s="38"/>
      <c r="H55" s="38"/>
      <c r="I55" s="128"/>
      <c r="J55" s="100">
        <f>J88</f>
        <v>0</v>
      </c>
      <c r="K55" s="38"/>
      <c r="L55" s="12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5" t="s">
        <v>81</v>
      </c>
    </row>
    <row r="56" spans="1:31" s="9" customFormat="1" ht="24.95" customHeight="1">
      <c r="A56" s="9"/>
      <c r="B56" s="167"/>
      <c r="C56" s="168"/>
      <c r="D56" s="169" t="s">
        <v>82</v>
      </c>
      <c r="E56" s="170"/>
      <c r="F56" s="170"/>
      <c r="G56" s="170"/>
      <c r="H56" s="170"/>
      <c r="I56" s="171"/>
      <c r="J56" s="172">
        <f>J89</f>
        <v>0</v>
      </c>
      <c r="K56" s="168"/>
      <c r="L56" s="17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4"/>
      <c r="C57" s="175"/>
      <c r="D57" s="176" t="s">
        <v>83</v>
      </c>
      <c r="E57" s="177"/>
      <c r="F57" s="177"/>
      <c r="G57" s="177"/>
      <c r="H57" s="177"/>
      <c r="I57" s="178"/>
      <c r="J57" s="179">
        <f>J90</f>
        <v>0</v>
      </c>
      <c r="K57" s="175"/>
      <c r="L57" s="18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4"/>
      <c r="C58" s="175"/>
      <c r="D58" s="176" t="s">
        <v>84</v>
      </c>
      <c r="E58" s="177"/>
      <c r="F58" s="177"/>
      <c r="G58" s="177"/>
      <c r="H58" s="177"/>
      <c r="I58" s="178"/>
      <c r="J58" s="179">
        <f>J99</f>
        <v>0</v>
      </c>
      <c r="K58" s="175"/>
      <c r="L58" s="18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74"/>
      <c r="C59" s="175"/>
      <c r="D59" s="176" t="s">
        <v>85</v>
      </c>
      <c r="E59" s="177"/>
      <c r="F59" s="177"/>
      <c r="G59" s="177"/>
      <c r="H59" s="177"/>
      <c r="I59" s="178"/>
      <c r="J59" s="179">
        <f>J108</f>
        <v>0</v>
      </c>
      <c r="K59" s="175"/>
      <c r="L59" s="18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74"/>
      <c r="C60" s="175"/>
      <c r="D60" s="176" t="s">
        <v>86</v>
      </c>
      <c r="E60" s="177"/>
      <c r="F60" s="177"/>
      <c r="G60" s="177"/>
      <c r="H60" s="177"/>
      <c r="I60" s="178"/>
      <c r="J60" s="179">
        <f>J115</f>
        <v>0</v>
      </c>
      <c r="K60" s="175"/>
      <c r="L60" s="18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>
      <c r="A61" s="9"/>
      <c r="B61" s="167"/>
      <c r="C61" s="168"/>
      <c r="D61" s="169" t="s">
        <v>87</v>
      </c>
      <c r="E61" s="170"/>
      <c r="F61" s="170"/>
      <c r="G61" s="170"/>
      <c r="H61" s="170"/>
      <c r="I61" s="171"/>
      <c r="J61" s="172">
        <f>J118</f>
        <v>0</v>
      </c>
      <c r="K61" s="168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74"/>
      <c r="C62" s="175"/>
      <c r="D62" s="176" t="s">
        <v>88</v>
      </c>
      <c r="E62" s="177"/>
      <c r="F62" s="177"/>
      <c r="G62" s="177"/>
      <c r="H62" s="177"/>
      <c r="I62" s="178"/>
      <c r="J62" s="179">
        <f>J119</f>
        <v>0</v>
      </c>
      <c r="K62" s="175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89</v>
      </c>
      <c r="E63" s="177"/>
      <c r="F63" s="177"/>
      <c r="G63" s="177"/>
      <c r="H63" s="177"/>
      <c r="I63" s="178"/>
      <c r="J63" s="179">
        <f>J121</f>
        <v>0</v>
      </c>
      <c r="K63" s="175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90</v>
      </c>
      <c r="E64" s="177"/>
      <c r="F64" s="177"/>
      <c r="G64" s="177"/>
      <c r="H64" s="177"/>
      <c r="I64" s="178"/>
      <c r="J64" s="179">
        <f>J128</f>
        <v>0</v>
      </c>
      <c r="K64" s="175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91</v>
      </c>
      <c r="E65" s="177"/>
      <c r="F65" s="177"/>
      <c r="G65" s="177"/>
      <c r="H65" s="177"/>
      <c r="I65" s="178"/>
      <c r="J65" s="179">
        <f>J148</f>
        <v>0</v>
      </c>
      <c r="K65" s="175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92</v>
      </c>
      <c r="E66" s="177"/>
      <c r="F66" s="177"/>
      <c r="G66" s="177"/>
      <c r="H66" s="177"/>
      <c r="I66" s="178"/>
      <c r="J66" s="179">
        <f>J170</f>
        <v>0</v>
      </c>
      <c r="K66" s="175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93</v>
      </c>
      <c r="E67" s="170"/>
      <c r="F67" s="170"/>
      <c r="G67" s="170"/>
      <c r="H67" s="170"/>
      <c r="I67" s="171"/>
      <c r="J67" s="172">
        <f>J177</f>
        <v>0</v>
      </c>
      <c r="K67" s="168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4"/>
      <c r="C68" s="175"/>
      <c r="D68" s="176" t="s">
        <v>94</v>
      </c>
      <c r="E68" s="177"/>
      <c r="F68" s="177"/>
      <c r="G68" s="177"/>
      <c r="H68" s="177"/>
      <c r="I68" s="178"/>
      <c r="J68" s="179">
        <f>J178</f>
        <v>0</v>
      </c>
      <c r="K68" s="175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95</v>
      </c>
      <c r="E69" s="177"/>
      <c r="F69" s="177"/>
      <c r="G69" s="177"/>
      <c r="H69" s="177"/>
      <c r="I69" s="178"/>
      <c r="J69" s="179">
        <f>J180</f>
        <v>0</v>
      </c>
      <c r="K69" s="175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96</v>
      </c>
      <c r="E70" s="177"/>
      <c r="F70" s="177"/>
      <c r="G70" s="177"/>
      <c r="H70" s="177"/>
      <c r="I70" s="178"/>
      <c r="J70" s="179">
        <f>J182</f>
        <v>0</v>
      </c>
      <c r="K70" s="175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6"/>
      <c r="B71" s="37"/>
      <c r="C71" s="38"/>
      <c r="D71" s="38"/>
      <c r="E71" s="38"/>
      <c r="F71" s="38"/>
      <c r="G71" s="38"/>
      <c r="H71" s="38"/>
      <c r="I71" s="128"/>
      <c r="J71" s="38"/>
      <c r="K71" s="38"/>
      <c r="L71" s="12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57"/>
      <c r="C72" s="58"/>
      <c r="D72" s="58"/>
      <c r="E72" s="58"/>
      <c r="F72" s="58"/>
      <c r="G72" s="58"/>
      <c r="H72" s="58"/>
      <c r="I72" s="158"/>
      <c r="J72" s="58"/>
      <c r="K72" s="58"/>
      <c r="L72" s="12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9"/>
      <c r="C76" s="60"/>
      <c r="D76" s="60"/>
      <c r="E76" s="60"/>
      <c r="F76" s="60"/>
      <c r="G76" s="60"/>
      <c r="H76" s="60"/>
      <c r="I76" s="161"/>
      <c r="J76" s="60"/>
      <c r="K76" s="60"/>
      <c r="L76" s="12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1" t="s">
        <v>97</v>
      </c>
      <c r="D77" s="38"/>
      <c r="E77" s="38"/>
      <c r="F77" s="38"/>
      <c r="G77" s="38"/>
      <c r="H77" s="38"/>
      <c r="I77" s="128"/>
      <c r="J77" s="38"/>
      <c r="K77" s="38"/>
      <c r="L77" s="12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28"/>
      <c r="J78" s="38"/>
      <c r="K78" s="38"/>
      <c r="L78" s="12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16</v>
      </c>
      <c r="D79" s="38"/>
      <c r="E79" s="38"/>
      <c r="F79" s="38"/>
      <c r="G79" s="38"/>
      <c r="H79" s="38"/>
      <c r="I79" s="128"/>
      <c r="J79" s="38"/>
      <c r="K79" s="38"/>
      <c r="L79" s="12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75" customHeight="1">
      <c r="A80" s="36"/>
      <c r="B80" s="37"/>
      <c r="C80" s="38"/>
      <c r="D80" s="38"/>
      <c r="E80" s="67" t="str">
        <f>E7</f>
        <v>náměstí Krále Jiřího z Poděbrad 29 - obnova střešního pláště a oprava vnějších omítek</v>
      </c>
      <c r="F80" s="38"/>
      <c r="G80" s="38"/>
      <c r="H80" s="38"/>
      <c r="I80" s="128"/>
      <c r="J80" s="38"/>
      <c r="K80" s="38"/>
      <c r="L80" s="12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28"/>
      <c r="J81" s="38"/>
      <c r="K81" s="38"/>
      <c r="L81" s="12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21</v>
      </c>
      <c r="D82" s="38"/>
      <c r="E82" s="38"/>
      <c r="F82" s="25" t="str">
        <f>F10</f>
        <v>ul. NKJ 29,Cheb</v>
      </c>
      <c r="G82" s="38"/>
      <c r="H82" s="38"/>
      <c r="I82" s="132" t="s">
        <v>23</v>
      </c>
      <c r="J82" s="70" t="str">
        <f>IF(J10="","",J10)</f>
        <v>3. 2. 2020</v>
      </c>
      <c r="K82" s="38"/>
      <c r="L82" s="12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8"/>
      <c r="J83" s="38"/>
      <c r="K83" s="38"/>
      <c r="L83" s="12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0" t="s">
        <v>25</v>
      </c>
      <c r="D84" s="38"/>
      <c r="E84" s="38"/>
      <c r="F84" s="25" t="str">
        <f>E13</f>
        <v xml:space="preserve"> </v>
      </c>
      <c r="G84" s="38"/>
      <c r="H84" s="38"/>
      <c r="I84" s="132" t="s">
        <v>31</v>
      </c>
      <c r="J84" s="34" t="str">
        <f>E19</f>
        <v xml:space="preserve"> </v>
      </c>
      <c r="K84" s="38"/>
      <c r="L84" s="12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15" customHeight="1">
      <c r="A85" s="36"/>
      <c r="B85" s="37"/>
      <c r="C85" s="30" t="s">
        <v>29</v>
      </c>
      <c r="D85" s="38"/>
      <c r="E85" s="38"/>
      <c r="F85" s="25" t="str">
        <f>IF(E16="","",E16)</f>
        <v>Vyplň údaj</v>
      </c>
      <c r="G85" s="38"/>
      <c r="H85" s="38"/>
      <c r="I85" s="132" t="s">
        <v>33</v>
      </c>
      <c r="J85" s="34" t="str">
        <f>E22</f>
        <v xml:space="preserve"> </v>
      </c>
      <c r="K85" s="38"/>
      <c r="L85" s="12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" customHeight="1">
      <c r="A86" s="36"/>
      <c r="B86" s="37"/>
      <c r="C86" s="38"/>
      <c r="D86" s="38"/>
      <c r="E86" s="38"/>
      <c r="F86" s="38"/>
      <c r="G86" s="38"/>
      <c r="H86" s="38"/>
      <c r="I86" s="128"/>
      <c r="J86" s="38"/>
      <c r="K86" s="38"/>
      <c r="L86" s="12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81"/>
      <c r="B87" s="182"/>
      <c r="C87" s="183" t="s">
        <v>98</v>
      </c>
      <c r="D87" s="184" t="s">
        <v>55</v>
      </c>
      <c r="E87" s="184" t="s">
        <v>51</v>
      </c>
      <c r="F87" s="184" t="s">
        <v>52</v>
      </c>
      <c r="G87" s="184" t="s">
        <v>99</v>
      </c>
      <c r="H87" s="184" t="s">
        <v>100</v>
      </c>
      <c r="I87" s="185" t="s">
        <v>101</v>
      </c>
      <c r="J87" s="184" t="s">
        <v>80</v>
      </c>
      <c r="K87" s="186" t="s">
        <v>102</v>
      </c>
      <c r="L87" s="187"/>
      <c r="M87" s="90" t="s">
        <v>19</v>
      </c>
      <c r="N87" s="91" t="s">
        <v>40</v>
      </c>
      <c r="O87" s="91" t="s">
        <v>103</v>
      </c>
      <c r="P87" s="91" t="s">
        <v>104</v>
      </c>
      <c r="Q87" s="91" t="s">
        <v>105</v>
      </c>
      <c r="R87" s="91" t="s">
        <v>106</v>
      </c>
      <c r="S87" s="91" t="s">
        <v>107</v>
      </c>
      <c r="T87" s="92" t="s">
        <v>108</v>
      </c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</row>
    <row r="88" spans="1:63" s="2" customFormat="1" ht="22.8" customHeight="1">
      <c r="A88" s="36"/>
      <c r="B88" s="37"/>
      <c r="C88" s="97" t="s">
        <v>109</v>
      </c>
      <c r="D88" s="38"/>
      <c r="E88" s="38"/>
      <c r="F88" s="38"/>
      <c r="G88" s="38"/>
      <c r="H88" s="38"/>
      <c r="I88" s="128"/>
      <c r="J88" s="188">
        <f>BK88</f>
        <v>0</v>
      </c>
      <c r="K88" s="38"/>
      <c r="L88" s="42"/>
      <c r="M88" s="93"/>
      <c r="N88" s="189"/>
      <c r="O88" s="94"/>
      <c r="P88" s="190">
        <f>P89+P118+P177</f>
        <v>0</v>
      </c>
      <c r="Q88" s="94"/>
      <c r="R88" s="190">
        <f>R89+R118+R177</f>
        <v>34.8426806</v>
      </c>
      <c r="S88" s="94"/>
      <c r="T88" s="191">
        <f>T89+T118+T177</f>
        <v>43.07220600000001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69</v>
      </c>
      <c r="AU88" s="15" t="s">
        <v>81</v>
      </c>
      <c r="BK88" s="192">
        <f>BK89+BK118+BK177</f>
        <v>0</v>
      </c>
    </row>
    <row r="89" spans="1:63" s="12" customFormat="1" ht="25.9" customHeight="1">
      <c r="A89" s="12"/>
      <c r="B89" s="193"/>
      <c r="C89" s="194"/>
      <c r="D89" s="195" t="s">
        <v>69</v>
      </c>
      <c r="E89" s="196" t="s">
        <v>110</v>
      </c>
      <c r="F89" s="196" t="s">
        <v>111</v>
      </c>
      <c r="G89" s="194"/>
      <c r="H89" s="194"/>
      <c r="I89" s="197"/>
      <c r="J89" s="198">
        <f>BK89</f>
        <v>0</v>
      </c>
      <c r="K89" s="194"/>
      <c r="L89" s="199"/>
      <c r="M89" s="200"/>
      <c r="N89" s="201"/>
      <c r="O89" s="201"/>
      <c r="P89" s="202">
        <f>P90+P99+P108+P115</f>
        <v>0</v>
      </c>
      <c r="Q89" s="201"/>
      <c r="R89" s="202">
        <f>R90+R99+R108+R115</f>
        <v>4.82598</v>
      </c>
      <c r="S89" s="201"/>
      <c r="T89" s="203">
        <f>T90+T99+T108+T115</f>
        <v>9.447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4" t="s">
        <v>75</v>
      </c>
      <c r="AT89" s="205" t="s">
        <v>69</v>
      </c>
      <c r="AU89" s="205" t="s">
        <v>70</v>
      </c>
      <c r="AY89" s="204" t="s">
        <v>112</v>
      </c>
      <c r="BK89" s="206">
        <f>BK90+BK99+BK108+BK115</f>
        <v>0</v>
      </c>
    </row>
    <row r="90" spans="1:63" s="12" customFormat="1" ht="22.8" customHeight="1">
      <c r="A90" s="12"/>
      <c r="B90" s="193"/>
      <c r="C90" s="194"/>
      <c r="D90" s="195" t="s">
        <v>69</v>
      </c>
      <c r="E90" s="207" t="s">
        <v>113</v>
      </c>
      <c r="F90" s="207" t="s">
        <v>114</v>
      </c>
      <c r="G90" s="194"/>
      <c r="H90" s="194"/>
      <c r="I90" s="197"/>
      <c r="J90" s="208">
        <f>BK90</f>
        <v>0</v>
      </c>
      <c r="K90" s="194"/>
      <c r="L90" s="199"/>
      <c r="M90" s="200"/>
      <c r="N90" s="201"/>
      <c r="O90" s="201"/>
      <c r="P90" s="202">
        <f>SUM(P91:P98)</f>
        <v>0</v>
      </c>
      <c r="Q90" s="201"/>
      <c r="R90" s="202">
        <f>SUM(R91:R98)</f>
        <v>4.82598</v>
      </c>
      <c r="S90" s="201"/>
      <c r="T90" s="203">
        <f>SUM(T91:T98)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4" t="s">
        <v>75</v>
      </c>
      <c r="AT90" s="205" t="s">
        <v>69</v>
      </c>
      <c r="AU90" s="205" t="s">
        <v>75</v>
      </c>
      <c r="AY90" s="204" t="s">
        <v>112</v>
      </c>
      <c r="BK90" s="206">
        <f>SUM(BK91:BK98)</f>
        <v>0</v>
      </c>
    </row>
    <row r="91" spans="1:65" s="2" customFormat="1" ht="21.75" customHeight="1">
      <c r="A91" s="36"/>
      <c r="B91" s="37"/>
      <c r="C91" s="209" t="s">
        <v>75</v>
      </c>
      <c r="D91" s="209" t="s">
        <v>115</v>
      </c>
      <c r="E91" s="210" t="s">
        <v>116</v>
      </c>
      <c r="F91" s="211" t="s">
        <v>117</v>
      </c>
      <c r="G91" s="212" t="s">
        <v>118</v>
      </c>
      <c r="H91" s="213">
        <v>24</v>
      </c>
      <c r="I91" s="214"/>
      <c r="J91" s="215">
        <f>ROUND(I91*H91,2)</f>
        <v>0</v>
      </c>
      <c r="K91" s="211" t="s">
        <v>19</v>
      </c>
      <c r="L91" s="42"/>
      <c r="M91" s="216" t="s">
        <v>19</v>
      </c>
      <c r="N91" s="217" t="s">
        <v>42</v>
      </c>
      <c r="O91" s="82"/>
      <c r="P91" s="218">
        <f>O91*H91</f>
        <v>0</v>
      </c>
      <c r="Q91" s="218">
        <v>0.0063</v>
      </c>
      <c r="R91" s="218">
        <f>Q91*H91</f>
        <v>0.1512</v>
      </c>
      <c r="S91" s="218">
        <v>0</v>
      </c>
      <c r="T91" s="219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20" t="s">
        <v>119</v>
      </c>
      <c r="AT91" s="220" t="s">
        <v>115</v>
      </c>
      <c r="AU91" s="220" t="s">
        <v>120</v>
      </c>
      <c r="AY91" s="15" t="s">
        <v>112</v>
      </c>
      <c r="BE91" s="221">
        <f>IF(N91="základní",J91,0)</f>
        <v>0</v>
      </c>
      <c r="BF91" s="221">
        <f>IF(N91="snížená",J91,0)</f>
        <v>0</v>
      </c>
      <c r="BG91" s="221">
        <f>IF(N91="zákl. přenesená",J91,0)</f>
        <v>0</v>
      </c>
      <c r="BH91" s="221">
        <f>IF(N91="sníž. přenesená",J91,0)</f>
        <v>0</v>
      </c>
      <c r="BI91" s="221">
        <f>IF(N91="nulová",J91,0)</f>
        <v>0</v>
      </c>
      <c r="BJ91" s="15" t="s">
        <v>120</v>
      </c>
      <c r="BK91" s="221">
        <f>ROUND(I91*H91,2)</f>
        <v>0</v>
      </c>
      <c r="BL91" s="15" t="s">
        <v>119</v>
      </c>
      <c r="BM91" s="220" t="s">
        <v>121</v>
      </c>
    </row>
    <row r="92" spans="1:65" s="2" customFormat="1" ht="21.75" customHeight="1">
      <c r="A92" s="36"/>
      <c r="B92" s="37"/>
      <c r="C92" s="209" t="s">
        <v>120</v>
      </c>
      <c r="D92" s="209" t="s">
        <v>115</v>
      </c>
      <c r="E92" s="210" t="s">
        <v>122</v>
      </c>
      <c r="F92" s="211" t="s">
        <v>123</v>
      </c>
      <c r="G92" s="212" t="s">
        <v>118</v>
      </c>
      <c r="H92" s="213">
        <v>125</v>
      </c>
      <c r="I92" s="214"/>
      <c r="J92" s="215">
        <f>ROUND(I92*H92,2)</f>
        <v>0</v>
      </c>
      <c r="K92" s="211" t="s">
        <v>19</v>
      </c>
      <c r="L92" s="42"/>
      <c r="M92" s="216" t="s">
        <v>19</v>
      </c>
      <c r="N92" s="217" t="s">
        <v>42</v>
      </c>
      <c r="O92" s="82"/>
      <c r="P92" s="218">
        <f>O92*H92</f>
        <v>0</v>
      </c>
      <c r="Q92" s="218">
        <v>0.0065</v>
      </c>
      <c r="R92" s="218">
        <f>Q92*H92</f>
        <v>0.8125</v>
      </c>
      <c r="S92" s="218">
        <v>0</v>
      </c>
      <c r="T92" s="219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20" t="s">
        <v>119</v>
      </c>
      <c r="AT92" s="220" t="s">
        <v>115</v>
      </c>
      <c r="AU92" s="220" t="s">
        <v>120</v>
      </c>
      <c r="AY92" s="15" t="s">
        <v>112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15" t="s">
        <v>120</v>
      </c>
      <c r="BK92" s="221">
        <f>ROUND(I92*H92,2)</f>
        <v>0</v>
      </c>
      <c r="BL92" s="15" t="s">
        <v>119</v>
      </c>
      <c r="BM92" s="220" t="s">
        <v>124</v>
      </c>
    </row>
    <row r="93" spans="1:65" s="2" customFormat="1" ht="21.75" customHeight="1">
      <c r="A93" s="36"/>
      <c r="B93" s="37"/>
      <c r="C93" s="209" t="s">
        <v>125</v>
      </c>
      <c r="D93" s="209" t="s">
        <v>115</v>
      </c>
      <c r="E93" s="210" t="s">
        <v>126</v>
      </c>
      <c r="F93" s="211" t="s">
        <v>127</v>
      </c>
      <c r="G93" s="212" t="s">
        <v>118</v>
      </c>
      <c r="H93" s="213">
        <v>125</v>
      </c>
      <c r="I93" s="214"/>
      <c r="J93" s="215">
        <f>ROUND(I93*H93,2)</f>
        <v>0</v>
      </c>
      <c r="K93" s="211" t="s">
        <v>19</v>
      </c>
      <c r="L93" s="42"/>
      <c r="M93" s="216" t="s">
        <v>19</v>
      </c>
      <c r="N93" s="217" t="s">
        <v>42</v>
      </c>
      <c r="O93" s="82"/>
      <c r="P93" s="218">
        <f>O93*H93</f>
        <v>0</v>
      </c>
      <c r="Q93" s="218">
        <v>0.025</v>
      </c>
      <c r="R93" s="218">
        <f>Q93*H93</f>
        <v>3.125</v>
      </c>
      <c r="S93" s="218">
        <v>0</v>
      </c>
      <c r="T93" s="219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20" t="s">
        <v>119</v>
      </c>
      <c r="AT93" s="220" t="s">
        <v>115</v>
      </c>
      <c r="AU93" s="220" t="s">
        <v>120</v>
      </c>
      <c r="AY93" s="15" t="s">
        <v>112</v>
      </c>
      <c r="BE93" s="221">
        <f>IF(N93="základní",J93,0)</f>
        <v>0</v>
      </c>
      <c r="BF93" s="221">
        <f>IF(N93="snížená",J93,0)</f>
        <v>0</v>
      </c>
      <c r="BG93" s="221">
        <f>IF(N93="zákl. přenesená",J93,0)</f>
        <v>0</v>
      </c>
      <c r="BH93" s="221">
        <f>IF(N93="sníž. přenesená",J93,0)</f>
        <v>0</v>
      </c>
      <c r="BI93" s="221">
        <f>IF(N93="nulová",J93,0)</f>
        <v>0</v>
      </c>
      <c r="BJ93" s="15" t="s">
        <v>120</v>
      </c>
      <c r="BK93" s="221">
        <f>ROUND(I93*H93,2)</f>
        <v>0</v>
      </c>
      <c r="BL93" s="15" t="s">
        <v>119</v>
      </c>
      <c r="BM93" s="220" t="s">
        <v>128</v>
      </c>
    </row>
    <row r="94" spans="1:65" s="2" customFormat="1" ht="21.75" customHeight="1">
      <c r="A94" s="36"/>
      <c r="B94" s="37"/>
      <c r="C94" s="209" t="s">
        <v>119</v>
      </c>
      <c r="D94" s="209" t="s">
        <v>115</v>
      </c>
      <c r="E94" s="210" t="s">
        <v>129</v>
      </c>
      <c r="F94" s="211" t="s">
        <v>130</v>
      </c>
      <c r="G94" s="212" t="s">
        <v>118</v>
      </c>
      <c r="H94" s="213">
        <v>24</v>
      </c>
      <c r="I94" s="214"/>
      <c r="J94" s="215">
        <f>ROUND(I94*H94,2)</f>
        <v>0</v>
      </c>
      <c r="K94" s="211" t="s">
        <v>19</v>
      </c>
      <c r="L94" s="42"/>
      <c r="M94" s="216" t="s">
        <v>19</v>
      </c>
      <c r="N94" s="217" t="s">
        <v>42</v>
      </c>
      <c r="O94" s="82"/>
      <c r="P94" s="218">
        <f>O94*H94</f>
        <v>0</v>
      </c>
      <c r="Q94" s="218">
        <v>0.02363</v>
      </c>
      <c r="R94" s="218">
        <f>Q94*H94</f>
        <v>0.5671200000000001</v>
      </c>
      <c r="S94" s="218">
        <v>0</v>
      </c>
      <c r="T94" s="219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20" t="s">
        <v>119</v>
      </c>
      <c r="AT94" s="220" t="s">
        <v>115</v>
      </c>
      <c r="AU94" s="220" t="s">
        <v>120</v>
      </c>
      <c r="AY94" s="15" t="s">
        <v>112</v>
      </c>
      <c r="BE94" s="221">
        <f>IF(N94="základní",J94,0)</f>
        <v>0</v>
      </c>
      <c r="BF94" s="221">
        <f>IF(N94="snížená",J94,0)</f>
        <v>0</v>
      </c>
      <c r="BG94" s="221">
        <f>IF(N94="zákl. přenesená",J94,0)</f>
        <v>0</v>
      </c>
      <c r="BH94" s="221">
        <f>IF(N94="sníž. přenesená",J94,0)</f>
        <v>0</v>
      </c>
      <c r="BI94" s="221">
        <f>IF(N94="nulová",J94,0)</f>
        <v>0</v>
      </c>
      <c r="BJ94" s="15" t="s">
        <v>120</v>
      </c>
      <c r="BK94" s="221">
        <f>ROUND(I94*H94,2)</f>
        <v>0</v>
      </c>
      <c r="BL94" s="15" t="s">
        <v>119</v>
      </c>
      <c r="BM94" s="220" t="s">
        <v>131</v>
      </c>
    </row>
    <row r="95" spans="1:65" s="2" customFormat="1" ht="21.75" customHeight="1">
      <c r="A95" s="36"/>
      <c r="B95" s="37"/>
      <c r="C95" s="209" t="s">
        <v>132</v>
      </c>
      <c r="D95" s="209" t="s">
        <v>115</v>
      </c>
      <c r="E95" s="210" t="s">
        <v>133</v>
      </c>
      <c r="F95" s="211" t="s">
        <v>134</v>
      </c>
      <c r="G95" s="212" t="s">
        <v>118</v>
      </c>
      <c r="H95" s="213">
        <v>24</v>
      </c>
      <c r="I95" s="214"/>
      <c r="J95" s="215">
        <f>ROUND(I95*H95,2)</f>
        <v>0</v>
      </c>
      <c r="K95" s="211" t="s">
        <v>19</v>
      </c>
      <c r="L95" s="42"/>
      <c r="M95" s="216" t="s">
        <v>19</v>
      </c>
      <c r="N95" s="217" t="s">
        <v>42</v>
      </c>
      <c r="O95" s="82"/>
      <c r="P95" s="218">
        <f>O95*H95</f>
        <v>0</v>
      </c>
      <c r="Q95" s="218">
        <v>0.00441</v>
      </c>
      <c r="R95" s="218">
        <f>Q95*H95</f>
        <v>0.10583999999999999</v>
      </c>
      <c r="S95" s="218">
        <v>0</v>
      </c>
      <c r="T95" s="219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20" t="s">
        <v>119</v>
      </c>
      <c r="AT95" s="220" t="s">
        <v>115</v>
      </c>
      <c r="AU95" s="220" t="s">
        <v>120</v>
      </c>
      <c r="AY95" s="15" t="s">
        <v>112</v>
      </c>
      <c r="BE95" s="221">
        <f>IF(N95="základní",J95,0)</f>
        <v>0</v>
      </c>
      <c r="BF95" s="221">
        <f>IF(N95="snížená",J95,0)</f>
        <v>0</v>
      </c>
      <c r="BG95" s="221">
        <f>IF(N95="zákl. přenesená",J95,0)</f>
        <v>0</v>
      </c>
      <c r="BH95" s="221">
        <f>IF(N95="sníž. přenesená",J95,0)</f>
        <v>0</v>
      </c>
      <c r="BI95" s="221">
        <f>IF(N95="nulová",J95,0)</f>
        <v>0</v>
      </c>
      <c r="BJ95" s="15" t="s">
        <v>120</v>
      </c>
      <c r="BK95" s="221">
        <f>ROUND(I95*H95,2)</f>
        <v>0</v>
      </c>
      <c r="BL95" s="15" t="s">
        <v>119</v>
      </c>
      <c r="BM95" s="220" t="s">
        <v>135</v>
      </c>
    </row>
    <row r="96" spans="1:65" s="2" customFormat="1" ht="21.75" customHeight="1">
      <c r="A96" s="36"/>
      <c r="B96" s="37"/>
      <c r="C96" s="209" t="s">
        <v>113</v>
      </c>
      <c r="D96" s="209" t="s">
        <v>115</v>
      </c>
      <c r="E96" s="210" t="s">
        <v>136</v>
      </c>
      <c r="F96" s="211" t="s">
        <v>137</v>
      </c>
      <c r="G96" s="212" t="s">
        <v>118</v>
      </c>
      <c r="H96" s="213">
        <v>24</v>
      </c>
      <c r="I96" s="214"/>
      <c r="J96" s="215">
        <f>ROUND(I96*H96,2)</f>
        <v>0</v>
      </c>
      <c r="K96" s="211" t="s">
        <v>19</v>
      </c>
      <c r="L96" s="42"/>
      <c r="M96" s="216" t="s">
        <v>19</v>
      </c>
      <c r="N96" s="217" t="s">
        <v>42</v>
      </c>
      <c r="O96" s="82"/>
      <c r="P96" s="218">
        <f>O96*H96</f>
        <v>0</v>
      </c>
      <c r="Q96" s="218">
        <v>0.00268</v>
      </c>
      <c r="R96" s="218">
        <f>Q96*H96</f>
        <v>0.06432</v>
      </c>
      <c r="S96" s="218">
        <v>0</v>
      </c>
      <c r="T96" s="219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20" t="s">
        <v>119</v>
      </c>
      <c r="AT96" s="220" t="s">
        <v>115</v>
      </c>
      <c r="AU96" s="220" t="s">
        <v>120</v>
      </c>
      <c r="AY96" s="15" t="s">
        <v>112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15" t="s">
        <v>120</v>
      </c>
      <c r="BK96" s="221">
        <f>ROUND(I96*H96,2)</f>
        <v>0</v>
      </c>
      <c r="BL96" s="15" t="s">
        <v>119</v>
      </c>
      <c r="BM96" s="220" t="s">
        <v>138</v>
      </c>
    </row>
    <row r="97" spans="1:65" s="2" customFormat="1" ht="16.5" customHeight="1">
      <c r="A97" s="36"/>
      <c r="B97" s="37"/>
      <c r="C97" s="209" t="s">
        <v>139</v>
      </c>
      <c r="D97" s="209" t="s">
        <v>115</v>
      </c>
      <c r="E97" s="210" t="s">
        <v>140</v>
      </c>
      <c r="F97" s="211" t="s">
        <v>141</v>
      </c>
      <c r="G97" s="212" t="s">
        <v>118</v>
      </c>
      <c r="H97" s="213">
        <v>60</v>
      </c>
      <c r="I97" s="214"/>
      <c r="J97" s="215">
        <f>ROUND(I97*H97,2)</f>
        <v>0</v>
      </c>
      <c r="K97" s="211" t="s">
        <v>19</v>
      </c>
      <c r="L97" s="42"/>
      <c r="M97" s="216" t="s">
        <v>19</v>
      </c>
      <c r="N97" s="217" t="s">
        <v>42</v>
      </c>
      <c r="O97" s="82"/>
      <c r="P97" s="218">
        <f>O97*H97</f>
        <v>0</v>
      </c>
      <c r="Q97" s="218">
        <v>0</v>
      </c>
      <c r="R97" s="218">
        <f>Q97*H97</f>
        <v>0</v>
      </c>
      <c r="S97" s="218">
        <v>0</v>
      </c>
      <c r="T97" s="219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20" t="s">
        <v>119</v>
      </c>
      <c r="AT97" s="220" t="s">
        <v>115</v>
      </c>
      <c r="AU97" s="220" t="s">
        <v>120</v>
      </c>
      <c r="AY97" s="15" t="s">
        <v>112</v>
      </c>
      <c r="BE97" s="221">
        <f>IF(N97="základní",J97,0)</f>
        <v>0</v>
      </c>
      <c r="BF97" s="221">
        <f>IF(N97="snížená",J97,0)</f>
        <v>0</v>
      </c>
      <c r="BG97" s="221">
        <f>IF(N97="zákl. přenesená",J97,0)</f>
        <v>0</v>
      </c>
      <c r="BH97" s="221">
        <f>IF(N97="sníž. přenesená",J97,0)</f>
        <v>0</v>
      </c>
      <c r="BI97" s="221">
        <f>IF(N97="nulová",J97,0)</f>
        <v>0</v>
      </c>
      <c r="BJ97" s="15" t="s">
        <v>120</v>
      </c>
      <c r="BK97" s="221">
        <f>ROUND(I97*H97,2)</f>
        <v>0</v>
      </c>
      <c r="BL97" s="15" t="s">
        <v>119</v>
      </c>
      <c r="BM97" s="220" t="s">
        <v>142</v>
      </c>
    </row>
    <row r="98" spans="1:65" s="2" customFormat="1" ht="21.75" customHeight="1">
      <c r="A98" s="36"/>
      <c r="B98" s="37"/>
      <c r="C98" s="209" t="s">
        <v>143</v>
      </c>
      <c r="D98" s="209" t="s">
        <v>115</v>
      </c>
      <c r="E98" s="210" t="s">
        <v>144</v>
      </c>
      <c r="F98" s="211" t="s">
        <v>145</v>
      </c>
      <c r="G98" s="212" t="s">
        <v>118</v>
      </c>
      <c r="H98" s="213">
        <v>149</v>
      </c>
      <c r="I98" s="214"/>
      <c r="J98" s="215">
        <f>ROUND(I98*H98,2)</f>
        <v>0</v>
      </c>
      <c r="K98" s="211" t="s">
        <v>19</v>
      </c>
      <c r="L98" s="42"/>
      <c r="M98" s="216" t="s">
        <v>19</v>
      </c>
      <c r="N98" s="217" t="s">
        <v>42</v>
      </c>
      <c r="O98" s="82"/>
      <c r="P98" s="218">
        <f>O98*H98</f>
        <v>0</v>
      </c>
      <c r="Q98" s="218">
        <v>0</v>
      </c>
      <c r="R98" s="218">
        <f>Q98*H98</f>
        <v>0</v>
      </c>
      <c r="S98" s="218">
        <v>0</v>
      </c>
      <c r="T98" s="219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20" t="s">
        <v>119</v>
      </c>
      <c r="AT98" s="220" t="s">
        <v>115</v>
      </c>
      <c r="AU98" s="220" t="s">
        <v>120</v>
      </c>
      <c r="AY98" s="15" t="s">
        <v>112</v>
      </c>
      <c r="BE98" s="221">
        <f>IF(N98="základní",J98,0)</f>
        <v>0</v>
      </c>
      <c r="BF98" s="221">
        <f>IF(N98="snížená",J98,0)</f>
        <v>0</v>
      </c>
      <c r="BG98" s="221">
        <f>IF(N98="zákl. přenesená",J98,0)</f>
        <v>0</v>
      </c>
      <c r="BH98" s="221">
        <f>IF(N98="sníž. přenesená",J98,0)</f>
        <v>0</v>
      </c>
      <c r="BI98" s="221">
        <f>IF(N98="nulová",J98,0)</f>
        <v>0</v>
      </c>
      <c r="BJ98" s="15" t="s">
        <v>120</v>
      </c>
      <c r="BK98" s="221">
        <f>ROUND(I98*H98,2)</f>
        <v>0</v>
      </c>
      <c r="BL98" s="15" t="s">
        <v>119</v>
      </c>
      <c r="BM98" s="220" t="s">
        <v>146</v>
      </c>
    </row>
    <row r="99" spans="1:63" s="12" customFormat="1" ht="22.8" customHeight="1">
      <c r="A99" s="12"/>
      <c r="B99" s="193"/>
      <c r="C99" s="194"/>
      <c r="D99" s="195" t="s">
        <v>69</v>
      </c>
      <c r="E99" s="207" t="s">
        <v>147</v>
      </c>
      <c r="F99" s="207" t="s">
        <v>148</v>
      </c>
      <c r="G99" s="194"/>
      <c r="H99" s="194"/>
      <c r="I99" s="197"/>
      <c r="J99" s="208">
        <f>BK99</f>
        <v>0</v>
      </c>
      <c r="K99" s="194"/>
      <c r="L99" s="199"/>
      <c r="M99" s="200"/>
      <c r="N99" s="201"/>
      <c r="O99" s="201"/>
      <c r="P99" s="202">
        <f>SUM(P100:P107)</f>
        <v>0</v>
      </c>
      <c r="Q99" s="201"/>
      <c r="R99" s="202">
        <f>SUM(R100:R107)</f>
        <v>0</v>
      </c>
      <c r="S99" s="201"/>
      <c r="T99" s="203">
        <f>SUM(T100:T107)</f>
        <v>9.447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4" t="s">
        <v>75</v>
      </c>
      <c r="AT99" s="205" t="s">
        <v>69</v>
      </c>
      <c r="AU99" s="205" t="s">
        <v>75</v>
      </c>
      <c r="AY99" s="204" t="s">
        <v>112</v>
      </c>
      <c r="BK99" s="206">
        <f>SUM(BK100:BK107)</f>
        <v>0</v>
      </c>
    </row>
    <row r="100" spans="1:65" s="2" customFormat="1" ht="21.75" customHeight="1">
      <c r="A100" s="36"/>
      <c r="B100" s="37"/>
      <c r="C100" s="209" t="s">
        <v>147</v>
      </c>
      <c r="D100" s="209" t="s">
        <v>115</v>
      </c>
      <c r="E100" s="210" t="s">
        <v>149</v>
      </c>
      <c r="F100" s="211" t="s">
        <v>150</v>
      </c>
      <c r="G100" s="212" t="s">
        <v>118</v>
      </c>
      <c r="H100" s="213">
        <v>535</v>
      </c>
      <c r="I100" s="214"/>
      <c r="J100" s="215">
        <f>ROUND(I100*H100,2)</f>
        <v>0</v>
      </c>
      <c r="K100" s="211" t="s">
        <v>19</v>
      </c>
      <c r="L100" s="42"/>
      <c r="M100" s="216" t="s">
        <v>19</v>
      </c>
      <c r="N100" s="217" t="s">
        <v>42</v>
      </c>
      <c r="O100" s="82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20" t="s">
        <v>119</v>
      </c>
      <c r="AT100" s="220" t="s">
        <v>115</v>
      </c>
      <c r="AU100" s="220" t="s">
        <v>120</v>
      </c>
      <c r="AY100" s="15" t="s">
        <v>112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15" t="s">
        <v>120</v>
      </c>
      <c r="BK100" s="221">
        <f>ROUND(I100*H100,2)</f>
        <v>0</v>
      </c>
      <c r="BL100" s="15" t="s">
        <v>119</v>
      </c>
      <c r="BM100" s="220" t="s">
        <v>151</v>
      </c>
    </row>
    <row r="101" spans="1:65" s="2" customFormat="1" ht="21.75" customHeight="1">
      <c r="A101" s="36"/>
      <c r="B101" s="37"/>
      <c r="C101" s="209" t="s">
        <v>152</v>
      </c>
      <c r="D101" s="209" t="s">
        <v>115</v>
      </c>
      <c r="E101" s="210" t="s">
        <v>153</v>
      </c>
      <c r="F101" s="211" t="s">
        <v>154</v>
      </c>
      <c r="G101" s="212" t="s">
        <v>118</v>
      </c>
      <c r="H101" s="213">
        <v>14384</v>
      </c>
      <c r="I101" s="214"/>
      <c r="J101" s="215">
        <f>ROUND(I101*H101,2)</f>
        <v>0</v>
      </c>
      <c r="K101" s="211" t="s">
        <v>19</v>
      </c>
      <c r="L101" s="42"/>
      <c r="M101" s="216" t="s">
        <v>19</v>
      </c>
      <c r="N101" s="217" t="s">
        <v>42</v>
      </c>
      <c r="O101" s="82"/>
      <c r="P101" s="218">
        <f>O101*H101</f>
        <v>0</v>
      </c>
      <c r="Q101" s="218">
        <v>0</v>
      </c>
      <c r="R101" s="218">
        <f>Q101*H101</f>
        <v>0</v>
      </c>
      <c r="S101" s="218">
        <v>0</v>
      </c>
      <c r="T101" s="219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20" t="s">
        <v>119</v>
      </c>
      <c r="AT101" s="220" t="s">
        <v>115</v>
      </c>
      <c r="AU101" s="220" t="s">
        <v>120</v>
      </c>
      <c r="AY101" s="15" t="s">
        <v>112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15" t="s">
        <v>120</v>
      </c>
      <c r="BK101" s="221">
        <f>ROUND(I101*H101,2)</f>
        <v>0</v>
      </c>
      <c r="BL101" s="15" t="s">
        <v>119</v>
      </c>
      <c r="BM101" s="220" t="s">
        <v>155</v>
      </c>
    </row>
    <row r="102" spans="1:65" s="2" customFormat="1" ht="21.75" customHeight="1">
      <c r="A102" s="36"/>
      <c r="B102" s="37"/>
      <c r="C102" s="209" t="s">
        <v>156</v>
      </c>
      <c r="D102" s="209" t="s">
        <v>115</v>
      </c>
      <c r="E102" s="210" t="s">
        <v>157</v>
      </c>
      <c r="F102" s="211" t="s">
        <v>158</v>
      </c>
      <c r="G102" s="212" t="s">
        <v>118</v>
      </c>
      <c r="H102" s="213">
        <v>535</v>
      </c>
      <c r="I102" s="214"/>
      <c r="J102" s="215">
        <f>ROUND(I102*H102,2)</f>
        <v>0</v>
      </c>
      <c r="K102" s="211" t="s">
        <v>19</v>
      </c>
      <c r="L102" s="42"/>
      <c r="M102" s="216" t="s">
        <v>19</v>
      </c>
      <c r="N102" s="217" t="s">
        <v>42</v>
      </c>
      <c r="O102" s="82"/>
      <c r="P102" s="218">
        <f>O102*H102</f>
        <v>0</v>
      </c>
      <c r="Q102" s="218">
        <v>0</v>
      </c>
      <c r="R102" s="218">
        <f>Q102*H102</f>
        <v>0</v>
      </c>
      <c r="S102" s="218">
        <v>0</v>
      </c>
      <c r="T102" s="219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20" t="s">
        <v>119</v>
      </c>
      <c r="AT102" s="220" t="s">
        <v>115</v>
      </c>
      <c r="AU102" s="220" t="s">
        <v>120</v>
      </c>
      <c r="AY102" s="15" t="s">
        <v>112</v>
      </c>
      <c r="BE102" s="221">
        <f>IF(N102="základní",J102,0)</f>
        <v>0</v>
      </c>
      <c r="BF102" s="221">
        <f>IF(N102="snížená",J102,0)</f>
        <v>0</v>
      </c>
      <c r="BG102" s="221">
        <f>IF(N102="zákl. přenesená",J102,0)</f>
        <v>0</v>
      </c>
      <c r="BH102" s="221">
        <f>IF(N102="sníž. přenesená",J102,0)</f>
        <v>0</v>
      </c>
      <c r="BI102" s="221">
        <f>IF(N102="nulová",J102,0)</f>
        <v>0</v>
      </c>
      <c r="BJ102" s="15" t="s">
        <v>120</v>
      </c>
      <c r="BK102" s="221">
        <f>ROUND(I102*H102,2)</f>
        <v>0</v>
      </c>
      <c r="BL102" s="15" t="s">
        <v>119</v>
      </c>
      <c r="BM102" s="220" t="s">
        <v>159</v>
      </c>
    </row>
    <row r="103" spans="1:65" s="2" customFormat="1" ht="16.5" customHeight="1">
      <c r="A103" s="36"/>
      <c r="B103" s="37"/>
      <c r="C103" s="209" t="s">
        <v>160</v>
      </c>
      <c r="D103" s="209" t="s">
        <v>115</v>
      </c>
      <c r="E103" s="210" t="s">
        <v>161</v>
      </c>
      <c r="F103" s="211" t="s">
        <v>162</v>
      </c>
      <c r="G103" s="212" t="s">
        <v>163</v>
      </c>
      <c r="H103" s="213">
        <v>14</v>
      </c>
      <c r="I103" s="214"/>
      <c r="J103" s="215">
        <f>ROUND(I103*H103,2)</f>
        <v>0</v>
      </c>
      <c r="K103" s="211" t="s">
        <v>19</v>
      </c>
      <c r="L103" s="42"/>
      <c r="M103" s="216" t="s">
        <v>19</v>
      </c>
      <c r="N103" s="217" t="s">
        <v>42</v>
      </c>
      <c r="O103" s="82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20" t="s">
        <v>119</v>
      </c>
      <c r="AT103" s="220" t="s">
        <v>115</v>
      </c>
      <c r="AU103" s="220" t="s">
        <v>120</v>
      </c>
      <c r="AY103" s="15" t="s">
        <v>112</v>
      </c>
      <c r="BE103" s="221">
        <f>IF(N103="základní",J103,0)</f>
        <v>0</v>
      </c>
      <c r="BF103" s="221">
        <f>IF(N103="snížená",J103,0)</f>
        <v>0</v>
      </c>
      <c r="BG103" s="221">
        <f>IF(N103="zákl. přenesená",J103,0)</f>
        <v>0</v>
      </c>
      <c r="BH103" s="221">
        <f>IF(N103="sníž. přenesená",J103,0)</f>
        <v>0</v>
      </c>
      <c r="BI103" s="221">
        <f>IF(N103="nulová",J103,0)</f>
        <v>0</v>
      </c>
      <c r="BJ103" s="15" t="s">
        <v>120</v>
      </c>
      <c r="BK103" s="221">
        <f>ROUND(I103*H103,2)</f>
        <v>0</v>
      </c>
      <c r="BL103" s="15" t="s">
        <v>119</v>
      </c>
      <c r="BM103" s="220" t="s">
        <v>164</v>
      </c>
    </row>
    <row r="104" spans="1:65" s="2" customFormat="1" ht="21.75" customHeight="1">
      <c r="A104" s="36"/>
      <c r="B104" s="37"/>
      <c r="C104" s="209" t="s">
        <v>165</v>
      </c>
      <c r="D104" s="209" t="s">
        <v>115</v>
      </c>
      <c r="E104" s="210" t="s">
        <v>166</v>
      </c>
      <c r="F104" s="211" t="s">
        <v>167</v>
      </c>
      <c r="G104" s="212" t="s">
        <v>163</v>
      </c>
      <c r="H104" s="213">
        <v>535</v>
      </c>
      <c r="I104" s="214"/>
      <c r="J104" s="215">
        <f>ROUND(I104*H104,2)</f>
        <v>0</v>
      </c>
      <c r="K104" s="211" t="s">
        <v>19</v>
      </c>
      <c r="L104" s="42"/>
      <c r="M104" s="216" t="s">
        <v>19</v>
      </c>
      <c r="N104" s="217" t="s">
        <v>42</v>
      </c>
      <c r="O104" s="82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20" t="s">
        <v>119</v>
      </c>
      <c r="AT104" s="220" t="s">
        <v>115</v>
      </c>
      <c r="AU104" s="220" t="s">
        <v>120</v>
      </c>
      <c r="AY104" s="15" t="s">
        <v>112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15" t="s">
        <v>120</v>
      </c>
      <c r="BK104" s="221">
        <f>ROUND(I104*H104,2)</f>
        <v>0</v>
      </c>
      <c r="BL104" s="15" t="s">
        <v>119</v>
      </c>
      <c r="BM104" s="220" t="s">
        <v>168</v>
      </c>
    </row>
    <row r="105" spans="1:65" s="2" customFormat="1" ht="16.5" customHeight="1">
      <c r="A105" s="36"/>
      <c r="B105" s="37"/>
      <c r="C105" s="209" t="s">
        <v>169</v>
      </c>
      <c r="D105" s="209" t="s">
        <v>115</v>
      </c>
      <c r="E105" s="210" t="s">
        <v>170</v>
      </c>
      <c r="F105" s="211" t="s">
        <v>171</v>
      </c>
      <c r="G105" s="212" t="s">
        <v>163</v>
      </c>
      <c r="H105" s="213">
        <v>14</v>
      </c>
      <c r="I105" s="214"/>
      <c r="J105" s="215">
        <f>ROUND(I105*H105,2)</f>
        <v>0</v>
      </c>
      <c r="K105" s="211" t="s">
        <v>19</v>
      </c>
      <c r="L105" s="42"/>
      <c r="M105" s="216" t="s">
        <v>19</v>
      </c>
      <c r="N105" s="217" t="s">
        <v>42</v>
      </c>
      <c r="O105" s="82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20" t="s">
        <v>119</v>
      </c>
      <c r="AT105" s="220" t="s">
        <v>115</v>
      </c>
      <c r="AU105" s="220" t="s">
        <v>120</v>
      </c>
      <c r="AY105" s="15" t="s">
        <v>112</v>
      </c>
      <c r="BE105" s="221">
        <f>IF(N105="základní",J105,0)</f>
        <v>0</v>
      </c>
      <c r="BF105" s="221">
        <f>IF(N105="snížená",J105,0)</f>
        <v>0</v>
      </c>
      <c r="BG105" s="221">
        <f>IF(N105="zákl. přenesená",J105,0)</f>
        <v>0</v>
      </c>
      <c r="BH105" s="221">
        <f>IF(N105="sníž. přenesená",J105,0)</f>
        <v>0</v>
      </c>
      <c r="BI105" s="221">
        <f>IF(N105="nulová",J105,0)</f>
        <v>0</v>
      </c>
      <c r="BJ105" s="15" t="s">
        <v>120</v>
      </c>
      <c r="BK105" s="221">
        <f>ROUND(I105*H105,2)</f>
        <v>0</v>
      </c>
      <c r="BL105" s="15" t="s">
        <v>119</v>
      </c>
      <c r="BM105" s="220" t="s">
        <v>172</v>
      </c>
    </row>
    <row r="106" spans="1:65" s="2" customFormat="1" ht="21.75" customHeight="1">
      <c r="A106" s="36"/>
      <c r="B106" s="37"/>
      <c r="C106" s="209" t="s">
        <v>8</v>
      </c>
      <c r="D106" s="209" t="s">
        <v>115</v>
      </c>
      <c r="E106" s="210" t="s">
        <v>173</v>
      </c>
      <c r="F106" s="211" t="s">
        <v>174</v>
      </c>
      <c r="G106" s="212" t="s">
        <v>118</v>
      </c>
      <c r="H106" s="213">
        <v>56</v>
      </c>
      <c r="I106" s="214"/>
      <c r="J106" s="215">
        <f>ROUND(I106*H106,2)</f>
        <v>0</v>
      </c>
      <c r="K106" s="211" t="s">
        <v>19</v>
      </c>
      <c r="L106" s="42"/>
      <c r="M106" s="216" t="s">
        <v>19</v>
      </c>
      <c r="N106" s="217" t="s">
        <v>42</v>
      </c>
      <c r="O106" s="82"/>
      <c r="P106" s="218">
        <f>O106*H106</f>
        <v>0</v>
      </c>
      <c r="Q106" s="218">
        <v>0</v>
      </c>
      <c r="R106" s="218">
        <f>Q106*H106</f>
        <v>0</v>
      </c>
      <c r="S106" s="218">
        <v>0.037</v>
      </c>
      <c r="T106" s="219">
        <f>S106*H106</f>
        <v>2.072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20" t="s">
        <v>119</v>
      </c>
      <c r="AT106" s="220" t="s">
        <v>115</v>
      </c>
      <c r="AU106" s="220" t="s">
        <v>120</v>
      </c>
      <c r="AY106" s="15" t="s">
        <v>112</v>
      </c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15" t="s">
        <v>120</v>
      </c>
      <c r="BK106" s="221">
        <f>ROUND(I106*H106,2)</f>
        <v>0</v>
      </c>
      <c r="BL106" s="15" t="s">
        <v>119</v>
      </c>
      <c r="BM106" s="220" t="s">
        <v>175</v>
      </c>
    </row>
    <row r="107" spans="1:65" s="2" customFormat="1" ht="33" customHeight="1">
      <c r="A107" s="36"/>
      <c r="B107" s="37"/>
      <c r="C107" s="209" t="s">
        <v>176</v>
      </c>
      <c r="D107" s="209" t="s">
        <v>115</v>
      </c>
      <c r="E107" s="210" t="s">
        <v>177</v>
      </c>
      <c r="F107" s="211" t="s">
        <v>178</v>
      </c>
      <c r="G107" s="212" t="s">
        <v>118</v>
      </c>
      <c r="H107" s="213">
        <v>125</v>
      </c>
      <c r="I107" s="214"/>
      <c r="J107" s="215">
        <f>ROUND(I107*H107,2)</f>
        <v>0</v>
      </c>
      <c r="K107" s="211" t="s">
        <v>19</v>
      </c>
      <c r="L107" s="42"/>
      <c r="M107" s="216" t="s">
        <v>19</v>
      </c>
      <c r="N107" s="217" t="s">
        <v>42</v>
      </c>
      <c r="O107" s="82"/>
      <c r="P107" s="218">
        <f>O107*H107</f>
        <v>0</v>
      </c>
      <c r="Q107" s="218">
        <v>0</v>
      </c>
      <c r="R107" s="218">
        <f>Q107*H107</f>
        <v>0</v>
      </c>
      <c r="S107" s="218">
        <v>0.059</v>
      </c>
      <c r="T107" s="219">
        <f>S107*H107</f>
        <v>7.375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20" t="s">
        <v>119</v>
      </c>
      <c r="AT107" s="220" t="s">
        <v>115</v>
      </c>
      <c r="AU107" s="220" t="s">
        <v>120</v>
      </c>
      <c r="AY107" s="15" t="s">
        <v>112</v>
      </c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15" t="s">
        <v>120</v>
      </c>
      <c r="BK107" s="221">
        <f>ROUND(I107*H107,2)</f>
        <v>0</v>
      </c>
      <c r="BL107" s="15" t="s">
        <v>119</v>
      </c>
      <c r="BM107" s="220" t="s">
        <v>179</v>
      </c>
    </row>
    <row r="108" spans="1:63" s="12" customFormat="1" ht="22.8" customHeight="1">
      <c r="A108" s="12"/>
      <c r="B108" s="193"/>
      <c r="C108" s="194"/>
      <c r="D108" s="195" t="s">
        <v>69</v>
      </c>
      <c r="E108" s="207" t="s">
        <v>180</v>
      </c>
      <c r="F108" s="207" t="s">
        <v>181</v>
      </c>
      <c r="G108" s="194"/>
      <c r="H108" s="194"/>
      <c r="I108" s="197"/>
      <c r="J108" s="208">
        <f>BK108</f>
        <v>0</v>
      </c>
      <c r="K108" s="194"/>
      <c r="L108" s="199"/>
      <c r="M108" s="200"/>
      <c r="N108" s="201"/>
      <c r="O108" s="201"/>
      <c r="P108" s="202">
        <f>SUM(P109:P114)</f>
        <v>0</v>
      </c>
      <c r="Q108" s="201"/>
      <c r="R108" s="202">
        <f>SUM(R109:R114)</f>
        <v>0</v>
      </c>
      <c r="S108" s="201"/>
      <c r="T108" s="203">
        <f>SUM(T109:T114)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4" t="s">
        <v>75</v>
      </c>
      <c r="AT108" s="205" t="s">
        <v>69</v>
      </c>
      <c r="AU108" s="205" t="s">
        <v>75</v>
      </c>
      <c r="AY108" s="204" t="s">
        <v>112</v>
      </c>
      <c r="BK108" s="206">
        <f>SUM(BK109:BK114)</f>
        <v>0</v>
      </c>
    </row>
    <row r="109" spans="1:65" s="2" customFormat="1" ht="21.75" customHeight="1">
      <c r="A109" s="36"/>
      <c r="B109" s="37"/>
      <c r="C109" s="209" t="s">
        <v>182</v>
      </c>
      <c r="D109" s="209" t="s">
        <v>115</v>
      </c>
      <c r="E109" s="210" t="s">
        <v>183</v>
      </c>
      <c r="F109" s="211" t="s">
        <v>184</v>
      </c>
      <c r="G109" s="212" t="s">
        <v>185</v>
      </c>
      <c r="H109" s="213">
        <v>43.072</v>
      </c>
      <c r="I109" s="214"/>
      <c r="J109" s="215">
        <f>ROUND(I109*H109,2)</f>
        <v>0</v>
      </c>
      <c r="K109" s="211" t="s">
        <v>19</v>
      </c>
      <c r="L109" s="42"/>
      <c r="M109" s="216" t="s">
        <v>19</v>
      </c>
      <c r="N109" s="217" t="s">
        <v>42</v>
      </c>
      <c r="O109" s="82"/>
      <c r="P109" s="218">
        <f>O109*H109</f>
        <v>0</v>
      </c>
      <c r="Q109" s="218">
        <v>0</v>
      </c>
      <c r="R109" s="218">
        <f>Q109*H109</f>
        <v>0</v>
      </c>
      <c r="S109" s="218">
        <v>0</v>
      </c>
      <c r="T109" s="219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20" t="s">
        <v>119</v>
      </c>
      <c r="AT109" s="220" t="s">
        <v>115</v>
      </c>
      <c r="AU109" s="220" t="s">
        <v>120</v>
      </c>
      <c r="AY109" s="15" t="s">
        <v>112</v>
      </c>
      <c r="BE109" s="221">
        <f>IF(N109="základní",J109,0)</f>
        <v>0</v>
      </c>
      <c r="BF109" s="221">
        <f>IF(N109="snížená",J109,0)</f>
        <v>0</v>
      </c>
      <c r="BG109" s="221">
        <f>IF(N109="zákl. přenesená",J109,0)</f>
        <v>0</v>
      </c>
      <c r="BH109" s="221">
        <f>IF(N109="sníž. přenesená",J109,0)</f>
        <v>0</v>
      </c>
      <c r="BI109" s="221">
        <f>IF(N109="nulová",J109,0)</f>
        <v>0</v>
      </c>
      <c r="BJ109" s="15" t="s">
        <v>120</v>
      </c>
      <c r="BK109" s="221">
        <f>ROUND(I109*H109,2)</f>
        <v>0</v>
      </c>
      <c r="BL109" s="15" t="s">
        <v>119</v>
      </c>
      <c r="BM109" s="220" t="s">
        <v>186</v>
      </c>
    </row>
    <row r="110" spans="1:65" s="2" customFormat="1" ht="16.5" customHeight="1">
      <c r="A110" s="36"/>
      <c r="B110" s="37"/>
      <c r="C110" s="209" t="s">
        <v>187</v>
      </c>
      <c r="D110" s="209" t="s">
        <v>115</v>
      </c>
      <c r="E110" s="210" t="s">
        <v>188</v>
      </c>
      <c r="F110" s="211" t="s">
        <v>189</v>
      </c>
      <c r="G110" s="212" t="s">
        <v>163</v>
      </c>
      <c r="H110" s="213">
        <v>16</v>
      </c>
      <c r="I110" s="214"/>
      <c r="J110" s="215">
        <f>ROUND(I110*H110,2)</f>
        <v>0</v>
      </c>
      <c r="K110" s="211" t="s">
        <v>19</v>
      </c>
      <c r="L110" s="42"/>
      <c r="M110" s="216" t="s">
        <v>19</v>
      </c>
      <c r="N110" s="217" t="s">
        <v>42</v>
      </c>
      <c r="O110" s="82"/>
      <c r="P110" s="218">
        <f>O110*H110</f>
        <v>0</v>
      </c>
      <c r="Q110" s="218">
        <v>0</v>
      </c>
      <c r="R110" s="218">
        <f>Q110*H110</f>
        <v>0</v>
      </c>
      <c r="S110" s="218">
        <v>0</v>
      </c>
      <c r="T110" s="219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20" t="s">
        <v>119</v>
      </c>
      <c r="AT110" s="220" t="s">
        <v>115</v>
      </c>
      <c r="AU110" s="220" t="s">
        <v>120</v>
      </c>
      <c r="AY110" s="15" t="s">
        <v>112</v>
      </c>
      <c r="BE110" s="221">
        <f>IF(N110="základní",J110,0)</f>
        <v>0</v>
      </c>
      <c r="BF110" s="221">
        <f>IF(N110="snížená",J110,0)</f>
        <v>0</v>
      </c>
      <c r="BG110" s="221">
        <f>IF(N110="zákl. přenesená",J110,0)</f>
        <v>0</v>
      </c>
      <c r="BH110" s="221">
        <f>IF(N110="sníž. přenesená",J110,0)</f>
        <v>0</v>
      </c>
      <c r="BI110" s="221">
        <f>IF(N110="nulová",J110,0)</f>
        <v>0</v>
      </c>
      <c r="BJ110" s="15" t="s">
        <v>120</v>
      </c>
      <c r="BK110" s="221">
        <f>ROUND(I110*H110,2)</f>
        <v>0</v>
      </c>
      <c r="BL110" s="15" t="s">
        <v>119</v>
      </c>
      <c r="BM110" s="220" t="s">
        <v>190</v>
      </c>
    </row>
    <row r="111" spans="1:65" s="2" customFormat="1" ht="21.75" customHeight="1">
      <c r="A111" s="36"/>
      <c r="B111" s="37"/>
      <c r="C111" s="209" t="s">
        <v>191</v>
      </c>
      <c r="D111" s="209" t="s">
        <v>115</v>
      </c>
      <c r="E111" s="210" t="s">
        <v>192</v>
      </c>
      <c r="F111" s="211" t="s">
        <v>193</v>
      </c>
      <c r="G111" s="212" t="s">
        <v>163</v>
      </c>
      <c r="H111" s="213">
        <v>160</v>
      </c>
      <c r="I111" s="214"/>
      <c r="J111" s="215">
        <f>ROUND(I111*H111,2)</f>
        <v>0</v>
      </c>
      <c r="K111" s="211" t="s">
        <v>19</v>
      </c>
      <c r="L111" s="42"/>
      <c r="M111" s="216" t="s">
        <v>19</v>
      </c>
      <c r="N111" s="217" t="s">
        <v>42</v>
      </c>
      <c r="O111" s="82"/>
      <c r="P111" s="218">
        <f>O111*H111</f>
        <v>0</v>
      </c>
      <c r="Q111" s="218">
        <v>0</v>
      </c>
      <c r="R111" s="218">
        <f>Q111*H111</f>
        <v>0</v>
      </c>
      <c r="S111" s="218">
        <v>0</v>
      </c>
      <c r="T111" s="219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20" t="s">
        <v>119</v>
      </c>
      <c r="AT111" s="220" t="s">
        <v>115</v>
      </c>
      <c r="AU111" s="220" t="s">
        <v>120</v>
      </c>
      <c r="AY111" s="15" t="s">
        <v>112</v>
      </c>
      <c r="BE111" s="221">
        <f>IF(N111="základní",J111,0)</f>
        <v>0</v>
      </c>
      <c r="BF111" s="221">
        <f>IF(N111="snížená",J111,0)</f>
        <v>0</v>
      </c>
      <c r="BG111" s="221">
        <f>IF(N111="zákl. přenesená",J111,0)</f>
        <v>0</v>
      </c>
      <c r="BH111" s="221">
        <f>IF(N111="sníž. přenesená",J111,0)</f>
        <v>0</v>
      </c>
      <c r="BI111" s="221">
        <f>IF(N111="nulová",J111,0)</f>
        <v>0</v>
      </c>
      <c r="BJ111" s="15" t="s">
        <v>120</v>
      </c>
      <c r="BK111" s="221">
        <f>ROUND(I111*H111,2)</f>
        <v>0</v>
      </c>
      <c r="BL111" s="15" t="s">
        <v>119</v>
      </c>
      <c r="BM111" s="220" t="s">
        <v>194</v>
      </c>
    </row>
    <row r="112" spans="1:65" s="2" customFormat="1" ht="21.75" customHeight="1">
      <c r="A112" s="36"/>
      <c r="B112" s="37"/>
      <c r="C112" s="209" t="s">
        <v>195</v>
      </c>
      <c r="D112" s="209" t="s">
        <v>115</v>
      </c>
      <c r="E112" s="210" t="s">
        <v>196</v>
      </c>
      <c r="F112" s="211" t="s">
        <v>197</v>
      </c>
      <c r="G112" s="212" t="s">
        <v>185</v>
      </c>
      <c r="H112" s="213">
        <v>43.072</v>
      </c>
      <c r="I112" s="214"/>
      <c r="J112" s="215">
        <f>ROUND(I112*H112,2)</f>
        <v>0</v>
      </c>
      <c r="K112" s="211" t="s">
        <v>19</v>
      </c>
      <c r="L112" s="42"/>
      <c r="M112" s="216" t="s">
        <v>19</v>
      </c>
      <c r="N112" s="217" t="s">
        <v>42</v>
      </c>
      <c r="O112" s="82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20" t="s">
        <v>119</v>
      </c>
      <c r="AT112" s="220" t="s">
        <v>115</v>
      </c>
      <c r="AU112" s="220" t="s">
        <v>120</v>
      </c>
      <c r="AY112" s="15" t="s">
        <v>112</v>
      </c>
      <c r="BE112" s="221">
        <f>IF(N112="základní",J112,0)</f>
        <v>0</v>
      </c>
      <c r="BF112" s="221">
        <f>IF(N112="snížená",J112,0)</f>
        <v>0</v>
      </c>
      <c r="BG112" s="221">
        <f>IF(N112="zákl. přenesená",J112,0)</f>
        <v>0</v>
      </c>
      <c r="BH112" s="221">
        <f>IF(N112="sníž. přenesená",J112,0)</f>
        <v>0</v>
      </c>
      <c r="BI112" s="221">
        <f>IF(N112="nulová",J112,0)</f>
        <v>0</v>
      </c>
      <c r="BJ112" s="15" t="s">
        <v>120</v>
      </c>
      <c r="BK112" s="221">
        <f>ROUND(I112*H112,2)</f>
        <v>0</v>
      </c>
      <c r="BL112" s="15" t="s">
        <v>119</v>
      </c>
      <c r="BM112" s="220" t="s">
        <v>198</v>
      </c>
    </row>
    <row r="113" spans="1:65" s="2" customFormat="1" ht="21.75" customHeight="1">
      <c r="A113" s="36"/>
      <c r="B113" s="37"/>
      <c r="C113" s="209" t="s">
        <v>7</v>
      </c>
      <c r="D113" s="209" t="s">
        <v>115</v>
      </c>
      <c r="E113" s="210" t="s">
        <v>199</v>
      </c>
      <c r="F113" s="211" t="s">
        <v>200</v>
      </c>
      <c r="G113" s="212" t="s">
        <v>185</v>
      </c>
      <c r="H113" s="213">
        <v>646.08</v>
      </c>
      <c r="I113" s="214"/>
      <c r="J113" s="215">
        <f>ROUND(I113*H113,2)</f>
        <v>0</v>
      </c>
      <c r="K113" s="211" t="s">
        <v>19</v>
      </c>
      <c r="L113" s="42"/>
      <c r="M113" s="216" t="s">
        <v>19</v>
      </c>
      <c r="N113" s="217" t="s">
        <v>42</v>
      </c>
      <c r="O113" s="82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20" t="s">
        <v>119</v>
      </c>
      <c r="AT113" s="220" t="s">
        <v>115</v>
      </c>
      <c r="AU113" s="220" t="s">
        <v>120</v>
      </c>
      <c r="AY113" s="15" t="s">
        <v>112</v>
      </c>
      <c r="BE113" s="221">
        <f>IF(N113="základní",J113,0)</f>
        <v>0</v>
      </c>
      <c r="BF113" s="221">
        <f>IF(N113="snížená",J113,0)</f>
        <v>0</v>
      </c>
      <c r="BG113" s="221">
        <f>IF(N113="zákl. přenesená",J113,0)</f>
        <v>0</v>
      </c>
      <c r="BH113" s="221">
        <f>IF(N113="sníž. přenesená",J113,0)</f>
        <v>0</v>
      </c>
      <c r="BI113" s="221">
        <f>IF(N113="nulová",J113,0)</f>
        <v>0</v>
      </c>
      <c r="BJ113" s="15" t="s">
        <v>120</v>
      </c>
      <c r="BK113" s="221">
        <f>ROUND(I113*H113,2)</f>
        <v>0</v>
      </c>
      <c r="BL113" s="15" t="s">
        <v>119</v>
      </c>
      <c r="BM113" s="220" t="s">
        <v>201</v>
      </c>
    </row>
    <row r="114" spans="1:65" s="2" customFormat="1" ht="21.75" customHeight="1">
      <c r="A114" s="36"/>
      <c r="B114" s="37"/>
      <c r="C114" s="209" t="s">
        <v>202</v>
      </c>
      <c r="D114" s="209" t="s">
        <v>115</v>
      </c>
      <c r="E114" s="210" t="s">
        <v>203</v>
      </c>
      <c r="F114" s="211" t="s">
        <v>204</v>
      </c>
      <c r="G114" s="212" t="s">
        <v>185</v>
      </c>
      <c r="H114" s="213">
        <v>33.588</v>
      </c>
      <c r="I114" s="214"/>
      <c r="J114" s="215">
        <f>ROUND(I114*H114,2)</f>
        <v>0</v>
      </c>
      <c r="K114" s="211" t="s">
        <v>19</v>
      </c>
      <c r="L114" s="42"/>
      <c r="M114" s="216" t="s">
        <v>19</v>
      </c>
      <c r="N114" s="217" t="s">
        <v>42</v>
      </c>
      <c r="O114" s="82"/>
      <c r="P114" s="218">
        <f>O114*H114</f>
        <v>0</v>
      </c>
      <c r="Q114" s="218">
        <v>0</v>
      </c>
      <c r="R114" s="218">
        <f>Q114*H114</f>
        <v>0</v>
      </c>
      <c r="S114" s="218">
        <v>0</v>
      </c>
      <c r="T114" s="219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20" t="s">
        <v>119</v>
      </c>
      <c r="AT114" s="220" t="s">
        <v>115</v>
      </c>
      <c r="AU114" s="220" t="s">
        <v>120</v>
      </c>
      <c r="AY114" s="15" t="s">
        <v>112</v>
      </c>
      <c r="BE114" s="221">
        <f>IF(N114="základní",J114,0)</f>
        <v>0</v>
      </c>
      <c r="BF114" s="221">
        <f>IF(N114="snížená",J114,0)</f>
        <v>0</v>
      </c>
      <c r="BG114" s="221">
        <f>IF(N114="zákl. přenesená",J114,0)</f>
        <v>0</v>
      </c>
      <c r="BH114" s="221">
        <f>IF(N114="sníž. přenesená",J114,0)</f>
        <v>0</v>
      </c>
      <c r="BI114" s="221">
        <f>IF(N114="nulová",J114,0)</f>
        <v>0</v>
      </c>
      <c r="BJ114" s="15" t="s">
        <v>120</v>
      </c>
      <c r="BK114" s="221">
        <f>ROUND(I114*H114,2)</f>
        <v>0</v>
      </c>
      <c r="BL114" s="15" t="s">
        <v>119</v>
      </c>
      <c r="BM114" s="220" t="s">
        <v>205</v>
      </c>
    </row>
    <row r="115" spans="1:63" s="12" customFormat="1" ht="22.8" customHeight="1">
      <c r="A115" s="12"/>
      <c r="B115" s="193"/>
      <c r="C115" s="194"/>
      <c r="D115" s="195" t="s">
        <v>69</v>
      </c>
      <c r="E115" s="207" t="s">
        <v>206</v>
      </c>
      <c r="F115" s="207" t="s">
        <v>207</v>
      </c>
      <c r="G115" s="194"/>
      <c r="H115" s="194"/>
      <c r="I115" s="197"/>
      <c r="J115" s="208">
        <f>BK115</f>
        <v>0</v>
      </c>
      <c r="K115" s="194"/>
      <c r="L115" s="199"/>
      <c r="M115" s="200"/>
      <c r="N115" s="201"/>
      <c r="O115" s="201"/>
      <c r="P115" s="202">
        <f>SUM(P116:P117)</f>
        <v>0</v>
      </c>
      <c r="Q115" s="201"/>
      <c r="R115" s="202">
        <f>SUM(R116:R117)</f>
        <v>0</v>
      </c>
      <c r="S115" s="201"/>
      <c r="T115" s="203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4" t="s">
        <v>75</v>
      </c>
      <c r="AT115" s="205" t="s">
        <v>69</v>
      </c>
      <c r="AU115" s="205" t="s">
        <v>75</v>
      </c>
      <c r="AY115" s="204" t="s">
        <v>112</v>
      </c>
      <c r="BK115" s="206">
        <f>SUM(BK116:BK117)</f>
        <v>0</v>
      </c>
    </row>
    <row r="116" spans="1:65" s="2" customFormat="1" ht="16.5" customHeight="1">
      <c r="A116" s="36"/>
      <c r="B116" s="37"/>
      <c r="C116" s="209" t="s">
        <v>208</v>
      </c>
      <c r="D116" s="209" t="s">
        <v>115</v>
      </c>
      <c r="E116" s="210" t="s">
        <v>209</v>
      </c>
      <c r="F116" s="211" t="s">
        <v>210</v>
      </c>
      <c r="G116" s="212" t="s">
        <v>185</v>
      </c>
      <c r="H116" s="213">
        <v>6.11</v>
      </c>
      <c r="I116" s="214"/>
      <c r="J116" s="215">
        <f>ROUND(I116*H116,2)</f>
        <v>0</v>
      </c>
      <c r="K116" s="211" t="s">
        <v>19</v>
      </c>
      <c r="L116" s="42"/>
      <c r="M116" s="216" t="s">
        <v>19</v>
      </c>
      <c r="N116" s="217" t="s">
        <v>42</v>
      </c>
      <c r="O116" s="82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20" t="s">
        <v>119</v>
      </c>
      <c r="AT116" s="220" t="s">
        <v>115</v>
      </c>
      <c r="AU116" s="220" t="s">
        <v>120</v>
      </c>
      <c r="AY116" s="15" t="s">
        <v>112</v>
      </c>
      <c r="BE116" s="221">
        <f>IF(N116="základní",J116,0)</f>
        <v>0</v>
      </c>
      <c r="BF116" s="221">
        <f>IF(N116="snížená",J116,0)</f>
        <v>0</v>
      </c>
      <c r="BG116" s="221">
        <f>IF(N116="zákl. přenesená",J116,0)</f>
        <v>0</v>
      </c>
      <c r="BH116" s="221">
        <f>IF(N116="sníž. přenesená",J116,0)</f>
        <v>0</v>
      </c>
      <c r="BI116" s="221">
        <f>IF(N116="nulová",J116,0)</f>
        <v>0</v>
      </c>
      <c r="BJ116" s="15" t="s">
        <v>120</v>
      </c>
      <c r="BK116" s="221">
        <f>ROUND(I116*H116,2)</f>
        <v>0</v>
      </c>
      <c r="BL116" s="15" t="s">
        <v>119</v>
      </c>
      <c r="BM116" s="220" t="s">
        <v>211</v>
      </c>
    </row>
    <row r="117" spans="1:65" s="2" customFormat="1" ht="16.5" customHeight="1">
      <c r="A117" s="36"/>
      <c r="B117" s="37"/>
      <c r="C117" s="209" t="s">
        <v>212</v>
      </c>
      <c r="D117" s="209" t="s">
        <v>115</v>
      </c>
      <c r="E117" s="210" t="s">
        <v>213</v>
      </c>
      <c r="F117" s="211" t="s">
        <v>214</v>
      </c>
      <c r="G117" s="212" t="s">
        <v>185</v>
      </c>
      <c r="H117" s="213">
        <v>6.11</v>
      </c>
      <c r="I117" s="214"/>
      <c r="J117" s="215">
        <f>ROUND(I117*H117,2)</f>
        <v>0</v>
      </c>
      <c r="K117" s="211" t="s">
        <v>19</v>
      </c>
      <c r="L117" s="42"/>
      <c r="M117" s="216" t="s">
        <v>19</v>
      </c>
      <c r="N117" s="217" t="s">
        <v>42</v>
      </c>
      <c r="O117" s="82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20" t="s">
        <v>119</v>
      </c>
      <c r="AT117" s="220" t="s">
        <v>115</v>
      </c>
      <c r="AU117" s="220" t="s">
        <v>120</v>
      </c>
      <c r="AY117" s="15" t="s">
        <v>112</v>
      </c>
      <c r="BE117" s="221">
        <f>IF(N117="základní",J117,0)</f>
        <v>0</v>
      </c>
      <c r="BF117" s="221">
        <f>IF(N117="snížená",J117,0)</f>
        <v>0</v>
      </c>
      <c r="BG117" s="221">
        <f>IF(N117="zákl. přenesená",J117,0)</f>
        <v>0</v>
      </c>
      <c r="BH117" s="221">
        <f>IF(N117="sníž. přenesená",J117,0)</f>
        <v>0</v>
      </c>
      <c r="BI117" s="221">
        <f>IF(N117="nulová",J117,0)</f>
        <v>0</v>
      </c>
      <c r="BJ117" s="15" t="s">
        <v>120</v>
      </c>
      <c r="BK117" s="221">
        <f>ROUND(I117*H117,2)</f>
        <v>0</v>
      </c>
      <c r="BL117" s="15" t="s">
        <v>119</v>
      </c>
      <c r="BM117" s="220" t="s">
        <v>215</v>
      </c>
    </row>
    <row r="118" spans="1:63" s="12" customFormat="1" ht="25.9" customHeight="1">
      <c r="A118" s="12"/>
      <c r="B118" s="193"/>
      <c r="C118" s="194"/>
      <c r="D118" s="195" t="s">
        <v>69</v>
      </c>
      <c r="E118" s="196" t="s">
        <v>216</v>
      </c>
      <c r="F118" s="196" t="s">
        <v>217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P119+P121+P128+P148+P170</f>
        <v>0</v>
      </c>
      <c r="Q118" s="201"/>
      <c r="R118" s="202">
        <f>R119+R121+R128+R148+R170</f>
        <v>30.0167006</v>
      </c>
      <c r="S118" s="201"/>
      <c r="T118" s="203">
        <f>T119+T121+T128+T148+T170</f>
        <v>33.625206000000006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4" t="s">
        <v>120</v>
      </c>
      <c r="AT118" s="205" t="s">
        <v>69</v>
      </c>
      <c r="AU118" s="205" t="s">
        <v>70</v>
      </c>
      <c r="AY118" s="204" t="s">
        <v>112</v>
      </c>
      <c r="BK118" s="206">
        <f>BK119+BK121+BK128+BK148+BK170</f>
        <v>0</v>
      </c>
    </row>
    <row r="119" spans="1:63" s="12" customFormat="1" ht="22.8" customHeight="1">
      <c r="A119" s="12"/>
      <c r="B119" s="193"/>
      <c r="C119" s="194"/>
      <c r="D119" s="195" t="s">
        <v>69</v>
      </c>
      <c r="E119" s="207" t="s">
        <v>218</v>
      </c>
      <c r="F119" s="207" t="s">
        <v>219</v>
      </c>
      <c r="G119" s="194"/>
      <c r="H119" s="194"/>
      <c r="I119" s="197"/>
      <c r="J119" s="208">
        <f>BK119</f>
        <v>0</v>
      </c>
      <c r="K119" s="194"/>
      <c r="L119" s="199"/>
      <c r="M119" s="200"/>
      <c r="N119" s="201"/>
      <c r="O119" s="201"/>
      <c r="P119" s="202">
        <f>P120</f>
        <v>0</v>
      </c>
      <c r="Q119" s="201"/>
      <c r="R119" s="202">
        <f>R120</f>
        <v>0</v>
      </c>
      <c r="S119" s="201"/>
      <c r="T119" s="20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4" t="s">
        <v>120</v>
      </c>
      <c r="AT119" s="205" t="s">
        <v>69</v>
      </c>
      <c r="AU119" s="205" t="s">
        <v>75</v>
      </c>
      <c r="AY119" s="204" t="s">
        <v>112</v>
      </c>
      <c r="BK119" s="206">
        <f>BK120</f>
        <v>0</v>
      </c>
    </row>
    <row r="120" spans="1:65" s="2" customFormat="1" ht="16.5" customHeight="1">
      <c r="A120" s="36"/>
      <c r="B120" s="37"/>
      <c r="C120" s="209" t="s">
        <v>220</v>
      </c>
      <c r="D120" s="209" t="s">
        <v>115</v>
      </c>
      <c r="E120" s="210" t="s">
        <v>221</v>
      </c>
      <c r="F120" s="211" t="s">
        <v>222</v>
      </c>
      <c r="G120" s="212" t="s">
        <v>223</v>
      </c>
      <c r="H120" s="213">
        <v>1</v>
      </c>
      <c r="I120" s="214"/>
      <c r="J120" s="215">
        <f>ROUND(I120*H120,2)</f>
        <v>0</v>
      </c>
      <c r="K120" s="211" t="s">
        <v>19</v>
      </c>
      <c r="L120" s="42"/>
      <c r="M120" s="216" t="s">
        <v>19</v>
      </c>
      <c r="N120" s="217" t="s">
        <v>42</v>
      </c>
      <c r="O120" s="82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20" t="s">
        <v>176</v>
      </c>
      <c r="AT120" s="220" t="s">
        <v>115</v>
      </c>
      <c r="AU120" s="220" t="s">
        <v>120</v>
      </c>
      <c r="AY120" s="15" t="s">
        <v>112</v>
      </c>
      <c r="BE120" s="221">
        <f>IF(N120="základní",J120,0)</f>
        <v>0</v>
      </c>
      <c r="BF120" s="221">
        <f>IF(N120="snížená",J120,0)</f>
        <v>0</v>
      </c>
      <c r="BG120" s="221">
        <f>IF(N120="zákl. přenesená",J120,0)</f>
        <v>0</v>
      </c>
      <c r="BH120" s="221">
        <f>IF(N120="sníž. přenesená",J120,0)</f>
        <v>0</v>
      </c>
      <c r="BI120" s="221">
        <f>IF(N120="nulová",J120,0)</f>
        <v>0</v>
      </c>
      <c r="BJ120" s="15" t="s">
        <v>120</v>
      </c>
      <c r="BK120" s="221">
        <f>ROUND(I120*H120,2)</f>
        <v>0</v>
      </c>
      <c r="BL120" s="15" t="s">
        <v>176</v>
      </c>
      <c r="BM120" s="220" t="s">
        <v>224</v>
      </c>
    </row>
    <row r="121" spans="1:63" s="12" customFormat="1" ht="22.8" customHeight="1">
      <c r="A121" s="12"/>
      <c r="B121" s="193"/>
      <c r="C121" s="194"/>
      <c r="D121" s="195" t="s">
        <v>69</v>
      </c>
      <c r="E121" s="207" t="s">
        <v>225</v>
      </c>
      <c r="F121" s="207" t="s">
        <v>226</v>
      </c>
      <c r="G121" s="194"/>
      <c r="H121" s="194"/>
      <c r="I121" s="197"/>
      <c r="J121" s="208">
        <f>BK121</f>
        <v>0</v>
      </c>
      <c r="K121" s="194"/>
      <c r="L121" s="199"/>
      <c r="M121" s="200"/>
      <c r="N121" s="201"/>
      <c r="O121" s="201"/>
      <c r="P121" s="202">
        <f>SUM(P122:P127)</f>
        <v>0</v>
      </c>
      <c r="Q121" s="201"/>
      <c r="R121" s="202">
        <f>SUM(R122:R127)</f>
        <v>3.3371746000000004</v>
      </c>
      <c r="S121" s="201"/>
      <c r="T121" s="203">
        <f>SUM(T122:T127)</f>
        <v>2.7698300000000002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4" t="s">
        <v>120</v>
      </c>
      <c r="AT121" s="205" t="s">
        <v>69</v>
      </c>
      <c r="AU121" s="205" t="s">
        <v>75</v>
      </c>
      <c r="AY121" s="204" t="s">
        <v>112</v>
      </c>
      <c r="BK121" s="206">
        <f>SUM(BK122:BK127)</f>
        <v>0</v>
      </c>
    </row>
    <row r="122" spans="1:65" s="2" customFormat="1" ht="21.75" customHeight="1">
      <c r="A122" s="36"/>
      <c r="B122" s="37"/>
      <c r="C122" s="209" t="s">
        <v>227</v>
      </c>
      <c r="D122" s="209" t="s">
        <v>115</v>
      </c>
      <c r="E122" s="210" t="s">
        <v>228</v>
      </c>
      <c r="F122" s="211" t="s">
        <v>229</v>
      </c>
      <c r="G122" s="212" t="s">
        <v>163</v>
      </c>
      <c r="H122" s="213">
        <v>47</v>
      </c>
      <c r="I122" s="214"/>
      <c r="J122" s="215">
        <f>ROUND(I122*H122,2)</f>
        <v>0</v>
      </c>
      <c r="K122" s="211" t="s">
        <v>19</v>
      </c>
      <c r="L122" s="42"/>
      <c r="M122" s="216" t="s">
        <v>19</v>
      </c>
      <c r="N122" s="217" t="s">
        <v>42</v>
      </c>
      <c r="O122" s="82"/>
      <c r="P122" s="218">
        <f>O122*H122</f>
        <v>0</v>
      </c>
      <c r="Q122" s="218">
        <v>0.02733</v>
      </c>
      <c r="R122" s="218">
        <f>Q122*H122</f>
        <v>1.28451</v>
      </c>
      <c r="S122" s="218">
        <v>0</v>
      </c>
      <c r="T122" s="219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0" t="s">
        <v>119</v>
      </c>
      <c r="AT122" s="220" t="s">
        <v>115</v>
      </c>
      <c r="AU122" s="220" t="s">
        <v>120</v>
      </c>
      <c r="AY122" s="15" t="s">
        <v>112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15" t="s">
        <v>120</v>
      </c>
      <c r="BK122" s="221">
        <f>ROUND(I122*H122,2)</f>
        <v>0</v>
      </c>
      <c r="BL122" s="15" t="s">
        <v>119</v>
      </c>
      <c r="BM122" s="220" t="s">
        <v>230</v>
      </c>
    </row>
    <row r="123" spans="1:65" s="2" customFormat="1" ht="21.75" customHeight="1">
      <c r="A123" s="36"/>
      <c r="B123" s="37"/>
      <c r="C123" s="209" t="s">
        <v>231</v>
      </c>
      <c r="D123" s="209" t="s">
        <v>115</v>
      </c>
      <c r="E123" s="210" t="s">
        <v>232</v>
      </c>
      <c r="F123" s="211" t="s">
        <v>233</v>
      </c>
      <c r="G123" s="212" t="s">
        <v>118</v>
      </c>
      <c r="H123" s="213">
        <v>395.69</v>
      </c>
      <c r="I123" s="214"/>
      <c r="J123" s="215">
        <f>ROUND(I123*H123,2)</f>
        <v>0</v>
      </c>
      <c r="K123" s="211" t="s">
        <v>19</v>
      </c>
      <c r="L123" s="42"/>
      <c r="M123" s="216" t="s">
        <v>19</v>
      </c>
      <c r="N123" s="217" t="s">
        <v>42</v>
      </c>
      <c r="O123" s="82"/>
      <c r="P123" s="218">
        <f>O123*H123</f>
        <v>0</v>
      </c>
      <c r="Q123" s="218">
        <v>0</v>
      </c>
      <c r="R123" s="218">
        <f>Q123*H123</f>
        <v>0</v>
      </c>
      <c r="S123" s="218">
        <v>0</v>
      </c>
      <c r="T123" s="219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0" t="s">
        <v>176</v>
      </c>
      <c r="AT123" s="220" t="s">
        <v>115</v>
      </c>
      <c r="AU123" s="220" t="s">
        <v>120</v>
      </c>
      <c r="AY123" s="15" t="s">
        <v>112</v>
      </c>
      <c r="BE123" s="221">
        <f>IF(N123="základní",J123,0)</f>
        <v>0</v>
      </c>
      <c r="BF123" s="221">
        <f>IF(N123="snížená",J123,0)</f>
        <v>0</v>
      </c>
      <c r="BG123" s="221">
        <f>IF(N123="zákl. přenesená",J123,0)</f>
        <v>0</v>
      </c>
      <c r="BH123" s="221">
        <f>IF(N123="sníž. přenesená",J123,0)</f>
        <v>0</v>
      </c>
      <c r="BI123" s="221">
        <f>IF(N123="nulová",J123,0)</f>
        <v>0</v>
      </c>
      <c r="BJ123" s="15" t="s">
        <v>120</v>
      </c>
      <c r="BK123" s="221">
        <f>ROUND(I123*H123,2)</f>
        <v>0</v>
      </c>
      <c r="BL123" s="15" t="s">
        <v>176</v>
      </c>
      <c r="BM123" s="220" t="s">
        <v>234</v>
      </c>
    </row>
    <row r="124" spans="1:65" s="2" customFormat="1" ht="21.75" customHeight="1">
      <c r="A124" s="36"/>
      <c r="B124" s="37"/>
      <c r="C124" s="222" t="s">
        <v>235</v>
      </c>
      <c r="D124" s="222" t="s">
        <v>236</v>
      </c>
      <c r="E124" s="223" t="s">
        <v>237</v>
      </c>
      <c r="F124" s="224" t="s">
        <v>238</v>
      </c>
      <c r="G124" s="225" t="s">
        <v>239</v>
      </c>
      <c r="H124" s="226">
        <v>3.58</v>
      </c>
      <c r="I124" s="227"/>
      <c r="J124" s="228">
        <f>ROUND(I124*H124,2)</f>
        <v>0</v>
      </c>
      <c r="K124" s="224" t="s">
        <v>19</v>
      </c>
      <c r="L124" s="229"/>
      <c r="M124" s="230" t="s">
        <v>19</v>
      </c>
      <c r="N124" s="231" t="s">
        <v>42</v>
      </c>
      <c r="O124" s="82"/>
      <c r="P124" s="218">
        <f>O124*H124</f>
        <v>0</v>
      </c>
      <c r="Q124" s="218">
        <v>0.55</v>
      </c>
      <c r="R124" s="218">
        <f>Q124*H124</f>
        <v>1.9690000000000003</v>
      </c>
      <c r="S124" s="218">
        <v>0</v>
      </c>
      <c r="T124" s="219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0" t="s">
        <v>240</v>
      </c>
      <c r="AT124" s="220" t="s">
        <v>236</v>
      </c>
      <c r="AU124" s="220" t="s">
        <v>120</v>
      </c>
      <c r="AY124" s="15" t="s">
        <v>112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15" t="s">
        <v>120</v>
      </c>
      <c r="BK124" s="221">
        <f>ROUND(I124*H124,2)</f>
        <v>0</v>
      </c>
      <c r="BL124" s="15" t="s">
        <v>176</v>
      </c>
      <c r="BM124" s="220" t="s">
        <v>241</v>
      </c>
    </row>
    <row r="125" spans="1:65" s="2" customFormat="1" ht="21.75" customHeight="1">
      <c r="A125" s="36"/>
      <c r="B125" s="37"/>
      <c r="C125" s="209" t="s">
        <v>242</v>
      </c>
      <c r="D125" s="209" t="s">
        <v>115</v>
      </c>
      <c r="E125" s="210" t="s">
        <v>243</v>
      </c>
      <c r="F125" s="211" t="s">
        <v>244</v>
      </c>
      <c r="G125" s="212" t="s">
        <v>118</v>
      </c>
      <c r="H125" s="213">
        <v>395.69</v>
      </c>
      <c r="I125" s="214"/>
      <c r="J125" s="215">
        <f>ROUND(I125*H125,2)</f>
        <v>0</v>
      </c>
      <c r="K125" s="211" t="s">
        <v>19</v>
      </c>
      <c r="L125" s="42"/>
      <c r="M125" s="216" t="s">
        <v>19</v>
      </c>
      <c r="N125" s="217" t="s">
        <v>42</v>
      </c>
      <c r="O125" s="82"/>
      <c r="P125" s="218">
        <f>O125*H125</f>
        <v>0</v>
      </c>
      <c r="Q125" s="218">
        <v>0</v>
      </c>
      <c r="R125" s="218">
        <f>Q125*H125</f>
        <v>0</v>
      </c>
      <c r="S125" s="218">
        <v>0.007</v>
      </c>
      <c r="T125" s="219">
        <f>S125*H125</f>
        <v>2.7698300000000002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0" t="s">
        <v>176</v>
      </c>
      <c r="AT125" s="220" t="s">
        <v>115</v>
      </c>
      <c r="AU125" s="220" t="s">
        <v>120</v>
      </c>
      <c r="AY125" s="15" t="s">
        <v>112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15" t="s">
        <v>120</v>
      </c>
      <c r="BK125" s="221">
        <f>ROUND(I125*H125,2)</f>
        <v>0</v>
      </c>
      <c r="BL125" s="15" t="s">
        <v>176</v>
      </c>
      <c r="BM125" s="220" t="s">
        <v>245</v>
      </c>
    </row>
    <row r="126" spans="1:65" s="2" customFormat="1" ht="21.75" customHeight="1">
      <c r="A126" s="36"/>
      <c r="B126" s="37"/>
      <c r="C126" s="209" t="s">
        <v>246</v>
      </c>
      <c r="D126" s="209" t="s">
        <v>115</v>
      </c>
      <c r="E126" s="210" t="s">
        <v>247</v>
      </c>
      <c r="F126" s="211" t="s">
        <v>248</v>
      </c>
      <c r="G126" s="212" t="s">
        <v>239</v>
      </c>
      <c r="H126" s="213">
        <v>3.58</v>
      </c>
      <c r="I126" s="214"/>
      <c r="J126" s="215">
        <f>ROUND(I126*H126,2)</f>
        <v>0</v>
      </c>
      <c r="K126" s="211" t="s">
        <v>19</v>
      </c>
      <c r="L126" s="42"/>
      <c r="M126" s="216" t="s">
        <v>19</v>
      </c>
      <c r="N126" s="217" t="s">
        <v>42</v>
      </c>
      <c r="O126" s="82"/>
      <c r="P126" s="218">
        <f>O126*H126</f>
        <v>0</v>
      </c>
      <c r="Q126" s="218">
        <v>0.02337</v>
      </c>
      <c r="R126" s="218">
        <f>Q126*H126</f>
        <v>0.08366459999999999</v>
      </c>
      <c r="S126" s="218">
        <v>0</v>
      </c>
      <c r="T126" s="219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0" t="s">
        <v>176</v>
      </c>
      <c r="AT126" s="220" t="s">
        <v>115</v>
      </c>
      <c r="AU126" s="220" t="s">
        <v>120</v>
      </c>
      <c r="AY126" s="15" t="s">
        <v>112</v>
      </c>
      <c r="BE126" s="221">
        <f>IF(N126="základní",J126,0)</f>
        <v>0</v>
      </c>
      <c r="BF126" s="221">
        <f>IF(N126="snížená",J126,0)</f>
        <v>0</v>
      </c>
      <c r="BG126" s="221">
        <f>IF(N126="zákl. přenesená",J126,0)</f>
        <v>0</v>
      </c>
      <c r="BH126" s="221">
        <f>IF(N126="sníž. přenesená",J126,0)</f>
        <v>0</v>
      </c>
      <c r="BI126" s="221">
        <f>IF(N126="nulová",J126,0)</f>
        <v>0</v>
      </c>
      <c r="BJ126" s="15" t="s">
        <v>120</v>
      </c>
      <c r="BK126" s="221">
        <f>ROUND(I126*H126,2)</f>
        <v>0</v>
      </c>
      <c r="BL126" s="15" t="s">
        <v>176</v>
      </c>
      <c r="BM126" s="220" t="s">
        <v>249</v>
      </c>
    </row>
    <row r="127" spans="1:65" s="2" customFormat="1" ht="21.75" customHeight="1">
      <c r="A127" s="36"/>
      <c r="B127" s="37"/>
      <c r="C127" s="209" t="s">
        <v>250</v>
      </c>
      <c r="D127" s="209" t="s">
        <v>115</v>
      </c>
      <c r="E127" s="210" t="s">
        <v>251</v>
      </c>
      <c r="F127" s="211" t="s">
        <v>252</v>
      </c>
      <c r="G127" s="212" t="s">
        <v>185</v>
      </c>
      <c r="H127" s="213">
        <v>2.053</v>
      </c>
      <c r="I127" s="214"/>
      <c r="J127" s="215">
        <f>ROUND(I127*H127,2)</f>
        <v>0</v>
      </c>
      <c r="K127" s="211" t="s">
        <v>19</v>
      </c>
      <c r="L127" s="42"/>
      <c r="M127" s="216" t="s">
        <v>19</v>
      </c>
      <c r="N127" s="217" t="s">
        <v>42</v>
      </c>
      <c r="O127" s="82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0" t="s">
        <v>176</v>
      </c>
      <c r="AT127" s="220" t="s">
        <v>115</v>
      </c>
      <c r="AU127" s="220" t="s">
        <v>120</v>
      </c>
      <c r="AY127" s="15" t="s">
        <v>112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15" t="s">
        <v>120</v>
      </c>
      <c r="BK127" s="221">
        <f>ROUND(I127*H127,2)</f>
        <v>0</v>
      </c>
      <c r="BL127" s="15" t="s">
        <v>176</v>
      </c>
      <c r="BM127" s="220" t="s">
        <v>253</v>
      </c>
    </row>
    <row r="128" spans="1:63" s="12" customFormat="1" ht="22.8" customHeight="1">
      <c r="A128" s="12"/>
      <c r="B128" s="193"/>
      <c r="C128" s="194"/>
      <c r="D128" s="195" t="s">
        <v>69</v>
      </c>
      <c r="E128" s="207" t="s">
        <v>254</v>
      </c>
      <c r="F128" s="207" t="s">
        <v>255</v>
      </c>
      <c r="G128" s="194"/>
      <c r="H128" s="194"/>
      <c r="I128" s="197"/>
      <c r="J128" s="208">
        <f>BK128</f>
        <v>0</v>
      </c>
      <c r="K128" s="194"/>
      <c r="L128" s="199"/>
      <c r="M128" s="200"/>
      <c r="N128" s="201"/>
      <c r="O128" s="201"/>
      <c r="P128" s="202">
        <f>SUM(P129:P147)</f>
        <v>0</v>
      </c>
      <c r="Q128" s="201"/>
      <c r="R128" s="202">
        <f>SUM(R129:R147)</f>
        <v>0.42318140000000004</v>
      </c>
      <c r="S128" s="201"/>
      <c r="T128" s="203">
        <f>SUM(T129:T147)</f>
        <v>0.40032799999999996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4" t="s">
        <v>120</v>
      </c>
      <c r="AT128" s="205" t="s">
        <v>69</v>
      </c>
      <c r="AU128" s="205" t="s">
        <v>75</v>
      </c>
      <c r="AY128" s="204" t="s">
        <v>112</v>
      </c>
      <c r="BK128" s="206">
        <f>SUM(BK129:BK147)</f>
        <v>0</v>
      </c>
    </row>
    <row r="129" spans="1:65" s="2" customFormat="1" ht="16.5" customHeight="1">
      <c r="A129" s="36"/>
      <c r="B129" s="37"/>
      <c r="C129" s="209" t="s">
        <v>240</v>
      </c>
      <c r="D129" s="209" t="s">
        <v>115</v>
      </c>
      <c r="E129" s="210" t="s">
        <v>256</v>
      </c>
      <c r="F129" s="211" t="s">
        <v>257</v>
      </c>
      <c r="G129" s="212" t="s">
        <v>163</v>
      </c>
      <c r="H129" s="213">
        <v>5</v>
      </c>
      <c r="I129" s="214"/>
      <c r="J129" s="215">
        <f>ROUND(I129*H129,2)</f>
        <v>0</v>
      </c>
      <c r="K129" s="211" t="s">
        <v>19</v>
      </c>
      <c r="L129" s="42"/>
      <c r="M129" s="216" t="s">
        <v>19</v>
      </c>
      <c r="N129" s="217" t="s">
        <v>42</v>
      </c>
      <c r="O129" s="82"/>
      <c r="P129" s="218">
        <f>O129*H129</f>
        <v>0</v>
      </c>
      <c r="Q129" s="218">
        <v>0</v>
      </c>
      <c r="R129" s="218">
        <f>Q129*H129</f>
        <v>0</v>
      </c>
      <c r="S129" s="218">
        <v>0.00348</v>
      </c>
      <c r="T129" s="219">
        <f>S129*H129</f>
        <v>0.0174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0" t="s">
        <v>176</v>
      </c>
      <c r="AT129" s="220" t="s">
        <v>115</v>
      </c>
      <c r="AU129" s="220" t="s">
        <v>120</v>
      </c>
      <c r="AY129" s="15" t="s">
        <v>112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5" t="s">
        <v>120</v>
      </c>
      <c r="BK129" s="221">
        <f>ROUND(I129*H129,2)</f>
        <v>0</v>
      </c>
      <c r="BL129" s="15" t="s">
        <v>176</v>
      </c>
      <c r="BM129" s="220" t="s">
        <v>258</v>
      </c>
    </row>
    <row r="130" spans="1:65" s="2" customFormat="1" ht="16.5" customHeight="1">
      <c r="A130" s="36"/>
      <c r="B130" s="37"/>
      <c r="C130" s="209" t="s">
        <v>259</v>
      </c>
      <c r="D130" s="209" t="s">
        <v>115</v>
      </c>
      <c r="E130" s="210" t="s">
        <v>260</v>
      </c>
      <c r="F130" s="211" t="s">
        <v>261</v>
      </c>
      <c r="G130" s="212" t="s">
        <v>163</v>
      </c>
      <c r="H130" s="213">
        <v>24.73</v>
      </c>
      <c r="I130" s="214"/>
      <c r="J130" s="215">
        <f>ROUND(I130*H130,2)</f>
        <v>0</v>
      </c>
      <c r="K130" s="211" t="s">
        <v>19</v>
      </c>
      <c r="L130" s="42"/>
      <c r="M130" s="216" t="s">
        <v>19</v>
      </c>
      <c r="N130" s="217" t="s">
        <v>42</v>
      </c>
      <c r="O130" s="82"/>
      <c r="P130" s="218">
        <f>O130*H130</f>
        <v>0</v>
      </c>
      <c r="Q130" s="218">
        <v>0</v>
      </c>
      <c r="R130" s="218">
        <f>Q130*H130</f>
        <v>0</v>
      </c>
      <c r="S130" s="218">
        <v>0.0017</v>
      </c>
      <c r="T130" s="219">
        <f>S130*H130</f>
        <v>0.042040999999999995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0" t="s">
        <v>176</v>
      </c>
      <c r="AT130" s="220" t="s">
        <v>115</v>
      </c>
      <c r="AU130" s="220" t="s">
        <v>120</v>
      </c>
      <c r="AY130" s="15" t="s">
        <v>112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5" t="s">
        <v>120</v>
      </c>
      <c r="BK130" s="221">
        <f>ROUND(I130*H130,2)</f>
        <v>0</v>
      </c>
      <c r="BL130" s="15" t="s">
        <v>176</v>
      </c>
      <c r="BM130" s="220" t="s">
        <v>262</v>
      </c>
    </row>
    <row r="131" spans="1:65" s="2" customFormat="1" ht="16.5" customHeight="1">
      <c r="A131" s="36"/>
      <c r="B131" s="37"/>
      <c r="C131" s="209" t="s">
        <v>263</v>
      </c>
      <c r="D131" s="209" t="s">
        <v>115</v>
      </c>
      <c r="E131" s="210" t="s">
        <v>264</v>
      </c>
      <c r="F131" s="211" t="s">
        <v>265</v>
      </c>
      <c r="G131" s="212" t="s">
        <v>266</v>
      </c>
      <c r="H131" s="213">
        <v>1</v>
      </c>
      <c r="I131" s="214"/>
      <c r="J131" s="215">
        <f>ROUND(I131*H131,2)</f>
        <v>0</v>
      </c>
      <c r="K131" s="211" t="s">
        <v>19</v>
      </c>
      <c r="L131" s="42"/>
      <c r="M131" s="216" t="s">
        <v>19</v>
      </c>
      <c r="N131" s="217" t="s">
        <v>42</v>
      </c>
      <c r="O131" s="82"/>
      <c r="P131" s="218">
        <f>O131*H131</f>
        <v>0</v>
      </c>
      <c r="Q131" s="218">
        <v>0</v>
      </c>
      <c r="R131" s="218">
        <f>Q131*H131</f>
        <v>0</v>
      </c>
      <c r="S131" s="218">
        <v>0.00906</v>
      </c>
      <c r="T131" s="219">
        <f>S131*H131</f>
        <v>0.00906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0" t="s">
        <v>176</v>
      </c>
      <c r="AT131" s="220" t="s">
        <v>115</v>
      </c>
      <c r="AU131" s="220" t="s">
        <v>120</v>
      </c>
      <c r="AY131" s="15" t="s">
        <v>112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5" t="s">
        <v>120</v>
      </c>
      <c r="BK131" s="221">
        <f>ROUND(I131*H131,2)</f>
        <v>0</v>
      </c>
      <c r="BL131" s="15" t="s">
        <v>176</v>
      </c>
      <c r="BM131" s="220" t="s">
        <v>267</v>
      </c>
    </row>
    <row r="132" spans="1:65" s="2" customFormat="1" ht="16.5" customHeight="1">
      <c r="A132" s="36"/>
      <c r="B132" s="37"/>
      <c r="C132" s="209" t="s">
        <v>268</v>
      </c>
      <c r="D132" s="209" t="s">
        <v>115</v>
      </c>
      <c r="E132" s="210" t="s">
        <v>269</v>
      </c>
      <c r="F132" s="211" t="s">
        <v>270</v>
      </c>
      <c r="G132" s="212" t="s">
        <v>163</v>
      </c>
      <c r="H132" s="213">
        <v>15.9</v>
      </c>
      <c r="I132" s="214"/>
      <c r="J132" s="215">
        <f>ROUND(I132*H132,2)</f>
        <v>0</v>
      </c>
      <c r="K132" s="211" t="s">
        <v>19</v>
      </c>
      <c r="L132" s="42"/>
      <c r="M132" s="216" t="s">
        <v>19</v>
      </c>
      <c r="N132" s="217" t="s">
        <v>42</v>
      </c>
      <c r="O132" s="82"/>
      <c r="P132" s="218">
        <f>O132*H132</f>
        <v>0</v>
      </c>
      <c r="Q132" s="218">
        <v>0</v>
      </c>
      <c r="R132" s="218">
        <f>Q132*H132</f>
        <v>0</v>
      </c>
      <c r="S132" s="218">
        <v>0.00223</v>
      </c>
      <c r="T132" s="219">
        <f>S132*H132</f>
        <v>0.035457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0" t="s">
        <v>176</v>
      </c>
      <c r="AT132" s="220" t="s">
        <v>115</v>
      </c>
      <c r="AU132" s="220" t="s">
        <v>120</v>
      </c>
      <c r="AY132" s="15" t="s">
        <v>112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5" t="s">
        <v>120</v>
      </c>
      <c r="BK132" s="221">
        <f>ROUND(I132*H132,2)</f>
        <v>0</v>
      </c>
      <c r="BL132" s="15" t="s">
        <v>176</v>
      </c>
      <c r="BM132" s="220" t="s">
        <v>271</v>
      </c>
    </row>
    <row r="133" spans="1:65" s="2" customFormat="1" ht="16.5" customHeight="1">
      <c r="A133" s="36"/>
      <c r="B133" s="37"/>
      <c r="C133" s="209" t="s">
        <v>272</v>
      </c>
      <c r="D133" s="209" t="s">
        <v>115</v>
      </c>
      <c r="E133" s="210" t="s">
        <v>273</v>
      </c>
      <c r="F133" s="211" t="s">
        <v>274</v>
      </c>
      <c r="G133" s="212" t="s">
        <v>163</v>
      </c>
      <c r="H133" s="213">
        <v>62.92</v>
      </c>
      <c r="I133" s="214"/>
      <c r="J133" s="215">
        <f>ROUND(I133*H133,2)</f>
        <v>0</v>
      </c>
      <c r="K133" s="211" t="s">
        <v>19</v>
      </c>
      <c r="L133" s="42"/>
      <c r="M133" s="216" t="s">
        <v>19</v>
      </c>
      <c r="N133" s="217" t="s">
        <v>42</v>
      </c>
      <c r="O133" s="82"/>
      <c r="P133" s="218">
        <f>O133*H133</f>
        <v>0</v>
      </c>
      <c r="Q133" s="218">
        <v>0</v>
      </c>
      <c r="R133" s="218">
        <f>Q133*H133</f>
        <v>0</v>
      </c>
      <c r="S133" s="218">
        <v>0.00175</v>
      </c>
      <c r="T133" s="219">
        <f>S133*H133</f>
        <v>0.11011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0" t="s">
        <v>176</v>
      </c>
      <c r="AT133" s="220" t="s">
        <v>115</v>
      </c>
      <c r="AU133" s="220" t="s">
        <v>120</v>
      </c>
      <c r="AY133" s="15" t="s">
        <v>112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5" t="s">
        <v>120</v>
      </c>
      <c r="BK133" s="221">
        <f>ROUND(I133*H133,2)</f>
        <v>0</v>
      </c>
      <c r="BL133" s="15" t="s">
        <v>176</v>
      </c>
      <c r="BM133" s="220" t="s">
        <v>275</v>
      </c>
    </row>
    <row r="134" spans="1:65" s="2" customFormat="1" ht="16.5" customHeight="1">
      <c r="A134" s="36"/>
      <c r="B134" s="37"/>
      <c r="C134" s="209" t="s">
        <v>276</v>
      </c>
      <c r="D134" s="209" t="s">
        <v>115</v>
      </c>
      <c r="E134" s="210" t="s">
        <v>277</v>
      </c>
      <c r="F134" s="211" t="s">
        <v>278</v>
      </c>
      <c r="G134" s="212" t="s">
        <v>118</v>
      </c>
      <c r="H134" s="213">
        <v>2</v>
      </c>
      <c r="I134" s="214"/>
      <c r="J134" s="215">
        <f>ROUND(I134*H134,2)</f>
        <v>0</v>
      </c>
      <c r="K134" s="211" t="s">
        <v>19</v>
      </c>
      <c r="L134" s="42"/>
      <c r="M134" s="216" t="s">
        <v>19</v>
      </c>
      <c r="N134" s="217" t="s">
        <v>42</v>
      </c>
      <c r="O134" s="82"/>
      <c r="P134" s="218">
        <f>O134*H134</f>
        <v>0</v>
      </c>
      <c r="Q134" s="218">
        <v>0</v>
      </c>
      <c r="R134" s="218">
        <f>Q134*H134</f>
        <v>0</v>
      </c>
      <c r="S134" s="218">
        <v>0.00584</v>
      </c>
      <c r="T134" s="219">
        <f>S134*H134</f>
        <v>0.01168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0" t="s">
        <v>176</v>
      </c>
      <c r="AT134" s="220" t="s">
        <v>115</v>
      </c>
      <c r="AU134" s="220" t="s">
        <v>120</v>
      </c>
      <c r="AY134" s="15" t="s">
        <v>112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5" t="s">
        <v>120</v>
      </c>
      <c r="BK134" s="221">
        <f>ROUND(I134*H134,2)</f>
        <v>0</v>
      </c>
      <c r="BL134" s="15" t="s">
        <v>176</v>
      </c>
      <c r="BM134" s="220" t="s">
        <v>279</v>
      </c>
    </row>
    <row r="135" spans="1:65" s="2" customFormat="1" ht="16.5" customHeight="1">
      <c r="A135" s="36"/>
      <c r="B135" s="37"/>
      <c r="C135" s="209" t="s">
        <v>280</v>
      </c>
      <c r="D135" s="209" t="s">
        <v>115</v>
      </c>
      <c r="E135" s="210" t="s">
        <v>281</v>
      </c>
      <c r="F135" s="211" t="s">
        <v>282</v>
      </c>
      <c r="G135" s="212" t="s">
        <v>163</v>
      </c>
      <c r="H135" s="213">
        <v>42.9</v>
      </c>
      <c r="I135" s="214"/>
      <c r="J135" s="215">
        <f>ROUND(I135*H135,2)</f>
        <v>0</v>
      </c>
      <c r="K135" s="211" t="s">
        <v>19</v>
      </c>
      <c r="L135" s="42"/>
      <c r="M135" s="216" t="s">
        <v>19</v>
      </c>
      <c r="N135" s="217" t="s">
        <v>42</v>
      </c>
      <c r="O135" s="82"/>
      <c r="P135" s="218">
        <f>O135*H135</f>
        <v>0</v>
      </c>
      <c r="Q135" s="218">
        <v>0</v>
      </c>
      <c r="R135" s="218">
        <f>Q135*H135</f>
        <v>0</v>
      </c>
      <c r="S135" s="218">
        <v>0.0026</v>
      </c>
      <c r="T135" s="219">
        <f>S135*H135</f>
        <v>0.11153999999999999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0" t="s">
        <v>176</v>
      </c>
      <c r="AT135" s="220" t="s">
        <v>115</v>
      </c>
      <c r="AU135" s="220" t="s">
        <v>120</v>
      </c>
      <c r="AY135" s="15" t="s">
        <v>112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5" t="s">
        <v>120</v>
      </c>
      <c r="BK135" s="221">
        <f>ROUND(I135*H135,2)</f>
        <v>0</v>
      </c>
      <c r="BL135" s="15" t="s">
        <v>176</v>
      </c>
      <c r="BM135" s="220" t="s">
        <v>283</v>
      </c>
    </row>
    <row r="136" spans="1:65" s="2" customFormat="1" ht="16.5" customHeight="1">
      <c r="A136" s="36"/>
      <c r="B136" s="37"/>
      <c r="C136" s="209" t="s">
        <v>284</v>
      </c>
      <c r="D136" s="209" t="s">
        <v>115</v>
      </c>
      <c r="E136" s="210" t="s">
        <v>285</v>
      </c>
      <c r="F136" s="211" t="s">
        <v>286</v>
      </c>
      <c r="G136" s="212" t="s">
        <v>163</v>
      </c>
      <c r="H136" s="213">
        <v>16</v>
      </c>
      <c r="I136" s="214"/>
      <c r="J136" s="215">
        <f>ROUND(I136*H136,2)</f>
        <v>0</v>
      </c>
      <c r="K136" s="211" t="s">
        <v>19</v>
      </c>
      <c r="L136" s="42"/>
      <c r="M136" s="216" t="s">
        <v>19</v>
      </c>
      <c r="N136" s="217" t="s">
        <v>42</v>
      </c>
      <c r="O136" s="82"/>
      <c r="P136" s="218">
        <f>O136*H136</f>
        <v>0</v>
      </c>
      <c r="Q136" s="218">
        <v>0</v>
      </c>
      <c r="R136" s="218">
        <f>Q136*H136</f>
        <v>0</v>
      </c>
      <c r="S136" s="218">
        <v>0.00394</v>
      </c>
      <c r="T136" s="219">
        <f>S136*H136</f>
        <v>0.06304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0" t="s">
        <v>176</v>
      </c>
      <c r="AT136" s="220" t="s">
        <v>115</v>
      </c>
      <c r="AU136" s="220" t="s">
        <v>120</v>
      </c>
      <c r="AY136" s="15" t="s">
        <v>112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5" t="s">
        <v>120</v>
      </c>
      <c r="BK136" s="221">
        <f>ROUND(I136*H136,2)</f>
        <v>0</v>
      </c>
      <c r="BL136" s="15" t="s">
        <v>176</v>
      </c>
      <c r="BM136" s="220" t="s">
        <v>287</v>
      </c>
    </row>
    <row r="137" spans="1:65" s="2" customFormat="1" ht="21.75" customHeight="1">
      <c r="A137" s="36"/>
      <c r="B137" s="37"/>
      <c r="C137" s="209" t="s">
        <v>288</v>
      </c>
      <c r="D137" s="209" t="s">
        <v>115</v>
      </c>
      <c r="E137" s="210" t="s">
        <v>289</v>
      </c>
      <c r="F137" s="211" t="s">
        <v>290</v>
      </c>
      <c r="G137" s="212" t="s">
        <v>163</v>
      </c>
      <c r="H137" s="213">
        <v>15.9</v>
      </c>
      <c r="I137" s="214"/>
      <c r="J137" s="215">
        <f>ROUND(I137*H137,2)</f>
        <v>0</v>
      </c>
      <c r="K137" s="211" t="s">
        <v>19</v>
      </c>
      <c r="L137" s="42"/>
      <c r="M137" s="216" t="s">
        <v>19</v>
      </c>
      <c r="N137" s="217" t="s">
        <v>42</v>
      </c>
      <c r="O137" s="82"/>
      <c r="P137" s="218">
        <f>O137*H137</f>
        <v>0</v>
      </c>
      <c r="Q137" s="218">
        <v>0.00352</v>
      </c>
      <c r="R137" s="218">
        <f>Q137*H137</f>
        <v>0.055968000000000004</v>
      </c>
      <c r="S137" s="218">
        <v>0</v>
      </c>
      <c r="T137" s="219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0" t="s">
        <v>176</v>
      </c>
      <c r="AT137" s="220" t="s">
        <v>115</v>
      </c>
      <c r="AU137" s="220" t="s">
        <v>120</v>
      </c>
      <c r="AY137" s="15" t="s">
        <v>112</v>
      </c>
      <c r="BE137" s="221">
        <f>IF(N137="základní",J137,0)</f>
        <v>0</v>
      </c>
      <c r="BF137" s="221">
        <f>IF(N137="snížená",J137,0)</f>
        <v>0</v>
      </c>
      <c r="BG137" s="221">
        <f>IF(N137="zákl. přenesená",J137,0)</f>
        <v>0</v>
      </c>
      <c r="BH137" s="221">
        <f>IF(N137="sníž. přenesená",J137,0)</f>
        <v>0</v>
      </c>
      <c r="BI137" s="221">
        <f>IF(N137="nulová",J137,0)</f>
        <v>0</v>
      </c>
      <c r="BJ137" s="15" t="s">
        <v>120</v>
      </c>
      <c r="BK137" s="221">
        <f>ROUND(I137*H137,2)</f>
        <v>0</v>
      </c>
      <c r="BL137" s="15" t="s">
        <v>176</v>
      </c>
      <c r="BM137" s="220" t="s">
        <v>291</v>
      </c>
    </row>
    <row r="138" spans="1:65" s="2" customFormat="1" ht="16.5" customHeight="1">
      <c r="A138" s="36"/>
      <c r="B138" s="37"/>
      <c r="C138" s="209" t="s">
        <v>292</v>
      </c>
      <c r="D138" s="209" t="s">
        <v>115</v>
      </c>
      <c r="E138" s="210" t="s">
        <v>293</v>
      </c>
      <c r="F138" s="211" t="s">
        <v>294</v>
      </c>
      <c r="G138" s="212" t="s">
        <v>163</v>
      </c>
      <c r="H138" s="213">
        <v>5</v>
      </c>
      <c r="I138" s="214"/>
      <c r="J138" s="215">
        <f>ROUND(I138*H138,2)</f>
        <v>0</v>
      </c>
      <c r="K138" s="211" t="s">
        <v>19</v>
      </c>
      <c r="L138" s="42"/>
      <c r="M138" s="216" t="s">
        <v>19</v>
      </c>
      <c r="N138" s="217" t="s">
        <v>42</v>
      </c>
      <c r="O138" s="82"/>
      <c r="P138" s="218">
        <f>O138*H138</f>
        <v>0</v>
      </c>
      <c r="Q138" s="218">
        <v>0.00282</v>
      </c>
      <c r="R138" s="218">
        <f>Q138*H138</f>
        <v>0.0141</v>
      </c>
      <c r="S138" s="218">
        <v>0</v>
      </c>
      <c r="T138" s="219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0" t="s">
        <v>176</v>
      </c>
      <c r="AT138" s="220" t="s">
        <v>115</v>
      </c>
      <c r="AU138" s="220" t="s">
        <v>120</v>
      </c>
      <c r="AY138" s="15" t="s">
        <v>112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5" t="s">
        <v>120</v>
      </c>
      <c r="BK138" s="221">
        <f>ROUND(I138*H138,2)</f>
        <v>0</v>
      </c>
      <c r="BL138" s="15" t="s">
        <v>176</v>
      </c>
      <c r="BM138" s="220" t="s">
        <v>295</v>
      </c>
    </row>
    <row r="139" spans="1:65" s="2" customFormat="1" ht="21.75" customHeight="1">
      <c r="A139" s="36"/>
      <c r="B139" s="37"/>
      <c r="C139" s="209" t="s">
        <v>296</v>
      </c>
      <c r="D139" s="209" t="s">
        <v>115</v>
      </c>
      <c r="E139" s="210" t="s">
        <v>297</v>
      </c>
      <c r="F139" s="211" t="s">
        <v>298</v>
      </c>
      <c r="G139" s="212" t="s">
        <v>266</v>
      </c>
      <c r="H139" s="213">
        <v>2</v>
      </c>
      <c r="I139" s="214"/>
      <c r="J139" s="215">
        <f>ROUND(I139*H139,2)</f>
        <v>0</v>
      </c>
      <c r="K139" s="211" t="s">
        <v>19</v>
      </c>
      <c r="L139" s="42"/>
      <c r="M139" s="216" t="s">
        <v>19</v>
      </c>
      <c r="N139" s="217" t="s">
        <v>42</v>
      </c>
      <c r="O139" s="82"/>
      <c r="P139" s="218">
        <f>O139*H139</f>
        <v>0</v>
      </c>
      <c r="Q139" s="218">
        <v>0.00906</v>
      </c>
      <c r="R139" s="218">
        <f>Q139*H139</f>
        <v>0.01812</v>
      </c>
      <c r="S139" s="218">
        <v>0</v>
      </c>
      <c r="T139" s="219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0" t="s">
        <v>176</v>
      </c>
      <c r="AT139" s="220" t="s">
        <v>115</v>
      </c>
      <c r="AU139" s="220" t="s">
        <v>120</v>
      </c>
      <c r="AY139" s="15" t="s">
        <v>112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5" t="s">
        <v>120</v>
      </c>
      <c r="BK139" s="221">
        <f>ROUND(I139*H139,2)</f>
        <v>0</v>
      </c>
      <c r="BL139" s="15" t="s">
        <v>176</v>
      </c>
      <c r="BM139" s="220" t="s">
        <v>299</v>
      </c>
    </row>
    <row r="140" spans="1:65" s="2" customFormat="1" ht="21.75" customHeight="1">
      <c r="A140" s="36"/>
      <c r="B140" s="37"/>
      <c r="C140" s="209" t="s">
        <v>300</v>
      </c>
      <c r="D140" s="209" t="s">
        <v>115</v>
      </c>
      <c r="E140" s="210" t="s">
        <v>301</v>
      </c>
      <c r="F140" s="211" t="s">
        <v>302</v>
      </c>
      <c r="G140" s="212" t="s">
        <v>163</v>
      </c>
      <c r="H140" s="213">
        <v>62.92</v>
      </c>
      <c r="I140" s="214"/>
      <c r="J140" s="215">
        <f>ROUND(I140*H140,2)</f>
        <v>0</v>
      </c>
      <c r="K140" s="211" t="s">
        <v>19</v>
      </c>
      <c r="L140" s="42"/>
      <c r="M140" s="216" t="s">
        <v>19</v>
      </c>
      <c r="N140" s="217" t="s">
        <v>42</v>
      </c>
      <c r="O140" s="82"/>
      <c r="P140" s="218">
        <f>O140*H140</f>
        <v>0</v>
      </c>
      <c r="Q140" s="218">
        <v>0.00147</v>
      </c>
      <c r="R140" s="218">
        <f>Q140*H140</f>
        <v>0.0924924</v>
      </c>
      <c r="S140" s="218">
        <v>0</v>
      </c>
      <c r="T140" s="219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0" t="s">
        <v>176</v>
      </c>
      <c r="AT140" s="220" t="s">
        <v>115</v>
      </c>
      <c r="AU140" s="220" t="s">
        <v>120</v>
      </c>
      <c r="AY140" s="15" t="s">
        <v>112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5" t="s">
        <v>120</v>
      </c>
      <c r="BK140" s="221">
        <f>ROUND(I140*H140,2)</f>
        <v>0</v>
      </c>
      <c r="BL140" s="15" t="s">
        <v>176</v>
      </c>
      <c r="BM140" s="220" t="s">
        <v>303</v>
      </c>
    </row>
    <row r="141" spans="1:65" s="2" customFormat="1" ht="21.75" customHeight="1">
      <c r="A141" s="36"/>
      <c r="B141" s="37"/>
      <c r="C141" s="209" t="s">
        <v>304</v>
      </c>
      <c r="D141" s="209" t="s">
        <v>115</v>
      </c>
      <c r="E141" s="210" t="s">
        <v>305</v>
      </c>
      <c r="F141" s="211" t="s">
        <v>306</v>
      </c>
      <c r="G141" s="212" t="s">
        <v>163</v>
      </c>
      <c r="H141" s="213">
        <v>7</v>
      </c>
      <c r="I141" s="214"/>
      <c r="J141" s="215">
        <f>ROUND(I141*H141,2)</f>
        <v>0</v>
      </c>
      <c r="K141" s="211" t="s">
        <v>19</v>
      </c>
      <c r="L141" s="42"/>
      <c r="M141" s="216" t="s">
        <v>19</v>
      </c>
      <c r="N141" s="217" t="s">
        <v>42</v>
      </c>
      <c r="O141" s="82"/>
      <c r="P141" s="218">
        <f>O141*H141</f>
        <v>0</v>
      </c>
      <c r="Q141" s="218">
        <v>0.00201</v>
      </c>
      <c r="R141" s="218">
        <f>Q141*H141</f>
        <v>0.014070000000000001</v>
      </c>
      <c r="S141" s="218">
        <v>0</v>
      </c>
      <c r="T141" s="219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0" t="s">
        <v>176</v>
      </c>
      <c r="AT141" s="220" t="s">
        <v>115</v>
      </c>
      <c r="AU141" s="220" t="s">
        <v>120</v>
      </c>
      <c r="AY141" s="15" t="s">
        <v>112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5" t="s">
        <v>120</v>
      </c>
      <c r="BK141" s="221">
        <f>ROUND(I141*H141,2)</f>
        <v>0</v>
      </c>
      <c r="BL141" s="15" t="s">
        <v>176</v>
      </c>
      <c r="BM141" s="220" t="s">
        <v>307</v>
      </c>
    </row>
    <row r="142" spans="1:65" s="2" customFormat="1" ht="21.75" customHeight="1">
      <c r="A142" s="36"/>
      <c r="B142" s="37"/>
      <c r="C142" s="209" t="s">
        <v>308</v>
      </c>
      <c r="D142" s="209" t="s">
        <v>115</v>
      </c>
      <c r="E142" s="210" t="s">
        <v>309</v>
      </c>
      <c r="F142" s="211" t="s">
        <v>310</v>
      </c>
      <c r="G142" s="212" t="s">
        <v>118</v>
      </c>
      <c r="H142" s="213">
        <v>8</v>
      </c>
      <c r="I142" s="214"/>
      <c r="J142" s="215">
        <f>ROUND(I142*H142,2)</f>
        <v>0</v>
      </c>
      <c r="K142" s="211" t="s">
        <v>19</v>
      </c>
      <c r="L142" s="42"/>
      <c r="M142" s="216" t="s">
        <v>19</v>
      </c>
      <c r="N142" s="217" t="s">
        <v>42</v>
      </c>
      <c r="O142" s="82"/>
      <c r="P142" s="218">
        <f>O142*H142</f>
        <v>0</v>
      </c>
      <c r="Q142" s="218">
        <v>0.00637</v>
      </c>
      <c r="R142" s="218">
        <f>Q142*H142</f>
        <v>0.05096</v>
      </c>
      <c r="S142" s="218">
        <v>0</v>
      </c>
      <c r="T142" s="219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0" t="s">
        <v>176</v>
      </c>
      <c r="AT142" s="220" t="s">
        <v>115</v>
      </c>
      <c r="AU142" s="220" t="s">
        <v>120</v>
      </c>
      <c r="AY142" s="15" t="s">
        <v>112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5" t="s">
        <v>120</v>
      </c>
      <c r="BK142" s="221">
        <f>ROUND(I142*H142,2)</f>
        <v>0</v>
      </c>
      <c r="BL142" s="15" t="s">
        <v>176</v>
      </c>
      <c r="BM142" s="220" t="s">
        <v>311</v>
      </c>
    </row>
    <row r="143" spans="1:65" s="2" customFormat="1" ht="16.5" customHeight="1">
      <c r="A143" s="36"/>
      <c r="B143" s="37"/>
      <c r="C143" s="209" t="s">
        <v>312</v>
      </c>
      <c r="D143" s="209" t="s">
        <v>115</v>
      </c>
      <c r="E143" s="210" t="s">
        <v>313</v>
      </c>
      <c r="F143" s="211" t="s">
        <v>314</v>
      </c>
      <c r="G143" s="212" t="s">
        <v>163</v>
      </c>
      <c r="H143" s="213">
        <v>42.9</v>
      </c>
      <c r="I143" s="214"/>
      <c r="J143" s="215">
        <f>ROUND(I143*H143,2)</f>
        <v>0</v>
      </c>
      <c r="K143" s="211" t="s">
        <v>19</v>
      </c>
      <c r="L143" s="42"/>
      <c r="M143" s="216" t="s">
        <v>19</v>
      </c>
      <c r="N143" s="217" t="s">
        <v>42</v>
      </c>
      <c r="O143" s="82"/>
      <c r="P143" s="218">
        <f>O143*H143</f>
        <v>0</v>
      </c>
      <c r="Q143" s="218">
        <v>0.00259</v>
      </c>
      <c r="R143" s="218">
        <f>Q143*H143</f>
        <v>0.11111099999999999</v>
      </c>
      <c r="S143" s="218">
        <v>0</v>
      </c>
      <c r="T143" s="219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0" t="s">
        <v>176</v>
      </c>
      <c r="AT143" s="220" t="s">
        <v>115</v>
      </c>
      <c r="AU143" s="220" t="s">
        <v>120</v>
      </c>
      <c r="AY143" s="15" t="s">
        <v>112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5" t="s">
        <v>120</v>
      </c>
      <c r="BK143" s="221">
        <f>ROUND(I143*H143,2)</f>
        <v>0</v>
      </c>
      <c r="BL143" s="15" t="s">
        <v>176</v>
      </c>
      <c r="BM143" s="220" t="s">
        <v>315</v>
      </c>
    </row>
    <row r="144" spans="1:65" s="2" customFormat="1" ht="21.75" customHeight="1">
      <c r="A144" s="36"/>
      <c r="B144" s="37"/>
      <c r="C144" s="209" t="s">
        <v>316</v>
      </c>
      <c r="D144" s="209" t="s">
        <v>115</v>
      </c>
      <c r="E144" s="210" t="s">
        <v>317</v>
      </c>
      <c r="F144" s="211" t="s">
        <v>318</v>
      </c>
      <c r="G144" s="212" t="s">
        <v>266</v>
      </c>
      <c r="H144" s="213">
        <v>2</v>
      </c>
      <c r="I144" s="214"/>
      <c r="J144" s="215">
        <f>ROUND(I144*H144,2)</f>
        <v>0</v>
      </c>
      <c r="K144" s="211" t="s">
        <v>19</v>
      </c>
      <c r="L144" s="42"/>
      <c r="M144" s="216" t="s">
        <v>19</v>
      </c>
      <c r="N144" s="217" t="s">
        <v>42</v>
      </c>
      <c r="O144" s="82"/>
      <c r="P144" s="218">
        <f>O144*H144</f>
        <v>0</v>
      </c>
      <c r="Q144" s="218">
        <v>0.00204</v>
      </c>
      <c r="R144" s="218">
        <f>Q144*H144</f>
        <v>0.00408</v>
      </c>
      <c r="S144" s="218">
        <v>0</v>
      </c>
      <c r="T144" s="219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0" t="s">
        <v>176</v>
      </c>
      <c r="AT144" s="220" t="s">
        <v>115</v>
      </c>
      <c r="AU144" s="220" t="s">
        <v>120</v>
      </c>
      <c r="AY144" s="15" t="s">
        <v>112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5" t="s">
        <v>120</v>
      </c>
      <c r="BK144" s="221">
        <f>ROUND(I144*H144,2)</f>
        <v>0</v>
      </c>
      <c r="BL144" s="15" t="s">
        <v>176</v>
      </c>
      <c r="BM144" s="220" t="s">
        <v>319</v>
      </c>
    </row>
    <row r="145" spans="1:65" s="2" customFormat="1" ht="21.75" customHeight="1">
      <c r="A145" s="36"/>
      <c r="B145" s="37"/>
      <c r="C145" s="209" t="s">
        <v>320</v>
      </c>
      <c r="D145" s="209" t="s">
        <v>115</v>
      </c>
      <c r="E145" s="210" t="s">
        <v>321</v>
      </c>
      <c r="F145" s="211" t="s">
        <v>322</v>
      </c>
      <c r="G145" s="212" t="s">
        <v>266</v>
      </c>
      <c r="H145" s="213">
        <v>4</v>
      </c>
      <c r="I145" s="214"/>
      <c r="J145" s="215">
        <f>ROUND(I145*H145,2)</f>
        <v>0</v>
      </c>
      <c r="K145" s="211" t="s">
        <v>19</v>
      </c>
      <c r="L145" s="42"/>
      <c r="M145" s="216" t="s">
        <v>19</v>
      </c>
      <c r="N145" s="217" t="s">
        <v>42</v>
      </c>
      <c r="O145" s="82"/>
      <c r="P145" s="218">
        <f>O145*H145</f>
        <v>0</v>
      </c>
      <c r="Q145" s="218">
        <v>0.00329</v>
      </c>
      <c r="R145" s="218">
        <f>Q145*H145</f>
        <v>0.01316</v>
      </c>
      <c r="S145" s="218">
        <v>0</v>
      </c>
      <c r="T145" s="219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0" t="s">
        <v>176</v>
      </c>
      <c r="AT145" s="220" t="s">
        <v>115</v>
      </c>
      <c r="AU145" s="220" t="s">
        <v>120</v>
      </c>
      <c r="AY145" s="15" t="s">
        <v>112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5" t="s">
        <v>120</v>
      </c>
      <c r="BK145" s="221">
        <f>ROUND(I145*H145,2)</f>
        <v>0</v>
      </c>
      <c r="BL145" s="15" t="s">
        <v>176</v>
      </c>
      <c r="BM145" s="220" t="s">
        <v>323</v>
      </c>
    </row>
    <row r="146" spans="1:65" s="2" customFormat="1" ht="21.75" customHeight="1">
      <c r="A146" s="36"/>
      <c r="B146" s="37"/>
      <c r="C146" s="209" t="s">
        <v>324</v>
      </c>
      <c r="D146" s="209" t="s">
        <v>115</v>
      </c>
      <c r="E146" s="210" t="s">
        <v>325</v>
      </c>
      <c r="F146" s="211" t="s">
        <v>326</v>
      </c>
      <c r="G146" s="212" t="s">
        <v>163</v>
      </c>
      <c r="H146" s="213">
        <v>16</v>
      </c>
      <c r="I146" s="214"/>
      <c r="J146" s="215">
        <f>ROUND(I146*H146,2)</f>
        <v>0</v>
      </c>
      <c r="K146" s="211" t="s">
        <v>19</v>
      </c>
      <c r="L146" s="42"/>
      <c r="M146" s="216" t="s">
        <v>19</v>
      </c>
      <c r="N146" s="217" t="s">
        <v>42</v>
      </c>
      <c r="O146" s="82"/>
      <c r="P146" s="218">
        <f>O146*H146</f>
        <v>0</v>
      </c>
      <c r="Q146" s="218">
        <v>0.00307</v>
      </c>
      <c r="R146" s="218">
        <f>Q146*H146</f>
        <v>0.04912</v>
      </c>
      <c r="S146" s="218">
        <v>0</v>
      </c>
      <c r="T146" s="219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0" t="s">
        <v>176</v>
      </c>
      <c r="AT146" s="220" t="s">
        <v>115</v>
      </c>
      <c r="AU146" s="220" t="s">
        <v>120</v>
      </c>
      <c r="AY146" s="15" t="s">
        <v>112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5" t="s">
        <v>120</v>
      </c>
      <c r="BK146" s="221">
        <f>ROUND(I146*H146,2)</f>
        <v>0</v>
      </c>
      <c r="BL146" s="15" t="s">
        <v>176</v>
      </c>
      <c r="BM146" s="220" t="s">
        <v>327</v>
      </c>
    </row>
    <row r="147" spans="1:65" s="2" customFormat="1" ht="21.75" customHeight="1">
      <c r="A147" s="36"/>
      <c r="B147" s="37"/>
      <c r="C147" s="209" t="s">
        <v>328</v>
      </c>
      <c r="D147" s="209" t="s">
        <v>115</v>
      </c>
      <c r="E147" s="210" t="s">
        <v>329</v>
      </c>
      <c r="F147" s="211" t="s">
        <v>330</v>
      </c>
      <c r="G147" s="212" t="s">
        <v>331</v>
      </c>
      <c r="H147" s="232"/>
      <c r="I147" s="214"/>
      <c r="J147" s="215">
        <f>ROUND(I147*H147,2)</f>
        <v>0</v>
      </c>
      <c r="K147" s="211" t="s">
        <v>19</v>
      </c>
      <c r="L147" s="42"/>
      <c r="M147" s="216" t="s">
        <v>19</v>
      </c>
      <c r="N147" s="217" t="s">
        <v>42</v>
      </c>
      <c r="O147" s="82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0" t="s">
        <v>176</v>
      </c>
      <c r="AT147" s="220" t="s">
        <v>115</v>
      </c>
      <c r="AU147" s="220" t="s">
        <v>120</v>
      </c>
      <c r="AY147" s="15" t="s">
        <v>112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5" t="s">
        <v>120</v>
      </c>
      <c r="BK147" s="221">
        <f>ROUND(I147*H147,2)</f>
        <v>0</v>
      </c>
      <c r="BL147" s="15" t="s">
        <v>176</v>
      </c>
      <c r="BM147" s="220" t="s">
        <v>332</v>
      </c>
    </row>
    <row r="148" spans="1:63" s="12" customFormat="1" ht="22.8" customHeight="1">
      <c r="A148" s="12"/>
      <c r="B148" s="193"/>
      <c r="C148" s="194"/>
      <c r="D148" s="195" t="s">
        <v>69</v>
      </c>
      <c r="E148" s="207" t="s">
        <v>333</v>
      </c>
      <c r="F148" s="207" t="s">
        <v>334</v>
      </c>
      <c r="G148" s="194"/>
      <c r="H148" s="194"/>
      <c r="I148" s="197"/>
      <c r="J148" s="208">
        <f>BK148</f>
        <v>0</v>
      </c>
      <c r="K148" s="194"/>
      <c r="L148" s="199"/>
      <c r="M148" s="200"/>
      <c r="N148" s="201"/>
      <c r="O148" s="201"/>
      <c r="P148" s="202">
        <f>SUM(P149:P169)</f>
        <v>0</v>
      </c>
      <c r="Q148" s="201"/>
      <c r="R148" s="202">
        <f>SUM(R149:R169)</f>
        <v>26.1590046</v>
      </c>
      <c r="S148" s="201"/>
      <c r="T148" s="203">
        <f>SUM(T149:T169)</f>
        <v>30.455048000000005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4" t="s">
        <v>120</v>
      </c>
      <c r="AT148" s="205" t="s">
        <v>69</v>
      </c>
      <c r="AU148" s="205" t="s">
        <v>75</v>
      </c>
      <c r="AY148" s="204" t="s">
        <v>112</v>
      </c>
      <c r="BK148" s="206">
        <f>SUM(BK149:BK169)</f>
        <v>0</v>
      </c>
    </row>
    <row r="149" spans="1:65" s="2" customFormat="1" ht="21.75" customHeight="1">
      <c r="A149" s="36"/>
      <c r="B149" s="37"/>
      <c r="C149" s="209" t="s">
        <v>335</v>
      </c>
      <c r="D149" s="209" t="s">
        <v>115</v>
      </c>
      <c r="E149" s="210" t="s">
        <v>336</v>
      </c>
      <c r="F149" s="211" t="s">
        <v>337</v>
      </c>
      <c r="G149" s="212" t="s">
        <v>118</v>
      </c>
      <c r="H149" s="213">
        <v>396</v>
      </c>
      <c r="I149" s="214"/>
      <c r="J149" s="215">
        <f>ROUND(I149*H149,2)</f>
        <v>0</v>
      </c>
      <c r="K149" s="211" t="s">
        <v>19</v>
      </c>
      <c r="L149" s="42"/>
      <c r="M149" s="216" t="s">
        <v>19</v>
      </c>
      <c r="N149" s="217" t="s">
        <v>42</v>
      </c>
      <c r="O149" s="82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0" t="s">
        <v>176</v>
      </c>
      <c r="AT149" s="220" t="s">
        <v>115</v>
      </c>
      <c r="AU149" s="220" t="s">
        <v>120</v>
      </c>
      <c r="AY149" s="15" t="s">
        <v>112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5" t="s">
        <v>120</v>
      </c>
      <c r="BK149" s="221">
        <f>ROUND(I149*H149,2)</f>
        <v>0</v>
      </c>
      <c r="BL149" s="15" t="s">
        <v>176</v>
      </c>
      <c r="BM149" s="220" t="s">
        <v>338</v>
      </c>
    </row>
    <row r="150" spans="1:65" s="2" customFormat="1" ht="16.5" customHeight="1">
      <c r="A150" s="36"/>
      <c r="B150" s="37"/>
      <c r="C150" s="222" t="s">
        <v>339</v>
      </c>
      <c r="D150" s="222" t="s">
        <v>236</v>
      </c>
      <c r="E150" s="223" t="s">
        <v>340</v>
      </c>
      <c r="F150" s="224" t="s">
        <v>341</v>
      </c>
      <c r="G150" s="225" t="s">
        <v>266</v>
      </c>
      <c r="H150" s="226">
        <v>14256</v>
      </c>
      <c r="I150" s="227"/>
      <c r="J150" s="228">
        <f>ROUND(I150*H150,2)</f>
        <v>0</v>
      </c>
      <c r="K150" s="224" t="s">
        <v>19</v>
      </c>
      <c r="L150" s="229"/>
      <c r="M150" s="230" t="s">
        <v>19</v>
      </c>
      <c r="N150" s="231" t="s">
        <v>42</v>
      </c>
      <c r="O150" s="82"/>
      <c r="P150" s="218">
        <f>O150*H150</f>
        <v>0</v>
      </c>
      <c r="Q150" s="218">
        <v>0.0017</v>
      </c>
      <c r="R150" s="218">
        <f>Q150*H150</f>
        <v>24.2352</v>
      </c>
      <c r="S150" s="218">
        <v>0</v>
      </c>
      <c r="T150" s="219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0" t="s">
        <v>240</v>
      </c>
      <c r="AT150" s="220" t="s">
        <v>236</v>
      </c>
      <c r="AU150" s="220" t="s">
        <v>120</v>
      </c>
      <c r="AY150" s="15" t="s">
        <v>112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5" t="s">
        <v>120</v>
      </c>
      <c r="BK150" s="221">
        <f>ROUND(I150*H150,2)</f>
        <v>0</v>
      </c>
      <c r="BL150" s="15" t="s">
        <v>176</v>
      </c>
      <c r="BM150" s="220" t="s">
        <v>342</v>
      </c>
    </row>
    <row r="151" spans="1:65" s="2" customFormat="1" ht="16.5" customHeight="1">
      <c r="A151" s="36"/>
      <c r="B151" s="37"/>
      <c r="C151" s="222" t="s">
        <v>343</v>
      </c>
      <c r="D151" s="222" t="s">
        <v>236</v>
      </c>
      <c r="E151" s="223" t="s">
        <v>344</v>
      </c>
      <c r="F151" s="224" t="s">
        <v>345</v>
      </c>
      <c r="G151" s="225" t="s">
        <v>266</v>
      </c>
      <c r="H151" s="226">
        <v>800</v>
      </c>
      <c r="I151" s="227"/>
      <c r="J151" s="228">
        <f>ROUND(I151*H151,2)</f>
        <v>0</v>
      </c>
      <c r="K151" s="224" t="s">
        <v>19</v>
      </c>
      <c r="L151" s="229"/>
      <c r="M151" s="230" t="s">
        <v>19</v>
      </c>
      <c r="N151" s="231" t="s">
        <v>42</v>
      </c>
      <c r="O151" s="82"/>
      <c r="P151" s="218">
        <f>O151*H151</f>
        <v>0</v>
      </c>
      <c r="Q151" s="218">
        <v>0.0011</v>
      </c>
      <c r="R151" s="218">
        <f>Q151*H151</f>
        <v>0.88</v>
      </c>
      <c r="S151" s="218">
        <v>0</v>
      </c>
      <c r="T151" s="219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0" t="s">
        <v>240</v>
      </c>
      <c r="AT151" s="220" t="s">
        <v>236</v>
      </c>
      <c r="AU151" s="220" t="s">
        <v>120</v>
      </c>
      <c r="AY151" s="15" t="s">
        <v>112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5" t="s">
        <v>120</v>
      </c>
      <c r="BK151" s="221">
        <f>ROUND(I151*H151,2)</f>
        <v>0</v>
      </c>
      <c r="BL151" s="15" t="s">
        <v>176</v>
      </c>
      <c r="BM151" s="220" t="s">
        <v>346</v>
      </c>
    </row>
    <row r="152" spans="1:65" s="2" customFormat="1" ht="16.5" customHeight="1">
      <c r="A152" s="36"/>
      <c r="B152" s="37"/>
      <c r="C152" s="209" t="s">
        <v>347</v>
      </c>
      <c r="D152" s="209" t="s">
        <v>115</v>
      </c>
      <c r="E152" s="210" t="s">
        <v>348</v>
      </c>
      <c r="F152" s="211" t="s">
        <v>349</v>
      </c>
      <c r="G152" s="212" t="s">
        <v>163</v>
      </c>
      <c r="H152" s="213">
        <v>25.17</v>
      </c>
      <c r="I152" s="214"/>
      <c r="J152" s="215">
        <f>ROUND(I152*H152,2)</f>
        <v>0</v>
      </c>
      <c r="K152" s="211" t="s">
        <v>19</v>
      </c>
      <c r="L152" s="42"/>
      <c r="M152" s="216" t="s">
        <v>19</v>
      </c>
      <c r="N152" s="217" t="s">
        <v>42</v>
      </c>
      <c r="O152" s="82"/>
      <c r="P152" s="218">
        <f>O152*H152</f>
        <v>0</v>
      </c>
      <c r="Q152" s="218">
        <v>0.008</v>
      </c>
      <c r="R152" s="218">
        <f>Q152*H152</f>
        <v>0.20136</v>
      </c>
      <c r="S152" s="218">
        <v>0</v>
      </c>
      <c r="T152" s="219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0" t="s">
        <v>176</v>
      </c>
      <c r="AT152" s="220" t="s">
        <v>115</v>
      </c>
      <c r="AU152" s="220" t="s">
        <v>120</v>
      </c>
      <c r="AY152" s="15" t="s">
        <v>112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5" t="s">
        <v>120</v>
      </c>
      <c r="BK152" s="221">
        <f>ROUND(I152*H152,2)</f>
        <v>0</v>
      </c>
      <c r="BL152" s="15" t="s">
        <v>176</v>
      </c>
      <c r="BM152" s="220" t="s">
        <v>350</v>
      </c>
    </row>
    <row r="153" spans="1:65" s="2" customFormat="1" ht="16.5" customHeight="1">
      <c r="A153" s="36"/>
      <c r="B153" s="37"/>
      <c r="C153" s="222" t="s">
        <v>351</v>
      </c>
      <c r="D153" s="222" t="s">
        <v>236</v>
      </c>
      <c r="E153" s="223" t="s">
        <v>352</v>
      </c>
      <c r="F153" s="224" t="s">
        <v>353</v>
      </c>
      <c r="G153" s="225" t="s">
        <v>266</v>
      </c>
      <c r="H153" s="226">
        <v>77</v>
      </c>
      <c r="I153" s="227"/>
      <c r="J153" s="228">
        <f>ROUND(I153*H153,2)</f>
        <v>0</v>
      </c>
      <c r="K153" s="224" t="s">
        <v>19</v>
      </c>
      <c r="L153" s="229"/>
      <c r="M153" s="230" t="s">
        <v>19</v>
      </c>
      <c r="N153" s="231" t="s">
        <v>42</v>
      </c>
      <c r="O153" s="82"/>
      <c r="P153" s="218">
        <f>O153*H153</f>
        <v>0</v>
      </c>
      <c r="Q153" s="218">
        <v>0.0016</v>
      </c>
      <c r="R153" s="218">
        <f>Q153*H153</f>
        <v>0.1232</v>
      </c>
      <c r="S153" s="218">
        <v>0</v>
      </c>
      <c r="T153" s="219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0" t="s">
        <v>240</v>
      </c>
      <c r="AT153" s="220" t="s">
        <v>236</v>
      </c>
      <c r="AU153" s="220" t="s">
        <v>120</v>
      </c>
      <c r="AY153" s="15" t="s">
        <v>112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5" t="s">
        <v>120</v>
      </c>
      <c r="BK153" s="221">
        <f>ROUND(I153*H153,2)</f>
        <v>0</v>
      </c>
      <c r="BL153" s="15" t="s">
        <v>176</v>
      </c>
      <c r="BM153" s="220" t="s">
        <v>354</v>
      </c>
    </row>
    <row r="154" spans="1:65" s="2" customFormat="1" ht="16.5" customHeight="1">
      <c r="A154" s="36"/>
      <c r="B154" s="37"/>
      <c r="C154" s="209" t="s">
        <v>355</v>
      </c>
      <c r="D154" s="209" t="s">
        <v>115</v>
      </c>
      <c r="E154" s="210" t="s">
        <v>356</v>
      </c>
      <c r="F154" s="211" t="s">
        <v>357</v>
      </c>
      <c r="G154" s="212" t="s">
        <v>163</v>
      </c>
      <c r="H154" s="213">
        <v>13</v>
      </c>
      <c r="I154" s="214"/>
      <c r="J154" s="215">
        <f>ROUND(I154*H154,2)</f>
        <v>0</v>
      </c>
      <c r="K154" s="211" t="s">
        <v>19</v>
      </c>
      <c r="L154" s="42"/>
      <c r="M154" s="216" t="s">
        <v>19</v>
      </c>
      <c r="N154" s="217" t="s">
        <v>42</v>
      </c>
      <c r="O154" s="82"/>
      <c r="P154" s="218">
        <f>O154*H154</f>
        <v>0</v>
      </c>
      <c r="Q154" s="218">
        <v>0.008</v>
      </c>
      <c r="R154" s="218">
        <f>Q154*H154</f>
        <v>0.10400000000000001</v>
      </c>
      <c r="S154" s="218">
        <v>0</v>
      </c>
      <c r="T154" s="219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0" t="s">
        <v>176</v>
      </c>
      <c r="AT154" s="220" t="s">
        <v>115</v>
      </c>
      <c r="AU154" s="220" t="s">
        <v>120</v>
      </c>
      <c r="AY154" s="15" t="s">
        <v>112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5" t="s">
        <v>120</v>
      </c>
      <c r="BK154" s="221">
        <f>ROUND(I154*H154,2)</f>
        <v>0</v>
      </c>
      <c r="BL154" s="15" t="s">
        <v>176</v>
      </c>
      <c r="BM154" s="220" t="s">
        <v>358</v>
      </c>
    </row>
    <row r="155" spans="1:65" s="2" customFormat="1" ht="16.5" customHeight="1">
      <c r="A155" s="36"/>
      <c r="B155" s="37"/>
      <c r="C155" s="222" t="s">
        <v>359</v>
      </c>
      <c r="D155" s="222" t="s">
        <v>236</v>
      </c>
      <c r="E155" s="223" t="s">
        <v>352</v>
      </c>
      <c r="F155" s="224" t="s">
        <v>353</v>
      </c>
      <c r="G155" s="225" t="s">
        <v>266</v>
      </c>
      <c r="H155" s="226">
        <v>39</v>
      </c>
      <c r="I155" s="227"/>
      <c r="J155" s="228">
        <f>ROUND(I155*H155,2)</f>
        <v>0</v>
      </c>
      <c r="K155" s="224" t="s">
        <v>19</v>
      </c>
      <c r="L155" s="229"/>
      <c r="M155" s="230" t="s">
        <v>19</v>
      </c>
      <c r="N155" s="231" t="s">
        <v>42</v>
      </c>
      <c r="O155" s="82"/>
      <c r="P155" s="218">
        <f>O155*H155</f>
        <v>0</v>
      </c>
      <c r="Q155" s="218">
        <v>0.0016</v>
      </c>
      <c r="R155" s="218">
        <f>Q155*H155</f>
        <v>0.062400000000000004</v>
      </c>
      <c r="S155" s="218">
        <v>0</v>
      </c>
      <c r="T155" s="219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0" t="s">
        <v>240</v>
      </c>
      <c r="AT155" s="220" t="s">
        <v>236</v>
      </c>
      <c r="AU155" s="220" t="s">
        <v>120</v>
      </c>
      <c r="AY155" s="15" t="s">
        <v>112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5" t="s">
        <v>120</v>
      </c>
      <c r="BK155" s="221">
        <f>ROUND(I155*H155,2)</f>
        <v>0</v>
      </c>
      <c r="BL155" s="15" t="s">
        <v>176</v>
      </c>
      <c r="BM155" s="220" t="s">
        <v>360</v>
      </c>
    </row>
    <row r="156" spans="1:65" s="2" customFormat="1" ht="16.5" customHeight="1">
      <c r="A156" s="36"/>
      <c r="B156" s="37"/>
      <c r="C156" s="222" t="s">
        <v>361</v>
      </c>
      <c r="D156" s="222" t="s">
        <v>236</v>
      </c>
      <c r="E156" s="223" t="s">
        <v>362</v>
      </c>
      <c r="F156" s="224" t="s">
        <v>363</v>
      </c>
      <c r="G156" s="225" t="s">
        <v>185</v>
      </c>
      <c r="H156" s="226">
        <v>0.4</v>
      </c>
      <c r="I156" s="227"/>
      <c r="J156" s="228">
        <f>ROUND(I156*H156,2)</f>
        <v>0</v>
      </c>
      <c r="K156" s="224" t="s">
        <v>19</v>
      </c>
      <c r="L156" s="229"/>
      <c r="M156" s="230" t="s">
        <v>19</v>
      </c>
      <c r="N156" s="231" t="s">
        <v>42</v>
      </c>
      <c r="O156" s="82"/>
      <c r="P156" s="218">
        <f>O156*H156</f>
        <v>0</v>
      </c>
      <c r="Q156" s="218">
        <v>1</v>
      </c>
      <c r="R156" s="218">
        <f>Q156*H156</f>
        <v>0.4</v>
      </c>
      <c r="S156" s="218">
        <v>0</v>
      </c>
      <c r="T156" s="219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0" t="s">
        <v>240</v>
      </c>
      <c r="AT156" s="220" t="s">
        <v>236</v>
      </c>
      <c r="AU156" s="220" t="s">
        <v>120</v>
      </c>
      <c r="AY156" s="15" t="s">
        <v>112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5" t="s">
        <v>120</v>
      </c>
      <c r="BK156" s="221">
        <f>ROUND(I156*H156,2)</f>
        <v>0</v>
      </c>
      <c r="BL156" s="15" t="s">
        <v>176</v>
      </c>
      <c r="BM156" s="220" t="s">
        <v>364</v>
      </c>
    </row>
    <row r="157" spans="1:65" s="2" customFormat="1" ht="21.75" customHeight="1">
      <c r="A157" s="36"/>
      <c r="B157" s="37"/>
      <c r="C157" s="209" t="s">
        <v>365</v>
      </c>
      <c r="D157" s="209" t="s">
        <v>115</v>
      </c>
      <c r="E157" s="210" t="s">
        <v>366</v>
      </c>
      <c r="F157" s="211" t="s">
        <v>367</v>
      </c>
      <c r="G157" s="212" t="s">
        <v>163</v>
      </c>
      <c r="H157" s="213">
        <v>24.8</v>
      </c>
      <c r="I157" s="214"/>
      <c r="J157" s="215">
        <f>ROUND(I157*H157,2)</f>
        <v>0</v>
      </c>
      <c r="K157" s="211" t="s">
        <v>19</v>
      </c>
      <c r="L157" s="42"/>
      <c r="M157" s="216" t="s">
        <v>19</v>
      </c>
      <c r="N157" s="217" t="s">
        <v>42</v>
      </c>
      <c r="O157" s="82"/>
      <c r="P157" s="218">
        <f>O157*H157</f>
        <v>0</v>
      </c>
      <c r="Q157" s="218">
        <v>1E-05</v>
      </c>
      <c r="R157" s="218">
        <f>Q157*H157</f>
        <v>0.000248</v>
      </c>
      <c r="S157" s="218">
        <v>0</v>
      </c>
      <c r="T157" s="219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0" t="s">
        <v>176</v>
      </c>
      <c r="AT157" s="220" t="s">
        <v>115</v>
      </c>
      <c r="AU157" s="220" t="s">
        <v>120</v>
      </c>
      <c r="AY157" s="15" t="s">
        <v>112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5" t="s">
        <v>120</v>
      </c>
      <c r="BK157" s="221">
        <f>ROUND(I157*H157,2)</f>
        <v>0</v>
      </c>
      <c r="BL157" s="15" t="s">
        <v>176</v>
      </c>
      <c r="BM157" s="220" t="s">
        <v>368</v>
      </c>
    </row>
    <row r="158" spans="1:65" s="2" customFormat="1" ht="21.75" customHeight="1">
      <c r="A158" s="36"/>
      <c r="B158" s="37"/>
      <c r="C158" s="209" t="s">
        <v>369</v>
      </c>
      <c r="D158" s="209" t="s">
        <v>115</v>
      </c>
      <c r="E158" s="210" t="s">
        <v>370</v>
      </c>
      <c r="F158" s="211" t="s">
        <v>371</v>
      </c>
      <c r="G158" s="212" t="s">
        <v>118</v>
      </c>
      <c r="H158" s="213">
        <v>396</v>
      </c>
      <c r="I158" s="214"/>
      <c r="J158" s="215">
        <f>ROUND(I158*H158,2)</f>
        <v>0</v>
      </c>
      <c r="K158" s="211" t="s">
        <v>19</v>
      </c>
      <c r="L158" s="42"/>
      <c r="M158" s="216" t="s">
        <v>19</v>
      </c>
      <c r="N158" s="217" t="s">
        <v>42</v>
      </c>
      <c r="O158" s="82"/>
      <c r="P158" s="218">
        <f>O158*H158</f>
        <v>0</v>
      </c>
      <c r="Q158" s="218">
        <v>0.00012</v>
      </c>
      <c r="R158" s="218">
        <f>Q158*H158</f>
        <v>0.04752</v>
      </c>
      <c r="S158" s="218">
        <v>0</v>
      </c>
      <c r="T158" s="219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0" t="s">
        <v>176</v>
      </c>
      <c r="AT158" s="220" t="s">
        <v>115</v>
      </c>
      <c r="AU158" s="220" t="s">
        <v>120</v>
      </c>
      <c r="AY158" s="15" t="s">
        <v>112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5" t="s">
        <v>120</v>
      </c>
      <c r="BK158" s="221">
        <f>ROUND(I158*H158,2)</f>
        <v>0</v>
      </c>
      <c r="BL158" s="15" t="s">
        <v>176</v>
      </c>
      <c r="BM158" s="220" t="s">
        <v>372</v>
      </c>
    </row>
    <row r="159" spans="1:65" s="2" customFormat="1" ht="21.75" customHeight="1">
      <c r="A159" s="36"/>
      <c r="B159" s="37"/>
      <c r="C159" s="209" t="s">
        <v>373</v>
      </c>
      <c r="D159" s="209" t="s">
        <v>115</v>
      </c>
      <c r="E159" s="210" t="s">
        <v>374</v>
      </c>
      <c r="F159" s="211" t="s">
        <v>375</v>
      </c>
      <c r="G159" s="212" t="s">
        <v>118</v>
      </c>
      <c r="H159" s="213">
        <v>396</v>
      </c>
      <c r="I159" s="214"/>
      <c r="J159" s="215">
        <f>ROUND(I159*H159,2)</f>
        <v>0</v>
      </c>
      <c r="K159" s="211" t="s">
        <v>19</v>
      </c>
      <c r="L159" s="42"/>
      <c r="M159" s="216" t="s">
        <v>19</v>
      </c>
      <c r="N159" s="217" t="s">
        <v>42</v>
      </c>
      <c r="O159" s="82"/>
      <c r="P159" s="218">
        <f>O159*H159</f>
        <v>0</v>
      </c>
      <c r="Q159" s="218">
        <v>0</v>
      </c>
      <c r="R159" s="218">
        <f>Q159*H159</f>
        <v>0</v>
      </c>
      <c r="S159" s="218">
        <v>0.07519</v>
      </c>
      <c r="T159" s="219">
        <f>S159*H159</f>
        <v>29.775240000000004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0" t="s">
        <v>176</v>
      </c>
      <c r="AT159" s="220" t="s">
        <v>115</v>
      </c>
      <c r="AU159" s="220" t="s">
        <v>120</v>
      </c>
      <c r="AY159" s="15" t="s">
        <v>112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5" t="s">
        <v>120</v>
      </c>
      <c r="BK159" s="221">
        <f>ROUND(I159*H159,2)</f>
        <v>0</v>
      </c>
      <c r="BL159" s="15" t="s">
        <v>176</v>
      </c>
      <c r="BM159" s="220" t="s">
        <v>376</v>
      </c>
    </row>
    <row r="160" spans="1:65" s="2" customFormat="1" ht="21.75" customHeight="1">
      <c r="A160" s="36"/>
      <c r="B160" s="37"/>
      <c r="C160" s="209" t="s">
        <v>377</v>
      </c>
      <c r="D160" s="209" t="s">
        <v>115</v>
      </c>
      <c r="E160" s="210" t="s">
        <v>378</v>
      </c>
      <c r="F160" s="211" t="s">
        <v>379</v>
      </c>
      <c r="G160" s="212" t="s">
        <v>118</v>
      </c>
      <c r="H160" s="213">
        <v>396</v>
      </c>
      <c r="I160" s="214"/>
      <c r="J160" s="215">
        <f>ROUND(I160*H160,2)</f>
        <v>0</v>
      </c>
      <c r="K160" s="211" t="s">
        <v>19</v>
      </c>
      <c r="L160" s="42"/>
      <c r="M160" s="216" t="s">
        <v>19</v>
      </c>
      <c r="N160" s="217" t="s">
        <v>42</v>
      </c>
      <c r="O160" s="82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0" t="s">
        <v>176</v>
      </c>
      <c r="AT160" s="220" t="s">
        <v>115</v>
      </c>
      <c r="AU160" s="220" t="s">
        <v>120</v>
      </c>
      <c r="AY160" s="15" t="s">
        <v>112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5" t="s">
        <v>120</v>
      </c>
      <c r="BK160" s="221">
        <f>ROUND(I160*H160,2)</f>
        <v>0</v>
      </c>
      <c r="BL160" s="15" t="s">
        <v>176</v>
      </c>
      <c r="BM160" s="220" t="s">
        <v>380</v>
      </c>
    </row>
    <row r="161" spans="1:65" s="2" customFormat="1" ht="21.75" customHeight="1">
      <c r="A161" s="36"/>
      <c r="B161" s="37"/>
      <c r="C161" s="209" t="s">
        <v>381</v>
      </c>
      <c r="D161" s="209" t="s">
        <v>115</v>
      </c>
      <c r="E161" s="210" t="s">
        <v>382</v>
      </c>
      <c r="F161" s="211" t="s">
        <v>383</v>
      </c>
      <c r="G161" s="212" t="s">
        <v>163</v>
      </c>
      <c r="H161" s="213">
        <v>37.6</v>
      </c>
      <c r="I161" s="214"/>
      <c r="J161" s="215">
        <f>ROUND(I161*H161,2)</f>
        <v>0</v>
      </c>
      <c r="K161" s="211" t="s">
        <v>19</v>
      </c>
      <c r="L161" s="42"/>
      <c r="M161" s="216" t="s">
        <v>19</v>
      </c>
      <c r="N161" s="217" t="s">
        <v>42</v>
      </c>
      <c r="O161" s="82"/>
      <c r="P161" s="218">
        <f>O161*H161</f>
        <v>0</v>
      </c>
      <c r="Q161" s="218">
        <v>0</v>
      </c>
      <c r="R161" s="218">
        <f>Q161*H161</f>
        <v>0</v>
      </c>
      <c r="S161" s="218">
        <v>0.01808</v>
      </c>
      <c r="T161" s="219">
        <f>S161*H161</f>
        <v>0.679808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0" t="s">
        <v>176</v>
      </c>
      <c r="AT161" s="220" t="s">
        <v>115</v>
      </c>
      <c r="AU161" s="220" t="s">
        <v>120</v>
      </c>
      <c r="AY161" s="15" t="s">
        <v>112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5" t="s">
        <v>120</v>
      </c>
      <c r="BK161" s="221">
        <f>ROUND(I161*H161,2)</f>
        <v>0</v>
      </c>
      <c r="BL161" s="15" t="s">
        <v>176</v>
      </c>
      <c r="BM161" s="220" t="s">
        <v>384</v>
      </c>
    </row>
    <row r="162" spans="1:65" s="2" customFormat="1" ht="21.75" customHeight="1">
      <c r="A162" s="36"/>
      <c r="B162" s="37"/>
      <c r="C162" s="209" t="s">
        <v>385</v>
      </c>
      <c r="D162" s="209" t="s">
        <v>115</v>
      </c>
      <c r="E162" s="210" t="s">
        <v>386</v>
      </c>
      <c r="F162" s="211" t="s">
        <v>387</v>
      </c>
      <c r="G162" s="212" t="s">
        <v>163</v>
      </c>
      <c r="H162" s="213">
        <v>37.6</v>
      </c>
      <c r="I162" s="214"/>
      <c r="J162" s="215">
        <f>ROUND(I162*H162,2)</f>
        <v>0</v>
      </c>
      <c r="K162" s="211" t="s">
        <v>19</v>
      </c>
      <c r="L162" s="42"/>
      <c r="M162" s="216" t="s">
        <v>19</v>
      </c>
      <c r="N162" s="217" t="s">
        <v>42</v>
      </c>
      <c r="O162" s="82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0" t="s">
        <v>176</v>
      </c>
      <c r="AT162" s="220" t="s">
        <v>115</v>
      </c>
      <c r="AU162" s="220" t="s">
        <v>120</v>
      </c>
      <c r="AY162" s="15" t="s">
        <v>112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5" t="s">
        <v>120</v>
      </c>
      <c r="BK162" s="221">
        <f>ROUND(I162*H162,2)</f>
        <v>0</v>
      </c>
      <c r="BL162" s="15" t="s">
        <v>176</v>
      </c>
      <c r="BM162" s="220" t="s">
        <v>388</v>
      </c>
    </row>
    <row r="163" spans="1:65" s="2" customFormat="1" ht="21.75" customHeight="1">
      <c r="A163" s="36"/>
      <c r="B163" s="37"/>
      <c r="C163" s="209" t="s">
        <v>389</v>
      </c>
      <c r="D163" s="209" t="s">
        <v>115</v>
      </c>
      <c r="E163" s="210" t="s">
        <v>390</v>
      </c>
      <c r="F163" s="211" t="s">
        <v>391</v>
      </c>
      <c r="G163" s="212" t="s">
        <v>266</v>
      </c>
      <c r="H163" s="213">
        <v>4</v>
      </c>
      <c r="I163" s="214"/>
      <c r="J163" s="215">
        <f>ROUND(I163*H163,2)</f>
        <v>0</v>
      </c>
      <c r="K163" s="211" t="s">
        <v>19</v>
      </c>
      <c r="L163" s="42"/>
      <c r="M163" s="216" t="s">
        <v>19</v>
      </c>
      <c r="N163" s="217" t="s">
        <v>42</v>
      </c>
      <c r="O163" s="82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0" t="s">
        <v>176</v>
      </c>
      <c r="AT163" s="220" t="s">
        <v>115</v>
      </c>
      <c r="AU163" s="220" t="s">
        <v>120</v>
      </c>
      <c r="AY163" s="15" t="s">
        <v>112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5" t="s">
        <v>120</v>
      </c>
      <c r="BK163" s="221">
        <f>ROUND(I163*H163,2)</f>
        <v>0</v>
      </c>
      <c r="BL163" s="15" t="s">
        <v>176</v>
      </c>
      <c r="BM163" s="220" t="s">
        <v>392</v>
      </c>
    </row>
    <row r="164" spans="1:65" s="2" customFormat="1" ht="16.5" customHeight="1">
      <c r="A164" s="36"/>
      <c r="B164" s="37"/>
      <c r="C164" s="222" t="s">
        <v>393</v>
      </c>
      <c r="D164" s="222" t="s">
        <v>236</v>
      </c>
      <c r="E164" s="223" t="s">
        <v>394</v>
      </c>
      <c r="F164" s="224" t="s">
        <v>395</v>
      </c>
      <c r="G164" s="225" t="s">
        <v>266</v>
      </c>
      <c r="H164" s="226">
        <v>4</v>
      </c>
      <c r="I164" s="227"/>
      <c r="J164" s="228">
        <f>ROUND(I164*H164,2)</f>
        <v>0</v>
      </c>
      <c r="K164" s="224" t="s">
        <v>19</v>
      </c>
      <c r="L164" s="229"/>
      <c r="M164" s="230" t="s">
        <v>19</v>
      </c>
      <c r="N164" s="231" t="s">
        <v>42</v>
      </c>
      <c r="O164" s="82"/>
      <c r="P164" s="218">
        <f>O164*H164</f>
        <v>0</v>
      </c>
      <c r="Q164" s="218">
        <v>0.00222</v>
      </c>
      <c r="R164" s="218">
        <f>Q164*H164</f>
        <v>0.00888</v>
      </c>
      <c r="S164" s="218">
        <v>0</v>
      </c>
      <c r="T164" s="219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0" t="s">
        <v>240</v>
      </c>
      <c r="AT164" s="220" t="s">
        <v>236</v>
      </c>
      <c r="AU164" s="220" t="s">
        <v>120</v>
      </c>
      <c r="AY164" s="15" t="s">
        <v>112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5" t="s">
        <v>120</v>
      </c>
      <c r="BK164" s="221">
        <f>ROUND(I164*H164,2)</f>
        <v>0</v>
      </c>
      <c r="BL164" s="15" t="s">
        <v>176</v>
      </c>
      <c r="BM164" s="220" t="s">
        <v>396</v>
      </c>
    </row>
    <row r="165" spans="1:65" s="2" customFormat="1" ht="16.5" customHeight="1">
      <c r="A165" s="36"/>
      <c r="B165" s="37"/>
      <c r="C165" s="209" t="s">
        <v>397</v>
      </c>
      <c r="D165" s="209" t="s">
        <v>115</v>
      </c>
      <c r="E165" s="210" t="s">
        <v>398</v>
      </c>
      <c r="F165" s="211" t="s">
        <v>399</v>
      </c>
      <c r="G165" s="212" t="s">
        <v>266</v>
      </c>
      <c r="H165" s="213">
        <v>42</v>
      </c>
      <c r="I165" s="214"/>
      <c r="J165" s="215">
        <f>ROUND(I165*H165,2)</f>
        <v>0</v>
      </c>
      <c r="K165" s="211" t="s">
        <v>19</v>
      </c>
      <c r="L165" s="42"/>
      <c r="M165" s="216" t="s">
        <v>19</v>
      </c>
      <c r="N165" s="217" t="s">
        <v>42</v>
      </c>
      <c r="O165" s="82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0" t="s">
        <v>176</v>
      </c>
      <c r="AT165" s="220" t="s">
        <v>115</v>
      </c>
      <c r="AU165" s="220" t="s">
        <v>120</v>
      </c>
      <c r="AY165" s="15" t="s">
        <v>112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5" t="s">
        <v>120</v>
      </c>
      <c r="BK165" s="221">
        <f>ROUND(I165*H165,2)</f>
        <v>0</v>
      </c>
      <c r="BL165" s="15" t="s">
        <v>176</v>
      </c>
      <c r="BM165" s="220" t="s">
        <v>400</v>
      </c>
    </row>
    <row r="166" spans="1:65" s="2" customFormat="1" ht="21.75" customHeight="1">
      <c r="A166" s="36"/>
      <c r="B166" s="37"/>
      <c r="C166" s="222" t="s">
        <v>401</v>
      </c>
      <c r="D166" s="222" t="s">
        <v>236</v>
      </c>
      <c r="E166" s="223" t="s">
        <v>402</v>
      </c>
      <c r="F166" s="224" t="s">
        <v>403</v>
      </c>
      <c r="G166" s="225" t="s">
        <v>266</v>
      </c>
      <c r="H166" s="226">
        <v>42</v>
      </c>
      <c r="I166" s="227"/>
      <c r="J166" s="228">
        <f>ROUND(I166*H166,2)</f>
        <v>0</v>
      </c>
      <c r="K166" s="224" t="s">
        <v>19</v>
      </c>
      <c r="L166" s="229"/>
      <c r="M166" s="230" t="s">
        <v>19</v>
      </c>
      <c r="N166" s="231" t="s">
        <v>42</v>
      </c>
      <c r="O166" s="82"/>
      <c r="P166" s="218">
        <f>O166*H166</f>
        <v>0</v>
      </c>
      <c r="Q166" s="218">
        <v>0.00022</v>
      </c>
      <c r="R166" s="218">
        <f>Q166*H166</f>
        <v>0.00924</v>
      </c>
      <c r="S166" s="218">
        <v>0</v>
      </c>
      <c r="T166" s="219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0" t="s">
        <v>240</v>
      </c>
      <c r="AT166" s="220" t="s">
        <v>236</v>
      </c>
      <c r="AU166" s="220" t="s">
        <v>120</v>
      </c>
      <c r="AY166" s="15" t="s">
        <v>112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5" t="s">
        <v>120</v>
      </c>
      <c r="BK166" s="221">
        <f>ROUND(I166*H166,2)</f>
        <v>0</v>
      </c>
      <c r="BL166" s="15" t="s">
        <v>176</v>
      </c>
      <c r="BM166" s="220" t="s">
        <v>404</v>
      </c>
    </row>
    <row r="167" spans="1:65" s="2" customFormat="1" ht="33" customHeight="1">
      <c r="A167" s="36"/>
      <c r="B167" s="37"/>
      <c r="C167" s="209" t="s">
        <v>405</v>
      </c>
      <c r="D167" s="209" t="s">
        <v>115</v>
      </c>
      <c r="E167" s="210" t="s">
        <v>406</v>
      </c>
      <c r="F167" s="211" t="s">
        <v>407</v>
      </c>
      <c r="G167" s="212" t="s">
        <v>118</v>
      </c>
      <c r="H167" s="213">
        <v>12</v>
      </c>
      <c r="I167" s="214"/>
      <c r="J167" s="215">
        <f>ROUND(I167*H167,2)</f>
        <v>0</v>
      </c>
      <c r="K167" s="211" t="s">
        <v>19</v>
      </c>
      <c r="L167" s="42"/>
      <c r="M167" s="216" t="s">
        <v>19</v>
      </c>
      <c r="N167" s="217" t="s">
        <v>42</v>
      </c>
      <c r="O167" s="82"/>
      <c r="P167" s="218">
        <f>O167*H167</f>
        <v>0</v>
      </c>
      <c r="Q167" s="218">
        <v>0.00263</v>
      </c>
      <c r="R167" s="218">
        <f>Q167*H167</f>
        <v>0.03156</v>
      </c>
      <c r="S167" s="218">
        <v>0</v>
      </c>
      <c r="T167" s="219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0" t="s">
        <v>176</v>
      </c>
      <c r="AT167" s="220" t="s">
        <v>115</v>
      </c>
      <c r="AU167" s="220" t="s">
        <v>120</v>
      </c>
      <c r="AY167" s="15" t="s">
        <v>112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5" t="s">
        <v>120</v>
      </c>
      <c r="BK167" s="221">
        <f>ROUND(I167*H167,2)</f>
        <v>0</v>
      </c>
      <c r="BL167" s="15" t="s">
        <v>176</v>
      </c>
      <c r="BM167" s="220" t="s">
        <v>408</v>
      </c>
    </row>
    <row r="168" spans="1:65" s="2" customFormat="1" ht="16.5" customHeight="1">
      <c r="A168" s="36"/>
      <c r="B168" s="37"/>
      <c r="C168" s="209" t="s">
        <v>409</v>
      </c>
      <c r="D168" s="209" t="s">
        <v>115</v>
      </c>
      <c r="E168" s="210" t="s">
        <v>410</v>
      </c>
      <c r="F168" s="211" t="s">
        <v>411</v>
      </c>
      <c r="G168" s="212" t="s">
        <v>118</v>
      </c>
      <c r="H168" s="213">
        <v>395.69</v>
      </c>
      <c r="I168" s="214"/>
      <c r="J168" s="215">
        <f>ROUND(I168*H168,2)</f>
        <v>0</v>
      </c>
      <c r="K168" s="211" t="s">
        <v>19</v>
      </c>
      <c r="L168" s="42"/>
      <c r="M168" s="216" t="s">
        <v>19</v>
      </c>
      <c r="N168" s="217" t="s">
        <v>42</v>
      </c>
      <c r="O168" s="82"/>
      <c r="P168" s="218">
        <f>O168*H168</f>
        <v>0</v>
      </c>
      <c r="Q168" s="218">
        <v>0.00014</v>
      </c>
      <c r="R168" s="218">
        <f>Q168*H168</f>
        <v>0.0553966</v>
      </c>
      <c r="S168" s="218">
        <v>0</v>
      </c>
      <c r="T168" s="219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0" t="s">
        <v>176</v>
      </c>
      <c r="AT168" s="220" t="s">
        <v>115</v>
      </c>
      <c r="AU168" s="220" t="s">
        <v>120</v>
      </c>
      <c r="AY168" s="15" t="s">
        <v>112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5" t="s">
        <v>120</v>
      </c>
      <c r="BK168" s="221">
        <f>ROUND(I168*H168,2)</f>
        <v>0</v>
      </c>
      <c r="BL168" s="15" t="s">
        <v>176</v>
      </c>
      <c r="BM168" s="220" t="s">
        <v>412</v>
      </c>
    </row>
    <row r="169" spans="1:65" s="2" customFormat="1" ht="21.75" customHeight="1">
      <c r="A169" s="36"/>
      <c r="B169" s="37"/>
      <c r="C169" s="209" t="s">
        <v>413</v>
      </c>
      <c r="D169" s="209" t="s">
        <v>115</v>
      </c>
      <c r="E169" s="210" t="s">
        <v>414</v>
      </c>
      <c r="F169" s="211" t="s">
        <v>415</v>
      </c>
      <c r="G169" s="212" t="s">
        <v>185</v>
      </c>
      <c r="H169" s="213">
        <v>26.159</v>
      </c>
      <c r="I169" s="214"/>
      <c r="J169" s="215">
        <f>ROUND(I169*H169,2)</f>
        <v>0</v>
      </c>
      <c r="K169" s="211" t="s">
        <v>19</v>
      </c>
      <c r="L169" s="42"/>
      <c r="M169" s="216" t="s">
        <v>19</v>
      </c>
      <c r="N169" s="217" t="s">
        <v>42</v>
      </c>
      <c r="O169" s="82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0" t="s">
        <v>176</v>
      </c>
      <c r="AT169" s="220" t="s">
        <v>115</v>
      </c>
      <c r="AU169" s="220" t="s">
        <v>120</v>
      </c>
      <c r="AY169" s="15" t="s">
        <v>112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5" t="s">
        <v>120</v>
      </c>
      <c r="BK169" s="221">
        <f>ROUND(I169*H169,2)</f>
        <v>0</v>
      </c>
      <c r="BL169" s="15" t="s">
        <v>176</v>
      </c>
      <c r="BM169" s="220" t="s">
        <v>416</v>
      </c>
    </row>
    <row r="170" spans="1:63" s="12" customFormat="1" ht="22.8" customHeight="1">
      <c r="A170" s="12"/>
      <c r="B170" s="193"/>
      <c r="C170" s="194"/>
      <c r="D170" s="195" t="s">
        <v>69</v>
      </c>
      <c r="E170" s="207" t="s">
        <v>417</v>
      </c>
      <c r="F170" s="207" t="s">
        <v>418</v>
      </c>
      <c r="G170" s="194"/>
      <c r="H170" s="194"/>
      <c r="I170" s="197"/>
      <c r="J170" s="208">
        <f>BK170</f>
        <v>0</v>
      </c>
      <c r="K170" s="194"/>
      <c r="L170" s="199"/>
      <c r="M170" s="200"/>
      <c r="N170" s="201"/>
      <c r="O170" s="201"/>
      <c r="P170" s="202">
        <f>SUM(P171:P176)</f>
        <v>0</v>
      </c>
      <c r="Q170" s="201"/>
      <c r="R170" s="202">
        <f>SUM(R171:R176)</f>
        <v>0.09734</v>
      </c>
      <c r="S170" s="201"/>
      <c r="T170" s="203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4" t="s">
        <v>120</v>
      </c>
      <c r="AT170" s="205" t="s">
        <v>69</v>
      </c>
      <c r="AU170" s="205" t="s">
        <v>75</v>
      </c>
      <c r="AY170" s="204" t="s">
        <v>112</v>
      </c>
      <c r="BK170" s="206">
        <f>SUM(BK171:BK176)</f>
        <v>0</v>
      </c>
    </row>
    <row r="171" spans="1:65" s="2" customFormat="1" ht="21.75" customHeight="1">
      <c r="A171" s="36"/>
      <c r="B171" s="37"/>
      <c r="C171" s="209" t="s">
        <v>419</v>
      </c>
      <c r="D171" s="209" t="s">
        <v>115</v>
      </c>
      <c r="E171" s="210" t="s">
        <v>420</v>
      </c>
      <c r="F171" s="211" t="s">
        <v>421</v>
      </c>
      <c r="G171" s="212" t="s">
        <v>118</v>
      </c>
      <c r="H171" s="213">
        <v>75</v>
      </c>
      <c r="I171" s="214"/>
      <c r="J171" s="215">
        <f>ROUND(I171*H171,2)</f>
        <v>0</v>
      </c>
      <c r="K171" s="211" t="s">
        <v>19</v>
      </c>
      <c r="L171" s="42"/>
      <c r="M171" s="216" t="s">
        <v>19</v>
      </c>
      <c r="N171" s="217" t="s">
        <v>42</v>
      </c>
      <c r="O171" s="82"/>
      <c r="P171" s="218">
        <f>O171*H171</f>
        <v>0</v>
      </c>
      <c r="Q171" s="218">
        <v>2E-05</v>
      </c>
      <c r="R171" s="218">
        <f>Q171*H171</f>
        <v>0.0015</v>
      </c>
      <c r="S171" s="218">
        <v>0</v>
      </c>
      <c r="T171" s="219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0" t="s">
        <v>176</v>
      </c>
      <c r="AT171" s="220" t="s">
        <v>115</v>
      </c>
      <c r="AU171" s="220" t="s">
        <v>120</v>
      </c>
      <c r="AY171" s="15" t="s">
        <v>112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5" t="s">
        <v>120</v>
      </c>
      <c r="BK171" s="221">
        <f>ROUND(I171*H171,2)</f>
        <v>0</v>
      </c>
      <c r="BL171" s="15" t="s">
        <v>176</v>
      </c>
      <c r="BM171" s="220" t="s">
        <v>422</v>
      </c>
    </row>
    <row r="172" spans="1:65" s="2" customFormat="1" ht="21.75" customHeight="1">
      <c r="A172" s="36"/>
      <c r="B172" s="37"/>
      <c r="C172" s="209" t="s">
        <v>423</v>
      </c>
      <c r="D172" s="209" t="s">
        <v>115</v>
      </c>
      <c r="E172" s="210" t="s">
        <v>424</v>
      </c>
      <c r="F172" s="211" t="s">
        <v>425</v>
      </c>
      <c r="G172" s="212" t="s">
        <v>118</v>
      </c>
      <c r="H172" s="213">
        <v>75</v>
      </c>
      <c r="I172" s="214"/>
      <c r="J172" s="215">
        <f>ROUND(I172*H172,2)</f>
        <v>0</v>
      </c>
      <c r="K172" s="211" t="s">
        <v>19</v>
      </c>
      <c r="L172" s="42"/>
      <c r="M172" s="216" t="s">
        <v>19</v>
      </c>
      <c r="N172" s="217" t="s">
        <v>42</v>
      </c>
      <c r="O172" s="82"/>
      <c r="P172" s="218">
        <f>O172*H172</f>
        <v>0</v>
      </c>
      <c r="Q172" s="218">
        <v>0.00015</v>
      </c>
      <c r="R172" s="218">
        <f>Q172*H172</f>
        <v>0.01125</v>
      </c>
      <c r="S172" s="218">
        <v>0</v>
      </c>
      <c r="T172" s="219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0" t="s">
        <v>176</v>
      </c>
      <c r="AT172" s="220" t="s">
        <v>115</v>
      </c>
      <c r="AU172" s="220" t="s">
        <v>120</v>
      </c>
      <c r="AY172" s="15" t="s">
        <v>112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5" t="s">
        <v>120</v>
      </c>
      <c r="BK172" s="221">
        <f>ROUND(I172*H172,2)</f>
        <v>0</v>
      </c>
      <c r="BL172" s="15" t="s">
        <v>176</v>
      </c>
      <c r="BM172" s="220" t="s">
        <v>426</v>
      </c>
    </row>
    <row r="173" spans="1:65" s="2" customFormat="1" ht="21.75" customHeight="1">
      <c r="A173" s="36"/>
      <c r="B173" s="37"/>
      <c r="C173" s="209" t="s">
        <v>427</v>
      </c>
      <c r="D173" s="209" t="s">
        <v>115</v>
      </c>
      <c r="E173" s="210" t="s">
        <v>428</v>
      </c>
      <c r="F173" s="211" t="s">
        <v>429</v>
      </c>
      <c r="G173" s="212" t="s">
        <v>118</v>
      </c>
      <c r="H173" s="213">
        <v>125</v>
      </c>
      <c r="I173" s="214"/>
      <c r="J173" s="215">
        <f>ROUND(I173*H173,2)</f>
        <v>0</v>
      </c>
      <c r="K173" s="211" t="s">
        <v>19</v>
      </c>
      <c r="L173" s="42"/>
      <c r="M173" s="216" t="s">
        <v>19</v>
      </c>
      <c r="N173" s="217" t="s">
        <v>42</v>
      </c>
      <c r="O173" s="82"/>
      <c r="P173" s="218">
        <f>O173*H173</f>
        <v>0</v>
      </c>
      <c r="Q173" s="218">
        <v>0.00027</v>
      </c>
      <c r="R173" s="218">
        <f>Q173*H173</f>
        <v>0.03375</v>
      </c>
      <c r="S173" s="218">
        <v>0</v>
      </c>
      <c r="T173" s="219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0" t="s">
        <v>176</v>
      </c>
      <c r="AT173" s="220" t="s">
        <v>115</v>
      </c>
      <c r="AU173" s="220" t="s">
        <v>120</v>
      </c>
      <c r="AY173" s="15" t="s">
        <v>112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5" t="s">
        <v>120</v>
      </c>
      <c r="BK173" s="221">
        <f>ROUND(I173*H173,2)</f>
        <v>0</v>
      </c>
      <c r="BL173" s="15" t="s">
        <v>176</v>
      </c>
      <c r="BM173" s="220" t="s">
        <v>430</v>
      </c>
    </row>
    <row r="174" spans="1:65" s="2" customFormat="1" ht="16.5" customHeight="1">
      <c r="A174" s="36"/>
      <c r="B174" s="37"/>
      <c r="C174" s="209" t="s">
        <v>431</v>
      </c>
      <c r="D174" s="209" t="s">
        <v>115</v>
      </c>
      <c r="E174" s="210" t="s">
        <v>432</v>
      </c>
      <c r="F174" s="211" t="s">
        <v>433</v>
      </c>
      <c r="G174" s="212" t="s">
        <v>118</v>
      </c>
      <c r="H174" s="213">
        <v>62</v>
      </c>
      <c r="I174" s="214"/>
      <c r="J174" s="215">
        <f>ROUND(I174*H174,2)</f>
        <v>0</v>
      </c>
      <c r="K174" s="211" t="s">
        <v>19</v>
      </c>
      <c r="L174" s="42"/>
      <c r="M174" s="216" t="s">
        <v>19</v>
      </c>
      <c r="N174" s="217" t="s">
        <v>42</v>
      </c>
      <c r="O174" s="82"/>
      <c r="P174" s="218">
        <f>O174*H174</f>
        <v>0</v>
      </c>
      <c r="Q174" s="218">
        <v>0.00017</v>
      </c>
      <c r="R174" s="218">
        <f>Q174*H174</f>
        <v>0.01054</v>
      </c>
      <c r="S174" s="218">
        <v>0</v>
      </c>
      <c r="T174" s="219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0" t="s">
        <v>176</v>
      </c>
      <c r="AT174" s="220" t="s">
        <v>115</v>
      </c>
      <c r="AU174" s="220" t="s">
        <v>120</v>
      </c>
      <c r="AY174" s="15" t="s">
        <v>112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5" t="s">
        <v>120</v>
      </c>
      <c r="BK174" s="221">
        <f>ROUND(I174*H174,2)</f>
        <v>0</v>
      </c>
      <c r="BL174" s="15" t="s">
        <v>176</v>
      </c>
      <c r="BM174" s="220" t="s">
        <v>434</v>
      </c>
    </row>
    <row r="175" spans="1:65" s="2" customFormat="1" ht="21.75" customHeight="1">
      <c r="A175" s="36"/>
      <c r="B175" s="37"/>
      <c r="C175" s="209" t="s">
        <v>435</v>
      </c>
      <c r="D175" s="209" t="s">
        <v>115</v>
      </c>
      <c r="E175" s="210" t="s">
        <v>436</v>
      </c>
      <c r="F175" s="211" t="s">
        <v>437</v>
      </c>
      <c r="G175" s="212" t="s">
        <v>118</v>
      </c>
      <c r="H175" s="213">
        <v>62</v>
      </c>
      <c r="I175" s="214"/>
      <c r="J175" s="215">
        <f>ROUND(I175*H175,2)</f>
        <v>0</v>
      </c>
      <c r="K175" s="211" t="s">
        <v>19</v>
      </c>
      <c r="L175" s="42"/>
      <c r="M175" s="216" t="s">
        <v>19</v>
      </c>
      <c r="N175" s="217" t="s">
        <v>42</v>
      </c>
      <c r="O175" s="82"/>
      <c r="P175" s="218">
        <f>O175*H175</f>
        <v>0</v>
      </c>
      <c r="Q175" s="218">
        <v>0.00065</v>
      </c>
      <c r="R175" s="218">
        <f>Q175*H175</f>
        <v>0.040299999999999996</v>
      </c>
      <c r="S175" s="218">
        <v>0</v>
      </c>
      <c r="T175" s="219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0" t="s">
        <v>176</v>
      </c>
      <c r="AT175" s="220" t="s">
        <v>115</v>
      </c>
      <c r="AU175" s="220" t="s">
        <v>120</v>
      </c>
      <c r="AY175" s="15" t="s">
        <v>112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5" t="s">
        <v>120</v>
      </c>
      <c r="BK175" s="221">
        <f>ROUND(I175*H175,2)</f>
        <v>0</v>
      </c>
      <c r="BL175" s="15" t="s">
        <v>176</v>
      </c>
      <c r="BM175" s="220" t="s">
        <v>438</v>
      </c>
    </row>
    <row r="176" spans="1:65" s="2" customFormat="1" ht="16.5" customHeight="1">
      <c r="A176" s="36"/>
      <c r="B176" s="37"/>
      <c r="C176" s="209" t="s">
        <v>439</v>
      </c>
      <c r="D176" s="209" t="s">
        <v>115</v>
      </c>
      <c r="E176" s="210" t="s">
        <v>440</v>
      </c>
      <c r="F176" s="211" t="s">
        <v>441</v>
      </c>
      <c r="G176" s="212" t="s">
        <v>118</v>
      </c>
      <c r="H176" s="213">
        <v>125</v>
      </c>
      <c r="I176" s="214"/>
      <c r="J176" s="215">
        <f>ROUND(I176*H176,2)</f>
        <v>0</v>
      </c>
      <c r="K176" s="211" t="s">
        <v>19</v>
      </c>
      <c r="L176" s="42"/>
      <c r="M176" s="216" t="s">
        <v>19</v>
      </c>
      <c r="N176" s="217" t="s">
        <v>42</v>
      </c>
      <c r="O176" s="82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0" t="s">
        <v>176</v>
      </c>
      <c r="AT176" s="220" t="s">
        <v>115</v>
      </c>
      <c r="AU176" s="220" t="s">
        <v>120</v>
      </c>
      <c r="AY176" s="15" t="s">
        <v>112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5" t="s">
        <v>120</v>
      </c>
      <c r="BK176" s="221">
        <f>ROUND(I176*H176,2)</f>
        <v>0</v>
      </c>
      <c r="BL176" s="15" t="s">
        <v>176</v>
      </c>
      <c r="BM176" s="220" t="s">
        <v>442</v>
      </c>
    </row>
    <row r="177" spans="1:63" s="12" customFormat="1" ht="25.9" customHeight="1">
      <c r="A177" s="12"/>
      <c r="B177" s="193"/>
      <c r="C177" s="194"/>
      <c r="D177" s="195" t="s">
        <v>69</v>
      </c>
      <c r="E177" s="196" t="s">
        <v>443</v>
      </c>
      <c r="F177" s="196" t="s">
        <v>444</v>
      </c>
      <c r="G177" s="194"/>
      <c r="H177" s="194"/>
      <c r="I177" s="197"/>
      <c r="J177" s="198">
        <f>BK177</f>
        <v>0</v>
      </c>
      <c r="K177" s="194"/>
      <c r="L177" s="199"/>
      <c r="M177" s="200"/>
      <c r="N177" s="201"/>
      <c r="O177" s="201"/>
      <c r="P177" s="202">
        <f>P178+P180+P182</f>
        <v>0</v>
      </c>
      <c r="Q177" s="201"/>
      <c r="R177" s="202">
        <f>R178+R180+R182</f>
        <v>0</v>
      </c>
      <c r="S177" s="201"/>
      <c r="T177" s="203">
        <f>T178+T180+T182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4" t="s">
        <v>132</v>
      </c>
      <c r="AT177" s="205" t="s">
        <v>69</v>
      </c>
      <c r="AU177" s="205" t="s">
        <v>70</v>
      </c>
      <c r="AY177" s="204" t="s">
        <v>112</v>
      </c>
      <c r="BK177" s="206">
        <f>BK178+BK180+BK182</f>
        <v>0</v>
      </c>
    </row>
    <row r="178" spans="1:63" s="12" customFormat="1" ht="22.8" customHeight="1">
      <c r="A178" s="12"/>
      <c r="B178" s="193"/>
      <c r="C178" s="194"/>
      <c r="D178" s="195" t="s">
        <v>69</v>
      </c>
      <c r="E178" s="207" t="s">
        <v>445</v>
      </c>
      <c r="F178" s="207" t="s">
        <v>446</v>
      </c>
      <c r="G178" s="194"/>
      <c r="H178" s="194"/>
      <c r="I178" s="197"/>
      <c r="J178" s="208">
        <f>BK178</f>
        <v>0</v>
      </c>
      <c r="K178" s="194"/>
      <c r="L178" s="199"/>
      <c r="M178" s="200"/>
      <c r="N178" s="201"/>
      <c r="O178" s="201"/>
      <c r="P178" s="202">
        <f>P179</f>
        <v>0</v>
      </c>
      <c r="Q178" s="201"/>
      <c r="R178" s="202">
        <f>R179</f>
        <v>0</v>
      </c>
      <c r="S178" s="201"/>
      <c r="T178" s="203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4" t="s">
        <v>132</v>
      </c>
      <c r="AT178" s="205" t="s">
        <v>69</v>
      </c>
      <c r="AU178" s="205" t="s">
        <v>75</v>
      </c>
      <c r="AY178" s="204" t="s">
        <v>112</v>
      </c>
      <c r="BK178" s="206">
        <f>BK179</f>
        <v>0</v>
      </c>
    </row>
    <row r="179" spans="1:65" s="2" customFormat="1" ht="16.5" customHeight="1">
      <c r="A179" s="36"/>
      <c r="B179" s="37"/>
      <c r="C179" s="209" t="s">
        <v>447</v>
      </c>
      <c r="D179" s="209" t="s">
        <v>115</v>
      </c>
      <c r="E179" s="210" t="s">
        <v>448</v>
      </c>
      <c r="F179" s="211" t="s">
        <v>446</v>
      </c>
      <c r="G179" s="212" t="s">
        <v>223</v>
      </c>
      <c r="H179" s="213">
        <v>1</v>
      </c>
      <c r="I179" s="214"/>
      <c r="J179" s="215">
        <f>ROUND(I179*H179,2)</f>
        <v>0</v>
      </c>
      <c r="K179" s="211" t="s">
        <v>19</v>
      </c>
      <c r="L179" s="42"/>
      <c r="M179" s="216" t="s">
        <v>19</v>
      </c>
      <c r="N179" s="217" t="s">
        <v>42</v>
      </c>
      <c r="O179" s="82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0" t="s">
        <v>449</v>
      </c>
      <c r="AT179" s="220" t="s">
        <v>115</v>
      </c>
      <c r="AU179" s="220" t="s">
        <v>120</v>
      </c>
      <c r="AY179" s="15" t="s">
        <v>112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5" t="s">
        <v>120</v>
      </c>
      <c r="BK179" s="221">
        <f>ROUND(I179*H179,2)</f>
        <v>0</v>
      </c>
      <c r="BL179" s="15" t="s">
        <v>449</v>
      </c>
      <c r="BM179" s="220" t="s">
        <v>450</v>
      </c>
    </row>
    <row r="180" spans="1:63" s="12" customFormat="1" ht="22.8" customHeight="1">
      <c r="A180" s="12"/>
      <c r="B180" s="193"/>
      <c r="C180" s="194"/>
      <c r="D180" s="195" t="s">
        <v>69</v>
      </c>
      <c r="E180" s="207" t="s">
        <v>451</v>
      </c>
      <c r="F180" s="207" t="s">
        <v>452</v>
      </c>
      <c r="G180" s="194"/>
      <c r="H180" s="194"/>
      <c r="I180" s="197"/>
      <c r="J180" s="208">
        <f>BK180</f>
        <v>0</v>
      </c>
      <c r="K180" s="194"/>
      <c r="L180" s="199"/>
      <c r="M180" s="200"/>
      <c r="N180" s="201"/>
      <c r="O180" s="201"/>
      <c r="P180" s="202">
        <f>P181</f>
        <v>0</v>
      </c>
      <c r="Q180" s="201"/>
      <c r="R180" s="202">
        <f>R181</f>
        <v>0</v>
      </c>
      <c r="S180" s="201"/>
      <c r="T180" s="203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4" t="s">
        <v>132</v>
      </c>
      <c r="AT180" s="205" t="s">
        <v>69</v>
      </c>
      <c r="AU180" s="205" t="s">
        <v>75</v>
      </c>
      <c r="AY180" s="204" t="s">
        <v>112</v>
      </c>
      <c r="BK180" s="206">
        <f>BK181</f>
        <v>0</v>
      </c>
    </row>
    <row r="181" spans="1:65" s="2" customFormat="1" ht="16.5" customHeight="1">
      <c r="A181" s="36"/>
      <c r="B181" s="37"/>
      <c r="C181" s="209" t="s">
        <v>453</v>
      </c>
      <c r="D181" s="209" t="s">
        <v>115</v>
      </c>
      <c r="E181" s="210" t="s">
        <v>454</v>
      </c>
      <c r="F181" s="211" t="s">
        <v>452</v>
      </c>
      <c r="G181" s="212" t="s">
        <v>223</v>
      </c>
      <c r="H181" s="213">
        <v>1</v>
      </c>
      <c r="I181" s="214"/>
      <c r="J181" s="215">
        <f>ROUND(I181*H181,2)</f>
        <v>0</v>
      </c>
      <c r="K181" s="211" t="s">
        <v>19</v>
      </c>
      <c r="L181" s="42"/>
      <c r="M181" s="216" t="s">
        <v>19</v>
      </c>
      <c r="N181" s="217" t="s">
        <v>42</v>
      </c>
      <c r="O181" s="82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0" t="s">
        <v>449</v>
      </c>
      <c r="AT181" s="220" t="s">
        <v>115</v>
      </c>
      <c r="AU181" s="220" t="s">
        <v>120</v>
      </c>
      <c r="AY181" s="15" t="s">
        <v>112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5" t="s">
        <v>120</v>
      </c>
      <c r="BK181" s="221">
        <f>ROUND(I181*H181,2)</f>
        <v>0</v>
      </c>
      <c r="BL181" s="15" t="s">
        <v>449</v>
      </c>
      <c r="BM181" s="220" t="s">
        <v>455</v>
      </c>
    </row>
    <row r="182" spans="1:63" s="12" customFormat="1" ht="22.8" customHeight="1">
      <c r="A182" s="12"/>
      <c r="B182" s="193"/>
      <c r="C182" s="194"/>
      <c r="D182" s="195" t="s">
        <v>69</v>
      </c>
      <c r="E182" s="207" t="s">
        <v>456</v>
      </c>
      <c r="F182" s="207" t="s">
        <v>457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P183</f>
        <v>0</v>
      </c>
      <c r="Q182" s="201"/>
      <c r="R182" s="202">
        <f>R183</f>
        <v>0</v>
      </c>
      <c r="S182" s="201"/>
      <c r="T182" s="203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4" t="s">
        <v>132</v>
      </c>
      <c r="AT182" s="205" t="s">
        <v>69</v>
      </c>
      <c r="AU182" s="205" t="s">
        <v>75</v>
      </c>
      <c r="AY182" s="204" t="s">
        <v>112</v>
      </c>
      <c r="BK182" s="206">
        <f>BK183</f>
        <v>0</v>
      </c>
    </row>
    <row r="183" spans="1:65" s="2" customFormat="1" ht="21.75" customHeight="1">
      <c r="A183" s="36"/>
      <c r="B183" s="37"/>
      <c r="C183" s="209" t="s">
        <v>458</v>
      </c>
      <c r="D183" s="209" t="s">
        <v>115</v>
      </c>
      <c r="E183" s="210" t="s">
        <v>459</v>
      </c>
      <c r="F183" s="211" t="s">
        <v>460</v>
      </c>
      <c r="G183" s="212" t="s">
        <v>223</v>
      </c>
      <c r="H183" s="213">
        <v>1</v>
      </c>
      <c r="I183" s="214"/>
      <c r="J183" s="215">
        <f>ROUND(I183*H183,2)</f>
        <v>0</v>
      </c>
      <c r="K183" s="211" t="s">
        <v>19</v>
      </c>
      <c r="L183" s="42"/>
      <c r="M183" s="233" t="s">
        <v>19</v>
      </c>
      <c r="N183" s="234" t="s">
        <v>42</v>
      </c>
      <c r="O183" s="235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0" t="s">
        <v>449</v>
      </c>
      <c r="AT183" s="220" t="s">
        <v>115</v>
      </c>
      <c r="AU183" s="220" t="s">
        <v>120</v>
      </c>
      <c r="AY183" s="15" t="s">
        <v>112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5" t="s">
        <v>120</v>
      </c>
      <c r="BK183" s="221">
        <f>ROUND(I183*H183,2)</f>
        <v>0</v>
      </c>
      <c r="BL183" s="15" t="s">
        <v>449</v>
      </c>
      <c r="BM183" s="220" t="s">
        <v>461</v>
      </c>
    </row>
    <row r="184" spans="1:31" s="2" customFormat="1" ht="6.95" customHeight="1">
      <c r="A184" s="36"/>
      <c r="B184" s="57"/>
      <c r="C184" s="58"/>
      <c r="D184" s="58"/>
      <c r="E184" s="58"/>
      <c r="F184" s="58"/>
      <c r="G184" s="58"/>
      <c r="H184" s="58"/>
      <c r="I184" s="158"/>
      <c r="J184" s="58"/>
      <c r="K184" s="58"/>
      <c r="L184" s="42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sheetProtection password="CC71" sheet="1" objects="1" scenarios="1" formatColumns="0" formatRows="0" autoFilter="0"/>
  <autoFilter ref="C87:K183"/>
  <mergeCells count="6">
    <mergeCell ref="E7:H7"/>
    <mergeCell ref="E16:H16"/>
    <mergeCell ref="E25:H25"/>
    <mergeCell ref="E46:H46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3" customFormat="1" ht="45" customHeight="1">
      <c r="B3" s="242"/>
      <c r="C3" s="243" t="s">
        <v>462</v>
      </c>
      <c r="D3" s="243"/>
      <c r="E3" s="243"/>
      <c r="F3" s="243"/>
      <c r="G3" s="243"/>
      <c r="H3" s="243"/>
      <c r="I3" s="243"/>
      <c r="J3" s="243"/>
      <c r="K3" s="244"/>
    </row>
    <row r="4" spans="2:11" s="1" customFormat="1" ht="25.5" customHeight="1">
      <c r="B4" s="245"/>
      <c r="C4" s="246" t="s">
        <v>463</v>
      </c>
      <c r="D4" s="246"/>
      <c r="E4" s="246"/>
      <c r="F4" s="246"/>
      <c r="G4" s="246"/>
      <c r="H4" s="246"/>
      <c r="I4" s="246"/>
      <c r="J4" s="246"/>
      <c r="K4" s="247"/>
    </row>
    <row r="5" spans="2:11" s="1" customFormat="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5"/>
      <c r="C6" s="249" t="s">
        <v>464</v>
      </c>
      <c r="D6" s="249"/>
      <c r="E6" s="249"/>
      <c r="F6" s="249"/>
      <c r="G6" s="249"/>
      <c r="H6" s="249"/>
      <c r="I6" s="249"/>
      <c r="J6" s="249"/>
      <c r="K6" s="247"/>
    </row>
    <row r="7" spans="2:11" s="1" customFormat="1" ht="15" customHeight="1">
      <c r="B7" s="250"/>
      <c r="C7" s="249" t="s">
        <v>465</v>
      </c>
      <c r="D7" s="249"/>
      <c r="E7" s="249"/>
      <c r="F7" s="249"/>
      <c r="G7" s="249"/>
      <c r="H7" s="249"/>
      <c r="I7" s="249"/>
      <c r="J7" s="249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249" t="s">
        <v>466</v>
      </c>
      <c r="D9" s="249"/>
      <c r="E9" s="249"/>
      <c r="F9" s="249"/>
      <c r="G9" s="249"/>
      <c r="H9" s="249"/>
      <c r="I9" s="249"/>
      <c r="J9" s="249"/>
      <c r="K9" s="247"/>
    </row>
    <row r="10" spans="2:11" s="1" customFormat="1" ht="15" customHeight="1">
      <c r="B10" s="250"/>
      <c r="C10" s="249"/>
      <c r="D10" s="249" t="s">
        <v>467</v>
      </c>
      <c r="E10" s="249"/>
      <c r="F10" s="249"/>
      <c r="G10" s="249"/>
      <c r="H10" s="249"/>
      <c r="I10" s="249"/>
      <c r="J10" s="249"/>
      <c r="K10" s="247"/>
    </row>
    <row r="11" spans="2:11" s="1" customFormat="1" ht="15" customHeight="1">
      <c r="B11" s="250"/>
      <c r="C11" s="251"/>
      <c r="D11" s="249" t="s">
        <v>468</v>
      </c>
      <c r="E11" s="249"/>
      <c r="F11" s="249"/>
      <c r="G11" s="249"/>
      <c r="H11" s="249"/>
      <c r="I11" s="249"/>
      <c r="J11" s="249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469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249" t="s">
        <v>470</v>
      </c>
      <c r="E15" s="249"/>
      <c r="F15" s="249"/>
      <c r="G15" s="249"/>
      <c r="H15" s="249"/>
      <c r="I15" s="249"/>
      <c r="J15" s="249"/>
      <c r="K15" s="247"/>
    </row>
    <row r="16" spans="2:11" s="1" customFormat="1" ht="15" customHeight="1">
      <c r="B16" s="250"/>
      <c r="C16" s="251"/>
      <c r="D16" s="249" t="s">
        <v>471</v>
      </c>
      <c r="E16" s="249"/>
      <c r="F16" s="249"/>
      <c r="G16" s="249"/>
      <c r="H16" s="249"/>
      <c r="I16" s="249"/>
      <c r="J16" s="249"/>
      <c r="K16" s="247"/>
    </row>
    <row r="17" spans="2:11" s="1" customFormat="1" ht="15" customHeight="1">
      <c r="B17" s="250"/>
      <c r="C17" s="251"/>
      <c r="D17" s="249" t="s">
        <v>472</v>
      </c>
      <c r="E17" s="249"/>
      <c r="F17" s="249"/>
      <c r="G17" s="249"/>
      <c r="H17" s="249"/>
      <c r="I17" s="249"/>
      <c r="J17" s="249"/>
      <c r="K17" s="247"/>
    </row>
    <row r="18" spans="2:11" s="1" customFormat="1" ht="15" customHeight="1">
      <c r="B18" s="250"/>
      <c r="C18" s="251"/>
      <c r="D18" s="251"/>
      <c r="E18" s="253" t="s">
        <v>74</v>
      </c>
      <c r="F18" s="249" t="s">
        <v>473</v>
      </c>
      <c r="G18" s="249"/>
      <c r="H18" s="249"/>
      <c r="I18" s="249"/>
      <c r="J18" s="249"/>
      <c r="K18" s="247"/>
    </row>
    <row r="19" spans="2:11" s="1" customFormat="1" ht="15" customHeight="1">
      <c r="B19" s="250"/>
      <c r="C19" s="251"/>
      <c r="D19" s="251"/>
      <c r="E19" s="253" t="s">
        <v>474</v>
      </c>
      <c r="F19" s="249" t="s">
        <v>475</v>
      </c>
      <c r="G19" s="249"/>
      <c r="H19" s="249"/>
      <c r="I19" s="249"/>
      <c r="J19" s="249"/>
      <c r="K19" s="247"/>
    </row>
    <row r="20" spans="2:11" s="1" customFormat="1" ht="15" customHeight="1">
      <c r="B20" s="250"/>
      <c r="C20" s="251"/>
      <c r="D20" s="251"/>
      <c r="E20" s="253" t="s">
        <v>476</v>
      </c>
      <c r="F20" s="249" t="s">
        <v>477</v>
      </c>
      <c r="G20" s="249"/>
      <c r="H20" s="249"/>
      <c r="I20" s="249"/>
      <c r="J20" s="249"/>
      <c r="K20" s="247"/>
    </row>
    <row r="21" spans="2:11" s="1" customFormat="1" ht="15" customHeight="1">
      <c r="B21" s="250"/>
      <c r="C21" s="251"/>
      <c r="D21" s="251"/>
      <c r="E21" s="253" t="s">
        <v>478</v>
      </c>
      <c r="F21" s="249" t="s">
        <v>479</v>
      </c>
      <c r="G21" s="249"/>
      <c r="H21" s="249"/>
      <c r="I21" s="249"/>
      <c r="J21" s="249"/>
      <c r="K21" s="247"/>
    </row>
    <row r="22" spans="2:11" s="1" customFormat="1" ht="15" customHeight="1">
      <c r="B22" s="250"/>
      <c r="C22" s="251"/>
      <c r="D22" s="251"/>
      <c r="E22" s="253" t="s">
        <v>480</v>
      </c>
      <c r="F22" s="249" t="s">
        <v>481</v>
      </c>
      <c r="G22" s="249"/>
      <c r="H22" s="249"/>
      <c r="I22" s="249"/>
      <c r="J22" s="249"/>
      <c r="K22" s="247"/>
    </row>
    <row r="23" spans="2:11" s="1" customFormat="1" ht="15" customHeight="1">
      <c r="B23" s="250"/>
      <c r="C23" s="251"/>
      <c r="D23" s="251"/>
      <c r="E23" s="253" t="s">
        <v>482</v>
      </c>
      <c r="F23" s="249" t="s">
        <v>483</v>
      </c>
      <c r="G23" s="249"/>
      <c r="H23" s="249"/>
      <c r="I23" s="249"/>
      <c r="J23" s="249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249" t="s">
        <v>484</v>
      </c>
      <c r="D25" s="249"/>
      <c r="E25" s="249"/>
      <c r="F25" s="249"/>
      <c r="G25" s="249"/>
      <c r="H25" s="249"/>
      <c r="I25" s="249"/>
      <c r="J25" s="249"/>
      <c r="K25" s="247"/>
    </row>
    <row r="26" spans="2:11" s="1" customFormat="1" ht="15" customHeight="1">
      <c r="B26" s="250"/>
      <c r="C26" s="249" t="s">
        <v>485</v>
      </c>
      <c r="D26" s="249"/>
      <c r="E26" s="249"/>
      <c r="F26" s="249"/>
      <c r="G26" s="249"/>
      <c r="H26" s="249"/>
      <c r="I26" s="249"/>
      <c r="J26" s="249"/>
      <c r="K26" s="247"/>
    </row>
    <row r="27" spans="2:11" s="1" customFormat="1" ht="15" customHeight="1">
      <c r="B27" s="250"/>
      <c r="C27" s="249"/>
      <c r="D27" s="249" t="s">
        <v>486</v>
      </c>
      <c r="E27" s="249"/>
      <c r="F27" s="249"/>
      <c r="G27" s="249"/>
      <c r="H27" s="249"/>
      <c r="I27" s="249"/>
      <c r="J27" s="249"/>
      <c r="K27" s="247"/>
    </row>
    <row r="28" spans="2:11" s="1" customFormat="1" ht="15" customHeight="1">
      <c r="B28" s="250"/>
      <c r="C28" s="251"/>
      <c r="D28" s="249" t="s">
        <v>487</v>
      </c>
      <c r="E28" s="249"/>
      <c r="F28" s="249"/>
      <c r="G28" s="249"/>
      <c r="H28" s="249"/>
      <c r="I28" s="249"/>
      <c r="J28" s="249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249" t="s">
        <v>488</v>
      </c>
      <c r="E30" s="249"/>
      <c r="F30" s="249"/>
      <c r="G30" s="249"/>
      <c r="H30" s="249"/>
      <c r="I30" s="249"/>
      <c r="J30" s="249"/>
      <c r="K30" s="247"/>
    </row>
    <row r="31" spans="2:11" s="1" customFormat="1" ht="15" customHeight="1">
      <c r="B31" s="250"/>
      <c r="C31" s="251"/>
      <c r="D31" s="249" t="s">
        <v>489</v>
      </c>
      <c r="E31" s="249"/>
      <c r="F31" s="249"/>
      <c r="G31" s="249"/>
      <c r="H31" s="249"/>
      <c r="I31" s="249"/>
      <c r="J31" s="249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249" t="s">
        <v>490</v>
      </c>
      <c r="E33" s="249"/>
      <c r="F33" s="249"/>
      <c r="G33" s="249"/>
      <c r="H33" s="249"/>
      <c r="I33" s="249"/>
      <c r="J33" s="249"/>
      <c r="K33" s="247"/>
    </row>
    <row r="34" spans="2:11" s="1" customFormat="1" ht="15" customHeight="1">
      <c r="B34" s="250"/>
      <c r="C34" s="251"/>
      <c r="D34" s="249" t="s">
        <v>491</v>
      </c>
      <c r="E34" s="249"/>
      <c r="F34" s="249"/>
      <c r="G34" s="249"/>
      <c r="H34" s="249"/>
      <c r="I34" s="249"/>
      <c r="J34" s="249"/>
      <c r="K34" s="247"/>
    </row>
    <row r="35" spans="2:11" s="1" customFormat="1" ht="15" customHeight="1">
      <c r="B35" s="250"/>
      <c r="C35" s="251"/>
      <c r="D35" s="249" t="s">
        <v>492</v>
      </c>
      <c r="E35" s="249"/>
      <c r="F35" s="249"/>
      <c r="G35" s="249"/>
      <c r="H35" s="249"/>
      <c r="I35" s="249"/>
      <c r="J35" s="249"/>
      <c r="K35" s="247"/>
    </row>
    <row r="36" spans="2:11" s="1" customFormat="1" ht="15" customHeight="1">
      <c r="B36" s="250"/>
      <c r="C36" s="251"/>
      <c r="D36" s="249"/>
      <c r="E36" s="252" t="s">
        <v>98</v>
      </c>
      <c r="F36" s="249"/>
      <c r="G36" s="249" t="s">
        <v>493</v>
      </c>
      <c r="H36" s="249"/>
      <c r="I36" s="249"/>
      <c r="J36" s="249"/>
      <c r="K36" s="247"/>
    </row>
    <row r="37" spans="2:11" s="1" customFormat="1" ht="30.75" customHeight="1">
      <c r="B37" s="250"/>
      <c r="C37" s="251"/>
      <c r="D37" s="249"/>
      <c r="E37" s="252" t="s">
        <v>494</v>
      </c>
      <c r="F37" s="249"/>
      <c r="G37" s="249" t="s">
        <v>495</v>
      </c>
      <c r="H37" s="249"/>
      <c r="I37" s="249"/>
      <c r="J37" s="249"/>
      <c r="K37" s="247"/>
    </row>
    <row r="38" spans="2:11" s="1" customFormat="1" ht="15" customHeight="1">
      <c r="B38" s="250"/>
      <c r="C38" s="251"/>
      <c r="D38" s="249"/>
      <c r="E38" s="252" t="s">
        <v>51</v>
      </c>
      <c r="F38" s="249"/>
      <c r="G38" s="249" t="s">
        <v>496</v>
      </c>
      <c r="H38" s="249"/>
      <c r="I38" s="249"/>
      <c r="J38" s="249"/>
      <c r="K38" s="247"/>
    </row>
    <row r="39" spans="2:11" s="1" customFormat="1" ht="15" customHeight="1">
      <c r="B39" s="250"/>
      <c r="C39" s="251"/>
      <c r="D39" s="249"/>
      <c r="E39" s="252" t="s">
        <v>52</v>
      </c>
      <c r="F39" s="249"/>
      <c r="G39" s="249" t="s">
        <v>497</v>
      </c>
      <c r="H39" s="249"/>
      <c r="I39" s="249"/>
      <c r="J39" s="249"/>
      <c r="K39" s="247"/>
    </row>
    <row r="40" spans="2:11" s="1" customFormat="1" ht="15" customHeight="1">
      <c r="B40" s="250"/>
      <c r="C40" s="251"/>
      <c r="D40" s="249"/>
      <c r="E40" s="252" t="s">
        <v>99</v>
      </c>
      <c r="F40" s="249"/>
      <c r="G40" s="249" t="s">
        <v>498</v>
      </c>
      <c r="H40" s="249"/>
      <c r="I40" s="249"/>
      <c r="J40" s="249"/>
      <c r="K40" s="247"/>
    </row>
    <row r="41" spans="2:11" s="1" customFormat="1" ht="15" customHeight="1">
      <c r="B41" s="250"/>
      <c r="C41" s="251"/>
      <c r="D41" s="249"/>
      <c r="E41" s="252" t="s">
        <v>100</v>
      </c>
      <c r="F41" s="249"/>
      <c r="G41" s="249" t="s">
        <v>499</v>
      </c>
      <c r="H41" s="249"/>
      <c r="I41" s="249"/>
      <c r="J41" s="249"/>
      <c r="K41" s="247"/>
    </row>
    <row r="42" spans="2:11" s="1" customFormat="1" ht="15" customHeight="1">
      <c r="B42" s="250"/>
      <c r="C42" s="251"/>
      <c r="D42" s="249"/>
      <c r="E42" s="252" t="s">
        <v>500</v>
      </c>
      <c r="F42" s="249"/>
      <c r="G42" s="249" t="s">
        <v>501</v>
      </c>
      <c r="H42" s="249"/>
      <c r="I42" s="249"/>
      <c r="J42" s="249"/>
      <c r="K42" s="247"/>
    </row>
    <row r="43" spans="2:11" s="1" customFormat="1" ht="15" customHeight="1">
      <c r="B43" s="250"/>
      <c r="C43" s="251"/>
      <c r="D43" s="249"/>
      <c r="E43" s="252"/>
      <c r="F43" s="249"/>
      <c r="G43" s="249" t="s">
        <v>502</v>
      </c>
      <c r="H43" s="249"/>
      <c r="I43" s="249"/>
      <c r="J43" s="249"/>
      <c r="K43" s="247"/>
    </row>
    <row r="44" spans="2:11" s="1" customFormat="1" ht="15" customHeight="1">
      <c r="B44" s="250"/>
      <c r="C44" s="251"/>
      <c r="D44" s="249"/>
      <c r="E44" s="252" t="s">
        <v>503</v>
      </c>
      <c r="F44" s="249"/>
      <c r="G44" s="249" t="s">
        <v>504</v>
      </c>
      <c r="H44" s="249"/>
      <c r="I44" s="249"/>
      <c r="J44" s="249"/>
      <c r="K44" s="247"/>
    </row>
    <row r="45" spans="2:11" s="1" customFormat="1" ht="15" customHeight="1">
      <c r="B45" s="250"/>
      <c r="C45" s="251"/>
      <c r="D45" s="249"/>
      <c r="E45" s="252" t="s">
        <v>102</v>
      </c>
      <c r="F45" s="249"/>
      <c r="G45" s="249" t="s">
        <v>505</v>
      </c>
      <c r="H45" s="249"/>
      <c r="I45" s="249"/>
      <c r="J45" s="249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249" t="s">
        <v>506</v>
      </c>
      <c r="E47" s="249"/>
      <c r="F47" s="249"/>
      <c r="G47" s="249"/>
      <c r="H47" s="249"/>
      <c r="I47" s="249"/>
      <c r="J47" s="249"/>
      <c r="K47" s="247"/>
    </row>
    <row r="48" spans="2:11" s="1" customFormat="1" ht="15" customHeight="1">
      <c r="B48" s="250"/>
      <c r="C48" s="251"/>
      <c r="D48" s="251"/>
      <c r="E48" s="249" t="s">
        <v>507</v>
      </c>
      <c r="F48" s="249"/>
      <c r="G48" s="249"/>
      <c r="H48" s="249"/>
      <c r="I48" s="249"/>
      <c r="J48" s="249"/>
      <c r="K48" s="247"/>
    </row>
    <row r="49" spans="2:11" s="1" customFormat="1" ht="15" customHeight="1">
      <c r="B49" s="250"/>
      <c r="C49" s="251"/>
      <c r="D49" s="251"/>
      <c r="E49" s="249" t="s">
        <v>508</v>
      </c>
      <c r="F49" s="249"/>
      <c r="G49" s="249"/>
      <c r="H49" s="249"/>
      <c r="I49" s="249"/>
      <c r="J49" s="249"/>
      <c r="K49" s="247"/>
    </row>
    <row r="50" spans="2:11" s="1" customFormat="1" ht="15" customHeight="1">
      <c r="B50" s="250"/>
      <c r="C50" s="251"/>
      <c r="D50" s="251"/>
      <c r="E50" s="249" t="s">
        <v>509</v>
      </c>
      <c r="F50" s="249"/>
      <c r="G50" s="249"/>
      <c r="H50" s="249"/>
      <c r="I50" s="249"/>
      <c r="J50" s="249"/>
      <c r="K50" s="247"/>
    </row>
    <row r="51" spans="2:11" s="1" customFormat="1" ht="15" customHeight="1">
      <c r="B51" s="250"/>
      <c r="C51" s="251"/>
      <c r="D51" s="249" t="s">
        <v>510</v>
      </c>
      <c r="E51" s="249"/>
      <c r="F51" s="249"/>
      <c r="G51" s="249"/>
      <c r="H51" s="249"/>
      <c r="I51" s="249"/>
      <c r="J51" s="249"/>
      <c r="K51" s="247"/>
    </row>
    <row r="52" spans="2:11" s="1" customFormat="1" ht="25.5" customHeight="1">
      <c r="B52" s="245"/>
      <c r="C52" s="246" t="s">
        <v>511</v>
      </c>
      <c r="D52" s="246"/>
      <c r="E52" s="246"/>
      <c r="F52" s="246"/>
      <c r="G52" s="246"/>
      <c r="H52" s="246"/>
      <c r="I52" s="246"/>
      <c r="J52" s="246"/>
      <c r="K52" s="247"/>
    </row>
    <row r="53" spans="2:11" s="1" customFormat="1" ht="5.25" customHeight="1">
      <c r="B53" s="245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5"/>
      <c r="C54" s="249" t="s">
        <v>512</v>
      </c>
      <c r="D54" s="249"/>
      <c r="E54" s="249"/>
      <c r="F54" s="249"/>
      <c r="G54" s="249"/>
      <c r="H54" s="249"/>
      <c r="I54" s="249"/>
      <c r="J54" s="249"/>
      <c r="K54" s="247"/>
    </row>
    <row r="55" spans="2:11" s="1" customFormat="1" ht="15" customHeight="1">
      <c r="B55" s="245"/>
      <c r="C55" s="249" t="s">
        <v>513</v>
      </c>
      <c r="D55" s="249"/>
      <c r="E55" s="249"/>
      <c r="F55" s="249"/>
      <c r="G55" s="249"/>
      <c r="H55" s="249"/>
      <c r="I55" s="249"/>
      <c r="J55" s="249"/>
      <c r="K55" s="247"/>
    </row>
    <row r="56" spans="2:11" s="1" customFormat="1" ht="12.75" customHeight="1">
      <c r="B56" s="245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5"/>
      <c r="C57" s="249" t="s">
        <v>514</v>
      </c>
      <c r="D57" s="249"/>
      <c r="E57" s="249"/>
      <c r="F57" s="249"/>
      <c r="G57" s="249"/>
      <c r="H57" s="249"/>
      <c r="I57" s="249"/>
      <c r="J57" s="249"/>
      <c r="K57" s="247"/>
    </row>
    <row r="58" spans="2:11" s="1" customFormat="1" ht="15" customHeight="1">
      <c r="B58" s="245"/>
      <c r="C58" s="251"/>
      <c r="D58" s="249" t="s">
        <v>515</v>
      </c>
      <c r="E58" s="249"/>
      <c r="F58" s="249"/>
      <c r="G58" s="249"/>
      <c r="H58" s="249"/>
      <c r="I58" s="249"/>
      <c r="J58" s="249"/>
      <c r="K58" s="247"/>
    </row>
    <row r="59" spans="2:11" s="1" customFormat="1" ht="15" customHeight="1">
      <c r="B59" s="245"/>
      <c r="C59" s="251"/>
      <c r="D59" s="249" t="s">
        <v>516</v>
      </c>
      <c r="E59" s="249"/>
      <c r="F59" s="249"/>
      <c r="G59" s="249"/>
      <c r="H59" s="249"/>
      <c r="I59" s="249"/>
      <c r="J59" s="249"/>
      <c r="K59" s="247"/>
    </row>
    <row r="60" spans="2:11" s="1" customFormat="1" ht="15" customHeight="1">
      <c r="B60" s="245"/>
      <c r="C60" s="251"/>
      <c r="D60" s="249" t="s">
        <v>517</v>
      </c>
      <c r="E60" s="249"/>
      <c r="F60" s="249"/>
      <c r="G60" s="249"/>
      <c r="H60" s="249"/>
      <c r="I60" s="249"/>
      <c r="J60" s="249"/>
      <c r="K60" s="247"/>
    </row>
    <row r="61" spans="2:11" s="1" customFormat="1" ht="15" customHeight="1">
      <c r="B61" s="245"/>
      <c r="C61" s="251"/>
      <c r="D61" s="249" t="s">
        <v>518</v>
      </c>
      <c r="E61" s="249"/>
      <c r="F61" s="249"/>
      <c r="G61" s="249"/>
      <c r="H61" s="249"/>
      <c r="I61" s="249"/>
      <c r="J61" s="249"/>
      <c r="K61" s="247"/>
    </row>
    <row r="62" spans="2:11" s="1" customFormat="1" ht="15" customHeight="1">
      <c r="B62" s="245"/>
      <c r="C62" s="251"/>
      <c r="D62" s="254" t="s">
        <v>519</v>
      </c>
      <c r="E62" s="254"/>
      <c r="F62" s="254"/>
      <c r="G62" s="254"/>
      <c r="H62" s="254"/>
      <c r="I62" s="254"/>
      <c r="J62" s="254"/>
      <c r="K62" s="247"/>
    </row>
    <row r="63" spans="2:11" s="1" customFormat="1" ht="15" customHeight="1">
      <c r="B63" s="245"/>
      <c r="C63" s="251"/>
      <c r="D63" s="249" t="s">
        <v>520</v>
      </c>
      <c r="E63" s="249"/>
      <c r="F63" s="249"/>
      <c r="G63" s="249"/>
      <c r="H63" s="249"/>
      <c r="I63" s="249"/>
      <c r="J63" s="249"/>
      <c r="K63" s="247"/>
    </row>
    <row r="64" spans="2:11" s="1" customFormat="1" ht="12.75" customHeight="1">
      <c r="B64" s="245"/>
      <c r="C64" s="251"/>
      <c r="D64" s="251"/>
      <c r="E64" s="255"/>
      <c r="F64" s="251"/>
      <c r="G64" s="251"/>
      <c r="H64" s="251"/>
      <c r="I64" s="251"/>
      <c r="J64" s="251"/>
      <c r="K64" s="247"/>
    </row>
    <row r="65" spans="2:11" s="1" customFormat="1" ht="15" customHeight="1">
      <c r="B65" s="245"/>
      <c r="C65" s="251"/>
      <c r="D65" s="249" t="s">
        <v>521</v>
      </c>
      <c r="E65" s="249"/>
      <c r="F65" s="249"/>
      <c r="G65" s="249"/>
      <c r="H65" s="249"/>
      <c r="I65" s="249"/>
      <c r="J65" s="249"/>
      <c r="K65" s="247"/>
    </row>
    <row r="66" spans="2:11" s="1" customFormat="1" ht="15" customHeight="1">
      <c r="B66" s="245"/>
      <c r="C66" s="251"/>
      <c r="D66" s="254" t="s">
        <v>522</v>
      </c>
      <c r="E66" s="254"/>
      <c r="F66" s="254"/>
      <c r="G66" s="254"/>
      <c r="H66" s="254"/>
      <c r="I66" s="254"/>
      <c r="J66" s="254"/>
      <c r="K66" s="247"/>
    </row>
    <row r="67" spans="2:11" s="1" customFormat="1" ht="15" customHeight="1">
      <c r="B67" s="245"/>
      <c r="C67" s="251"/>
      <c r="D67" s="249" t="s">
        <v>523</v>
      </c>
      <c r="E67" s="249"/>
      <c r="F67" s="249"/>
      <c r="G67" s="249"/>
      <c r="H67" s="249"/>
      <c r="I67" s="249"/>
      <c r="J67" s="249"/>
      <c r="K67" s="247"/>
    </row>
    <row r="68" spans="2:11" s="1" customFormat="1" ht="15" customHeight="1">
      <c r="B68" s="245"/>
      <c r="C68" s="251"/>
      <c r="D68" s="249" t="s">
        <v>524</v>
      </c>
      <c r="E68" s="249"/>
      <c r="F68" s="249"/>
      <c r="G68" s="249"/>
      <c r="H68" s="249"/>
      <c r="I68" s="249"/>
      <c r="J68" s="249"/>
      <c r="K68" s="247"/>
    </row>
    <row r="69" spans="2:11" s="1" customFormat="1" ht="15" customHeight="1">
      <c r="B69" s="245"/>
      <c r="C69" s="251"/>
      <c r="D69" s="249" t="s">
        <v>525</v>
      </c>
      <c r="E69" s="249"/>
      <c r="F69" s="249"/>
      <c r="G69" s="249"/>
      <c r="H69" s="249"/>
      <c r="I69" s="249"/>
      <c r="J69" s="249"/>
      <c r="K69" s="247"/>
    </row>
    <row r="70" spans="2:11" s="1" customFormat="1" ht="15" customHeight="1">
      <c r="B70" s="245"/>
      <c r="C70" s="251"/>
      <c r="D70" s="249" t="s">
        <v>526</v>
      </c>
      <c r="E70" s="249"/>
      <c r="F70" s="249"/>
      <c r="G70" s="249"/>
      <c r="H70" s="249"/>
      <c r="I70" s="249"/>
      <c r="J70" s="249"/>
      <c r="K70" s="247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265" t="s">
        <v>527</v>
      </c>
      <c r="D75" s="265"/>
      <c r="E75" s="265"/>
      <c r="F75" s="265"/>
      <c r="G75" s="265"/>
      <c r="H75" s="265"/>
      <c r="I75" s="265"/>
      <c r="J75" s="265"/>
      <c r="K75" s="266"/>
    </row>
    <row r="76" spans="2:11" s="1" customFormat="1" ht="17.25" customHeight="1">
      <c r="B76" s="264"/>
      <c r="C76" s="267" t="s">
        <v>528</v>
      </c>
      <c r="D76" s="267"/>
      <c r="E76" s="267"/>
      <c r="F76" s="267" t="s">
        <v>529</v>
      </c>
      <c r="G76" s="268"/>
      <c r="H76" s="267" t="s">
        <v>52</v>
      </c>
      <c r="I76" s="267" t="s">
        <v>55</v>
      </c>
      <c r="J76" s="267" t="s">
        <v>530</v>
      </c>
      <c r="K76" s="266"/>
    </row>
    <row r="77" spans="2:11" s="1" customFormat="1" ht="17.25" customHeight="1">
      <c r="B77" s="264"/>
      <c r="C77" s="269" t="s">
        <v>531</v>
      </c>
      <c r="D77" s="269"/>
      <c r="E77" s="269"/>
      <c r="F77" s="270" t="s">
        <v>532</v>
      </c>
      <c r="G77" s="271"/>
      <c r="H77" s="269"/>
      <c r="I77" s="269"/>
      <c r="J77" s="269" t="s">
        <v>533</v>
      </c>
      <c r="K77" s="266"/>
    </row>
    <row r="78" spans="2:11" s="1" customFormat="1" ht="5.25" customHeight="1">
      <c r="B78" s="264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4"/>
      <c r="C79" s="252" t="s">
        <v>51</v>
      </c>
      <c r="D79" s="272"/>
      <c r="E79" s="272"/>
      <c r="F79" s="274" t="s">
        <v>534</v>
      </c>
      <c r="G79" s="273"/>
      <c r="H79" s="252" t="s">
        <v>535</v>
      </c>
      <c r="I79" s="252" t="s">
        <v>536</v>
      </c>
      <c r="J79" s="252">
        <v>20</v>
      </c>
      <c r="K79" s="266"/>
    </row>
    <row r="80" spans="2:11" s="1" customFormat="1" ht="15" customHeight="1">
      <c r="B80" s="264"/>
      <c r="C80" s="252" t="s">
        <v>537</v>
      </c>
      <c r="D80" s="252"/>
      <c r="E80" s="252"/>
      <c r="F80" s="274" t="s">
        <v>534</v>
      </c>
      <c r="G80" s="273"/>
      <c r="H80" s="252" t="s">
        <v>538</v>
      </c>
      <c r="I80" s="252" t="s">
        <v>536</v>
      </c>
      <c r="J80" s="252">
        <v>120</v>
      </c>
      <c r="K80" s="266"/>
    </row>
    <row r="81" spans="2:11" s="1" customFormat="1" ht="15" customHeight="1">
      <c r="B81" s="275"/>
      <c r="C81" s="252" t="s">
        <v>539</v>
      </c>
      <c r="D81" s="252"/>
      <c r="E81" s="252"/>
      <c r="F81" s="274" t="s">
        <v>540</v>
      </c>
      <c r="G81" s="273"/>
      <c r="H81" s="252" t="s">
        <v>541</v>
      </c>
      <c r="I81" s="252" t="s">
        <v>536</v>
      </c>
      <c r="J81" s="252">
        <v>50</v>
      </c>
      <c r="K81" s="266"/>
    </row>
    <row r="82" spans="2:11" s="1" customFormat="1" ht="15" customHeight="1">
      <c r="B82" s="275"/>
      <c r="C82" s="252" t="s">
        <v>542</v>
      </c>
      <c r="D82" s="252"/>
      <c r="E82" s="252"/>
      <c r="F82" s="274" t="s">
        <v>534</v>
      </c>
      <c r="G82" s="273"/>
      <c r="H82" s="252" t="s">
        <v>543</v>
      </c>
      <c r="I82" s="252" t="s">
        <v>544</v>
      </c>
      <c r="J82" s="252"/>
      <c r="K82" s="266"/>
    </row>
    <row r="83" spans="2:11" s="1" customFormat="1" ht="15" customHeight="1">
      <c r="B83" s="275"/>
      <c r="C83" s="276" t="s">
        <v>545</v>
      </c>
      <c r="D83" s="276"/>
      <c r="E83" s="276"/>
      <c r="F83" s="277" t="s">
        <v>540</v>
      </c>
      <c r="G83" s="276"/>
      <c r="H83" s="276" t="s">
        <v>546</v>
      </c>
      <c r="I83" s="276" t="s">
        <v>536</v>
      </c>
      <c r="J83" s="276">
        <v>15</v>
      </c>
      <c r="K83" s="266"/>
    </row>
    <row r="84" spans="2:11" s="1" customFormat="1" ht="15" customHeight="1">
      <c r="B84" s="275"/>
      <c r="C84" s="276" t="s">
        <v>547</v>
      </c>
      <c r="D84" s="276"/>
      <c r="E84" s="276"/>
      <c r="F84" s="277" t="s">
        <v>540</v>
      </c>
      <c r="G84" s="276"/>
      <c r="H84" s="276" t="s">
        <v>548</v>
      </c>
      <c r="I84" s="276" t="s">
        <v>536</v>
      </c>
      <c r="J84" s="276">
        <v>15</v>
      </c>
      <c r="K84" s="266"/>
    </row>
    <row r="85" spans="2:11" s="1" customFormat="1" ht="15" customHeight="1">
      <c r="B85" s="275"/>
      <c r="C85" s="276" t="s">
        <v>549</v>
      </c>
      <c r="D85" s="276"/>
      <c r="E85" s="276"/>
      <c r="F85" s="277" t="s">
        <v>540</v>
      </c>
      <c r="G85" s="276"/>
      <c r="H85" s="276" t="s">
        <v>550</v>
      </c>
      <c r="I85" s="276" t="s">
        <v>536</v>
      </c>
      <c r="J85" s="276">
        <v>20</v>
      </c>
      <c r="K85" s="266"/>
    </row>
    <row r="86" spans="2:11" s="1" customFormat="1" ht="15" customHeight="1">
      <c r="B86" s="275"/>
      <c r="C86" s="276" t="s">
        <v>551</v>
      </c>
      <c r="D86" s="276"/>
      <c r="E86" s="276"/>
      <c r="F86" s="277" t="s">
        <v>540</v>
      </c>
      <c r="G86" s="276"/>
      <c r="H86" s="276" t="s">
        <v>552</v>
      </c>
      <c r="I86" s="276" t="s">
        <v>536</v>
      </c>
      <c r="J86" s="276">
        <v>20</v>
      </c>
      <c r="K86" s="266"/>
    </row>
    <row r="87" spans="2:11" s="1" customFormat="1" ht="15" customHeight="1">
      <c r="B87" s="275"/>
      <c r="C87" s="252" t="s">
        <v>553</v>
      </c>
      <c r="D87" s="252"/>
      <c r="E87" s="252"/>
      <c r="F87" s="274" t="s">
        <v>540</v>
      </c>
      <c r="G87" s="273"/>
      <c r="H87" s="252" t="s">
        <v>554</v>
      </c>
      <c r="I87" s="252" t="s">
        <v>536</v>
      </c>
      <c r="J87" s="252">
        <v>50</v>
      </c>
      <c r="K87" s="266"/>
    </row>
    <row r="88" spans="2:11" s="1" customFormat="1" ht="15" customHeight="1">
      <c r="B88" s="275"/>
      <c r="C88" s="252" t="s">
        <v>555</v>
      </c>
      <c r="D88" s="252"/>
      <c r="E88" s="252"/>
      <c r="F88" s="274" t="s">
        <v>540</v>
      </c>
      <c r="G88" s="273"/>
      <c r="H88" s="252" t="s">
        <v>556</v>
      </c>
      <c r="I88" s="252" t="s">
        <v>536</v>
      </c>
      <c r="J88" s="252">
        <v>20</v>
      </c>
      <c r="K88" s="266"/>
    </row>
    <row r="89" spans="2:11" s="1" customFormat="1" ht="15" customHeight="1">
      <c r="B89" s="275"/>
      <c r="C89" s="252" t="s">
        <v>557</v>
      </c>
      <c r="D89" s="252"/>
      <c r="E89" s="252"/>
      <c r="F89" s="274" t="s">
        <v>540</v>
      </c>
      <c r="G89" s="273"/>
      <c r="H89" s="252" t="s">
        <v>558</v>
      </c>
      <c r="I89" s="252" t="s">
        <v>536</v>
      </c>
      <c r="J89" s="252">
        <v>20</v>
      </c>
      <c r="K89" s="266"/>
    </row>
    <row r="90" spans="2:11" s="1" customFormat="1" ht="15" customHeight="1">
      <c r="B90" s="275"/>
      <c r="C90" s="252" t="s">
        <v>559</v>
      </c>
      <c r="D90" s="252"/>
      <c r="E90" s="252"/>
      <c r="F90" s="274" t="s">
        <v>540</v>
      </c>
      <c r="G90" s="273"/>
      <c r="H90" s="252" t="s">
        <v>560</v>
      </c>
      <c r="I90" s="252" t="s">
        <v>536</v>
      </c>
      <c r="J90" s="252">
        <v>50</v>
      </c>
      <c r="K90" s="266"/>
    </row>
    <row r="91" spans="2:11" s="1" customFormat="1" ht="15" customHeight="1">
      <c r="B91" s="275"/>
      <c r="C91" s="252" t="s">
        <v>561</v>
      </c>
      <c r="D91" s="252"/>
      <c r="E91" s="252"/>
      <c r="F91" s="274" t="s">
        <v>540</v>
      </c>
      <c r="G91" s="273"/>
      <c r="H91" s="252" t="s">
        <v>561</v>
      </c>
      <c r="I91" s="252" t="s">
        <v>536</v>
      </c>
      <c r="J91" s="252">
        <v>50</v>
      </c>
      <c r="K91" s="266"/>
    </row>
    <row r="92" spans="2:11" s="1" customFormat="1" ht="15" customHeight="1">
      <c r="B92" s="275"/>
      <c r="C92" s="252" t="s">
        <v>562</v>
      </c>
      <c r="D92" s="252"/>
      <c r="E92" s="252"/>
      <c r="F92" s="274" t="s">
        <v>540</v>
      </c>
      <c r="G92" s="273"/>
      <c r="H92" s="252" t="s">
        <v>563</v>
      </c>
      <c r="I92" s="252" t="s">
        <v>536</v>
      </c>
      <c r="J92" s="252">
        <v>255</v>
      </c>
      <c r="K92" s="266"/>
    </row>
    <row r="93" spans="2:11" s="1" customFormat="1" ht="15" customHeight="1">
      <c r="B93" s="275"/>
      <c r="C93" s="252" t="s">
        <v>564</v>
      </c>
      <c r="D93" s="252"/>
      <c r="E93" s="252"/>
      <c r="F93" s="274" t="s">
        <v>534</v>
      </c>
      <c r="G93" s="273"/>
      <c r="H93" s="252" t="s">
        <v>565</v>
      </c>
      <c r="I93" s="252" t="s">
        <v>566</v>
      </c>
      <c r="J93" s="252"/>
      <c r="K93" s="266"/>
    </row>
    <row r="94" spans="2:11" s="1" customFormat="1" ht="15" customHeight="1">
      <c r="B94" s="275"/>
      <c r="C94" s="252" t="s">
        <v>567</v>
      </c>
      <c r="D94" s="252"/>
      <c r="E94" s="252"/>
      <c r="F94" s="274" t="s">
        <v>534</v>
      </c>
      <c r="G94" s="273"/>
      <c r="H94" s="252" t="s">
        <v>568</v>
      </c>
      <c r="I94" s="252" t="s">
        <v>569</v>
      </c>
      <c r="J94" s="252"/>
      <c r="K94" s="266"/>
    </row>
    <row r="95" spans="2:11" s="1" customFormat="1" ht="15" customHeight="1">
      <c r="B95" s="275"/>
      <c r="C95" s="252" t="s">
        <v>570</v>
      </c>
      <c r="D95" s="252"/>
      <c r="E95" s="252"/>
      <c r="F95" s="274" t="s">
        <v>534</v>
      </c>
      <c r="G95" s="273"/>
      <c r="H95" s="252" t="s">
        <v>570</v>
      </c>
      <c r="I95" s="252" t="s">
        <v>569</v>
      </c>
      <c r="J95" s="252"/>
      <c r="K95" s="266"/>
    </row>
    <row r="96" spans="2:11" s="1" customFormat="1" ht="15" customHeight="1">
      <c r="B96" s="275"/>
      <c r="C96" s="252" t="s">
        <v>36</v>
      </c>
      <c r="D96" s="252"/>
      <c r="E96" s="252"/>
      <c r="F96" s="274" t="s">
        <v>534</v>
      </c>
      <c r="G96" s="273"/>
      <c r="H96" s="252" t="s">
        <v>571</v>
      </c>
      <c r="I96" s="252" t="s">
        <v>569</v>
      </c>
      <c r="J96" s="252"/>
      <c r="K96" s="266"/>
    </row>
    <row r="97" spans="2:11" s="1" customFormat="1" ht="15" customHeight="1">
      <c r="B97" s="275"/>
      <c r="C97" s="252" t="s">
        <v>46</v>
      </c>
      <c r="D97" s="252"/>
      <c r="E97" s="252"/>
      <c r="F97" s="274" t="s">
        <v>534</v>
      </c>
      <c r="G97" s="273"/>
      <c r="H97" s="252" t="s">
        <v>572</v>
      </c>
      <c r="I97" s="252" t="s">
        <v>569</v>
      </c>
      <c r="J97" s="252"/>
      <c r="K97" s="266"/>
    </row>
    <row r="98" spans="2:11" s="1" customFormat="1" ht="15" customHeight="1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s="1" customFormat="1" ht="18.7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265" t="s">
        <v>573</v>
      </c>
      <c r="D102" s="265"/>
      <c r="E102" s="265"/>
      <c r="F102" s="265"/>
      <c r="G102" s="265"/>
      <c r="H102" s="265"/>
      <c r="I102" s="265"/>
      <c r="J102" s="265"/>
      <c r="K102" s="266"/>
    </row>
    <row r="103" spans="2:11" s="1" customFormat="1" ht="17.25" customHeight="1">
      <c r="B103" s="264"/>
      <c r="C103" s="267" t="s">
        <v>528</v>
      </c>
      <c r="D103" s="267"/>
      <c r="E103" s="267"/>
      <c r="F103" s="267" t="s">
        <v>529</v>
      </c>
      <c r="G103" s="268"/>
      <c r="H103" s="267" t="s">
        <v>52</v>
      </c>
      <c r="I103" s="267" t="s">
        <v>55</v>
      </c>
      <c r="J103" s="267" t="s">
        <v>530</v>
      </c>
      <c r="K103" s="266"/>
    </row>
    <row r="104" spans="2:11" s="1" customFormat="1" ht="17.25" customHeight="1">
      <c r="B104" s="264"/>
      <c r="C104" s="269" t="s">
        <v>531</v>
      </c>
      <c r="D104" s="269"/>
      <c r="E104" s="269"/>
      <c r="F104" s="270" t="s">
        <v>532</v>
      </c>
      <c r="G104" s="271"/>
      <c r="H104" s="269"/>
      <c r="I104" s="269"/>
      <c r="J104" s="269" t="s">
        <v>533</v>
      </c>
      <c r="K104" s="266"/>
    </row>
    <row r="105" spans="2:11" s="1" customFormat="1" ht="5.25" customHeight="1">
      <c r="B105" s="264"/>
      <c r="C105" s="267"/>
      <c r="D105" s="267"/>
      <c r="E105" s="267"/>
      <c r="F105" s="267"/>
      <c r="G105" s="283"/>
      <c r="H105" s="267"/>
      <c r="I105" s="267"/>
      <c r="J105" s="267"/>
      <c r="K105" s="266"/>
    </row>
    <row r="106" spans="2:11" s="1" customFormat="1" ht="15" customHeight="1">
      <c r="B106" s="264"/>
      <c r="C106" s="252" t="s">
        <v>51</v>
      </c>
      <c r="D106" s="272"/>
      <c r="E106" s="272"/>
      <c r="F106" s="274" t="s">
        <v>534</v>
      </c>
      <c r="G106" s="283"/>
      <c r="H106" s="252" t="s">
        <v>574</v>
      </c>
      <c r="I106" s="252" t="s">
        <v>536</v>
      </c>
      <c r="J106" s="252">
        <v>20</v>
      </c>
      <c r="K106" s="266"/>
    </row>
    <row r="107" spans="2:11" s="1" customFormat="1" ht="15" customHeight="1">
      <c r="B107" s="264"/>
      <c r="C107" s="252" t="s">
        <v>537</v>
      </c>
      <c r="D107" s="252"/>
      <c r="E107" s="252"/>
      <c r="F107" s="274" t="s">
        <v>534</v>
      </c>
      <c r="G107" s="252"/>
      <c r="H107" s="252" t="s">
        <v>574</v>
      </c>
      <c r="I107" s="252" t="s">
        <v>536</v>
      </c>
      <c r="J107" s="252">
        <v>120</v>
      </c>
      <c r="K107" s="266"/>
    </row>
    <row r="108" spans="2:11" s="1" customFormat="1" ht="15" customHeight="1">
      <c r="B108" s="275"/>
      <c r="C108" s="252" t="s">
        <v>539</v>
      </c>
      <c r="D108" s="252"/>
      <c r="E108" s="252"/>
      <c r="F108" s="274" t="s">
        <v>540</v>
      </c>
      <c r="G108" s="252"/>
      <c r="H108" s="252" t="s">
        <v>574</v>
      </c>
      <c r="I108" s="252" t="s">
        <v>536</v>
      </c>
      <c r="J108" s="252">
        <v>50</v>
      </c>
      <c r="K108" s="266"/>
    </row>
    <row r="109" spans="2:11" s="1" customFormat="1" ht="15" customHeight="1">
      <c r="B109" s="275"/>
      <c r="C109" s="252" t="s">
        <v>542</v>
      </c>
      <c r="D109" s="252"/>
      <c r="E109" s="252"/>
      <c r="F109" s="274" t="s">
        <v>534</v>
      </c>
      <c r="G109" s="252"/>
      <c r="H109" s="252" t="s">
        <v>574</v>
      </c>
      <c r="I109" s="252" t="s">
        <v>544</v>
      </c>
      <c r="J109" s="252"/>
      <c r="K109" s="266"/>
    </row>
    <row r="110" spans="2:11" s="1" customFormat="1" ht="15" customHeight="1">
      <c r="B110" s="275"/>
      <c r="C110" s="252" t="s">
        <v>553</v>
      </c>
      <c r="D110" s="252"/>
      <c r="E110" s="252"/>
      <c r="F110" s="274" t="s">
        <v>540</v>
      </c>
      <c r="G110" s="252"/>
      <c r="H110" s="252" t="s">
        <v>574</v>
      </c>
      <c r="I110" s="252" t="s">
        <v>536</v>
      </c>
      <c r="J110" s="252">
        <v>50</v>
      </c>
      <c r="K110" s="266"/>
    </row>
    <row r="111" spans="2:11" s="1" customFormat="1" ht="15" customHeight="1">
      <c r="B111" s="275"/>
      <c r="C111" s="252" t="s">
        <v>561</v>
      </c>
      <c r="D111" s="252"/>
      <c r="E111" s="252"/>
      <c r="F111" s="274" t="s">
        <v>540</v>
      </c>
      <c r="G111" s="252"/>
      <c r="H111" s="252" t="s">
        <v>574</v>
      </c>
      <c r="I111" s="252" t="s">
        <v>536</v>
      </c>
      <c r="J111" s="252">
        <v>50</v>
      </c>
      <c r="K111" s="266"/>
    </row>
    <row r="112" spans="2:11" s="1" customFormat="1" ht="15" customHeight="1">
      <c r="B112" s="275"/>
      <c r="C112" s="252" t="s">
        <v>559</v>
      </c>
      <c r="D112" s="252"/>
      <c r="E112" s="252"/>
      <c r="F112" s="274" t="s">
        <v>540</v>
      </c>
      <c r="G112" s="252"/>
      <c r="H112" s="252" t="s">
        <v>574</v>
      </c>
      <c r="I112" s="252" t="s">
        <v>536</v>
      </c>
      <c r="J112" s="252">
        <v>50</v>
      </c>
      <c r="K112" s="266"/>
    </row>
    <row r="113" spans="2:11" s="1" customFormat="1" ht="15" customHeight="1">
      <c r="B113" s="275"/>
      <c r="C113" s="252" t="s">
        <v>51</v>
      </c>
      <c r="D113" s="252"/>
      <c r="E113" s="252"/>
      <c r="F113" s="274" t="s">
        <v>534</v>
      </c>
      <c r="G113" s="252"/>
      <c r="H113" s="252" t="s">
        <v>575</v>
      </c>
      <c r="I113" s="252" t="s">
        <v>536</v>
      </c>
      <c r="J113" s="252">
        <v>20</v>
      </c>
      <c r="K113" s="266"/>
    </row>
    <row r="114" spans="2:11" s="1" customFormat="1" ht="15" customHeight="1">
      <c r="B114" s="275"/>
      <c r="C114" s="252" t="s">
        <v>576</v>
      </c>
      <c r="D114" s="252"/>
      <c r="E114" s="252"/>
      <c r="F114" s="274" t="s">
        <v>534</v>
      </c>
      <c r="G114" s="252"/>
      <c r="H114" s="252" t="s">
        <v>577</v>
      </c>
      <c r="I114" s="252" t="s">
        <v>536</v>
      </c>
      <c r="J114" s="252">
        <v>120</v>
      </c>
      <c r="K114" s="266"/>
    </row>
    <row r="115" spans="2:11" s="1" customFormat="1" ht="15" customHeight="1">
      <c r="B115" s="275"/>
      <c r="C115" s="252" t="s">
        <v>36</v>
      </c>
      <c r="D115" s="252"/>
      <c r="E115" s="252"/>
      <c r="F115" s="274" t="s">
        <v>534</v>
      </c>
      <c r="G115" s="252"/>
      <c r="H115" s="252" t="s">
        <v>578</v>
      </c>
      <c r="I115" s="252" t="s">
        <v>569</v>
      </c>
      <c r="J115" s="252"/>
      <c r="K115" s="266"/>
    </row>
    <row r="116" spans="2:11" s="1" customFormat="1" ht="15" customHeight="1">
      <c r="B116" s="275"/>
      <c r="C116" s="252" t="s">
        <v>46</v>
      </c>
      <c r="D116" s="252"/>
      <c r="E116" s="252"/>
      <c r="F116" s="274" t="s">
        <v>534</v>
      </c>
      <c r="G116" s="252"/>
      <c r="H116" s="252" t="s">
        <v>579</v>
      </c>
      <c r="I116" s="252" t="s">
        <v>569</v>
      </c>
      <c r="J116" s="252"/>
      <c r="K116" s="266"/>
    </row>
    <row r="117" spans="2:11" s="1" customFormat="1" ht="15" customHeight="1">
      <c r="B117" s="275"/>
      <c r="C117" s="252" t="s">
        <v>55</v>
      </c>
      <c r="D117" s="252"/>
      <c r="E117" s="252"/>
      <c r="F117" s="274" t="s">
        <v>534</v>
      </c>
      <c r="G117" s="252"/>
      <c r="H117" s="252" t="s">
        <v>580</v>
      </c>
      <c r="I117" s="252" t="s">
        <v>581</v>
      </c>
      <c r="J117" s="252"/>
      <c r="K117" s="266"/>
    </row>
    <row r="118" spans="2:11" s="1" customFormat="1" ht="15" customHeight="1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s="1" customFormat="1" ht="18.75" customHeight="1">
      <c r="B119" s="285"/>
      <c r="C119" s="249"/>
      <c r="D119" s="249"/>
      <c r="E119" s="249"/>
      <c r="F119" s="286"/>
      <c r="G119" s="249"/>
      <c r="H119" s="249"/>
      <c r="I119" s="249"/>
      <c r="J119" s="249"/>
      <c r="K119" s="285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87"/>
      <c r="C121" s="288"/>
      <c r="D121" s="288"/>
      <c r="E121" s="288"/>
      <c r="F121" s="288"/>
      <c r="G121" s="288"/>
      <c r="H121" s="288"/>
      <c r="I121" s="288"/>
      <c r="J121" s="288"/>
      <c r="K121" s="289"/>
    </row>
    <row r="122" spans="2:11" s="1" customFormat="1" ht="45" customHeight="1">
      <c r="B122" s="290"/>
      <c r="C122" s="243" t="s">
        <v>582</v>
      </c>
      <c r="D122" s="243"/>
      <c r="E122" s="243"/>
      <c r="F122" s="243"/>
      <c r="G122" s="243"/>
      <c r="H122" s="243"/>
      <c r="I122" s="243"/>
      <c r="J122" s="243"/>
      <c r="K122" s="291"/>
    </row>
    <row r="123" spans="2:11" s="1" customFormat="1" ht="17.25" customHeight="1">
      <c r="B123" s="292"/>
      <c r="C123" s="267" t="s">
        <v>528</v>
      </c>
      <c r="D123" s="267"/>
      <c r="E123" s="267"/>
      <c r="F123" s="267" t="s">
        <v>529</v>
      </c>
      <c r="G123" s="268"/>
      <c r="H123" s="267" t="s">
        <v>52</v>
      </c>
      <c r="I123" s="267" t="s">
        <v>55</v>
      </c>
      <c r="J123" s="267" t="s">
        <v>530</v>
      </c>
      <c r="K123" s="293"/>
    </row>
    <row r="124" spans="2:11" s="1" customFormat="1" ht="17.25" customHeight="1">
      <c r="B124" s="292"/>
      <c r="C124" s="269" t="s">
        <v>531</v>
      </c>
      <c r="D124" s="269"/>
      <c r="E124" s="269"/>
      <c r="F124" s="270" t="s">
        <v>532</v>
      </c>
      <c r="G124" s="271"/>
      <c r="H124" s="269"/>
      <c r="I124" s="269"/>
      <c r="J124" s="269" t="s">
        <v>533</v>
      </c>
      <c r="K124" s="293"/>
    </row>
    <row r="125" spans="2:11" s="1" customFormat="1" ht="5.25" customHeight="1">
      <c r="B125" s="294"/>
      <c r="C125" s="272"/>
      <c r="D125" s="272"/>
      <c r="E125" s="272"/>
      <c r="F125" s="272"/>
      <c r="G125" s="252"/>
      <c r="H125" s="272"/>
      <c r="I125" s="272"/>
      <c r="J125" s="272"/>
      <c r="K125" s="295"/>
    </row>
    <row r="126" spans="2:11" s="1" customFormat="1" ht="15" customHeight="1">
      <c r="B126" s="294"/>
      <c r="C126" s="252" t="s">
        <v>537</v>
      </c>
      <c r="D126" s="272"/>
      <c r="E126" s="272"/>
      <c r="F126" s="274" t="s">
        <v>534</v>
      </c>
      <c r="G126" s="252"/>
      <c r="H126" s="252" t="s">
        <v>574</v>
      </c>
      <c r="I126" s="252" t="s">
        <v>536</v>
      </c>
      <c r="J126" s="252">
        <v>120</v>
      </c>
      <c r="K126" s="296"/>
    </row>
    <row r="127" spans="2:11" s="1" customFormat="1" ht="15" customHeight="1">
      <c r="B127" s="294"/>
      <c r="C127" s="252" t="s">
        <v>583</v>
      </c>
      <c r="D127" s="252"/>
      <c r="E127" s="252"/>
      <c r="F127" s="274" t="s">
        <v>534</v>
      </c>
      <c r="G127" s="252"/>
      <c r="H127" s="252" t="s">
        <v>584</v>
      </c>
      <c r="I127" s="252" t="s">
        <v>536</v>
      </c>
      <c r="J127" s="252" t="s">
        <v>585</v>
      </c>
      <c r="K127" s="296"/>
    </row>
    <row r="128" spans="2:11" s="1" customFormat="1" ht="15" customHeight="1">
      <c r="B128" s="294"/>
      <c r="C128" s="252" t="s">
        <v>482</v>
      </c>
      <c r="D128" s="252"/>
      <c r="E128" s="252"/>
      <c r="F128" s="274" t="s">
        <v>534</v>
      </c>
      <c r="G128" s="252"/>
      <c r="H128" s="252" t="s">
        <v>586</v>
      </c>
      <c r="I128" s="252" t="s">
        <v>536</v>
      </c>
      <c r="J128" s="252" t="s">
        <v>585</v>
      </c>
      <c r="K128" s="296"/>
    </row>
    <row r="129" spans="2:11" s="1" customFormat="1" ht="15" customHeight="1">
      <c r="B129" s="294"/>
      <c r="C129" s="252" t="s">
        <v>545</v>
      </c>
      <c r="D129" s="252"/>
      <c r="E129" s="252"/>
      <c r="F129" s="274" t="s">
        <v>540</v>
      </c>
      <c r="G129" s="252"/>
      <c r="H129" s="252" t="s">
        <v>546</v>
      </c>
      <c r="I129" s="252" t="s">
        <v>536</v>
      </c>
      <c r="J129" s="252">
        <v>15</v>
      </c>
      <c r="K129" s="296"/>
    </row>
    <row r="130" spans="2:11" s="1" customFormat="1" ht="15" customHeight="1">
      <c r="B130" s="294"/>
      <c r="C130" s="276" t="s">
        <v>547</v>
      </c>
      <c r="D130" s="276"/>
      <c r="E130" s="276"/>
      <c r="F130" s="277" t="s">
        <v>540</v>
      </c>
      <c r="G130" s="276"/>
      <c r="H130" s="276" t="s">
        <v>548</v>
      </c>
      <c r="I130" s="276" t="s">
        <v>536</v>
      </c>
      <c r="J130" s="276">
        <v>15</v>
      </c>
      <c r="K130" s="296"/>
    </row>
    <row r="131" spans="2:11" s="1" customFormat="1" ht="15" customHeight="1">
      <c r="B131" s="294"/>
      <c r="C131" s="276" t="s">
        <v>549</v>
      </c>
      <c r="D131" s="276"/>
      <c r="E131" s="276"/>
      <c r="F131" s="277" t="s">
        <v>540</v>
      </c>
      <c r="G131" s="276"/>
      <c r="H131" s="276" t="s">
        <v>550</v>
      </c>
      <c r="I131" s="276" t="s">
        <v>536</v>
      </c>
      <c r="J131" s="276">
        <v>20</v>
      </c>
      <c r="K131" s="296"/>
    </row>
    <row r="132" spans="2:11" s="1" customFormat="1" ht="15" customHeight="1">
      <c r="B132" s="294"/>
      <c r="C132" s="276" t="s">
        <v>551</v>
      </c>
      <c r="D132" s="276"/>
      <c r="E132" s="276"/>
      <c r="F132" s="277" t="s">
        <v>540</v>
      </c>
      <c r="G132" s="276"/>
      <c r="H132" s="276" t="s">
        <v>552</v>
      </c>
      <c r="I132" s="276" t="s">
        <v>536</v>
      </c>
      <c r="J132" s="276">
        <v>20</v>
      </c>
      <c r="K132" s="296"/>
    </row>
    <row r="133" spans="2:11" s="1" customFormat="1" ht="15" customHeight="1">
      <c r="B133" s="294"/>
      <c r="C133" s="252" t="s">
        <v>539</v>
      </c>
      <c r="D133" s="252"/>
      <c r="E133" s="252"/>
      <c r="F133" s="274" t="s">
        <v>540</v>
      </c>
      <c r="G133" s="252"/>
      <c r="H133" s="252" t="s">
        <v>574</v>
      </c>
      <c r="I133" s="252" t="s">
        <v>536</v>
      </c>
      <c r="J133" s="252">
        <v>50</v>
      </c>
      <c r="K133" s="296"/>
    </row>
    <row r="134" spans="2:11" s="1" customFormat="1" ht="15" customHeight="1">
      <c r="B134" s="294"/>
      <c r="C134" s="252" t="s">
        <v>553</v>
      </c>
      <c r="D134" s="252"/>
      <c r="E134" s="252"/>
      <c r="F134" s="274" t="s">
        <v>540</v>
      </c>
      <c r="G134" s="252"/>
      <c r="H134" s="252" t="s">
        <v>574</v>
      </c>
      <c r="I134" s="252" t="s">
        <v>536</v>
      </c>
      <c r="J134" s="252">
        <v>50</v>
      </c>
      <c r="K134" s="296"/>
    </row>
    <row r="135" spans="2:11" s="1" customFormat="1" ht="15" customHeight="1">
      <c r="B135" s="294"/>
      <c r="C135" s="252" t="s">
        <v>559</v>
      </c>
      <c r="D135" s="252"/>
      <c r="E135" s="252"/>
      <c r="F135" s="274" t="s">
        <v>540</v>
      </c>
      <c r="G135" s="252"/>
      <c r="H135" s="252" t="s">
        <v>574</v>
      </c>
      <c r="I135" s="252" t="s">
        <v>536</v>
      </c>
      <c r="J135" s="252">
        <v>50</v>
      </c>
      <c r="K135" s="296"/>
    </row>
    <row r="136" spans="2:11" s="1" customFormat="1" ht="15" customHeight="1">
      <c r="B136" s="294"/>
      <c r="C136" s="252" t="s">
        <v>561</v>
      </c>
      <c r="D136" s="252"/>
      <c r="E136" s="252"/>
      <c r="F136" s="274" t="s">
        <v>540</v>
      </c>
      <c r="G136" s="252"/>
      <c r="H136" s="252" t="s">
        <v>574</v>
      </c>
      <c r="I136" s="252" t="s">
        <v>536</v>
      </c>
      <c r="J136" s="252">
        <v>50</v>
      </c>
      <c r="K136" s="296"/>
    </row>
    <row r="137" spans="2:11" s="1" customFormat="1" ht="15" customHeight="1">
      <c r="B137" s="294"/>
      <c r="C137" s="252" t="s">
        <v>562</v>
      </c>
      <c r="D137" s="252"/>
      <c r="E137" s="252"/>
      <c r="F137" s="274" t="s">
        <v>540</v>
      </c>
      <c r="G137" s="252"/>
      <c r="H137" s="252" t="s">
        <v>587</v>
      </c>
      <c r="I137" s="252" t="s">
        <v>536</v>
      </c>
      <c r="J137" s="252">
        <v>255</v>
      </c>
      <c r="K137" s="296"/>
    </row>
    <row r="138" spans="2:11" s="1" customFormat="1" ht="15" customHeight="1">
      <c r="B138" s="294"/>
      <c r="C138" s="252" t="s">
        <v>564</v>
      </c>
      <c r="D138" s="252"/>
      <c r="E138" s="252"/>
      <c r="F138" s="274" t="s">
        <v>534</v>
      </c>
      <c r="G138" s="252"/>
      <c r="H138" s="252" t="s">
        <v>588</v>
      </c>
      <c r="I138" s="252" t="s">
        <v>566</v>
      </c>
      <c r="J138" s="252"/>
      <c r="K138" s="296"/>
    </row>
    <row r="139" spans="2:11" s="1" customFormat="1" ht="15" customHeight="1">
      <c r="B139" s="294"/>
      <c r="C139" s="252" t="s">
        <v>567</v>
      </c>
      <c r="D139" s="252"/>
      <c r="E139" s="252"/>
      <c r="F139" s="274" t="s">
        <v>534</v>
      </c>
      <c r="G139" s="252"/>
      <c r="H139" s="252" t="s">
        <v>589</v>
      </c>
      <c r="I139" s="252" t="s">
        <v>569</v>
      </c>
      <c r="J139" s="252"/>
      <c r="K139" s="296"/>
    </row>
    <row r="140" spans="2:11" s="1" customFormat="1" ht="15" customHeight="1">
      <c r="B140" s="294"/>
      <c r="C140" s="252" t="s">
        <v>570</v>
      </c>
      <c r="D140" s="252"/>
      <c r="E140" s="252"/>
      <c r="F140" s="274" t="s">
        <v>534</v>
      </c>
      <c r="G140" s="252"/>
      <c r="H140" s="252" t="s">
        <v>570</v>
      </c>
      <c r="I140" s="252" t="s">
        <v>569</v>
      </c>
      <c r="J140" s="252"/>
      <c r="K140" s="296"/>
    </row>
    <row r="141" spans="2:11" s="1" customFormat="1" ht="15" customHeight="1">
      <c r="B141" s="294"/>
      <c r="C141" s="252" t="s">
        <v>36</v>
      </c>
      <c r="D141" s="252"/>
      <c r="E141" s="252"/>
      <c r="F141" s="274" t="s">
        <v>534</v>
      </c>
      <c r="G141" s="252"/>
      <c r="H141" s="252" t="s">
        <v>590</v>
      </c>
      <c r="I141" s="252" t="s">
        <v>569</v>
      </c>
      <c r="J141" s="252"/>
      <c r="K141" s="296"/>
    </row>
    <row r="142" spans="2:11" s="1" customFormat="1" ht="15" customHeight="1">
      <c r="B142" s="294"/>
      <c r="C142" s="252" t="s">
        <v>591</v>
      </c>
      <c r="D142" s="252"/>
      <c r="E142" s="252"/>
      <c r="F142" s="274" t="s">
        <v>534</v>
      </c>
      <c r="G142" s="252"/>
      <c r="H142" s="252" t="s">
        <v>592</v>
      </c>
      <c r="I142" s="252" t="s">
        <v>569</v>
      </c>
      <c r="J142" s="252"/>
      <c r="K142" s="296"/>
    </row>
    <row r="143" spans="2:11" s="1" customFormat="1" ht="15" customHeight="1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s="1" customFormat="1" ht="18.75" customHeight="1">
      <c r="B144" s="249"/>
      <c r="C144" s="249"/>
      <c r="D144" s="249"/>
      <c r="E144" s="249"/>
      <c r="F144" s="286"/>
      <c r="G144" s="249"/>
      <c r="H144" s="249"/>
      <c r="I144" s="249"/>
      <c r="J144" s="249"/>
      <c r="K144" s="249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265" t="s">
        <v>593</v>
      </c>
      <c r="D147" s="265"/>
      <c r="E147" s="265"/>
      <c r="F147" s="265"/>
      <c r="G147" s="265"/>
      <c r="H147" s="265"/>
      <c r="I147" s="265"/>
      <c r="J147" s="265"/>
      <c r="K147" s="266"/>
    </row>
    <row r="148" spans="2:11" s="1" customFormat="1" ht="17.25" customHeight="1">
      <c r="B148" s="264"/>
      <c r="C148" s="267" t="s">
        <v>528</v>
      </c>
      <c r="D148" s="267"/>
      <c r="E148" s="267"/>
      <c r="F148" s="267" t="s">
        <v>529</v>
      </c>
      <c r="G148" s="268"/>
      <c r="H148" s="267" t="s">
        <v>52</v>
      </c>
      <c r="I148" s="267" t="s">
        <v>55</v>
      </c>
      <c r="J148" s="267" t="s">
        <v>530</v>
      </c>
      <c r="K148" s="266"/>
    </row>
    <row r="149" spans="2:11" s="1" customFormat="1" ht="17.25" customHeight="1">
      <c r="B149" s="264"/>
      <c r="C149" s="269" t="s">
        <v>531</v>
      </c>
      <c r="D149" s="269"/>
      <c r="E149" s="269"/>
      <c r="F149" s="270" t="s">
        <v>532</v>
      </c>
      <c r="G149" s="271"/>
      <c r="H149" s="269"/>
      <c r="I149" s="269"/>
      <c r="J149" s="269" t="s">
        <v>533</v>
      </c>
      <c r="K149" s="266"/>
    </row>
    <row r="150" spans="2:11" s="1" customFormat="1" ht="5.25" customHeight="1">
      <c r="B150" s="275"/>
      <c r="C150" s="272"/>
      <c r="D150" s="272"/>
      <c r="E150" s="272"/>
      <c r="F150" s="272"/>
      <c r="G150" s="273"/>
      <c r="H150" s="272"/>
      <c r="I150" s="272"/>
      <c r="J150" s="272"/>
      <c r="K150" s="296"/>
    </row>
    <row r="151" spans="2:11" s="1" customFormat="1" ht="15" customHeight="1">
      <c r="B151" s="275"/>
      <c r="C151" s="300" t="s">
        <v>537</v>
      </c>
      <c r="D151" s="252"/>
      <c r="E151" s="252"/>
      <c r="F151" s="301" t="s">
        <v>534</v>
      </c>
      <c r="G151" s="252"/>
      <c r="H151" s="300" t="s">
        <v>574</v>
      </c>
      <c r="I151" s="300" t="s">
        <v>536</v>
      </c>
      <c r="J151" s="300">
        <v>120</v>
      </c>
      <c r="K151" s="296"/>
    </row>
    <row r="152" spans="2:11" s="1" customFormat="1" ht="15" customHeight="1">
      <c r="B152" s="275"/>
      <c r="C152" s="300" t="s">
        <v>583</v>
      </c>
      <c r="D152" s="252"/>
      <c r="E152" s="252"/>
      <c r="F152" s="301" t="s">
        <v>534</v>
      </c>
      <c r="G152" s="252"/>
      <c r="H152" s="300" t="s">
        <v>594</v>
      </c>
      <c r="I152" s="300" t="s">
        <v>536</v>
      </c>
      <c r="J152" s="300" t="s">
        <v>585</v>
      </c>
      <c r="K152" s="296"/>
    </row>
    <row r="153" spans="2:11" s="1" customFormat="1" ht="15" customHeight="1">
      <c r="B153" s="275"/>
      <c r="C153" s="300" t="s">
        <v>482</v>
      </c>
      <c r="D153" s="252"/>
      <c r="E153" s="252"/>
      <c r="F153" s="301" t="s">
        <v>534</v>
      </c>
      <c r="G153" s="252"/>
      <c r="H153" s="300" t="s">
        <v>595</v>
      </c>
      <c r="I153" s="300" t="s">
        <v>536</v>
      </c>
      <c r="J153" s="300" t="s">
        <v>585</v>
      </c>
      <c r="K153" s="296"/>
    </row>
    <row r="154" spans="2:11" s="1" customFormat="1" ht="15" customHeight="1">
      <c r="B154" s="275"/>
      <c r="C154" s="300" t="s">
        <v>539</v>
      </c>
      <c r="D154" s="252"/>
      <c r="E154" s="252"/>
      <c r="F154" s="301" t="s">
        <v>540</v>
      </c>
      <c r="G154" s="252"/>
      <c r="H154" s="300" t="s">
        <v>574</v>
      </c>
      <c r="I154" s="300" t="s">
        <v>536</v>
      </c>
      <c r="J154" s="300">
        <v>50</v>
      </c>
      <c r="K154" s="296"/>
    </row>
    <row r="155" spans="2:11" s="1" customFormat="1" ht="15" customHeight="1">
      <c r="B155" s="275"/>
      <c r="C155" s="300" t="s">
        <v>542</v>
      </c>
      <c r="D155" s="252"/>
      <c r="E155" s="252"/>
      <c r="F155" s="301" t="s">
        <v>534</v>
      </c>
      <c r="G155" s="252"/>
      <c r="H155" s="300" t="s">
        <v>574</v>
      </c>
      <c r="I155" s="300" t="s">
        <v>544</v>
      </c>
      <c r="J155" s="300"/>
      <c r="K155" s="296"/>
    </row>
    <row r="156" spans="2:11" s="1" customFormat="1" ht="15" customHeight="1">
      <c r="B156" s="275"/>
      <c r="C156" s="300" t="s">
        <v>553</v>
      </c>
      <c r="D156" s="252"/>
      <c r="E156" s="252"/>
      <c r="F156" s="301" t="s">
        <v>540</v>
      </c>
      <c r="G156" s="252"/>
      <c r="H156" s="300" t="s">
        <v>574</v>
      </c>
      <c r="I156" s="300" t="s">
        <v>536</v>
      </c>
      <c r="J156" s="300">
        <v>50</v>
      </c>
      <c r="K156" s="296"/>
    </row>
    <row r="157" spans="2:11" s="1" customFormat="1" ht="15" customHeight="1">
      <c r="B157" s="275"/>
      <c r="C157" s="300" t="s">
        <v>561</v>
      </c>
      <c r="D157" s="252"/>
      <c r="E157" s="252"/>
      <c r="F157" s="301" t="s">
        <v>540</v>
      </c>
      <c r="G157" s="252"/>
      <c r="H157" s="300" t="s">
        <v>574</v>
      </c>
      <c r="I157" s="300" t="s">
        <v>536</v>
      </c>
      <c r="J157" s="300">
        <v>50</v>
      </c>
      <c r="K157" s="296"/>
    </row>
    <row r="158" spans="2:11" s="1" customFormat="1" ht="15" customHeight="1">
      <c r="B158" s="275"/>
      <c r="C158" s="300" t="s">
        <v>559</v>
      </c>
      <c r="D158" s="252"/>
      <c r="E158" s="252"/>
      <c r="F158" s="301" t="s">
        <v>540</v>
      </c>
      <c r="G158" s="252"/>
      <c r="H158" s="300" t="s">
        <v>574</v>
      </c>
      <c r="I158" s="300" t="s">
        <v>536</v>
      </c>
      <c r="J158" s="300">
        <v>50</v>
      </c>
      <c r="K158" s="296"/>
    </row>
    <row r="159" spans="2:11" s="1" customFormat="1" ht="15" customHeight="1">
      <c r="B159" s="275"/>
      <c r="C159" s="300" t="s">
        <v>79</v>
      </c>
      <c r="D159" s="252"/>
      <c r="E159" s="252"/>
      <c r="F159" s="301" t="s">
        <v>534</v>
      </c>
      <c r="G159" s="252"/>
      <c r="H159" s="300" t="s">
        <v>596</v>
      </c>
      <c r="I159" s="300" t="s">
        <v>536</v>
      </c>
      <c r="J159" s="300" t="s">
        <v>597</v>
      </c>
      <c r="K159" s="296"/>
    </row>
    <row r="160" spans="2:11" s="1" customFormat="1" ht="15" customHeight="1">
      <c r="B160" s="275"/>
      <c r="C160" s="300" t="s">
        <v>598</v>
      </c>
      <c r="D160" s="252"/>
      <c r="E160" s="252"/>
      <c r="F160" s="301" t="s">
        <v>534</v>
      </c>
      <c r="G160" s="252"/>
      <c r="H160" s="300" t="s">
        <v>599</v>
      </c>
      <c r="I160" s="300" t="s">
        <v>569</v>
      </c>
      <c r="J160" s="300"/>
      <c r="K160" s="296"/>
    </row>
    <row r="161" spans="2:11" s="1" customFormat="1" ht="15" customHeight="1">
      <c r="B161" s="302"/>
      <c r="C161" s="284"/>
      <c r="D161" s="284"/>
      <c r="E161" s="284"/>
      <c r="F161" s="284"/>
      <c r="G161" s="284"/>
      <c r="H161" s="284"/>
      <c r="I161" s="284"/>
      <c r="J161" s="284"/>
      <c r="K161" s="303"/>
    </row>
    <row r="162" spans="2:11" s="1" customFormat="1" ht="18.75" customHeight="1">
      <c r="B162" s="249"/>
      <c r="C162" s="252"/>
      <c r="D162" s="252"/>
      <c r="E162" s="252"/>
      <c r="F162" s="274"/>
      <c r="G162" s="252"/>
      <c r="H162" s="252"/>
      <c r="I162" s="252"/>
      <c r="J162" s="252"/>
      <c r="K162" s="249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243" t="s">
        <v>600</v>
      </c>
      <c r="D165" s="243"/>
      <c r="E165" s="243"/>
      <c r="F165" s="243"/>
      <c r="G165" s="243"/>
      <c r="H165" s="243"/>
      <c r="I165" s="243"/>
      <c r="J165" s="243"/>
      <c r="K165" s="244"/>
    </row>
    <row r="166" spans="2:11" s="1" customFormat="1" ht="17.25" customHeight="1">
      <c r="B166" s="242"/>
      <c r="C166" s="267" t="s">
        <v>528</v>
      </c>
      <c r="D166" s="267"/>
      <c r="E166" s="267"/>
      <c r="F166" s="267" t="s">
        <v>529</v>
      </c>
      <c r="G166" s="304"/>
      <c r="H166" s="305" t="s">
        <v>52</v>
      </c>
      <c r="I166" s="305" t="s">
        <v>55</v>
      </c>
      <c r="J166" s="267" t="s">
        <v>530</v>
      </c>
      <c r="K166" s="244"/>
    </row>
    <row r="167" spans="2:11" s="1" customFormat="1" ht="17.25" customHeight="1">
      <c r="B167" s="245"/>
      <c r="C167" s="269" t="s">
        <v>531</v>
      </c>
      <c r="D167" s="269"/>
      <c r="E167" s="269"/>
      <c r="F167" s="270" t="s">
        <v>532</v>
      </c>
      <c r="G167" s="306"/>
      <c r="H167" s="307"/>
      <c r="I167" s="307"/>
      <c r="J167" s="269" t="s">
        <v>533</v>
      </c>
      <c r="K167" s="247"/>
    </row>
    <row r="168" spans="2:11" s="1" customFormat="1" ht="5.25" customHeight="1">
      <c r="B168" s="275"/>
      <c r="C168" s="272"/>
      <c r="D168" s="272"/>
      <c r="E168" s="272"/>
      <c r="F168" s="272"/>
      <c r="G168" s="273"/>
      <c r="H168" s="272"/>
      <c r="I168" s="272"/>
      <c r="J168" s="272"/>
      <c r="K168" s="296"/>
    </row>
    <row r="169" spans="2:11" s="1" customFormat="1" ht="15" customHeight="1">
      <c r="B169" s="275"/>
      <c r="C169" s="252" t="s">
        <v>537</v>
      </c>
      <c r="D169" s="252"/>
      <c r="E169" s="252"/>
      <c r="F169" s="274" t="s">
        <v>534</v>
      </c>
      <c r="G169" s="252"/>
      <c r="H169" s="252" t="s">
        <v>574</v>
      </c>
      <c r="I169" s="252" t="s">
        <v>536</v>
      </c>
      <c r="J169" s="252">
        <v>120</v>
      </c>
      <c r="K169" s="296"/>
    </row>
    <row r="170" spans="2:11" s="1" customFormat="1" ht="15" customHeight="1">
      <c r="B170" s="275"/>
      <c r="C170" s="252" t="s">
        <v>583</v>
      </c>
      <c r="D170" s="252"/>
      <c r="E170" s="252"/>
      <c r="F170" s="274" t="s">
        <v>534</v>
      </c>
      <c r="G170" s="252"/>
      <c r="H170" s="252" t="s">
        <v>584</v>
      </c>
      <c r="I170" s="252" t="s">
        <v>536</v>
      </c>
      <c r="J170" s="252" t="s">
        <v>585</v>
      </c>
      <c r="K170" s="296"/>
    </row>
    <row r="171" spans="2:11" s="1" customFormat="1" ht="15" customHeight="1">
      <c r="B171" s="275"/>
      <c r="C171" s="252" t="s">
        <v>482</v>
      </c>
      <c r="D171" s="252"/>
      <c r="E171" s="252"/>
      <c r="F171" s="274" t="s">
        <v>534</v>
      </c>
      <c r="G171" s="252"/>
      <c r="H171" s="252" t="s">
        <v>601</v>
      </c>
      <c r="I171" s="252" t="s">
        <v>536</v>
      </c>
      <c r="J171" s="252" t="s">
        <v>585</v>
      </c>
      <c r="K171" s="296"/>
    </row>
    <row r="172" spans="2:11" s="1" customFormat="1" ht="15" customHeight="1">
      <c r="B172" s="275"/>
      <c r="C172" s="252" t="s">
        <v>539</v>
      </c>
      <c r="D172" s="252"/>
      <c r="E172" s="252"/>
      <c r="F172" s="274" t="s">
        <v>540</v>
      </c>
      <c r="G172" s="252"/>
      <c r="H172" s="252" t="s">
        <v>601</v>
      </c>
      <c r="I172" s="252" t="s">
        <v>536</v>
      </c>
      <c r="J172" s="252">
        <v>50</v>
      </c>
      <c r="K172" s="296"/>
    </row>
    <row r="173" spans="2:11" s="1" customFormat="1" ht="15" customHeight="1">
      <c r="B173" s="275"/>
      <c r="C173" s="252" t="s">
        <v>542</v>
      </c>
      <c r="D173" s="252"/>
      <c r="E173" s="252"/>
      <c r="F173" s="274" t="s">
        <v>534</v>
      </c>
      <c r="G173" s="252"/>
      <c r="H173" s="252" t="s">
        <v>601</v>
      </c>
      <c r="I173" s="252" t="s">
        <v>544</v>
      </c>
      <c r="J173" s="252"/>
      <c r="K173" s="296"/>
    </row>
    <row r="174" spans="2:11" s="1" customFormat="1" ht="15" customHeight="1">
      <c r="B174" s="275"/>
      <c r="C174" s="252" t="s">
        <v>553</v>
      </c>
      <c r="D174" s="252"/>
      <c r="E174" s="252"/>
      <c r="F174" s="274" t="s">
        <v>540</v>
      </c>
      <c r="G174" s="252"/>
      <c r="H174" s="252" t="s">
        <v>601</v>
      </c>
      <c r="I174" s="252" t="s">
        <v>536</v>
      </c>
      <c r="J174" s="252">
        <v>50</v>
      </c>
      <c r="K174" s="296"/>
    </row>
    <row r="175" spans="2:11" s="1" customFormat="1" ht="15" customHeight="1">
      <c r="B175" s="275"/>
      <c r="C175" s="252" t="s">
        <v>561</v>
      </c>
      <c r="D175" s="252"/>
      <c r="E175" s="252"/>
      <c r="F175" s="274" t="s">
        <v>540</v>
      </c>
      <c r="G175" s="252"/>
      <c r="H175" s="252" t="s">
        <v>601</v>
      </c>
      <c r="I175" s="252" t="s">
        <v>536</v>
      </c>
      <c r="J175" s="252">
        <v>50</v>
      </c>
      <c r="K175" s="296"/>
    </row>
    <row r="176" spans="2:11" s="1" customFormat="1" ht="15" customHeight="1">
      <c r="B176" s="275"/>
      <c r="C176" s="252" t="s">
        <v>559</v>
      </c>
      <c r="D176" s="252"/>
      <c r="E176" s="252"/>
      <c r="F176" s="274" t="s">
        <v>540</v>
      </c>
      <c r="G176" s="252"/>
      <c r="H176" s="252" t="s">
        <v>601</v>
      </c>
      <c r="I176" s="252" t="s">
        <v>536</v>
      </c>
      <c r="J176" s="252">
        <v>50</v>
      </c>
      <c r="K176" s="296"/>
    </row>
    <row r="177" spans="2:11" s="1" customFormat="1" ht="15" customHeight="1">
      <c r="B177" s="275"/>
      <c r="C177" s="252" t="s">
        <v>98</v>
      </c>
      <c r="D177" s="252"/>
      <c r="E177" s="252"/>
      <c r="F177" s="274" t="s">
        <v>534</v>
      </c>
      <c r="G177" s="252"/>
      <c r="H177" s="252" t="s">
        <v>602</v>
      </c>
      <c r="I177" s="252" t="s">
        <v>603</v>
      </c>
      <c r="J177" s="252"/>
      <c r="K177" s="296"/>
    </row>
    <row r="178" spans="2:11" s="1" customFormat="1" ht="15" customHeight="1">
      <c r="B178" s="275"/>
      <c r="C178" s="252" t="s">
        <v>55</v>
      </c>
      <c r="D178" s="252"/>
      <c r="E178" s="252"/>
      <c r="F178" s="274" t="s">
        <v>534</v>
      </c>
      <c r="G178" s="252"/>
      <c r="H178" s="252" t="s">
        <v>604</v>
      </c>
      <c r="I178" s="252" t="s">
        <v>605</v>
      </c>
      <c r="J178" s="252">
        <v>1</v>
      </c>
      <c r="K178" s="296"/>
    </row>
    <row r="179" spans="2:11" s="1" customFormat="1" ht="15" customHeight="1">
      <c r="B179" s="275"/>
      <c r="C179" s="252" t="s">
        <v>51</v>
      </c>
      <c r="D179" s="252"/>
      <c r="E179" s="252"/>
      <c r="F179" s="274" t="s">
        <v>534</v>
      </c>
      <c r="G179" s="252"/>
      <c r="H179" s="252" t="s">
        <v>606</v>
      </c>
      <c r="I179" s="252" t="s">
        <v>536</v>
      </c>
      <c r="J179" s="252">
        <v>20</v>
      </c>
      <c r="K179" s="296"/>
    </row>
    <row r="180" spans="2:11" s="1" customFormat="1" ht="15" customHeight="1">
      <c r="B180" s="275"/>
      <c r="C180" s="252" t="s">
        <v>52</v>
      </c>
      <c r="D180" s="252"/>
      <c r="E180" s="252"/>
      <c r="F180" s="274" t="s">
        <v>534</v>
      </c>
      <c r="G180" s="252"/>
      <c r="H180" s="252" t="s">
        <v>607</v>
      </c>
      <c r="I180" s="252" t="s">
        <v>536</v>
      </c>
      <c r="J180" s="252">
        <v>255</v>
      </c>
      <c r="K180" s="296"/>
    </row>
    <row r="181" spans="2:11" s="1" customFormat="1" ht="15" customHeight="1">
      <c r="B181" s="275"/>
      <c r="C181" s="252" t="s">
        <v>99</v>
      </c>
      <c r="D181" s="252"/>
      <c r="E181" s="252"/>
      <c r="F181" s="274" t="s">
        <v>534</v>
      </c>
      <c r="G181" s="252"/>
      <c r="H181" s="252" t="s">
        <v>498</v>
      </c>
      <c r="I181" s="252" t="s">
        <v>536</v>
      </c>
      <c r="J181" s="252">
        <v>10</v>
      </c>
      <c r="K181" s="296"/>
    </row>
    <row r="182" spans="2:11" s="1" customFormat="1" ht="15" customHeight="1">
      <c r="B182" s="275"/>
      <c r="C182" s="252" t="s">
        <v>100</v>
      </c>
      <c r="D182" s="252"/>
      <c r="E182" s="252"/>
      <c r="F182" s="274" t="s">
        <v>534</v>
      </c>
      <c r="G182" s="252"/>
      <c r="H182" s="252" t="s">
        <v>608</v>
      </c>
      <c r="I182" s="252" t="s">
        <v>569</v>
      </c>
      <c r="J182" s="252"/>
      <c r="K182" s="296"/>
    </row>
    <row r="183" spans="2:11" s="1" customFormat="1" ht="15" customHeight="1">
      <c r="B183" s="275"/>
      <c r="C183" s="252" t="s">
        <v>609</v>
      </c>
      <c r="D183" s="252"/>
      <c r="E183" s="252"/>
      <c r="F183" s="274" t="s">
        <v>534</v>
      </c>
      <c r="G183" s="252"/>
      <c r="H183" s="252" t="s">
        <v>610</v>
      </c>
      <c r="I183" s="252" t="s">
        <v>569</v>
      </c>
      <c r="J183" s="252"/>
      <c r="K183" s="296"/>
    </row>
    <row r="184" spans="2:11" s="1" customFormat="1" ht="15" customHeight="1">
      <c r="B184" s="275"/>
      <c r="C184" s="252" t="s">
        <v>598</v>
      </c>
      <c r="D184" s="252"/>
      <c r="E184" s="252"/>
      <c r="F184" s="274" t="s">
        <v>534</v>
      </c>
      <c r="G184" s="252"/>
      <c r="H184" s="252" t="s">
        <v>611</v>
      </c>
      <c r="I184" s="252" t="s">
        <v>569</v>
      </c>
      <c r="J184" s="252"/>
      <c r="K184" s="296"/>
    </row>
    <row r="185" spans="2:11" s="1" customFormat="1" ht="15" customHeight="1">
      <c r="B185" s="275"/>
      <c r="C185" s="252" t="s">
        <v>102</v>
      </c>
      <c r="D185" s="252"/>
      <c r="E185" s="252"/>
      <c r="F185" s="274" t="s">
        <v>540</v>
      </c>
      <c r="G185" s="252"/>
      <c r="H185" s="252" t="s">
        <v>612</v>
      </c>
      <c r="I185" s="252" t="s">
        <v>536</v>
      </c>
      <c r="J185" s="252">
        <v>50</v>
      </c>
      <c r="K185" s="296"/>
    </row>
    <row r="186" spans="2:11" s="1" customFormat="1" ht="15" customHeight="1">
      <c r="B186" s="275"/>
      <c r="C186" s="252" t="s">
        <v>613</v>
      </c>
      <c r="D186" s="252"/>
      <c r="E186" s="252"/>
      <c r="F186" s="274" t="s">
        <v>540</v>
      </c>
      <c r="G186" s="252"/>
      <c r="H186" s="252" t="s">
        <v>614</v>
      </c>
      <c r="I186" s="252" t="s">
        <v>615</v>
      </c>
      <c r="J186" s="252"/>
      <c r="K186" s="296"/>
    </row>
    <row r="187" spans="2:11" s="1" customFormat="1" ht="15" customHeight="1">
      <c r="B187" s="275"/>
      <c r="C187" s="252" t="s">
        <v>616</v>
      </c>
      <c r="D187" s="252"/>
      <c r="E187" s="252"/>
      <c r="F187" s="274" t="s">
        <v>540</v>
      </c>
      <c r="G187" s="252"/>
      <c r="H187" s="252" t="s">
        <v>617</v>
      </c>
      <c r="I187" s="252" t="s">
        <v>615</v>
      </c>
      <c r="J187" s="252"/>
      <c r="K187" s="296"/>
    </row>
    <row r="188" spans="2:11" s="1" customFormat="1" ht="15" customHeight="1">
      <c r="B188" s="275"/>
      <c r="C188" s="252" t="s">
        <v>618</v>
      </c>
      <c r="D188" s="252"/>
      <c r="E188" s="252"/>
      <c r="F188" s="274" t="s">
        <v>540</v>
      </c>
      <c r="G188" s="252"/>
      <c r="H188" s="252" t="s">
        <v>619</v>
      </c>
      <c r="I188" s="252" t="s">
        <v>615</v>
      </c>
      <c r="J188" s="252"/>
      <c r="K188" s="296"/>
    </row>
    <row r="189" spans="2:11" s="1" customFormat="1" ht="15" customHeight="1">
      <c r="B189" s="275"/>
      <c r="C189" s="308" t="s">
        <v>620</v>
      </c>
      <c r="D189" s="252"/>
      <c r="E189" s="252"/>
      <c r="F189" s="274" t="s">
        <v>540</v>
      </c>
      <c r="G189" s="252"/>
      <c r="H189" s="252" t="s">
        <v>621</v>
      </c>
      <c r="I189" s="252" t="s">
        <v>622</v>
      </c>
      <c r="J189" s="309" t="s">
        <v>623</v>
      </c>
      <c r="K189" s="296"/>
    </row>
    <row r="190" spans="2:11" s="1" customFormat="1" ht="15" customHeight="1">
      <c r="B190" s="275"/>
      <c r="C190" s="259" t="s">
        <v>40</v>
      </c>
      <c r="D190" s="252"/>
      <c r="E190" s="252"/>
      <c r="F190" s="274" t="s">
        <v>534</v>
      </c>
      <c r="G190" s="252"/>
      <c r="H190" s="249" t="s">
        <v>624</v>
      </c>
      <c r="I190" s="252" t="s">
        <v>625</v>
      </c>
      <c r="J190" s="252"/>
      <c r="K190" s="296"/>
    </row>
    <row r="191" spans="2:11" s="1" customFormat="1" ht="15" customHeight="1">
      <c r="B191" s="275"/>
      <c r="C191" s="259" t="s">
        <v>626</v>
      </c>
      <c r="D191" s="252"/>
      <c r="E191" s="252"/>
      <c r="F191" s="274" t="s">
        <v>534</v>
      </c>
      <c r="G191" s="252"/>
      <c r="H191" s="252" t="s">
        <v>627</v>
      </c>
      <c r="I191" s="252" t="s">
        <v>569</v>
      </c>
      <c r="J191" s="252"/>
      <c r="K191" s="296"/>
    </row>
    <row r="192" spans="2:11" s="1" customFormat="1" ht="15" customHeight="1">
      <c r="B192" s="275"/>
      <c r="C192" s="259" t="s">
        <v>628</v>
      </c>
      <c r="D192" s="252"/>
      <c r="E192" s="252"/>
      <c r="F192" s="274" t="s">
        <v>534</v>
      </c>
      <c r="G192" s="252"/>
      <c r="H192" s="252" t="s">
        <v>629</v>
      </c>
      <c r="I192" s="252" t="s">
        <v>569</v>
      </c>
      <c r="J192" s="252"/>
      <c r="K192" s="296"/>
    </row>
    <row r="193" spans="2:11" s="1" customFormat="1" ht="15" customHeight="1">
      <c r="B193" s="275"/>
      <c r="C193" s="259" t="s">
        <v>630</v>
      </c>
      <c r="D193" s="252"/>
      <c r="E193" s="252"/>
      <c r="F193" s="274" t="s">
        <v>540</v>
      </c>
      <c r="G193" s="252"/>
      <c r="H193" s="252" t="s">
        <v>631</v>
      </c>
      <c r="I193" s="252" t="s">
        <v>569</v>
      </c>
      <c r="J193" s="252"/>
      <c r="K193" s="296"/>
    </row>
    <row r="194" spans="2:11" s="1" customFormat="1" ht="15" customHeight="1">
      <c r="B194" s="302"/>
      <c r="C194" s="310"/>
      <c r="D194" s="284"/>
      <c r="E194" s="284"/>
      <c r="F194" s="284"/>
      <c r="G194" s="284"/>
      <c r="H194" s="284"/>
      <c r="I194" s="284"/>
      <c r="J194" s="284"/>
      <c r="K194" s="303"/>
    </row>
    <row r="195" spans="2:11" s="1" customFormat="1" ht="18.75" customHeight="1">
      <c r="B195" s="249"/>
      <c r="C195" s="252"/>
      <c r="D195" s="252"/>
      <c r="E195" s="252"/>
      <c r="F195" s="274"/>
      <c r="G195" s="252"/>
      <c r="H195" s="252"/>
      <c r="I195" s="252"/>
      <c r="J195" s="252"/>
      <c r="K195" s="249"/>
    </row>
    <row r="196" spans="2:11" s="1" customFormat="1" ht="18.75" customHeight="1">
      <c r="B196" s="249"/>
      <c r="C196" s="252"/>
      <c r="D196" s="252"/>
      <c r="E196" s="252"/>
      <c r="F196" s="274"/>
      <c r="G196" s="252"/>
      <c r="H196" s="252"/>
      <c r="I196" s="252"/>
      <c r="J196" s="252"/>
      <c r="K196" s="249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3.5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243" t="s">
        <v>632</v>
      </c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5.5" customHeight="1">
      <c r="B200" s="242"/>
      <c r="C200" s="311" t="s">
        <v>633</v>
      </c>
      <c r="D200" s="311"/>
      <c r="E200" s="311"/>
      <c r="F200" s="311" t="s">
        <v>634</v>
      </c>
      <c r="G200" s="312"/>
      <c r="H200" s="311" t="s">
        <v>635</v>
      </c>
      <c r="I200" s="311"/>
      <c r="J200" s="311"/>
      <c r="K200" s="244"/>
    </row>
    <row r="201" spans="2:11" s="1" customFormat="1" ht="5.25" customHeight="1">
      <c r="B201" s="275"/>
      <c r="C201" s="272"/>
      <c r="D201" s="272"/>
      <c r="E201" s="272"/>
      <c r="F201" s="272"/>
      <c r="G201" s="252"/>
      <c r="H201" s="272"/>
      <c r="I201" s="272"/>
      <c r="J201" s="272"/>
      <c r="K201" s="296"/>
    </row>
    <row r="202" spans="2:11" s="1" customFormat="1" ht="15" customHeight="1">
      <c r="B202" s="275"/>
      <c r="C202" s="252" t="s">
        <v>625</v>
      </c>
      <c r="D202" s="252"/>
      <c r="E202" s="252"/>
      <c r="F202" s="274" t="s">
        <v>41</v>
      </c>
      <c r="G202" s="252"/>
      <c r="H202" s="252" t="s">
        <v>636</v>
      </c>
      <c r="I202" s="252"/>
      <c r="J202" s="252"/>
      <c r="K202" s="296"/>
    </row>
    <row r="203" spans="2:11" s="1" customFormat="1" ht="15" customHeight="1">
      <c r="B203" s="275"/>
      <c r="C203" s="281"/>
      <c r="D203" s="252"/>
      <c r="E203" s="252"/>
      <c r="F203" s="274" t="s">
        <v>42</v>
      </c>
      <c r="G203" s="252"/>
      <c r="H203" s="252" t="s">
        <v>637</v>
      </c>
      <c r="I203" s="252"/>
      <c r="J203" s="252"/>
      <c r="K203" s="296"/>
    </row>
    <row r="204" spans="2:11" s="1" customFormat="1" ht="15" customHeight="1">
      <c r="B204" s="275"/>
      <c r="C204" s="281"/>
      <c r="D204" s="252"/>
      <c r="E204" s="252"/>
      <c r="F204" s="274" t="s">
        <v>45</v>
      </c>
      <c r="G204" s="252"/>
      <c r="H204" s="252" t="s">
        <v>638</v>
      </c>
      <c r="I204" s="252"/>
      <c r="J204" s="252"/>
      <c r="K204" s="296"/>
    </row>
    <row r="205" spans="2:11" s="1" customFormat="1" ht="15" customHeight="1">
      <c r="B205" s="275"/>
      <c r="C205" s="252"/>
      <c r="D205" s="252"/>
      <c r="E205" s="252"/>
      <c r="F205" s="274" t="s">
        <v>43</v>
      </c>
      <c r="G205" s="252"/>
      <c r="H205" s="252" t="s">
        <v>639</v>
      </c>
      <c r="I205" s="252"/>
      <c r="J205" s="252"/>
      <c r="K205" s="296"/>
    </row>
    <row r="206" spans="2:11" s="1" customFormat="1" ht="15" customHeight="1">
      <c r="B206" s="275"/>
      <c r="C206" s="252"/>
      <c r="D206" s="252"/>
      <c r="E206" s="252"/>
      <c r="F206" s="274" t="s">
        <v>44</v>
      </c>
      <c r="G206" s="252"/>
      <c r="H206" s="252" t="s">
        <v>640</v>
      </c>
      <c r="I206" s="252"/>
      <c r="J206" s="252"/>
      <c r="K206" s="296"/>
    </row>
    <row r="207" spans="2:11" s="1" customFormat="1" ht="15" customHeight="1">
      <c r="B207" s="275"/>
      <c r="C207" s="252"/>
      <c r="D207" s="252"/>
      <c r="E207" s="252"/>
      <c r="F207" s="274"/>
      <c r="G207" s="252"/>
      <c r="H207" s="252"/>
      <c r="I207" s="252"/>
      <c r="J207" s="252"/>
      <c r="K207" s="296"/>
    </row>
    <row r="208" spans="2:11" s="1" customFormat="1" ht="15" customHeight="1">
      <c r="B208" s="275"/>
      <c r="C208" s="252" t="s">
        <v>581</v>
      </c>
      <c r="D208" s="252"/>
      <c r="E208" s="252"/>
      <c r="F208" s="274" t="s">
        <v>74</v>
      </c>
      <c r="G208" s="252"/>
      <c r="H208" s="252" t="s">
        <v>641</v>
      </c>
      <c r="I208" s="252"/>
      <c r="J208" s="252"/>
      <c r="K208" s="296"/>
    </row>
    <row r="209" spans="2:11" s="1" customFormat="1" ht="15" customHeight="1">
      <c r="B209" s="275"/>
      <c r="C209" s="281"/>
      <c r="D209" s="252"/>
      <c r="E209" s="252"/>
      <c r="F209" s="274" t="s">
        <v>476</v>
      </c>
      <c r="G209" s="252"/>
      <c r="H209" s="252" t="s">
        <v>477</v>
      </c>
      <c r="I209" s="252"/>
      <c r="J209" s="252"/>
      <c r="K209" s="296"/>
    </row>
    <row r="210" spans="2:11" s="1" customFormat="1" ht="15" customHeight="1">
      <c r="B210" s="275"/>
      <c r="C210" s="252"/>
      <c r="D210" s="252"/>
      <c r="E210" s="252"/>
      <c r="F210" s="274" t="s">
        <v>474</v>
      </c>
      <c r="G210" s="252"/>
      <c r="H210" s="252" t="s">
        <v>642</v>
      </c>
      <c r="I210" s="252"/>
      <c r="J210" s="252"/>
      <c r="K210" s="296"/>
    </row>
    <row r="211" spans="2:11" s="1" customFormat="1" ht="15" customHeight="1">
      <c r="B211" s="313"/>
      <c r="C211" s="281"/>
      <c r="D211" s="281"/>
      <c r="E211" s="281"/>
      <c r="F211" s="274" t="s">
        <v>478</v>
      </c>
      <c r="G211" s="259"/>
      <c r="H211" s="300" t="s">
        <v>479</v>
      </c>
      <c r="I211" s="300"/>
      <c r="J211" s="300"/>
      <c r="K211" s="314"/>
    </row>
    <row r="212" spans="2:11" s="1" customFormat="1" ht="15" customHeight="1">
      <c r="B212" s="313"/>
      <c r="C212" s="281"/>
      <c r="D212" s="281"/>
      <c r="E212" s="281"/>
      <c r="F212" s="274" t="s">
        <v>480</v>
      </c>
      <c r="G212" s="259"/>
      <c r="H212" s="300" t="s">
        <v>457</v>
      </c>
      <c r="I212" s="300"/>
      <c r="J212" s="300"/>
      <c r="K212" s="314"/>
    </row>
    <row r="213" spans="2:11" s="1" customFormat="1" ht="15" customHeight="1">
      <c r="B213" s="313"/>
      <c r="C213" s="281"/>
      <c r="D213" s="281"/>
      <c r="E213" s="281"/>
      <c r="F213" s="315"/>
      <c r="G213" s="259"/>
      <c r="H213" s="316"/>
      <c r="I213" s="316"/>
      <c r="J213" s="316"/>
      <c r="K213" s="314"/>
    </row>
    <row r="214" spans="2:11" s="1" customFormat="1" ht="15" customHeight="1">
      <c r="B214" s="313"/>
      <c r="C214" s="252" t="s">
        <v>605</v>
      </c>
      <c r="D214" s="281"/>
      <c r="E214" s="281"/>
      <c r="F214" s="274">
        <v>1</v>
      </c>
      <c r="G214" s="259"/>
      <c r="H214" s="300" t="s">
        <v>643</v>
      </c>
      <c r="I214" s="300"/>
      <c r="J214" s="300"/>
      <c r="K214" s="314"/>
    </row>
    <row r="215" spans="2:11" s="1" customFormat="1" ht="15" customHeight="1">
      <c r="B215" s="313"/>
      <c r="C215" s="281"/>
      <c r="D215" s="281"/>
      <c r="E215" s="281"/>
      <c r="F215" s="274">
        <v>2</v>
      </c>
      <c r="G215" s="259"/>
      <c r="H215" s="300" t="s">
        <v>644</v>
      </c>
      <c r="I215" s="300"/>
      <c r="J215" s="300"/>
      <c r="K215" s="314"/>
    </row>
    <row r="216" spans="2:11" s="1" customFormat="1" ht="15" customHeight="1">
      <c r="B216" s="313"/>
      <c r="C216" s="281"/>
      <c r="D216" s="281"/>
      <c r="E216" s="281"/>
      <c r="F216" s="274">
        <v>3</v>
      </c>
      <c r="G216" s="259"/>
      <c r="H216" s="300" t="s">
        <v>645</v>
      </c>
      <c r="I216" s="300"/>
      <c r="J216" s="300"/>
      <c r="K216" s="314"/>
    </row>
    <row r="217" spans="2:11" s="1" customFormat="1" ht="15" customHeight="1">
      <c r="B217" s="313"/>
      <c r="C217" s="281"/>
      <c r="D217" s="281"/>
      <c r="E217" s="281"/>
      <c r="F217" s="274">
        <v>4</v>
      </c>
      <c r="G217" s="259"/>
      <c r="H217" s="300" t="s">
        <v>646</v>
      </c>
      <c r="I217" s="300"/>
      <c r="J217" s="300"/>
      <c r="K217" s="314"/>
    </row>
    <row r="218" spans="2:11" s="1" customFormat="1" ht="12.75" customHeight="1">
      <c r="B218" s="317"/>
      <c r="C218" s="318"/>
      <c r="D218" s="318"/>
      <c r="E218" s="318"/>
      <c r="F218" s="318"/>
      <c r="G218" s="318"/>
      <c r="H218" s="318"/>
      <c r="I218" s="318"/>
      <c r="J218" s="318"/>
      <c r="K218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2020-06-14T06:21:15Z</dcterms:created>
  <dcterms:modified xsi:type="dcterms:W3CDTF">2020-06-14T06:21:18Z</dcterms:modified>
  <cp:category/>
  <cp:version/>
  <cp:contentType/>
  <cp:contentStatus/>
</cp:coreProperties>
</file>