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3-2020 - 03-2020 - Smute..."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'03-2020 - 03-2020 - Smute...'!$C$86:$K$191</definedName>
    <definedName name="_xlnm.Print_Area" localSheetId="1">'03-2020 - 03-2020 - Smute...'!$C$4:$J$37,'03-2020 - 03-2020 - Smute...'!$C$43:$J$70,'03-2020 - 03-2020 - Smute...'!$C$76:$K$191</definedName>
    <definedName name="_xlnm.Print_Titles" localSheetId="1">'03-2020 - 03-2020 - Smute...'!$86:$86</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5"/>
  <c r="J34"/>
  <c i="1" r="AY55"/>
  <c i="2" r="J33"/>
  <c i="1" r="AX55"/>
  <c i="2" r="BI191"/>
  <c r="BH191"/>
  <c r="BG191"/>
  <c r="BF191"/>
  <c r="T191"/>
  <c r="T190"/>
  <c r="R191"/>
  <c r="R190"/>
  <c r="P191"/>
  <c r="P190"/>
  <c r="BI189"/>
  <c r="BH189"/>
  <c r="BG189"/>
  <c r="BF189"/>
  <c r="T189"/>
  <c r="R189"/>
  <c r="P189"/>
  <c r="BI188"/>
  <c r="BH188"/>
  <c r="BG188"/>
  <c r="BF188"/>
  <c r="T188"/>
  <c r="R188"/>
  <c r="P188"/>
  <c r="BI186"/>
  <c r="BH186"/>
  <c r="BG186"/>
  <c r="BF186"/>
  <c r="T186"/>
  <c r="T185"/>
  <c r="R186"/>
  <c r="R185"/>
  <c r="P186"/>
  <c r="P185"/>
  <c r="BI183"/>
  <c r="BH183"/>
  <c r="BG183"/>
  <c r="BF183"/>
  <c r="T183"/>
  <c r="R183"/>
  <c r="P183"/>
  <c r="BI182"/>
  <c r="BH182"/>
  <c r="BG182"/>
  <c r="BF182"/>
  <c r="T182"/>
  <c r="R182"/>
  <c r="P182"/>
  <c r="BI179"/>
  <c r="BH179"/>
  <c r="BG179"/>
  <c r="BF179"/>
  <c r="T179"/>
  <c r="R179"/>
  <c r="P179"/>
  <c r="BI178"/>
  <c r="BH178"/>
  <c r="BG178"/>
  <c r="BF178"/>
  <c r="T178"/>
  <c r="R178"/>
  <c r="P178"/>
  <c r="BI177"/>
  <c r="BH177"/>
  <c r="BG177"/>
  <c r="BF177"/>
  <c r="T177"/>
  <c r="R177"/>
  <c r="P177"/>
  <c r="BI176"/>
  <c r="BH176"/>
  <c r="BG176"/>
  <c r="BF176"/>
  <c r="T176"/>
  <c r="R176"/>
  <c r="P176"/>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T121"/>
  <c r="R122"/>
  <c r="R121"/>
  <c r="P122"/>
  <c r="P121"/>
  <c r="BI119"/>
  <c r="BH119"/>
  <c r="BG119"/>
  <c r="BF119"/>
  <c r="T119"/>
  <c r="R119"/>
  <c r="P119"/>
  <c r="BI118"/>
  <c r="BH118"/>
  <c r="BG118"/>
  <c r="BF118"/>
  <c r="T118"/>
  <c r="R118"/>
  <c r="P118"/>
  <c r="BI116"/>
  <c r="BH116"/>
  <c r="BG116"/>
  <c r="BF116"/>
  <c r="T116"/>
  <c r="R116"/>
  <c r="P116"/>
  <c r="BI115"/>
  <c r="BH115"/>
  <c r="BG115"/>
  <c r="BF115"/>
  <c r="T115"/>
  <c r="R115"/>
  <c r="P115"/>
  <c r="BI113"/>
  <c r="BH113"/>
  <c r="BG113"/>
  <c r="BF113"/>
  <c r="T113"/>
  <c r="R113"/>
  <c r="P113"/>
  <c r="BI111"/>
  <c r="BH111"/>
  <c r="BG111"/>
  <c r="BF111"/>
  <c r="T111"/>
  <c r="R111"/>
  <c r="P111"/>
  <c r="BI107"/>
  <c r="BH107"/>
  <c r="BG107"/>
  <c r="BF107"/>
  <c r="T107"/>
  <c r="R107"/>
  <c r="P107"/>
  <c r="BI104"/>
  <c r="BH104"/>
  <c r="BG104"/>
  <c r="BF104"/>
  <c r="T104"/>
  <c r="R104"/>
  <c r="P104"/>
  <c r="BI102"/>
  <c r="BH102"/>
  <c r="BG102"/>
  <c r="BF102"/>
  <c r="T102"/>
  <c r="R102"/>
  <c r="P102"/>
  <c r="BI100"/>
  <c r="BH100"/>
  <c r="BG100"/>
  <c r="BF100"/>
  <c r="T100"/>
  <c r="R100"/>
  <c r="P100"/>
  <c r="BI97"/>
  <c r="BH97"/>
  <c r="BG97"/>
  <c r="BF97"/>
  <c r="T97"/>
  <c r="R97"/>
  <c r="P97"/>
  <c r="BI95"/>
  <c r="BH95"/>
  <c r="BG95"/>
  <c r="BF95"/>
  <c r="T95"/>
  <c r="R95"/>
  <c r="P95"/>
  <c r="BI92"/>
  <c r="BH92"/>
  <c r="BG92"/>
  <c r="BF92"/>
  <c r="T92"/>
  <c r="R92"/>
  <c r="P92"/>
  <c r="BI90"/>
  <c r="BH90"/>
  <c r="BG90"/>
  <c r="BF90"/>
  <c r="T90"/>
  <c r="R90"/>
  <c r="P90"/>
  <c r="J84"/>
  <c r="J83"/>
  <c r="F83"/>
  <c r="F81"/>
  <c r="E79"/>
  <c r="J51"/>
  <c r="J50"/>
  <c r="F50"/>
  <c r="F48"/>
  <c r="E46"/>
  <c r="J16"/>
  <c r="E16"/>
  <c r="F84"/>
  <c r="J15"/>
  <c r="J10"/>
  <c r="J81"/>
  <c i="1" r="L50"/>
  <c r="AM50"/>
  <c r="AM49"/>
  <c r="L49"/>
  <c r="AM47"/>
  <c r="L47"/>
  <c r="L45"/>
  <c r="L44"/>
  <c i="2" r="J176"/>
  <c r="BK153"/>
  <c r="J132"/>
  <c r="BK188"/>
  <c r="J164"/>
  <c r="BK143"/>
  <c r="J119"/>
  <c r="BK145"/>
  <c r="J122"/>
  <c r="BK161"/>
  <c r="BK129"/>
  <c r="BK135"/>
  <c r="BK191"/>
  <c r="J150"/>
  <c r="J128"/>
  <c r="BK189"/>
  <c r="J165"/>
  <c r="J138"/>
  <c r="J111"/>
  <c r="J174"/>
  <c r="BK140"/>
  <c r="J142"/>
  <c r="J137"/>
  <c r="BK92"/>
  <c r="J147"/>
  <c r="J113"/>
  <c r="BK178"/>
  <c r="J141"/>
  <c r="BK97"/>
  <c r="BK150"/>
  <c r="J183"/>
  <c r="J155"/>
  <c r="BK142"/>
  <c r="J182"/>
  <c r="J161"/>
  <c r="J131"/>
  <c r="J104"/>
  <c r="BK139"/>
  <c r="BK113"/>
  <c r="BK163"/>
  <c r="J140"/>
  <c r="J107"/>
  <c r="BK116"/>
  <c r="J154"/>
  <c r="J135"/>
  <c r="BK111"/>
  <c r="BK177"/>
  <c r="J144"/>
  <c r="J116"/>
  <c r="BK164"/>
  <c r="BK119"/>
  <c r="BK182"/>
  <c r="BK165"/>
  <c r="BK144"/>
  <c r="J189"/>
  <c r="J163"/>
  <c r="BK151"/>
  <c r="BK125"/>
  <c r="J92"/>
  <c r="J130"/>
  <c r="BK183"/>
  <c r="J151"/>
  <c r="J124"/>
  <c r="BK128"/>
  <c r="BK159"/>
  <c r="J146"/>
  <c r="J125"/>
  <c r="J188"/>
  <c r="J160"/>
  <c r="BK131"/>
  <c r="BK107"/>
  <c r="J152"/>
  <c r="BK118"/>
  <c r="J178"/>
  <c r="J167"/>
  <c r="BK148"/>
  <c r="J97"/>
  <c r="J169"/>
  <c r="BK155"/>
  <c r="BK127"/>
  <c r="BK102"/>
  <c r="J126"/>
  <c r="J162"/>
  <c r="BK138"/>
  <c r="BK130"/>
  <c i="1" r="AS54"/>
  <c i="2" r="J143"/>
  <c r="BK115"/>
  <c r="BK186"/>
  <c r="BK154"/>
  <c r="J134"/>
  <c r="BK90"/>
  <c r="J148"/>
  <c r="BK104"/>
  <c r="BK169"/>
  <c r="BK152"/>
  <c r="J118"/>
  <c r="J186"/>
  <c r="BK162"/>
  <c r="J139"/>
  <c r="BK122"/>
  <c r="BK149"/>
  <c r="BK137"/>
  <c r="BK176"/>
  <c r="BK156"/>
  <c r="BK134"/>
  <c r="BK95"/>
  <c r="BK100"/>
  <c r="J153"/>
  <c r="J133"/>
  <c r="J90"/>
  <c r="BK167"/>
  <c r="BK147"/>
  <c r="BK124"/>
  <c r="J177"/>
  <c r="J145"/>
  <c r="J95"/>
  <c r="J179"/>
  <c r="BK160"/>
  <c r="J102"/>
  <c r="BK171"/>
  <c r="J159"/>
  <c r="BK132"/>
  <c r="J191"/>
  <c r="J127"/>
  <c r="BK174"/>
  <c r="BK146"/>
  <c r="J115"/>
  <c r="BK126"/>
  <c r="J156"/>
  <c r="BK141"/>
  <c r="J100"/>
  <c r="J171"/>
  <c r="J149"/>
  <c r="J129"/>
  <c r="BK179"/>
  <c r="BK133"/>
  <c l="1" r="T123"/>
  <c r="P181"/>
  <c r="T110"/>
  <c r="P123"/>
  <c r="R187"/>
  <c r="R184"/>
  <c r="T99"/>
  <c r="BK110"/>
  <c r="J110"/>
  <c r="J60"/>
  <c r="R123"/>
  <c r="R181"/>
  <c r="P89"/>
  <c r="T89"/>
  <c r="T88"/>
  <c r="P99"/>
  <c r="P110"/>
  <c r="R158"/>
  <c r="BK173"/>
  <c r="J173"/>
  <c r="J64"/>
  <c r="R173"/>
  <c r="T173"/>
  <c r="T187"/>
  <c r="T184"/>
  <c r="BK158"/>
  <c r="J158"/>
  <c r="J63"/>
  <c r="T181"/>
  <c r="BK89"/>
  <c r="J89"/>
  <c r="J57"/>
  <c r="R89"/>
  <c r="BK99"/>
  <c r="J99"/>
  <c r="J58"/>
  <c r="R99"/>
  <c r="P158"/>
  <c r="P187"/>
  <c r="P184"/>
  <c r="R110"/>
  <c r="R109"/>
  <c r="BK123"/>
  <c r="J123"/>
  <c r="J62"/>
  <c r="BK187"/>
  <c r="J187"/>
  <c r="J68"/>
  <c r="T158"/>
  <c r="P173"/>
  <c r="BK181"/>
  <c r="J181"/>
  <c r="J65"/>
  <c r="BE90"/>
  <c r="BE97"/>
  <c r="BE111"/>
  <c r="BE137"/>
  <c r="BE138"/>
  <c r="BE143"/>
  <c r="BE163"/>
  <c r="BE176"/>
  <c r="BE178"/>
  <c r="BE188"/>
  <c r="BE189"/>
  <c r="BE119"/>
  <c r="BE125"/>
  <c r="BE152"/>
  <c r="BE153"/>
  <c r="BE159"/>
  <c r="BE169"/>
  <c r="BE171"/>
  <c r="BE174"/>
  <c r="BE182"/>
  <c r="BE183"/>
  <c r="BE107"/>
  <c r="BE118"/>
  <c r="BE155"/>
  <c r="F51"/>
  <c r="BE141"/>
  <c r="BK121"/>
  <c r="J121"/>
  <c r="J61"/>
  <c r="J48"/>
  <c r="BE102"/>
  <c r="BE116"/>
  <c r="BE126"/>
  <c r="BE127"/>
  <c r="BE130"/>
  <c r="BE131"/>
  <c r="BE132"/>
  <c r="BE144"/>
  <c r="BE145"/>
  <c r="BE161"/>
  <c r="BE162"/>
  <c r="BE165"/>
  <c r="BE191"/>
  <c r="BK185"/>
  <c r="J185"/>
  <c r="J67"/>
  <c r="BK190"/>
  <c r="J190"/>
  <c r="J69"/>
  <c r="BE95"/>
  <c r="BE104"/>
  <c r="BE115"/>
  <c r="BE124"/>
  <c r="BE133"/>
  <c r="BE134"/>
  <c r="BE142"/>
  <c r="BE146"/>
  <c r="BE151"/>
  <c r="BE100"/>
  <c r="BE113"/>
  <c r="BE128"/>
  <c r="BE147"/>
  <c r="BE148"/>
  <c r="BE149"/>
  <c r="BE150"/>
  <c r="BE154"/>
  <c r="BE156"/>
  <c r="BE160"/>
  <c r="BE167"/>
  <c r="BE179"/>
  <c r="BE92"/>
  <c r="BE122"/>
  <c r="BE129"/>
  <c r="BE135"/>
  <c r="BE139"/>
  <c r="BE140"/>
  <c r="BE164"/>
  <c r="BE177"/>
  <c r="BE186"/>
  <c r="F33"/>
  <c i="1" r="BB55"/>
  <c r="BB54"/>
  <c r="AX54"/>
  <c i="2" r="F32"/>
  <c i="1" r="BA55"/>
  <c r="BA54"/>
  <c r="W30"/>
  <c i="2" r="J32"/>
  <c i="1" r="AW55"/>
  <c i="2" r="F34"/>
  <c i="1" r="BC55"/>
  <c r="BC54"/>
  <c r="W32"/>
  <c i="2" r="F35"/>
  <c i="1" r="BD55"/>
  <c r="BD54"/>
  <c r="W33"/>
  <c i="2" l="1" r="R88"/>
  <c r="R87"/>
  <c r="T109"/>
  <c r="P109"/>
  <c r="T87"/>
  <c r="P88"/>
  <c r="P87"/>
  <c i="1" r="AU55"/>
  <c i="2" r="BK109"/>
  <c r="J109"/>
  <c r="J59"/>
  <c r="BK184"/>
  <c r="J184"/>
  <c r="J66"/>
  <c r="BK88"/>
  <c r="BK87"/>
  <c r="J87"/>
  <c r="J55"/>
  <c r="F31"/>
  <c i="1" r="AZ55"/>
  <c r="AZ54"/>
  <c r="W29"/>
  <c r="AU54"/>
  <c r="W31"/>
  <c i="2" r="J31"/>
  <c i="1" r="AV55"/>
  <c r="AT55"/>
  <c r="AY54"/>
  <c r="AW54"/>
  <c r="AK30"/>
  <c i="2" l="1" r="J88"/>
  <c r="J56"/>
  <c i="1" r="AV54"/>
  <c r="AK29"/>
  <c i="2" r="J28"/>
  <c i="1" r="AG55"/>
  <c r="AG54"/>
  <c r="AK26"/>
  <c l="1" r="AN55"/>
  <c i="2" r="J37"/>
  <c i="1" r="AK35"/>
  <c r="AT54"/>
  <c l="1" r="AN54"/>
</calcChain>
</file>

<file path=xl/sharedStrings.xml><?xml version="1.0" encoding="utf-8"?>
<sst xmlns="http://schemas.openxmlformats.org/spreadsheetml/2006/main">
  <si>
    <t>Export Komplet</t>
  </si>
  <si>
    <t>VZ</t>
  </si>
  <si>
    <t>2.0</t>
  </si>
  <si>
    <t>ZAMOK</t>
  </si>
  <si>
    <t>False</t>
  </si>
  <si>
    <t>{249a9a3b-e9bd-49a7-a775-0ceacb224723}</t>
  </si>
  <si>
    <t>0,01</t>
  </si>
  <si>
    <t>21</t>
  </si>
  <si>
    <t>15</t>
  </si>
  <si>
    <t>REKAPITULACE STAVBY</t>
  </si>
  <si>
    <t xml:space="preserve">v ---  níže se nacházejí doplnkové a pomocné údaje k sestavám  --- v</t>
  </si>
  <si>
    <t>Návod na vyplnění</t>
  </si>
  <si>
    <t>0,001</t>
  </si>
  <si>
    <t>Kód:</t>
  </si>
  <si>
    <t>03-2020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</si>
  <si>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</si>
  <si>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</si>
  <si>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03-2020 - Smuteční síň Cheb - obnova střešního pláště</t>
  </si>
  <si>
    <t>KSO:</t>
  </si>
  <si>
    <t/>
  </si>
  <si>
    <t>CC-CZ:</t>
  </si>
  <si>
    <t>Místo:</t>
  </si>
  <si>
    <t>Cheb</t>
  </si>
  <si>
    <t>Datum:</t>
  </si>
  <si>
    <t>4. 2. 2020</t>
  </si>
  <si>
    <t>Zadavatel:</t>
  </si>
  <si>
    <t>IČ:</t>
  </si>
  <si>
    <t>Město Cheb</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</si>
  <si>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</si>
  <si>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</si>
  <si>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</si>
  <si>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</si>
  <si>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</si>
  <si>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</si>
  <si>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</si>
  <si>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</si>
  <si>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</si>
  <si>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</si>
  <si>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</si>
  <si>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</si>
  <si>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</si>
  <si>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</si>
  <si>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</si>
  <si>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</si>
  <si>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</si>
  <si>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</si>
  <si>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</si>
  <si>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</si>
  <si>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</si>
  <si>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</si>
  <si>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</si>
  <si>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</si>
  <si>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</si>
  <si>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</si>
  <si>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</si>
  <si>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</si>
  <si>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</si>
  <si>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</si>
  <si>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</si>
  <si>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</si>
  <si>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</si>
  <si>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</si>
  <si>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</si>
  <si>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</si>
  <si>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</si>
  <si>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</si>
  <si>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</si>
  <si>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</si>
  <si>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</si>
  <si>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</si>
  <si>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</si>
  <si>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</si>
  <si>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</si>
  <si>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</si>
  <si>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</si>
  <si>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</si>
  <si>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</si>
  <si>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</si>
  <si>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</si>
  <si>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</si>
  <si>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</si>
  <si>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</si>
  <si>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</si>
  <si>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</si>
  <si>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</si>
  <si>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</si>
  <si>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</si>
  <si>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</si>
  <si>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712 - Povlakové krytiny</t>
  </si>
  <si>
    <t xml:space="preserve">    740 - Elektromontáže - zkoušky a revize</t>
  </si>
  <si>
    <t xml:space="preserve">    764 - Konstrukce klempířské</t>
  </si>
  <si>
    <t xml:space="preserve">    765 - Krytina skládaná</t>
  </si>
  <si>
    <t xml:space="preserve">    767 - Konstrukce zámečnické</t>
  </si>
  <si>
    <t xml:space="preserve">    783 - Dokončovací práce - nátěry</t>
  </si>
  <si>
    <t>VRN - Vedlejší rozpočtové náklady</t>
  </si>
  <si>
    <t xml:space="preserve">    VRN2 - Příprava staveniště</t>
  </si>
  <si>
    <t xml:space="preserve">    VRN3 - Zařízení staveniště</t>
  </si>
  <si>
    <t xml:space="preserve">    VRN5 - Finanční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</si>
  <si>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</si>
  <si>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</si>
  <si>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</si>
  <si>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</si>
  <si>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</si>
  <si>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</si>
  <si>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</si>
  <si>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</si>
  <si>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</si>
  <si>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</si>
  <si>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</si>
  <si>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</si>
  <si>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</si>
  <si>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</si>
  <si>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</si>
  <si>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</si>
  <si>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</si>
  <si>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</si>
  <si>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</si>
  <si>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941211111</t>
  </si>
  <si>
    <t>Montáž lešení řadového rámového lehkého zatížení do 200 kg/m2 š do 0,9 m v do 10 m</t>
  </si>
  <si>
    <t>m2</t>
  </si>
  <si>
    <t>CS ÚRS 2020 01</t>
  </si>
  <si>
    <t>4</t>
  </si>
  <si>
    <t>449460289</t>
  </si>
  <si>
    <t>PSC</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</si>
  <si>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</si>
  <si>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941211211</t>
  </si>
  <si>
    <t>Příplatek k lešení řadovému rámovému lehkému š 0,9 m v do 25 m za první a ZKD den použití</t>
  </si>
  <si>
    <t>2035582357</t>
  </si>
  <si>
    <t>VV</t>
  </si>
  <si>
    <t>648*40 "Přepočtené koeficientem množství</t>
  </si>
  <si>
    <t>3</t>
  </si>
  <si>
    <t>941211811</t>
  </si>
  <si>
    <t>Demontáž lešení řadového rámového lehkého zatížení do 200 kg/m2 š do 0,9 m v do 10 m</t>
  </si>
  <si>
    <t>2053002932</t>
  </si>
  <si>
    <t xml:space="preserve">Poznámka k souboru cen:_x000d_
1. Demontáž lešení řadového rámového lehkého výšky přes 40 m se oceňuje individuálně._x000d_
</t>
  </si>
  <si>
    <t>953841R01</t>
  </si>
  <si>
    <t>Oprava komínového tělesa</t>
  </si>
  <si>
    <t>kus</t>
  </si>
  <si>
    <t>1873358098</t>
  </si>
  <si>
    <t xml:space="preserve">Poznámka k souboru cen:_x000d_
1. V cenách -1111 až -1154 jsou započteny i náklady na dodávku a montáž paty nástavce a krycí hlavy._x000d_
2. V cenách -1111 až -1154 nejsou započteny náklady na dodávku a montáž:_x000d_
a) komínové stříšky; tyto se ocení příslušnými cenami -1191 až -1194,_x000d_
b) dílu s kontrolním otvorem; tyto se ocení příslušnými cenami -1196 až -1199._x000d_
</t>
  </si>
  <si>
    <t>997</t>
  </si>
  <si>
    <t>Přesun sutě</t>
  </si>
  <si>
    <t>5</t>
  </si>
  <si>
    <t>997013113</t>
  </si>
  <si>
    <t>Vnitrostaveništní doprava suti a vybouraných hmot pro budovy v do 12 m s použitím mechanizace</t>
  </si>
  <si>
    <t>t</t>
  </si>
  <si>
    <t>-1663169148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</si>
  <si>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</si>
  <si>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t>
  </si>
  <si>
    <t>997013501</t>
  </si>
  <si>
    <t>Odvoz suti a vybouraných hmot na skládku nebo meziskládku do 1 km se složením</t>
  </si>
  <si>
    <t>629320732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</si>
  <si>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</si>
  <si>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t>
  </si>
  <si>
    <t>997013509</t>
  </si>
  <si>
    <t>Příplatek k odvozu suti a vybouraných hmot na skládku ZKD 1 km přes 1 km</t>
  </si>
  <si>
    <t>1769973288</t>
  </si>
  <si>
    <t>9,607*15 "Přepočtené koeficientem množství</t>
  </si>
  <si>
    <t>8</t>
  </si>
  <si>
    <t>997013645</t>
  </si>
  <si>
    <t>Poplatek za uložení na skládce (skládkovné) odpadu asfaltového bez dehtu kód odpadu 17 03 02</t>
  </si>
  <si>
    <t>-2117811577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</si>
  <si>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</si>
  <si>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PSV</t>
  </si>
  <si>
    <t>Práce a dodávky PSV</t>
  </si>
  <si>
    <t>712</t>
  </si>
  <si>
    <t>Povlakové krytiny</t>
  </si>
  <si>
    <t>712341559</t>
  </si>
  <si>
    <t>Provedení povlakové krytiny střech do 10° pásy NAIP přitavením v plné ploše</t>
  </si>
  <si>
    <t>16</t>
  </si>
  <si>
    <t>41595369</t>
  </si>
  <si>
    <t xml:space="preserve">Poznámka k souboru cen:_x000d_
1. Povlakové krytiny střech jednotlivě do 10 m2 se oceňují skladebně cenou příslušné izolace a cenou 712 39-9097 Příplatek za plochu do 10 m2._x000d_
</t>
  </si>
  <si>
    <t>10</t>
  </si>
  <si>
    <t>M</t>
  </si>
  <si>
    <t>62855009</t>
  </si>
  <si>
    <t>pás asfaltový natavitelný modifikovaný SBS tl 5mm s vložkou z polyesterové vyztužené rohože a hrubozrnným břidličným posypem na horním povrchu</t>
  </si>
  <si>
    <t>32</t>
  </si>
  <si>
    <t>-1529895486</t>
  </si>
  <si>
    <t>73,65*1,15 "Přepočtené koeficientem množství</t>
  </si>
  <si>
    <t>11</t>
  </si>
  <si>
    <t>712600831</t>
  </si>
  <si>
    <t>Odstranění povlakové krytiny střech přes 30° jednovrstvé</t>
  </si>
  <si>
    <t>1849053587</t>
  </si>
  <si>
    <t>12</t>
  </si>
  <si>
    <t>712998004</t>
  </si>
  <si>
    <t>Montáž střešní vpusti DN 110</t>
  </si>
  <si>
    <t>-437422898</t>
  </si>
  <si>
    <t xml:space="preserve">Poznámka k souboru cen:_x000d_
1. Cena -8106 se používá pro střechy s kačírkem nebo s jinými přitěžujícím souvrstvím._x000d_
</t>
  </si>
  <si>
    <t>13</t>
  </si>
  <si>
    <t>TWT.TWOKV100</t>
  </si>
  <si>
    <t>Svislá vyhřívaná střešní vpusť TOPWET TWE 110 BIT S</t>
  </si>
  <si>
    <t>-250660961</t>
  </si>
  <si>
    <t>14</t>
  </si>
  <si>
    <t>998712201</t>
  </si>
  <si>
    <t>Přesun hmot procentní pro krytiny povlakové v objektech v do 6 m</t>
  </si>
  <si>
    <t>%</t>
  </si>
  <si>
    <t>-1903773687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</si>
  <si>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</si>
  <si>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740</t>
  </si>
  <si>
    <t>Elektromontáže - zkoušky a revize</t>
  </si>
  <si>
    <t>740R1</t>
  </si>
  <si>
    <t>Nová hromosvodná soustava vč revize</t>
  </si>
  <si>
    <t>kpl</t>
  </si>
  <si>
    <t>-1019898645</t>
  </si>
  <si>
    <t>764</t>
  </si>
  <si>
    <t>Konstrukce klempířské</t>
  </si>
  <si>
    <t>764001891</t>
  </si>
  <si>
    <t>Demontáž úžlabí do suti</t>
  </si>
  <si>
    <t>m</t>
  </si>
  <si>
    <t>2059027155</t>
  </si>
  <si>
    <t>17</t>
  </si>
  <si>
    <t>764002801</t>
  </si>
  <si>
    <t>Demontáž závětrné lišty do suti</t>
  </si>
  <si>
    <t>1575591303</t>
  </si>
  <si>
    <t>18</t>
  </si>
  <si>
    <t>764002812</t>
  </si>
  <si>
    <t>Demontáž okapového plechu do suti v krytině skládané</t>
  </si>
  <si>
    <t>1979973480</t>
  </si>
  <si>
    <t>19</t>
  </si>
  <si>
    <t>764002821</t>
  </si>
  <si>
    <t>Demontáž střešního výlezu do suti</t>
  </si>
  <si>
    <t>1914258176</t>
  </si>
  <si>
    <t>20</t>
  </si>
  <si>
    <t>764002841</t>
  </si>
  <si>
    <t>Demontáž oplechování horních ploch zdí a nadezdívek do suti</t>
  </si>
  <si>
    <t>-80895093</t>
  </si>
  <si>
    <t>764002871</t>
  </si>
  <si>
    <t>Demontáž lemování zdí do suti</t>
  </si>
  <si>
    <t>548935272</t>
  </si>
  <si>
    <t>22</t>
  </si>
  <si>
    <t>764002881</t>
  </si>
  <si>
    <t>Demontáž lemování střešních prostupů do suti</t>
  </si>
  <si>
    <t>-1091688386</t>
  </si>
  <si>
    <t>23</t>
  </si>
  <si>
    <t>764002891</t>
  </si>
  <si>
    <t>Demontáž lemování sloupků komínových lávek do suti</t>
  </si>
  <si>
    <t>-1006185843</t>
  </si>
  <si>
    <t>24</t>
  </si>
  <si>
    <t>764004801</t>
  </si>
  <si>
    <t>Demontáž podokapního žlabu do suti</t>
  </si>
  <si>
    <t>-542939446</t>
  </si>
  <si>
    <t>25</t>
  </si>
  <si>
    <t>764004861</t>
  </si>
  <si>
    <t>Demontáž svodu do suti</t>
  </si>
  <si>
    <t>-1279404492</t>
  </si>
  <si>
    <t>26</t>
  </si>
  <si>
    <t>764101135</t>
  </si>
  <si>
    <t>Montáž krytiny střechy trojúhelníkových vikýřů z tabulí sklonu přes 60°</t>
  </si>
  <si>
    <t>1900843234</t>
  </si>
  <si>
    <t>27</t>
  </si>
  <si>
    <t>55351051</t>
  </si>
  <si>
    <t>plech svitkový Al tl 0,7mm hladký pro falcování standardní barva</t>
  </si>
  <si>
    <t>-894485865</t>
  </si>
  <si>
    <t>19,92*1,1 "Přepočtené koeficientem množství</t>
  </si>
  <si>
    <t>28</t>
  </si>
  <si>
    <t>764101163</t>
  </si>
  <si>
    <t>Montáž krytiny střechy rovné ze šablon do 10 ks/m2 do 60°</t>
  </si>
  <si>
    <t>415848695</t>
  </si>
  <si>
    <t>29</t>
  </si>
  <si>
    <t>55351081</t>
  </si>
  <si>
    <t>šindele falcované Al s barevným povrchem včetně spojovacího materiálu do 10ks/m2</t>
  </si>
  <si>
    <t>-470850593</t>
  </si>
  <si>
    <t>30</t>
  </si>
  <si>
    <t>764201106</t>
  </si>
  <si>
    <t xml:space="preserve">Montáž oplechování větraného hřebene a nároží </t>
  </si>
  <si>
    <t>-633710587</t>
  </si>
  <si>
    <t>31</t>
  </si>
  <si>
    <t>55351092</t>
  </si>
  <si>
    <t>hřebenáč z Al plechu s barevným povrchem pro odvětrávané střechy dl 3000mm</t>
  </si>
  <si>
    <t>1680310537</t>
  </si>
  <si>
    <t>55351093</t>
  </si>
  <si>
    <t>hřebenáč ukončovací malý Al s barevným povrchem pro skládané krytiny</t>
  </si>
  <si>
    <t>-1689874446</t>
  </si>
  <si>
    <t>33</t>
  </si>
  <si>
    <t>764201167</t>
  </si>
  <si>
    <t>Montáž oplechování úžlabí rš do 700 mm</t>
  </si>
  <si>
    <t>-718490972</t>
  </si>
  <si>
    <t>34</t>
  </si>
  <si>
    <t>55351094</t>
  </si>
  <si>
    <t>úžlabí bezpečnostní Al s barevným povrchem pro skládané krytiny</t>
  </si>
  <si>
    <t>1237457624</t>
  </si>
  <si>
    <t>35</t>
  </si>
  <si>
    <t>764202105</t>
  </si>
  <si>
    <t>Montáž oplechování štítu závětrnou lištou</t>
  </si>
  <si>
    <t>2037381275</t>
  </si>
  <si>
    <t>36</t>
  </si>
  <si>
    <t>55351050</t>
  </si>
  <si>
    <t>plech svitkový Al tl 0,7mm hrubý pro falcování standardní barva</t>
  </si>
  <si>
    <t>-476016852</t>
  </si>
  <si>
    <t>37</t>
  </si>
  <si>
    <t>764202134</t>
  </si>
  <si>
    <t>Montáž oplechování rovné okapové hrany</t>
  </si>
  <si>
    <t>1341793533</t>
  </si>
  <si>
    <t>38</t>
  </si>
  <si>
    <t>55351086</t>
  </si>
  <si>
    <t>pás podkladní pro falcované šablony a šindele Al s barevným povrchem</t>
  </si>
  <si>
    <t>-549028850</t>
  </si>
  <si>
    <t>39</t>
  </si>
  <si>
    <t>764203152</t>
  </si>
  <si>
    <t>Montáž střešního výlezu pro krytinu skládanou nebo plechovou</t>
  </si>
  <si>
    <t>1318791290</t>
  </si>
  <si>
    <t>40</t>
  </si>
  <si>
    <t>55351066</t>
  </si>
  <si>
    <t>výlez střešní pro falcované Al střechy 60x60cm</t>
  </si>
  <si>
    <t>1901146811</t>
  </si>
  <si>
    <t>41</t>
  </si>
  <si>
    <t>764224408</t>
  </si>
  <si>
    <t>Oplechování horních ploch a nadezdívek (atik) bez rohů z Al plechu mechanicky kotvené rš 750 mm</t>
  </si>
  <si>
    <t>-81925084</t>
  </si>
  <si>
    <t>42</t>
  </si>
  <si>
    <t>764321413</t>
  </si>
  <si>
    <t>Lemování rovných zdí střech s krytinou s PREFA plechu rš 100 mm</t>
  </si>
  <si>
    <t>-198943945</t>
  </si>
  <si>
    <t>43</t>
  </si>
  <si>
    <t>764321414</t>
  </si>
  <si>
    <t>Lemování rovných zdí střech s krytinou skládanou z PREFA plechu rš 330 mm</t>
  </si>
  <si>
    <t>-492021484</t>
  </si>
  <si>
    <t>44</t>
  </si>
  <si>
    <t>764521404</t>
  </si>
  <si>
    <t>Žlab podokapní půlkruhový PREFA rš 330 mm</t>
  </si>
  <si>
    <t>-1680537248</t>
  </si>
  <si>
    <t>45</t>
  </si>
  <si>
    <t>764521444</t>
  </si>
  <si>
    <t>Kotlík oválný (trychtýřový) pro podokapní žlaby PREFA 330/100 mm</t>
  </si>
  <si>
    <t>1118072716</t>
  </si>
  <si>
    <t>46</t>
  </si>
  <si>
    <t>764528422</t>
  </si>
  <si>
    <t>Svody kruhové PREFA včetně objímek, kolen, odskoků průměru 100 mm</t>
  </si>
  <si>
    <t>-1733538072</t>
  </si>
  <si>
    <t>47</t>
  </si>
  <si>
    <t>998764202</t>
  </si>
  <si>
    <t>Přesun hmot procentní pro konstrukce klempířské v objektech v do 12 m</t>
  </si>
  <si>
    <t>-1302864737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</si>
  <si>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</si>
  <si>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</si>
  <si>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</si>
  <si>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48</t>
  </si>
  <si>
    <t>765135041</t>
  </si>
  <si>
    <t>Montáž protisněhového háku skládané vláknocementové krytiny</t>
  </si>
  <si>
    <t>1297074887</t>
  </si>
  <si>
    <t>49</t>
  </si>
  <si>
    <t>59161158</t>
  </si>
  <si>
    <t>hák protisněhový PREFA 400mm barevný</t>
  </si>
  <si>
    <t>2035276556</t>
  </si>
  <si>
    <t>50</t>
  </si>
  <si>
    <t>765151801</t>
  </si>
  <si>
    <t>Demontáž krytiny bitumenové ze šindelů do suti</t>
  </si>
  <si>
    <t>837522849</t>
  </si>
  <si>
    <t>51</t>
  </si>
  <si>
    <t>765151805</t>
  </si>
  <si>
    <t>Demontáž hřebene nebo nároží krytiny bitumenové ze šindelů do suti</t>
  </si>
  <si>
    <t>933304292</t>
  </si>
  <si>
    <t>52</t>
  </si>
  <si>
    <t>765151811</t>
  </si>
  <si>
    <t>Příplatek k cenám demontáže bitumenové krytiny ze šindelů za sklon přes 30°</t>
  </si>
  <si>
    <t>385469630</t>
  </si>
  <si>
    <t>53</t>
  </si>
  <si>
    <t>765151815</t>
  </si>
  <si>
    <t>Příplatek k cenám demontáže hřebene bitumenové krytiny ze šindelů za sklon přes 30°</t>
  </si>
  <si>
    <t>640107202</t>
  </si>
  <si>
    <t>54</t>
  </si>
  <si>
    <t>765191023</t>
  </si>
  <si>
    <t>Montáž pojistné hydroizolační nebo parotěsné kladené ve sklonu přes 20° s lepenými spoji na bednění</t>
  </si>
  <si>
    <t>317206061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</si>
  <si>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</si>
  <si>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55</t>
  </si>
  <si>
    <t>28329036</t>
  </si>
  <si>
    <t>Bauder TOP UDS 1,5</t>
  </si>
  <si>
    <t>-89086788</t>
  </si>
  <si>
    <t>556,46*1,1 "Přepočtené koeficientem množství</t>
  </si>
  <si>
    <t>56</t>
  </si>
  <si>
    <t>765191091</t>
  </si>
  <si>
    <t>Příplatek k cenám montáž pojistné hydroizolační nebo parotěsné fólie za sklon přes 30°</t>
  </si>
  <si>
    <t>-1852501100</t>
  </si>
  <si>
    <t>57</t>
  </si>
  <si>
    <t>998765202</t>
  </si>
  <si>
    <t>Přesun hmot procentní pro krytiny skládané v objektech v do 12 m</t>
  </si>
  <si>
    <t>729560586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</si>
  <si>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</si>
  <si>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</si>
  <si>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</si>
  <si>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58</t>
  </si>
  <si>
    <t>767851104</t>
  </si>
  <si>
    <t>Montáž lávek komínových - kompletní celé lávky</t>
  </si>
  <si>
    <t>18028058</t>
  </si>
  <si>
    <t xml:space="preserve">Poznámka k souboru cen:_x000d_
1. V cenách -1102 a -1104 je započtena i montáž zábradlí._x000d_
</t>
  </si>
  <si>
    <t>59</t>
  </si>
  <si>
    <t>55351097</t>
  </si>
  <si>
    <t>plošina stoupací pro falcované i skládané Al střechy 250x800mm</t>
  </si>
  <si>
    <t>828898888</t>
  </si>
  <si>
    <t>60</t>
  </si>
  <si>
    <t>55351098</t>
  </si>
  <si>
    <t>plošina stoupací pro falcované i skládané Al střechy 250x1200mm</t>
  </si>
  <si>
    <t>-1614265893</t>
  </si>
  <si>
    <t>61</t>
  </si>
  <si>
    <t>55351099</t>
  </si>
  <si>
    <t>držák stoupací plošiny 12°-55° pro skládané hliníkové krytiny</t>
  </si>
  <si>
    <t>522272357</t>
  </si>
  <si>
    <t>62</t>
  </si>
  <si>
    <t>998767202</t>
  </si>
  <si>
    <t>Přesun hmot procentní pro zámečnické konstrukce v objektech v do 12 m</t>
  </si>
  <si>
    <t>-1607361116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</si>
  <si>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</si>
  <si>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</si>
  <si>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</si>
  <si>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63</t>
  </si>
  <si>
    <t>783101203</t>
  </si>
  <si>
    <t>Jemné obroušení podkladu truhlářských konstrukcí před provedením nátěru</t>
  </si>
  <si>
    <t>ks</t>
  </si>
  <si>
    <t>548443505</t>
  </si>
  <si>
    <t>64</t>
  </si>
  <si>
    <t>783128211</t>
  </si>
  <si>
    <t>Lakovací dvojnásobný akrylátový nátěr truhlářských konstrukcí s mezibroušením</t>
  </si>
  <si>
    <t>229903715</t>
  </si>
  <si>
    <t>VRN</t>
  </si>
  <si>
    <t>Vedlejší rozpočtové náklady</t>
  </si>
  <si>
    <t>VRN2</t>
  </si>
  <si>
    <t>Příprava staveniště</t>
  </si>
  <si>
    <t>65</t>
  </si>
  <si>
    <t>020001000</t>
  </si>
  <si>
    <t>1024</t>
  </si>
  <si>
    <t>1027567843</t>
  </si>
  <si>
    <t>VRN3</t>
  </si>
  <si>
    <t>Zařízení staveniště</t>
  </si>
  <si>
    <t>68</t>
  </si>
  <si>
    <t>030001000</t>
  </si>
  <si>
    <t>-236372793</t>
  </si>
  <si>
    <t>66</t>
  </si>
  <si>
    <t>031002000</t>
  </si>
  <si>
    <t>Související práce pro zařízení staveniště</t>
  </si>
  <si>
    <t>-1236111125</t>
  </si>
  <si>
    <t>VRN5</t>
  </si>
  <si>
    <t>Finanční náklady</t>
  </si>
  <si>
    <t>67</t>
  </si>
  <si>
    <t>052002000</t>
  </si>
  <si>
    <t>Finanční rezerva 5%</t>
  </si>
  <si>
    <t>…</t>
  </si>
  <si>
    <t>296092602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</si>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</sst>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2" fillId="0" borderId="0" applyNumberFormat="0" applyFill="0" applyBorder="0" applyAlignment="0" applyProtection="0"/>
  </cellStyleXfs>
  <cellXfs count="3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7" fontId="20" fillId="2" borderId="23" xfId="0" applyNumberFormat="1" applyFont="1" applyFill="1" applyBorder="1" applyAlignment="1" applyProtection="1">
      <alignment vertical="center"/>
      <protection locked="0"/>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36</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0"/>
    </row>
    <row r="29" s="3" customFormat="1" ht="14.4" customHeight="1">
      <c r="A29" s="3"/>
      <c r="B29" s="45"/>
      <c r="C29" s="46"/>
      <c r="D29" s="31" t="s">
        <v>41</v>
      </c>
      <c r="E29" s="46"/>
      <c r="F29" s="31" t="s">
        <v>42</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43</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44</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45</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46</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47</v>
      </c>
      <c r="E35" s="53"/>
      <c r="F35" s="53"/>
      <c r="G35" s="53"/>
      <c r="H35" s="53"/>
      <c r="I35" s="53"/>
      <c r="J35" s="53"/>
      <c r="K35" s="53"/>
      <c r="L35" s="53"/>
      <c r="M35" s="53"/>
      <c r="N35" s="53"/>
      <c r="O35" s="53"/>
      <c r="P35" s="53"/>
      <c r="Q35" s="53"/>
      <c r="R35" s="53"/>
      <c r="S35" s="53"/>
      <c r="T35" s="54" t="s">
        <v>48</v>
      </c>
      <c r="U35" s="53"/>
      <c r="V35" s="53"/>
      <c r="W35" s="53"/>
      <c r="X35" s="55" t="s">
        <v>49</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03-2020</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03-2020 - Smuteční síň Cheb - obnova střešního pláště</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Cheb</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4. 2. 2020</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Město Cheb</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 xml:space="preserve"> </v>
      </c>
      <c r="AN49" s="63"/>
      <c r="AO49" s="63"/>
      <c r="AP49" s="63"/>
      <c r="AQ49" s="39"/>
      <c r="AR49" s="43"/>
      <c r="AS49" s="73" t="s">
        <v>51</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52</v>
      </c>
      <c r="D52" s="86"/>
      <c r="E52" s="86"/>
      <c r="F52" s="86"/>
      <c r="G52" s="86"/>
      <c r="H52" s="87"/>
      <c r="I52" s="88" t="s">
        <v>53</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54</v>
      </c>
      <c r="AH52" s="86"/>
      <c r="AI52" s="86"/>
      <c r="AJ52" s="86"/>
      <c r="AK52" s="86"/>
      <c r="AL52" s="86"/>
      <c r="AM52" s="86"/>
      <c r="AN52" s="88" t="s">
        <v>55</v>
      </c>
      <c r="AO52" s="86"/>
      <c r="AP52" s="86"/>
      <c r="AQ52" s="90" t="s">
        <v>56</v>
      </c>
      <c r="AR52" s="43"/>
      <c r="AS52" s="91" t="s">
        <v>57</v>
      </c>
      <c r="AT52" s="92" t="s">
        <v>58</v>
      </c>
      <c r="AU52" s="92" t="s">
        <v>59</v>
      </c>
      <c r="AV52" s="92" t="s">
        <v>60</v>
      </c>
      <c r="AW52" s="92" t="s">
        <v>61</v>
      </c>
      <c r="AX52" s="92" t="s">
        <v>62</v>
      </c>
      <c r="AY52" s="92" t="s">
        <v>63</v>
      </c>
      <c r="AZ52" s="92" t="s">
        <v>64</v>
      </c>
      <c r="BA52" s="92" t="s">
        <v>65</v>
      </c>
      <c r="BB52" s="92" t="s">
        <v>66</v>
      </c>
      <c r="BC52" s="92" t="s">
        <v>67</v>
      </c>
      <c r="BD52" s="93" t="s">
        <v>68</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69</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E54" s="6"/>
      <c r="BS54" s="108" t="s">
        <v>70</v>
      </c>
      <c r="BT54" s="108" t="s">
        <v>71</v>
      </c>
      <c r="BV54" s="108" t="s">
        <v>72</v>
      </c>
      <c r="BW54" s="108" t="s">
        <v>5</v>
      </c>
      <c r="BX54" s="108" t="s">
        <v>73</v>
      </c>
      <c r="CL54" s="108" t="s">
        <v>19</v>
      </c>
    </row>
    <row r="55" s="7" customFormat="1" ht="24.75" customHeight="1">
      <c r="A55" s="109" t="s">
        <v>74</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'03-2020 - 03-2020 - Smute...'!J28</f>
        <v>0</v>
      </c>
      <c r="AH55" s="113"/>
      <c r="AI55" s="113"/>
      <c r="AJ55" s="113"/>
      <c r="AK55" s="113"/>
      <c r="AL55" s="113"/>
      <c r="AM55" s="113"/>
      <c r="AN55" s="114">
        <f>SUM(AG55,AT55)</f>
        <v>0</v>
      </c>
      <c r="AO55" s="113"/>
      <c r="AP55" s="113"/>
      <c r="AQ55" s="115" t="s">
        <v>75</v>
      </c>
      <c r="AR55" s="116"/>
      <c r="AS55" s="117">
        <v>0</v>
      </c>
      <c r="AT55" s="118">
        <f>ROUND(SUM(AV55:AW55),2)</f>
        <v>0</v>
      </c>
      <c r="AU55" s="119">
        <f>'03-2020 - 03-2020 - Smute...'!P87</f>
        <v>0</v>
      </c>
      <c r="AV55" s="118">
        <f>'03-2020 - 03-2020 - Smute...'!J31</f>
        <v>0</v>
      </c>
      <c r="AW55" s="118">
        <f>'03-2020 - 03-2020 - Smute...'!J32</f>
        <v>0</v>
      </c>
      <c r="AX55" s="118">
        <f>'03-2020 - 03-2020 - Smute...'!J33</f>
        <v>0</v>
      </c>
      <c r="AY55" s="118">
        <f>'03-2020 - 03-2020 - Smute...'!J34</f>
        <v>0</v>
      </c>
      <c r="AZ55" s="118">
        <f>'03-2020 - 03-2020 - Smute...'!F31</f>
        <v>0</v>
      </c>
      <c r="BA55" s="118">
        <f>'03-2020 - 03-2020 - Smute...'!F32</f>
        <v>0</v>
      </c>
      <c r="BB55" s="118">
        <f>'03-2020 - 03-2020 - Smute...'!F33</f>
        <v>0</v>
      </c>
      <c r="BC55" s="118">
        <f>'03-2020 - 03-2020 - Smute...'!F34</f>
        <v>0</v>
      </c>
      <c r="BD55" s="120">
        <f>'03-2020 - 03-2020 - Smute...'!F35</f>
        <v>0</v>
      </c>
      <c r="BE55" s="7"/>
      <c r="BT55" s="121" t="s">
        <v>76</v>
      </c>
      <c r="BU55" s="121" t="s">
        <v>77</v>
      </c>
      <c r="BV55" s="121" t="s">
        <v>72</v>
      </c>
      <c r="BW55" s="121" t="s">
        <v>5</v>
      </c>
      <c r="BX55" s="121" t="s">
        <v>73</v>
      </c>
      <c r="CL55" s="121" t="s">
        <v>19</v>
      </c>
    </row>
    <row r="56" s="2" customFormat="1" ht="30" customHeight="1">
      <c r="A56" s="37"/>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c r="AS56" s="37"/>
      <c r="AT56" s="37"/>
      <c r="AU56" s="37"/>
      <c r="AV56" s="37"/>
      <c r="AW56" s="37"/>
      <c r="AX56" s="37"/>
      <c r="AY56" s="37"/>
      <c r="AZ56" s="37"/>
      <c r="BA56" s="37"/>
      <c r="BB56" s="37"/>
      <c r="BC56" s="37"/>
      <c r="BD56" s="37"/>
      <c r="BE56" s="37"/>
    </row>
    <row r="57" s="2" customFormat="1" ht="6.96" customHeight="1">
      <c r="A57" s="37"/>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c r="AS57" s="37"/>
      <c r="AT57" s="37"/>
      <c r="AU57" s="37"/>
      <c r="AV57" s="37"/>
      <c r="AW57" s="37"/>
      <c r="AX57" s="37"/>
      <c r="AY57" s="37"/>
      <c r="AZ57" s="37"/>
      <c r="BA57" s="37"/>
      <c r="BB57" s="37"/>
      <c r="BC57" s="37"/>
      <c r="BD57" s="37"/>
      <c r="BE57" s="37"/>
    </row>
  </sheetData>
  <sheetProtection sheet="1" formatColumns="0" formatRows="0" objects="1" scenarios="1" spinCount="100000" saltValue="iDBE46kd9tjFkILbDRDfGrvRxanxt8A5OaGiCzJFRr0n9+u/fGSFO1KW+VgrjslReLPZYhf7fXP8mC4LxAlS6A==" hashValue="HCIKgEujCbnEM7nk+2f0m8pjdSfiVQPUFDua9MNQa2zu9IF33wxw7nNX5ql/W2q2I8MiMEzC+989HxWs0z12uQ=="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3-2020 - 03-2020 - Smut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2"/>
      <c r="L2" s="1"/>
      <c r="M2" s="1"/>
      <c r="N2" s="1"/>
      <c r="O2" s="1"/>
      <c r="P2" s="1"/>
      <c r="Q2" s="1"/>
      <c r="R2" s="1"/>
      <c r="S2" s="1"/>
      <c r="T2" s="1"/>
      <c r="U2" s="1"/>
      <c r="V2" s="1"/>
      <c r="AT2" s="16" t="s">
        <v>5</v>
      </c>
    </row>
    <row r="3" s="1" customFormat="1" ht="6.96" customHeight="1">
      <c r="B3" s="123"/>
      <c r="C3" s="124"/>
      <c r="D3" s="124"/>
      <c r="E3" s="124"/>
      <c r="F3" s="124"/>
      <c r="G3" s="124"/>
      <c r="H3" s="124"/>
      <c r="I3" s="125"/>
      <c r="J3" s="124"/>
      <c r="K3" s="124"/>
      <c r="L3" s="19"/>
      <c r="AT3" s="16" t="s">
        <v>78</v>
      </c>
    </row>
    <row r="4" s="1" customFormat="1" ht="24.96" customHeight="1">
      <c r="B4" s="19"/>
      <c r="D4" s="126" t="s">
        <v>79</v>
      </c>
      <c r="I4" s="122"/>
      <c r="L4" s="19"/>
      <c r="M4" s="127" t="s">
        <v>10</v>
      </c>
      <c r="AT4" s="16" t="s">
        <v>4</v>
      </c>
    </row>
    <row r="5" s="1" customFormat="1" ht="6.96" customHeight="1">
      <c r="B5" s="19"/>
      <c r="I5" s="122"/>
      <c r="L5" s="19"/>
    </row>
    <row r="6" s="2" customFormat="1" ht="12" customHeight="1">
      <c r="A6" s="37"/>
      <c r="B6" s="43"/>
      <c r="C6" s="37"/>
      <c r="D6" s="128" t="s">
        <v>16</v>
      </c>
      <c r="E6" s="37"/>
      <c r="F6" s="37"/>
      <c r="G6" s="37"/>
      <c r="H6" s="37"/>
      <c r="I6" s="129"/>
      <c r="J6" s="37"/>
      <c r="K6" s="37"/>
      <c r="L6" s="130"/>
      <c r="S6" s="37"/>
      <c r="T6" s="37"/>
      <c r="U6" s="37"/>
      <c r="V6" s="37"/>
      <c r="W6" s="37"/>
      <c r="X6" s="37"/>
      <c r="Y6" s="37"/>
      <c r="Z6" s="37"/>
      <c r="AA6" s="37"/>
      <c r="AB6" s="37"/>
      <c r="AC6" s="37"/>
      <c r="AD6" s="37"/>
      <c r="AE6" s="37"/>
    </row>
    <row r="7" s="2" customFormat="1" ht="16.5" customHeight="1">
      <c r="A7" s="37"/>
      <c r="B7" s="43"/>
      <c r="C7" s="37"/>
      <c r="D7" s="37"/>
      <c r="E7" s="131" t="s">
        <v>17</v>
      </c>
      <c r="F7" s="37"/>
      <c r="G7" s="37"/>
      <c r="H7" s="37"/>
      <c r="I7" s="129"/>
      <c r="J7" s="37"/>
      <c r="K7" s="37"/>
      <c r="L7" s="130"/>
      <c r="S7" s="37"/>
      <c r="T7" s="37"/>
      <c r="U7" s="37"/>
      <c r="V7" s="37"/>
      <c r="W7" s="37"/>
      <c r="X7" s="37"/>
      <c r="Y7" s="37"/>
      <c r="Z7" s="37"/>
      <c r="AA7" s="37"/>
      <c r="AB7" s="37"/>
      <c r="AC7" s="37"/>
      <c r="AD7" s="37"/>
      <c r="AE7" s="37"/>
    </row>
    <row r="8" s="2" customFormat="1">
      <c r="A8" s="37"/>
      <c r="B8" s="43"/>
      <c r="C8" s="37"/>
      <c r="D8" s="37"/>
      <c r="E8" s="37"/>
      <c r="F8" s="37"/>
      <c r="G8" s="37"/>
      <c r="H8" s="37"/>
      <c r="I8" s="129"/>
      <c r="J8" s="37"/>
      <c r="K8" s="37"/>
      <c r="L8" s="130"/>
      <c r="S8" s="37"/>
      <c r="T8" s="37"/>
      <c r="U8" s="37"/>
      <c r="V8" s="37"/>
      <c r="W8" s="37"/>
      <c r="X8" s="37"/>
      <c r="Y8" s="37"/>
      <c r="Z8" s="37"/>
      <c r="AA8" s="37"/>
      <c r="AB8" s="37"/>
      <c r="AC8" s="37"/>
      <c r="AD8" s="37"/>
      <c r="AE8" s="37"/>
    </row>
    <row r="9" s="2" customFormat="1" ht="12" customHeight="1">
      <c r="A9" s="37"/>
      <c r="B9" s="43"/>
      <c r="C9" s="37"/>
      <c r="D9" s="128" t="s">
        <v>18</v>
      </c>
      <c r="E9" s="37"/>
      <c r="F9" s="132" t="s">
        <v>19</v>
      </c>
      <c r="G9" s="37"/>
      <c r="H9" s="37"/>
      <c r="I9" s="133" t="s">
        <v>20</v>
      </c>
      <c r="J9" s="132" t="s">
        <v>19</v>
      </c>
      <c r="K9" s="37"/>
      <c r="L9" s="130"/>
      <c r="S9" s="37"/>
      <c r="T9" s="37"/>
      <c r="U9" s="37"/>
      <c r="V9" s="37"/>
      <c r="W9" s="37"/>
      <c r="X9" s="37"/>
      <c r="Y9" s="37"/>
      <c r="Z9" s="37"/>
      <c r="AA9" s="37"/>
      <c r="AB9" s="37"/>
      <c r="AC9" s="37"/>
      <c r="AD9" s="37"/>
      <c r="AE9" s="37"/>
    </row>
    <row r="10" s="2" customFormat="1" ht="12" customHeight="1">
      <c r="A10" s="37"/>
      <c r="B10" s="43"/>
      <c r="C10" s="37"/>
      <c r="D10" s="128" t="s">
        <v>21</v>
      </c>
      <c r="E10" s="37"/>
      <c r="F10" s="132" t="s">
        <v>22</v>
      </c>
      <c r="G10" s="37"/>
      <c r="H10" s="37"/>
      <c r="I10" s="133" t="s">
        <v>23</v>
      </c>
      <c r="J10" s="134" t="str">
        <f>'Rekapitulace stavby'!AN8</f>
        <v>4. 2. 2020</v>
      </c>
      <c r="K10" s="37"/>
      <c r="L10" s="130"/>
      <c r="S10" s="37"/>
      <c r="T10" s="37"/>
      <c r="U10" s="37"/>
      <c r="V10" s="37"/>
      <c r="W10" s="37"/>
      <c r="X10" s="37"/>
      <c r="Y10" s="37"/>
      <c r="Z10" s="37"/>
      <c r="AA10" s="37"/>
      <c r="AB10" s="37"/>
      <c r="AC10" s="37"/>
      <c r="AD10" s="37"/>
      <c r="AE10" s="37"/>
    </row>
    <row r="11" s="2" customFormat="1" ht="10.8" customHeight="1">
      <c r="A11" s="37"/>
      <c r="B11" s="43"/>
      <c r="C11" s="37"/>
      <c r="D11" s="37"/>
      <c r="E11" s="37"/>
      <c r="F11" s="37"/>
      <c r="G11" s="37"/>
      <c r="H11" s="37"/>
      <c r="I11" s="129"/>
      <c r="J11" s="37"/>
      <c r="K11" s="37"/>
      <c r="L11" s="130"/>
      <c r="S11" s="37"/>
      <c r="T11" s="37"/>
      <c r="U11" s="37"/>
      <c r="V11" s="37"/>
      <c r="W11" s="37"/>
      <c r="X11" s="37"/>
      <c r="Y11" s="37"/>
      <c r="Z11" s="37"/>
      <c r="AA11" s="37"/>
      <c r="AB11" s="37"/>
      <c r="AC11" s="37"/>
      <c r="AD11" s="37"/>
      <c r="AE11" s="37"/>
    </row>
    <row r="12" s="2" customFormat="1" ht="12" customHeight="1">
      <c r="A12" s="37"/>
      <c r="B12" s="43"/>
      <c r="C12" s="37"/>
      <c r="D12" s="128" t="s">
        <v>25</v>
      </c>
      <c r="E12" s="37"/>
      <c r="F12" s="37"/>
      <c r="G12" s="37"/>
      <c r="H12" s="37"/>
      <c r="I12" s="133" t="s">
        <v>26</v>
      </c>
      <c r="J12" s="132" t="s">
        <v>19</v>
      </c>
      <c r="K12" s="37"/>
      <c r="L12" s="130"/>
      <c r="S12" s="37"/>
      <c r="T12" s="37"/>
      <c r="U12" s="37"/>
      <c r="V12" s="37"/>
      <c r="W12" s="37"/>
      <c r="X12" s="37"/>
      <c r="Y12" s="37"/>
      <c r="Z12" s="37"/>
      <c r="AA12" s="37"/>
      <c r="AB12" s="37"/>
      <c r="AC12" s="37"/>
      <c r="AD12" s="37"/>
      <c r="AE12" s="37"/>
    </row>
    <row r="13" s="2" customFormat="1" ht="18" customHeight="1">
      <c r="A13" s="37"/>
      <c r="B13" s="43"/>
      <c r="C13" s="37"/>
      <c r="D13" s="37"/>
      <c r="E13" s="132" t="s">
        <v>27</v>
      </c>
      <c r="F13" s="37"/>
      <c r="G13" s="37"/>
      <c r="H13" s="37"/>
      <c r="I13" s="133" t="s">
        <v>28</v>
      </c>
      <c r="J13" s="132" t="s">
        <v>19</v>
      </c>
      <c r="K13" s="37"/>
      <c r="L13" s="130"/>
      <c r="S13" s="37"/>
      <c r="T13" s="37"/>
      <c r="U13" s="37"/>
      <c r="V13" s="37"/>
      <c r="W13" s="37"/>
      <c r="X13" s="37"/>
      <c r="Y13" s="37"/>
      <c r="Z13" s="37"/>
      <c r="AA13" s="37"/>
      <c r="AB13" s="37"/>
      <c r="AC13" s="37"/>
      <c r="AD13" s="37"/>
      <c r="AE13" s="37"/>
    </row>
    <row r="14" s="2" customFormat="1" ht="6.96" customHeight="1">
      <c r="A14" s="37"/>
      <c r="B14" s="43"/>
      <c r="C14" s="37"/>
      <c r="D14" s="37"/>
      <c r="E14" s="37"/>
      <c r="F14" s="37"/>
      <c r="G14" s="37"/>
      <c r="H14" s="37"/>
      <c r="I14" s="129"/>
      <c r="J14" s="37"/>
      <c r="K14" s="37"/>
      <c r="L14" s="130"/>
      <c r="S14" s="37"/>
      <c r="T14" s="37"/>
      <c r="U14" s="37"/>
      <c r="V14" s="37"/>
      <c r="W14" s="37"/>
      <c r="X14" s="37"/>
      <c r="Y14" s="37"/>
      <c r="Z14" s="37"/>
      <c r="AA14" s="37"/>
      <c r="AB14" s="37"/>
      <c r="AC14" s="37"/>
      <c r="AD14" s="37"/>
      <c r="AE14" s="37"/>
    </row>
    <row r="15" s="2" customFormat="1" ht="12" customHeight="1">
      <c r="A15" s="37"/>
      <c r="B15" s="43"/>
      <c r="C15" s="37"/>
      <c r="D15" s="128" t="s">
        <v>29</v>
      </c>
      <c r="E15" s="37"/>
      <c r="F15" s="37"/>
      <c r="G15" s="37"/>
      <c r="H15" s="37"/>
      <c r="I15" s="133" t="s">
        <v>26</v>
      </c>
      <c r="J15" s="32" t="str">
        <f>'Rekapitulace stavby'!AN13</f>
        <v>Vyplň údaj</v>
      </c>
      <c r="K15" s="37"/>
      <c r="L15" s="130"/>
      <c r="S15" s="37"/>
      <c r="T15" s="37"/>
      <c r="U15" s="37"/>
      <c r="V15" s="37"/>
      <c r="W15" s="37"/>
      <c r="X15" s="37"/>
      <c r="Y15" s="37"/>
      <c r="Z15" s="37"/>
      <c r="AA15" s="37"/>
      <c r="AB15" s="37"/>
      <c r="AC15" s="37"/>
      <c r="AD15" s="37"/>
      <c r="AE15" s="37"/>
    </row>
    <row r="16" s="2" customFormat="1" ht="18" customHeight="1">
      <c r="A16" s="37"/>
      <c r="B16" s="43"/>
      <c r="C16" s="37"/>
      <c r="D16" s="37"/>
      <c r="E16" s="32" t="str">
        <f>'Rekapitulace stavby'!E14</f>
        <v>Vyplň údaj</v>
      </c>
      <c r="F16" s="132"/>
      <c r="G16" s="132"/>
      <c r="H16" s="132"/>
      <c r="I16" s="133" t="s">
        <v>28</v>
      </c>
      <c r="J16" s="32" t="str">
        <f>'Rekapitulace stavby'!AN14</f>
        <v>Vyplň údaj</v>
      </c>
      <c r="K16" s="37"/>
      <c r="L16" s="130"/>
      <c r="S16" s="37"/>
      <c r="T16" s="37"/>
      <c r="U16" s="37"/>
      <c r="V16" s="37"/>
      <c r="W16" s="37"/>
      <c r="X16" s="37"/>
      <c r="Y16" s="37"/>
      <c r="Z16" s="37"/>
      <c r="AA16" s="37"/>
      <c r="AB16" s="37"/>
      <c r="AC16" s="37"/>
      <c r="AD16" s="37"/>
      <c r="AE16" s="37"/>
    </row>
    <row r="17" s="2" customFormat="1" ht="6.96" customHeight="1">
      <c r="A17" s="37"/>
      <c r="B17" s="43"/>
      <c r="C17" s="37"/>
      <c r="D17" s="37"/>
      <c r="E17" s="37"/>
      <c r="F17" s="37"/>
      <c r="G17" s="37"/>
      <c r="H17" s="37"/>
      <c r="I17" s="129"/>
      <c r="J17" s="37"/>
      <c r="K17" s="37"/>
      <c r="L17" s="130"/>
      <c r="S17" s="37"/>
      <c r="T17" s="37"/>
      <c r="U17" s="37"/>
      <c r="V17" s="37"/>
      <c r="W17" s="37"/>
      <c r="X17" s="37"/>
      <c r="Y17" s="37"/>
      <c r="Z17" s="37"/>
      <c r="AA17" s="37"/>
      <c r="AB17" s="37"/>
      <c r="AC17" s="37"/>
      <c r="AD17" s="37"/>
      <c r="AE17" s="37"/>
    </row>
    <row r="18" s="2" customFormat="1" ht="12" customHeight="1">
      <c r="A18" s="37"/>
      <c r="B18" s="43"/>
      <c r="C18" s="37"/>
      <c r="D18" s="128" t="s">
        <v>31</v>
      </c>
      <c r="E18" s="37"/>
      <c r="F18" s="37"/>
      <c r="G18" s="37"/>
      <c r="H18" s="37"/>
      <c r="I18" s="133" t="s">
        <v>26</v>
      </c>
      <c r="J18" s="132" t="s">
        <v>19</v>
      </c>
      <c r="K18" s="37"/>
      <c r="L18" s="130"/>
      <c r="S18" s="37"/>
      <c r="T18" s="37"/>
      <c r="U18" s="37"/>
      <c r="V18" s="37"/>
      <c r="W18" s="37"/>
      <c r="X18" s="37"/>
      <c r="Y18" s="37"/>
      <c r="Z18" s="37"/>
      <c r="AA18" s="37"/>
      <c r="AB18" s="37"/>
      <c r="AC18" s="37"/>
      <c r="AD18" s="37"/>
      <c r="AE18" s="37"/>
    </row>
    <row r="19" s="2" customFormat="1" ht="18" customHeight="1">
      <c r="A19" s="37"/>
      <c r="B19" s="43"/>
      <c r="C19" s="37"/>
      <c r="D19" s="37"/>
      <c r="E19" s="132" t="s">
        <v>32</v>
      </c>
      <c r="F19" s="37"/>
      <c r="G19" s="37"/>
      <c r="H19" s="37"/>
      <c r="I19" s="133" t="s">
        <v>28</v>
      </c>
      <c r="J19" s="132" t="s">
        <v>19</v>
      </c>
      <c r="K19" s="37"/>
      <c r="L19" s="130"/>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129"/>
      <c r="J20" s="37"/>
      <c r="K20" s="37"/>
      <c r="L20" s="130"/>
      <c r="S20" s="37"/>
      <c r="T20" s="37"/>
      <c r="U20" s="37"/>
      <c r="V20" s="37"/>
      <c r="W20" s="37"/>
      <c r="X20" s="37"/>
      <c r="Y20" s="37"/>
      <c r="Z20" s="37"/>
      <c r="AA20" s="37"/>
      <c r="AB20" s="37"/>
      <c r="AC20" s="37"/>
      <c r="AD20" s="37"/>
      <c r="AE20" s="37"/>
    </row>
    <row r="21" s="2" customFormat="1" ht="12" customHeight="1">
      <c r="A21" s="37"/>
      <c r="B21" s="43"/>
      <c r="C21" s="37"/>
      <c r="D21" s="128" t="s">
        <v>34</v>
      </c>
      <c r="E21" s="37"/>
      <c r="F21" s="37"/>
      <c r="G21" s="37"/>
      <c r="H21" s="37"/>
      <c r="I21" s="133" t="s">
        <v>26</v>
      </c>
      <c r="J21" s="132" t="s">
        <v>19</v>
      </c>
      <c r="K21" s="37"/>
      <c r="L21" s="130"/>
      <c r="S21" s="37"/>
      <c r="T21" s="37"/>
      <c r="U21" s="37"/>
      <c r="V21" s="37"/>
      <c r="W21" s="37"/>
      <c r="X21" s="37"/>
      <c r="Y21" s="37"/>
      <c r="Z21" s="37"/>
      <c r="AA21" s="37"/>
      <c r="AB21" s="37"/>
      <c r="AC21" s="37"/>
      <c r="AD21" s="37"/>
      <c r="AE21" s="37"/>
    </row>
    <row r="22" s="2" customFormat="1" ht="18" customHeight="1">
      <c r="A22" s="37"/>
      <c r="B22" s="43"/>
      <c r="C22" s="37"/>
      <c r="D22" s="37"/>
      <c r="E22" s="132" t="s">
        <v>32</v>
      </c>
      <c r="F22" s="37"/>
      <c r="G22" s="37"/>
      <c r="H22" s="37"/>
      <c r="I22" s="133" t="s">
        <v>28</v>
      </c>
      <c r="J22" s="132" t="s">
        <v>19</v>
      </c>
      <c r="K22" s="37"/>
      <c r="L22" s="130"/>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129"/>
      <c r="J23" s="37"/>
      <c r="K23" s="37"/>
      <c r="L23" s="130"/>
      <c r="S23" s="37"/>
      <c r="T23" s="37"/>
      <c r="U23" s="37"/>
      <c r="V23" s="37"/>
      <c r="W23" s="37"/>
      <c r="X23" s="37"/>
      <c r="Y23" s="37"/>
      <c r="Z23" s="37"/>
      <c r="AA23" s="37"/>
      <c r="AB23" s="37"/>
      <c r="AC23" s="37"/>
      <c r="AD23" s="37"/>
      <c r="AE23" s="37"/>
    </row>
    <row r="24" s="2" customFormat="1" ht="12" customHeight="1">
      <c r="A24" s="37"/>
      <c r="B24" s="43"/>
      <c r="C24" s="37"/>
      <c r="D24" s="128" t="s">
        <v>35</v>
      </c>
      <c r="E24" s="37"/>
      <c r="F24" s="37"/>
      <c r="G24" s="37"/>
      <c r="H24" s="37"/>
      <c r="I24" s="129"/>
      <c r="J24" s="37"/>
      <c r="K24" s="37"/>
      <c r="L24" s="130"/>
      <c r="S24" s="37"/>
      <c r="T24" s="37"/>
      <c r="U24" s="37"/>
      <c r="V24" s="37"/>
      <c r="W24" s="37"/>
      <c r="X24" s="37"/>
      <c r="Y24" s="37"/>
      <c r="Z24" s="37"/>
      <c r="AA24" s="37"/>
      <c r="AB24" s="37"/>
      <c r="AC24" s="37"/>
      <c r="AD24" s="37"/>
      <c r="AE24" s="37"/>
    </row>
    <row r="25" s="8" customFormat="1" ht="47.25" customHeight="1">
      <c r="A25" s="135"/>
      <c r="B25" s="136"/>
      <c r="C25" s="135"/>
      <c r="D25" s="135"/>
      <c r="E25" s="137" t="s">
        <v>36</v>
      </c>
      <c r="F25" s="137"/>
      <c r="G25" s="137"/>
      <c r="H25" s="137"/>
      <c r="I25" s="138"/>
      <c r="J25" s="135"/>
      <c r="K25" s="135"/>
      <c r="L25" s="139"/>
      <c r="S25" s="135"/>
      <c r="T25" s="135"/>
      <c r="U25" s="135"/>
      <c r="V25" s="135"/>
      <c r="W25" s="135"/>
      <c r="X25" s="135"/>
      <c r="Y25" s="135"/>
      <c r="Z25" s="135"/>
      <c r="AA25" s="135"/>
      <c r="AB25" s="135"/>
      <c r="AC25" s="135"/>
      <c r="AD25" s="135"/>
      <c r="AE25" s="135"/>
    </row>
    <row r="26" s="2" customFormat="1" ht="6.96" customHeight="1">
      <c r="A26" s="37"/>
      <c r="B26" s="43"/>
      <c r="C26" s="37"/>
      <c r="D26" s="37"/>
      <c r="E26" s="37"/>
      <c r="F26" s="37"/>
      <c r="G26" s="37"/>
      <c r="H26" s="37"/>
      <c r="I26" s="129"/>
      <c r="J26" s="37"/>
      <c r="K26" s="37"/>
      <c r="L26" s="130"/>
      <c r="S26" s="37"/>
      <c r="T26" s="37"/>
      <c r="U26" s="37"/>
      <c r="V26" s="37"/>
      <c r="W26" s="37"/>
      <c r="X26" s="37"/>
      <c r="Y26" s="37"/>
      <c r="Z26" s="37"/>
      <c r="AA26" s="37"/>
      <c r="AB26" s="37"/>
      <c r="AC26" s="37"/>
      <c r="AD26" s="37"/>
      <c r="AE26" s="37"/>
    </row>
    <row r="27" s="2" customFormat="1" ht="6.96" customHeight="1">
      <c r="A27" s="37"/>
      <c r="B27" s="43"/>
      <c r="C27" s="37"/>
      <c r="D27" s="140"/>
      <c r="E27" s="140"/>
      <c r="F27" s="140"/>
      <c r="G27" s="140"/>
      <c r="H27" s="140"/>
      <c r="I27" s="141"/>
      <c r="J27" s="140"/>
      <c r="K27" s="140"/>
      <c r="L27" s="130"/>
      <c r="S27" s="37"/>
      <c r="T27" s="37"/>
      <c r="U27" s="37"/>
      <c r="V27" s="37"/>
      <c r="W27" s="37"/>
      <c r="X27" s="37"/>
      <c r="Y27" s="37"/>
      <c r="Z27" s="37"/>
      <c r="AA27" s="37"/>
      <c r="AB27" s="37"/>
      <c r="AC27" s="37"/>
      <c r="AD27" s="37"/>
      <c r="AE27" s="37"/>
    </row>
    <row r="28" s="2" customFormat="1" ht="25.44" customHeight="1">
      <c r="A28" s="37"/>
      <c r="B28" s="43"/>
      <c r="C28" s="37"/>
      <c r="D28" s="142" t="s">
        <v>37</v>
      </c>
      <c r="E28" s="37"/>
      <c r="F28" s="37"/>
      <c r="G28" s="37"/>
      <c r="H28" s="37"/>
      <c r="I28" s="129"/>
      <c r="J28" s="143">
        <f>ROUND(J87, 2)</f>
        <v>0</v>
      </c>
      <c r="K28" s="37"/>
      <c r="L28" s="130"/>
      <c r="S28" s="37"/>
      <c r="T28" s="37"/>
      <c r="U28" s="37"/>
      <c r="V28" s="37"/>
      <c r="W28" s="37"/>
      <c r="X28" s="37"/>
      <c r="Y28" s="37"/>
      <c r="Z28" s="37"/>
      <c r="AA28" s="37"/>
      <c r="AB28" s="37"/>
      <c r="AC28" s="37"/>
      <c r="AD28" s="37"/>
      <c r="AE28" s="37"/>
    </row>
    <row r="29" s="2" customFormat="1" ht="6.96" customHeight="1">
      <c r="A29" s="37"/>
      <c r="B29" s="43"/>
      <c r="C29" s="37"/>
      <c r="D29" s="140"/>
      <c r="E29" s="140"/>
      <c r="F29" s="140"/>
      <c r="G29" s="140"/>
      <c r="H29" s="140"/>
      <c r="I29" s="141"/>
      <c r="J29" s="140"/>
      <c r="K29" s="140"/>
      <c r="L29" s="130"/>
      <c r="S29" s="37"/>
      <c r="T29" s="37"/>
      <c r="U29" s="37"/>
      <c r="V29" s="37"/>
      <c r="W29" s="37"/>
      <c r="X29" s="37"/>
      <c r="Y29" s="37"/>
      <c r="Z29" s="37"/>
      <c r="AA29" s="37"/>
      <c r="AB29" s="37"/>
      <c r="AC29" s="37"/>
      <c r="AD29" s="37"/>
      <c r="AE29" s="37"/>
    </row>
    <row r="30" s="2" customFormat="1" ht="14.4" customHeight="1">
      <c r="A30" s="37"/>
      <c r="B30" s="43"/>
      <c r="C30" s="37"/>
      <c r="D30" s="37"/>
      <c r="E30" s="37"/>
      <c r="F30" s="144" t="s">
        <v>39</v>
      </c>
      <c r="G30" s="37"/>
      <c r="H30" s="37"/>
      <c r="I30" s="145" t="s">
        <v>38</v>
      </c>
      <c r="J30" s="144" t="s">
        <v>40</v>
      </c>
      <c r="K30" s="37"/>
      <c r="L30" s="130"/>
      <c r="S30" s="37"/>
      <c r="T30" s="37"/>
      <c r="U30" s="37"/>
      <c r="V30" s="37"/>
      <c r="W30" s="37"/>
      <c r="X30" s="37"/>
      <c r="Y30" s="37"/>
      <c r="Z30" s="37"/>
      <c r="AA30" s="37"/>
      <c r="AB30" s="37"/>
      <c r="AC30" s="37"/>
      <c r="AD30" s="37"/>
      <c r="AE30" s="37"/>
    </row>
    <row r="31" s="2" customFormat="1" ht="14.4" customHeight="1">
      <c r="A31" s="37"/>
      <c r="B31" s="43"/>
      <c r="C31" s="37"/>
      <c r="D31" s="146" t="s">
        <v>41</v>
      </c>
      <c r="E31" s="128" t="s">
        <v>42</v>
      </c>
      <c r="F31" s="147">
        <f>ROUND((SUM(BE87:BE191)),  2)</f>
        <v>0</v>
      </c>
      <c r="G31" s="37"/>
      <c r="H31" s="37"/>
      <c r="I31" s="148">
        <v>0.20999999999999999</v>
      </c>
      <c r="J31" s="147">
        <f>ROUND(((SUM(BE87:BE191))*I31),  2)</f>
        <v>0</v>
      </c>
      <c r="K31" s="37"/>
      <c r="L31" s="130"/>
      <c r="S31" s="37"/>
      <c r="T31" s="37"/>
      <c r="U31" s="37"/>
      <c r="V31" s="37"/>
      <c r="W31" s="37"/>
      <c r="X31" s="37"/>
      <c r="Y31" s="37"/>
      <c r="Z31" s="37"/>
      <c r="AA31" s="37"/>
      <c r="AB31" s="37"/>
      <c r="AC31" s="37"/>
      <c r="AD31" s="37"/>
      <c r="AE31" s="37"/>
    </row>
    <row r="32" s="2" customFormat="1" ht="14.4" customHeight="1">
      <c r="A32" s="37"/>
      <c r="B32" s="43"/>
      <c r="C32" s="37"/>
      <c r="D32" s="37"/>
      <c r="E32" s="128" t="s">
        <v>43</v>
      </c>
      <c r="F32" s="147">
        <f>ROUND((SUM(BF87:BF191)),  2)</f>
        <v>0</v>
      </c>
      <c r="G32" s="37"/>
      <c r="H32" s="37"/>
      <c r="I32" s="148">
        <v>0.14999999999999999</v>
      </c>
      <c r="J32" s="147">
        <f>ROUND(((SUM(BF87:BF191))*I32),  2)</f>
        <v>0</v>
      </c>
      <c r="K32" s="37"/>
      <c r="L32" s="130"/>
      <c r="S32" s="37"/>
      <c r="T32" s="37"/>
      <c r="U32" s="37"/>
      <c r="V32" s="37"/>
      <c r="W32" s="37"/>
      <c r="X32" s="37"/>
      <c r="Y32" s="37"/>
      <c r="Z32" s="37"/>
      <c r="AA32" s="37"/>
      <c r="AB32" s="37"/>
      <c r="AC32" s="37"/>
      <c r="AD32" s="37"/>
      <c r="AE32" s="37"/>
    </row>
    <row r="33" hidden="1" s="2" customFormat="1" ht="14.4" customHeight="1">
      <c r="A33" s="37"/>
      <c r="B33" s="43"/>
      <c r="C33" s="37"/>
      <c r="D33" s="37"/>
      <c r="E33" s="128" t="s">
        <v>44</v>
      </c>
      <c r="F33" s="147">
        <f>ROUND((SUM(BG87:BG191)),  2)</f>
        <v>0</v>
      </c>
      <c r="G33" s="37"/>
      <c r="H33" s="37"/>
      <c r="I33" s="148">
        <v>0.20999999999999999</v>
      </c>
      <c r="J33" s="147">
        <f>0</f>
        <v>0</v>
      </c>
      <c r="K33" s="37"/>
      <c r="L33" s="130"/>
      <c r="S33" s="37"/>
      <c r="T33" s="37"/>
      <c r="U33" s="37"/>
      <c r="V33" s="37"/>
      <c r="W33" s="37"/>
      <c r="X33" s="37"/>
      <c r="Y33" s="37"/>
      <c r="Z33" s="37"/>
      <c r="AA33" s="37"/>
      <c r="AB33" s="37"/>
      <c r="AC33" s="37"/>
      <c r="AD33" s="37"/>
      <c r="AE33" s="37"/>
    </row>
    <row r="34" hidden="1" s="2" customFormat="1" ht="14.4" customHeight="1">
      <c r="A34" s="37"/>
      <c r="B34" s="43"/>
      <c r="C34" s="37"/>
      <c r="D34" s="37"/>
      <c r="E34" s="128" t="s">
        <v>45</v>
      </c>
      <c r="F34" s="147">
        <f>ROUND((SUM(BH87:BH191)),  2)</f>
        <v>0</v>
      </c>
      <c r="G34" s="37"/>
      <c r="H34" s="37"/>
      <c r="I34" s="148">
        <v>0.14999999999999999</v>
      </c>
      <c r="J34" s="147">
        <f>0</f>
        <v>0</v>
      </c>
      <c r="K34" s="37"/>
      <c r="L34" s="130"/>
      <c r="S34" s="37"/>
      <c r="T34" s="37"/>
      <c r="U34" s="37"/>
      <c r="V34" s="37"/>
      <c r="W34" s="37"/>
      <c r="X34" s="37"/>
      <c r="Y34" s="37"/>
      <c r="Z34" s="37"/>
      <c r="AA34" s="37"/>
      <c r="AB34" s="37"/>
      <c r="AC34" s="37"/>
      <c r="AD34" s="37"/>
      <c r="AE34" s="37"/>
    </row>
    <row r="35" hidden="1" s="2" customFormat="1" ht="14.4" customHeight="1">
      <c r="A35" s="37"/>
      <c r="B35" s="43"/>
      <c r="C35" s="37"/>
      <c r="D35" s="37"/>
      <c r="E35" s="128" t="s">
        <v>46</v>
      </c>
      <c r="F35" s="147">
        <f>ROUND((SUM(BI87:BI191)),  2)</f>
        <v>0</v>
      </c>
      <c r="G35" s="37"/>
      <c r="H35" s="37"/>
      <c r="I35" s="148">
        <v>0</v>
      </c>
      <c r="J35" s="147">
        <f>0</f>
        <v>0</v>
      </c>
      <c r="K35" s="37"/>
      <c r="L35" s="130"/>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29"/>
      <c r="J36" s="37"/>
      <c r="K36" s="37"/>
      <c r="L36" s="130"/>
      <c r="S36" s="37"/>
      <c r="T36" s="37"/>
      <c r="U36" s="37"/>
      <c r="V36" s="37"/>
      <c r="W36" s="37"/>
      <c r="X36" s="37"/>
      <c r="Y36" s="37"/>
      <c r="Z36" s="37"/>
      <c r="AA36" s="37"/>
      <c r="AB36" s="37"/>
      <c r="AC36" s="37"/>
      <c r="AD36" s="37"/>
      <c r="AE36" s="37"/>
    </row>
    <row r="37" s="2" customFormat="1" ht="25.44" customHeight="1">
      <c r="A37" s="37"/>
      <c r="B37" s="43"/>
      <c r="C37" s="149"/>
      <c r="D37" s="150" t="s">
        <v>47</v>
      </c>
      <c r="E37" s="151"/>
      <c r="F37" s="151"/>
      <c r="G37" s="152" t="s">
        <v>48</v>
      </c>
      <c r="H37" s="153" t="s">
        <v>49</v>
      </c>
      <c r="I37" s="154"/>
      <c r="J37" s="155">
        <f>SUM(J28:J35)</f>
        <v>0</v>
      </c>
      <c r="K37" s="156"/>
      <c r="L37" s="130"/>
      <c r="S37" s="37"/>
      <c r="T37" s="37"/>
      <c r="U37" s="37"/>
      <c r="V37" s="37"/>
      <c r="W37" s="37"/>
      <c r="X37" s="37"/>
      <c r="Y37" s="37"/>
      <c r="Z37" s="37"/>
      <c r="AA37" s="37"/>
      <c r="AB37" s="37"/>
      <c r="AC37" s="37"/>
      <c r="AD37" s="37"/>
      <c r="AE37" s="37"/>
    </row>
    <row r="38" s="2" customFormat="1" ht="14.4" customHeight="1">
      <c r="A38" s="37"/>
      <c r="B38" s="157"/>
      <c r="C38" s="158"/>
      <c r="D38" s="158"/>
      <c r="E38" s="158"/>
      <c r="F38" s="158"/>
      <c r="G38" s="158"/>
      <c r="H38" s="158"/>
      <c r="I38" s="159"/>
      <c r="J38" s="158"/>
      <c r="K38" s="158"/>
      <c r="L38" s="130"/>
      <c r="S38" s="37"/>
      <c r="T38" s="37"/>
      <c r="U38" s="37"/>
      <c r="V38" s="37"/>
      <c r="W38" s="37"/>
      <c r="X38" s="37"/>
      <c r="Y38" s="37"/>
      <c r="Z38" s="37"/>
      <c r="AA38" s="37"/>
      <c r="AB38" s="37"/>
      <c r="AC38" s="37"/>
      <c r="AD38" s="37"/>
      <c r="AE38" s="37"/>
    </row>
    <row r="42" s="2" customFormat="1" ht="6.96" customHeight="1">
      <c r="A42" s="37"/>
      <c r="B42" s="160"/>
      <c r="C42" s="161"/>
      <c r="D42" s="161"/>
      <c r="E42" s="161"/>
      <c r="F42" s="161"/>
      <c r="G42" s="161"/>
      <c r="H42" s="161"/>
      <c r="I42" s="162"/>
      <c r="J42" s="161"/>
      <c r="K42" s="161"/>
      <c r="L42" s="130"/>
      <c r="S42" s="37"/>
      <c r="T42" s="37"/>
      <c r="U42" s="37"/>
      <c r="V42" s="37"/>
      <c r="W42" s="37"/>
      <c r="X42" s="37"/>
      <c r="Y42" s="37"/>
      <c r="Z42" s="37"/>
      <c r="AA42" s="37"/>
      <c r="AB42" s="37"/>
      <c r="AC42" s="37"/>
      <c r="AD42" s="37"/>
      <c r="AE42" s="37"/>
    </row>
    <row r="43" s="2" customFormat="1" ht="24.96" customHeight="1">
      <c r="A43" s="37"/>
      <c r="B43" s="38"/>
      <c r="C43" s="22" t="s">
        <v>80</v>
      </c>
      <c r="D43" s="39"/>
      <c r="E43" s="39"/>
      <c r="F43" s="39"/>
      <c r="G43" s="39"/>
      <c r="H43" s="39"/>
      <c r="I43" s="129"/>
      <c r="J43" s="39"/>
      <c r="K43" s="39"/>
      <c r="L43" s="130"/>
      <c r="S43" s="37"/>
      <c r="T43" s="37"/>
      <c r="U43" s="37"/>
      <c r="V43" s="37"/>
      <c r="W43" s="37"/>
      <c r="X43" s="37"/>
      <c r="Y43" s="37"/>
      <c r="Z43" s="37"/>
      <c r="AA43" s="37"/>
      <c r="AB43" s="37"/>
      <c r="AC43" s="37"/>
      <c r="AD43" s="37"/>
      <c r="AE43" s="37"/>
    </row>
    <row r="44" s="2" customFormat="1" ht="6.96" customHeight="1">
      <c r="A44" s="37"/>
      <c r="B44" s="38"/>
      <c r="C44" s="39"/>
      <c r="D44" s="39"/>
      <c r="E44" s="39"/>
      <c r="F44" s="39"/>
      <c r="G44" s="39"/>
      <c r="H44" s="39"/>
      <c r="I44" s="129"/>
      <c r="J44" s="39"/>
      <c r="K44" s="39"/>
      <c r="L44" s="130"/>
      <c r="S44" s="37"/>
      <c r="T44" s="37"/>
      <c r="U44" s="37"/>
      <c r="V44" s="37"/>
      <c r="W44" s="37"/>
      <c r="X44" s="37"/>
      <c r="Y44" s="37"/>
      <c r="Z44" s="37"/>
      <c r="AA44" s="37"/>
      <c r="AB44" s="37"/>
      <c r="AC44" s="37"/>
      <c r="AD44" s="37"/>
      <c r="AE44" s="37"/>
    </row>
    <row r="45" s="2" customFormat="1" ht="12" customHeight="1">
      <c r="A45" s="37"/>
      <c r="B45" s="38"/>
      <c r="C45" s="31" t="s">
        <v>16</v>
      </c>
      <c r="D45" s="39"/>
      <c r="E45" s="39"/>
      <c r="F45" s="39"/>
      <c r="G45" s="39"/>
      <c r="H45" s="39"/>
      <c r="I45" s="129"/>
      <c r="J45" s="39"/>
      <c r="K45" s="39"/>
      <c r="L45" s="130"/>
      <c r="S45" s="37"/>
      <c r="T45" s="37"/>
      <c r="U45" s="37"/>
      <c r="V45" s="37"/>
      <c r="W45" s="37"/>
      <c r="X45" s="37"/>
      <c r="Y45" s="37"/>
      <c r="Z45" s="37"/>
      <c r="AA45" s="37"/>
      <c r="AB45" s="37"/>
      <c r="AC45" s="37"/>
      <c r="AD45" s="37"/>
      <c r="AE45" s="37"/>
    </row>
    <row r="46" s="2" customFormat="1" ht="16.5" customHeight="1">
      <c r="A46" s="37"/>
      <c r="B46" s="38"/>
      <c r="C46" s="39"/>
      <c r="D46" s="39"/>
      <c r="E46" s="68" t="str">
        <f>E7</f>
        <v>03-2020 - Smuteční síň Cheb - obnova střešního pláště</v>
      </c>
      <c r="F46" s="39"/>
      <c r="G46" s="39"/>
      <c r="H46" s="39"/>
      <c r="I46" s="129"/>
      <c r="J46" s="39"/>
      <c r="K46" s="39"/>
      <c r="L46" s="130"/>
      <c r="S46" s="37"/>
      <c r="T46" s="37"/>
      <c r="U46" s="37"/>
      <c r="V46" s="37"/>
      <c r="W46" s="37"/>
      <c r="X46" s="37"/>
      <c r="Y46" s="37"/>
      <c r="Z46" s="37"/>
      <c r="AA46" s="37"/>
      <c r="AB46" s="37"/>
      <c r="AC46" s="37"/>
      <c r="AD46" s="37"/>
      <c r="AE46" s="37"/>
    </row>
    <row r="47" s="2" customFormat="1" ht="6.96" customHeight="1">
      <c r="A47" s="37"/>
      <c r="B47" s="38"/>
      <c r="C47" s="39"/>
      <c r="D47" s="39"/>
      <c r="E47" s="39"/>
      <c r="F47" s="39"/>
      <c r="G47" s="39"/>
      <c r="H47" s="39"/>
      <c r="I47" s="129"/>
      <c r="J47" s="39"/>
      <c r="K47" s="39"/>
      <c r="L47" s="130"/>
      <c r="S47" s="37"/>
      <c r="T47" s="37"/>
      <c r="U47" s="37"/>
      <c r="V47" s="37"/>
      <c r="W47" s="37"/>
      <c r="X47" s="37"/>
      <c r="Y47" s="37"/>
      <c r="Z47" s="37"/>
      <c r="AA47" s="37"/>
      <c r="AB47" s="37"/>
      <c r="AC47" s="37"/>
      <c r="AD47" s="37"/>
      <c r="AE47" s="37"/>
    </row>
    <row r="48" s="2" customFormat="1" ht="12" customHeight="1">
      <c r="A48" s="37"/>
      <c r="B48" s="38"/>
      <c r="C48" s="31" t="s">
        <v>21</v>
      </c>
      <c r="D48" s="39"/>
      <c r="E48" s="39"/>
      <c r="F48" s="26" t="str">
        <f>F10</f>
        <v>Cheb</v>
      </c>
      <c r="G48" s="39"/>
      <c r="H48" s="39"/>
      <c r="I48" s="133" t="s">
        <v>23</v>
      </c>
      <c r="J48" s="71" t="str">
        <f>IF(J10="","",J10)</f>
        <v>4. 2. 2020</v>
      </c>
      <c r="K48" s="39"/>
      <c r="L48" s="130"/>
      <c r="S48" s="37"/>
      <c r="T48" s="37"/>
      <c r="U48" s="37"/>
      <c r="V48" s="37"/>
      <c r="W48" s="37"/>
      <c r="X48" s="37"/>
      <c r="Y48" s="37"/>
      <c r="Z48" s="37"/>
      <c r="AA48" s="37"/>
      <c r="AB48" s="37"/>
      <c r="AC48" s="37"/>
      <c r="AD48" s="37"/>
      <c r="AE48" s="37"/>
    </row>
    <row r="49" s="2" customFormat="1" ht="6.96" customHeight="1">
      <c r="A49" s="37"/>
      <c r="B49" s="38"/>
      <c r="C49" s="39"/>
      <c r="D49" s="39"/>
      <c r="E49" s="39"/>
      <c r="F49" s="39"/>
      <c r="G49" s="39"/>
      <c r="H49" s="39"/>
      <c r="I49" s="129"/>
      <c r="J49" s="39"/>
      <c r="K49" s="39"/>
      <c r="L49" s="130"/>
      <c r="S49" s="37"/>
      <c r="T49" s="37"/>
      <c r="U49" s="37"/>
      <c r="V49" s="37"/>
      <c r="W49" s="37"/>
      <c r="X49" s="37"/>
      <c r="Y49" s="37"/>
      <c r="Z49" s="37"/>
      <c r="AA49" s="37"/>
      <c r="AB49" s="37"/>
      <c r="AC49" s="37"/>
      <c r="AD49" s="37"/>
      <c r="AE49" s="37"/>
    </row>
    <row r="50" s="2" customFormat="1" ht="15.15" customHeight="1">
      <c r="A50" s="37"/>
      <c r="B50" s="38"/>
      <c r="C50" s="31" t="s">
        <v>25</v>
      </c>
      <c r="D50" s="39"/>
      <c r="E50" s="39"/>
      <c r="F50" s="26" t="str">
        <f>E13</f>
        <v>Město Cheb</v>
      </c>
      <c r="G50" s="39"/>
      <c r="H50" s="39"/>
      <c r="I50" s="133" t="s">
        <v>31</v>
      </c>
      <c r="J50" s="35" t="str">
        <f>E19</f>
        <v xml:space="preserve"> </v>
      </c>
      <c r="K50" s="39"/>
      <c r="L50" s="130"/>
      <c r="S50" s="37"/>
      <c r="T50" s="37"/>
      <c r="U50" s="37"/>
      <c r="V50" s="37"/>
      <c r="W50" s="37"/>
      <c r="X50" s="37"/>
      <c r="Y50" s="37"/>
      <c r="Z50" s="37"/>
      <c r="AA50" s="37"/>
      <c r="AB50" s="37"/>
      <c r="AC50" s="37"/>
      <c r="AD50" s="37"/>
      <c r="AE50" s="37"/>
    </row>
    <row r="51" s="2" customFormat="1" ht="15.15" customHeight="1">
      <c r="A51" s="37"/>
      <c r="B51" s="38"/>
      <c r="C51" s="31" t="s">
        <v>29</v>
      </c>
      <c r="D51" s="39"/>
      <c r="E51" s="39"/>
      <c r="F51" s="26" t="str">
        <f>IF(E16="","",E16)</f>
        <v>Vyplň údaj</v>
      </c>
      <c r="G51" s="39"/>
      <c r="H51" s="39"/>
      <c r="I51" s="133" t="s">
        <v>34</v>
      </c>
      <c r="J51" s="35" t="str">
        <f>E22</f>
        <v xml:space="preserve"> </v>
      </c>
      <c r="K51" s="39"/>
      <c r="L51" s="130"/>
      <c r="S51" s="37"/>
      <c r="T51" s="37"/>
      <c r="U51" s="37"/>
      <c r="V51" s="37"/>
      <c r="W51" s="37"/>
      <c r="X51" s="37"/>
      <c r="Y51" s="37"/>
      <c r="Z51" s="37"/>
      <c r="AA51" s="37"/>
      <c r="AB51" s="37"/>
      <c r="AC51" s="37"/>
      <c r="AD51" s="37"/>
      <c r="AE51" s="37"/>
    </row>
    <row r="52" s="2" customFormat="1" ht="10.32" customHeight="1">
      <c r="A52" s="37"/>
      <c r="B52" s="38"/>
      <c r="C52" s="39"/>
      <c r="D52" s="39"/>
      <c r="E52" s="39"/>
      <c r="F52" s="39"/>
      <c r="G52" s="39"/>
      <c r="H52" s="39"/>
      <c r="I52" s="129"/>
      <c r="J52" s="39"/>
      <c r="K52" s="39"/>
      <c r="L52" s="130"/>
      <c r="S52" s="37"/>
      <c r="T52" s="37"/>
      <c r="U52" s="37"/>
      <c r="V52" s="37"/>
      <c r="W52" s="37"/>
      <c r="X52" s="37"/>
      <c r="Y52" s="37"/>
      <c r="Z52" s="37"/>
      <c r="AA52" s="37"/>
      <c r="AB52" s="37"/>
      <c r="AC52" s="37"/>
      <c r="AD52" s="37"/>
      <c r="AE52" s="37"/>
    </row>
    <row r="53" s="2" customFormat="1" ht="29.28" customHeight="1">
      <c r="A53" s="37"/>
      <c r="B53" s="38"/>
      <c r="C53" s="163" t="s">
        <v>81</v>
      </c>
      <c r="D53" s="164"/>
      <c r="E53" s="164"/>
      <c r="F53" s="164"/>
      <c r="G53" s="164"/>
      <c r="H53" s="164"/>
      <c r="I53" s="165"/>
      <c r="J53" s="166" t="s">
        <v>82</v>
      </c>
      <c r="K53" s="164"/>
      <c r="L53" s="130"/>
      <c r="S53" s="37"/>
      <c r="T53" s="37"/>
      <c r="U53" s="37"/>
      <c r="V53" s="37"/>
      <c r="W53" s="37"/>
      <c r="X53" s="37"/>
      <c r="Y53" s="37"/>
      <c r="Z53" s="37"/>
      <c r="AA53" s="37"/>
      <c r="AB53" s="37"/>
      <c r="AC53" s="37"/>
      <c r="AD53" s="37"/>
      <c r="AE53" s="37"/>
    </row>
    <row r="54" s="2" customFormat="1" ht="10.32" customHeight="1">
      <c r="A54" s="37"/>
      <c r="B54" s="38"/>
      <c r="C54" s="39"/>
      <c r="D54" s="39"/>
      <c r="E54" s="39"/>
      <c r="F54" s="39"/>
      <c r="G54" s="39"/>
      <c r="H54" s="39"/>
      <c r="I54" s="129"/>
      <c r="J54" s="39"/>
      <c r="K54" s="39"/>
      <c r="L54" s="130"/>
      <c r="S54" s="37"/>
      <c r="T54" s="37"/>
      <c r="U54" s="37"/>
      <c r="V54" s="37"/>
      <c r="W54" s="37"/>
      <c r="X54" s="37"/>
      <c r="Y54" s="37"/>
      <c r="Z54" s="37"/>
      <c r="AA54" s="37"/>
      <c r="AB54" s="37"/>
      <c r="AC54" s="37"/>
      <c r="AD54" s="37"/>
      <c r="AE54" s="37"/>
    </row>
    <row r="55" s="2" customFormat="1" ht="22.8" customHeight="1">
      <c r="A55" s="37"/>
      <c r="B55" s="38"/>
      <c r="C55" s="167" t="s">
        <v>69</v>
      </c>
      <c r="D55" s="39"/>
      <c r="E55" s="39"/>
      <c r="F55" s="39"/>
      <c r="G55" s="39"/>
      <c r="H55" s="39"/>
      <c r="I55" s="129"/>
      <c r="J55" s="101">
        <f>J87</f>
        <v>0</v>
      </c>
      <c r="K55" s="39"/>
      <c r="L55" s="130"/>
      <c r="S55" s="37"/>
      <c r="T55" s="37"/>
      <c r="U55" s="37"/>
      <c r="V55" s="37"/>
      <c r="W55" s="37"/>
      <c r="X55" s="37"/>
      <c r="Y55" s="37"/>
      <c r="Z55" s="37"/>
      <c r="AA55" s="37"/>
      <c r="AB55" s="37"/>
      <c r="AC55" s="37"/>
      <c r="AD55" s="37"/>
      <c r="AE55" s="37"/>
      <c r="AU55" s="16" t="s">
        <v>83</v>
      </c>
    </row>
    <row r="56" s="9" customFormat="1" ht="24.96" customHeight="1">
      <c r="A56" s="9"/>
      <c r="B56" s="168"/>
      <c r="C56" s="169"/>
      <c r="D56" s="170" t="s">
        <v>84</v>
      </c>
      <c r="E56" s="171"/>
      <c r="F56" s="171"/>
      <c r="G56" s="171"/>
      <c r="H56" s="171"/>
      <c r="I56" s="172"/>
      <c r="J56" s="173">
        <f>J88</f>
        <v>0</v>
      </c>
      <c r="K56" s="169"/>
      <c r="L56" s="174"/>
      <c r="S56" s="9"/>
      <c r="T56" s="9"/>
      <c r="U56" s="9"/>
      <c r="V56" s="9"/>
      <c r="W56" s="9"/>
      <c r="X56" s="9"/>
      <c r="Y56" s="9"/>
      <c r="Z56" s="9"/>
      <c r="AA56" s="9"/>
      <c r="AB56" s="9"/>
      <c r="AC56" s="9"/>
      <c r="AD56" s="9"/>
      <c r="AE56" s="9"/>
    </row>
    <row r="57" s="10" customFormat="1" ht="19.92" customHeight="1">
      <c r="A57" s="10"/>
      <c r="B57" s="175"/>
      <c r="C57" s="176"/>
      <c r="D57" s="177" t="s">
        <v>85</v>
      </c>
      <c r="E57" s="178"/>
      <c r="F57" s="178"/>
      <c r="G57" s="178"/>
      <c r="H57" s="178"/>
      <c r="I57" s="179"/>
      <c r="J57" s="180">
        <f>J89</f>
        <v>0</v>
      </c>
      <c r="K57" s="176"/>
      <c r="L57" s="181"/>
      <c r="S57" s="10"/>
      <c r="T57" s="10"/>
      <c r="U57" s="10"/>
      <c r="V57" s="10"/>
      <c r="W57" s="10"/>
      <c r="X57" s="10"/>
      <c r="Y57" s="10"/>
      <c r="Z57" s="10"/>
      <c r="AA57" s="10"/>
      <c r="AB57" s="10"/>
      <c r="AC57" s="10"/>
      <c r="AD57" s="10"/>
      <c r="AE57" s="10"/>
    </row>
    <row r="58" s="10" customFormat="1" ht="19.92" customHeight="1">
      <c r="A58" s="10"/>
      <c r="B58" s="175"/>
      <c r="C58" s="176"/>
      <c r="D58" s="177" t="s">
        <v>86</v>
      </c>
      <c r="E58" s="178"/>
      <c r="F58" s="178"/>
      <c r="G58" s="178"/>
      <c r="H58" s="178"/>
      <c r="I58" s="179"/>
      <c r="J58" s="180">
        <f>J99</f>
        <v>0</v>
      </c>
      <c r="K58" s="176"/>
      <c r="L58" s="181"/>
      <c r="S58" s="10"/>
      <c r="T58" s="10"/>
      <c r="U58" s="10"/>
      <c r="V58" s="10"/>
      <c r="W58" s="10"/>
      <c r="X58" s="10"/>
      <c r="Y58" s="10"/>
      <c r="Z58" s="10"/>
      <c r="AA58" s="10"/>
      <c r="AB58" s="10"/>
      <c r="AC58" s="10"/>
      <c r="AD58" s="10"/>
      <c r="AE58" s="10"/>
    </row>
    <row r="59" s="9" customFormat="1" ht="24.96" customHeight="1">
      <c r="A59" s="9"/>
      <c r="B59" s="168"/>
      <c r="C59" s="169"/>
      <c r="D59" s="170" t="s">
        <v>87</v>
      </c>
      <c r="E59" s="171"/>
      <c r="F59" s="171"/>
      <c r="G59" s="171"/>
      <c r="H59" s="171"/>
      <c r="I59" s="172"/>
      <c r="J59" s="173">
        <f>J109</f>
        <v>0</v>
      </c>
      <c r="K59" s="169"/>
      <c r="L59" s="174"/>
      <c r="S59" s="9"/>
      <c r="T59" s="9"/>
      <c r="U59" s="9"/>
      <c r="V59" s="9"/>
      <c r="W59" s="9"/>
      <c r="X59" s="9"/>
      <c r="Y59" s="9"/>
      <c r="Z59" s="9"/>
      <c r="AA59" s="9"/>
      <c r="AB59" s="9"/>
      <c r="AC59" s="9"/>
      <c r="AD59" s="9"/>
      <c r="AE59" s="9"/>
    </row>
    <row r="60" s="10" customFormat="1" ht="19.92" customHeight="1">
      <c r="A60" s="10"/>
      <c r="B60" s="175"/>
      <c r="C60" s="176"/>
      <c r="D60" s="177" t="s">
        <v>88</v>
      </c>
      <c r="E60" s="178"/>
      <c r="F60" s="178"/>
      <c r="G60" s="178"/>
      <c r="H60" s="178"/>
      <c r="I60" s="179"/>
      <c r="J60" s="180">
        <f>J110</f>
        <v>0</v>
      </c>
      <c r="K60" s="176"/>
      <c r="L60" s="181"/>
      <c r="S60" s="10"/>
      <c r="T60" s="10"/>
      <c r="U60" s="10"/>
      <c r="V60" s="10"/>
      <c r="W60" s="10"/>
      <c r="X60" s="10"/>
      <c r="Y60" s="10"/>
      <c r="Z60" s="10"/>
      <c r="AA60" s="10"/>
      <c r="AB60" s="10"/>
      <c r="AC60" s="10"/>
      <c r="AD60" s="10"/>
      <c r="AE60" s="10"/>
    </row>
    <row r="61" s="10" customFormat="1" ht="19.92" customHeight="1">
      <c r="A61" s="10"/>
      <c r="B61" s="175"/>
      <c r="C61" s="176"/>
      <c r="D61" s="177" t="s">
        <v>89</v>
      </c>
      <c r="E61" s="178"/>
      <c r="F61" s="178"/>
      <c r="G61" s="178"/>
      <c r="H61" s="178"/>
      <c r="I61" s="179"/>
      <c r="J61" s="180">
        <f>J121</f>
        <v>0</v>
      </c>
      <c r="K61" s="176"/>
      <c r="L61" s="181"/>
      <c r="S61" s="10"/>
      <c r="T61" s="10"/>
      <c r="U61" s="10"/>
      <c r="V61" s="10"/>
      <c r="W61" s="10"/>
      <c r="X61" s="10"/>
      <c r="Y61" s="10"/>
      <c r="Z61" s="10"/>
      <c r="AA61" s="10"/>
      <c r="AB61" s="10"/>
      <c r="AC61" s="10"/>
      <c r="AD61" s="10"/>
      <c r="AE61" s="10"/>
    </row>
    <row r="62" s="10" customFormat="1" ht="19.92" customHeight="1">
      <c r="A62" s="10"/>
      <c r="B62" s="175"/>
      <c r="C62" s="176"/>
      <c r="D62" s="177" t="s">
        <v>90</v>
      </c>
      <c r="E62" s="178"/>
      <c r="F62" s="178"/>
      <c r="G62" s="178"/>
      <c r="H62" s="178"/>
      <c r="I62" s="179"/>
      <c r="J62" s="180">
        <f>J123</f>
        <v>0</v>
      </c>
      <c r="K62" s="176"/>
      <c r="L62" s="181"/>
      <c r="S62" s="10"/>
      <c r="T62" s="10"/>
      <c r="U62" s="10"/>
      <c r="V62" s="10"/>
      <c r="W62" s="10"/>
      <c r="X62" s="10"/>
      <c r="Y62" s="10"/>
      <c r="Z62" s="10"/>
      <c r="AA62" s="10"/>
      <c r="AB62" s="10"/>
      <c r="AC62" s="10"/>
      <c r="AD62" s="10"/>
      <c r="AE62" s="10"/>
    </row>
    <row r="63" s="10" customFormat="1" ht="19.92" customHeight="1">
      <c r="A63" s="10"/>
      <c r="B63" s="175"/>
      <c r="C63" s="176"/>
      <c r="D63" s="177" t="s">
        <v>91</v>
      </c>
      <c r="E63" s="178"/>
      <c r="F63" s="178"/>
      <c r="G63" s="178"/>
      <c r="H63" s="178"/>
      <c r="I63" s="179"/>
      <c r="J63" s="180">
        <f>J158</f>
        <v>0</v>
      </c>
      <c r="K63" s="176"/>
      <c r="L63" s="181"/>
      <c r="S63" s="10"/>
      <c r="T63" s="10"/>
      <c r="U63" s="10"/>
      <c r="V63" s="10"/>
      <c r="W63" s="10"/>
      <c r="X63" s="10"/>
      <c r="Y63" s="10"/>
      <c r="Z63" s="10"/>
      <c r="AA63" s="10"/>
      <c r="AB63" s="10"/>
      <c r="AC63" s="10"/>
      <c r="AD63" s="10"/>
      <c r="AE63" s="10"/>
    </row>
    <row r="64" s="10" customFormat="1" ht="19.92" customHeight="1">
      <c r="A64" s="10"/>
      <c r="B64" s="175"/>
      <c r="C64" s="176"/>
      <c r="D64" s="177" t="s">
        <v>92</v>
      </c>
      <c r="E64" s="178"/>
      <c r="F64" s="178"/>
      <c r="G64" s="178"/>
      <c r="H64" s="178"/>
      <c r="I64" s="179"/>
      <c r="J64" s="180">
        <f>J173</f>
        <v>0</v>
      </c>
      <c r="K64" s="176"/>
      <c r="L64" s="181"/>
      <c r="S64" s="10"/>
      <c r="T64" s="10"/>
      <c r="U64" s="10"/>
      <c r="V64" s="10"/>
      <c r="W64" s="10"/>
      <c r="X64" s="10"/>
      <c r="Y64" s="10"/>
      <c r="Z64" s="10"/>
      <c r="AA64" s="10"/>
      <c r="AB64" s="10"/>
      <c r="AC64" s="10"/>
      <c r="AD64" s="10"/>
      <c r="AE64" s="10"/>
    </row>
    <row r="65" s="10" customFormat="1" ht="19.92" customHeight="1">
      <c r="A65" s="10"/>
      <c r="B65" s="175"/>
      <c r="C65" s="176"/>
      <c r="D65" s="177" t="s">
        <v>93</v>
      </c>
      <c r="E65" s="178"/>
      <c r="F65" s="178"/>
      <c r="G65" s="178"/>
      <c r="H65" s="178"/>
      <c r="I65" s="179"/>
      <c r="J65" s="180">
        <f>J181</f>
        <v>0</v>
      </c>
      <c r="K65" s="176"/>
      <c r="L65" s="181"/>
      <c r="S65" s="10"/>
      <c r="T65" s="10"/>
      <c r="U65" s="10"/>
      <c r="V65" s="10"/>
      <c r="W65" s="10"/>
      <c r="X65" s="10"/>
      <c r="Y65" s="10"/>
      <c r="Z65" s="10"/>
      <c r="AA65" s="10"/>
      <c r="AB65" s="10"/>
      <c r="AC65" s="10"/>
      <c r="AD65" s="10"/>
      <c r="AE65" s="10"/>
    </row>
    <row r="66" s="9" customFormat="1" ht="24.96" customHeight="1">
      <c r="A66" s="9"/>
      <c r="B66" s="168"/>
      <c r="C66" s="169"/>
      <c r="D66" s="170" t="s">
        <v>94</v>
      </c>
      <c r="E66" s="171"/>
      <c r="F66" s="171"/>
      <c r="G66" s="171"/>
      <c r="H66" s="171"/>
      <c r="I66" s="172"/>
      <c r="J66" s="173">
        <f>J184</f>
        <v>0</v>
      </c>
      <c r="K66" s="169"/>
      <c r="L66" s="174"/>
      <c r="S66" s="9"/>
      <c r="T66" s="9"/>
      <c r="U66" s="9"/>
      <c r="V66" s="9"/>
      <c r="W66" s="9"/>
      <c r="X66" s="9"/>
      <c r="Y66" s="9"/>
      <c r="Z66" s="9"/>
      <c r="AA66" s="9"/>
      <c r="AB66" s="9"/>
      <c r="AC66" s="9"/>
      <c r="AD66" s="9"/>
      <c r="AE66" s="9"/>
    </row>
    <row r="67" s="10" customFormat="1" ht="19.92" customHeight="1">
      <c r="A67" s="10"/>
      <c r="B67" s="175"/>
      <c r="C67" s="176"/>
      <c r="D67" s="177" t="s">
        <v>95</v>
      </c>
      <c r="E67" s="178"/>
      <c r="F67" s="178"/>
      <c r="G67" s="178"/>
      <c r="H67" s="178"/>
      <c r="I67" s="179"/>
      <c r="J67" s="180">
        <f>J185</f>
        <v>0</v>
      </c>
      <c r="K67" s="176"/>
      <c r="L67" s="181"/>
      <c r="S67" s="10"/>
      <c r="T67" s="10"/>
      <c r="U67" s="10"/>
      <c r="V67" s="10"/>
      <c r="W67" s="10"/>
      <c r="X67" s="10"/>
      <c r="Y67" s="10"/>
      <c r="Z67" s="10"/>
      <c r="AA67" s="10"/>
      <c r="AB67" s="10"/>
      <c r="AC67" s="10"/>
      <c r="AD67" s="10"/>
      <c r="AE67" s="10"/>
    </row>
    <row r="68" s="10" customFormat="1" ht="19.92" customHeight="1">
      <c r="A68" s="10"/>
      <c r="B68" s="175"/>
      <c r="C68" s="176"/>
      <c r="D68" s="177" t="s">
        <v>96</v>
      </c>
      <c r="E68" s="178"/>
      <c r="F68" s="178"/>
      <c r="G68" s="178"/>
      <c r="H68" s="178"/>
      <c r="I68" s="179"/>
      <c r="J68" s="180">
        <f>J187</f>
        <v>0</v>
      </c>
      <c r="K68" s="176"/>
      <c r="L68" s="181"/>
      <c r="S68" s="10"/>
      <c r="T68" s="10"/>
      <c r="U68" s="10"/>
      <c r="V68" s="10"/>
      <c r="W68" s="10"/>
      <c r="X68" s="10"/>
      <c r="Y68" s="10"/>
      <c r="Z68" s="10"/>
      <c r="AA68" s="10"/>
      <c r="AB68" s="10"/>
      <c r="AC68" s="10"/>
      <c r="AD68" s="10"/>
      <c r="AE68" s="10"/>
    </row>
    <row r="69" s="10" customFormat="1" ht="19.92" customHeight="1">
      <c r="A69" s="10"/>
      <c r="B69" s="175"/>
      <c r="C69" s="176"/>
      <c r="D69" s="177" t="s">
        <v>97</v>
      </c>
      <c r="E69" s="178"/>
      <c r="F69" s="178"/>
      <c r="G69" s="178"/>
      <c r="H69" s="178"/>
      <c r="I69" s="179"/>
      <c r="J69" s="180">
        <f>J190</f>
        <v>0</v>
      </c>
      <c r="K69" s="176"/>
      <c r="L69" s="181"/>
      <c r="S69" s="10"/>
      <c r="T69" s="10"/>
      <c r="U69" s="10"/>
      <c r="V69" s="10"/>
      <c r="W69" s="10"/>
      <c r="X69" s="10"/>
      <c r="Y69" s="10"/>
      <c r="Z69" s="10"/>
      <c r="AA69" s="10"/>
      <c r="AB69" s="10"/>
      <c r="AC69" s="10"/>
      <c r="AD69" s="10"/>
      <c r="AE69" s="10"/>
    </row>
    <row r="70" s="2" customFormat="1" ht="21.84" customHeight="1">
      <c r="A70" s="37"/>
      <c r="B70" s="38"/>
      <c r="C70" s="39"/>
      <c r="D70" s="39"/>
      <c r="E70" s="39"/>
      <c r="F70" s="39"/>
      <c r="G70" s="39"/>
      <c r="H70" s="39"/>
      <c r="I70" s="129"/>
      <c r="J70" s="39"/>
      <c r="K70" s="39"/>
      <c r="L70" s="130"/>
      <c r="S70" s="37"/>
      <c r="T70" s="37"/>
      <c r="U70" s="37"/>
      <c r="V70" s="37"/>
      <c r="W70" s="37"/>
      <c r="X70" s="37"/>
      <c r="Y70" s="37"/>
      <c r="Z70" s="37"/>
      <c r="AA70" s="37"/>
      <c r="AB70" s="37"/>
      <c r="AC70" s="37"/>
      <c r="AD70" s="37"/>
      <c r="AE70" s="37"/>
    </row>
    <row r="71" s="2" customFormat="1" ht="6.96" customHeight="1">
      <c r="A71" s="37"/>
      <c r="B71" s="58"/>
      <c r="C71" s="59"/>
      <c r="D71" s="59"/>
      <c r="E71" s="59"/>
      <c r="F71" s="59"/>
      <c r="G71" s="59"/>
      <c r="H71" s="59"/>
      <c r="I71" s="159"/>
      <c r="J71" s="59"/>
      <c r="K71" s="59"/>
      <c r="L71" s="130"/>
      <c r="S71" s="37"/>
      <c r="T71" s="37"/>
      <c r="U71" s="37"/>
      <c r="V71" s="37"/>
      <c r="W71" s="37"/>
      <c r="X71" s="37"/>
      <c r="Y71" s="37"/>
      <c r="Z71" s="37"/>
      <c r="AA71" s="37"/>
      <c r="AB71" s="37"/>
      <c r="AC71" s="37"/>
      <c r="AD71" s="37"/>
      <c r="AE71" s="37"/>
    </row>
    <row r="75" s="2" customFormat="1" ht="6.96" customHeight="1">
      <c r="A75" s="37"/>
      <c r="B75" s="60"/>
      <c r="C75" s="61"/>
      <c r="D75" s="61"/>
      <c r="E75" s="61"/>
      <c r="F75" s="61"/>
      <c r="G75" s="61"/>
      <c r="H75" s="61"/>
      <c r="I75" s="162"/>
      <c r="J75" s="61"/>
      <c r="K75" s="61"/>
      <c r="L75" s="130"/>
      <c r="S75" s="37"/>
      <c r="T75" s="37"/>
      <c r="U75" s="37"/>
      <c r="V75" s="37"/>
      <c r="W75" s="37"/>
      <c r="X75" s="37"/>
      <c r="Y75" s="37"/>
      <c r="Z75" s="37"/>
      <c r="AA75" s="37"/>
      <c r="AB75" s="37"/>
      <c r="AC75" s="37"/>
      <c r="AD75" s="37"/>
      <c r="AE75" s="37"/>
    </row>
    <row r="76" s="2" customFormat="1" ht="24.96" customHeight="1">
      <c r="A76" s="37"/>
      <c r="B76" s="38"/>
      <c r="C76" s="22" t="s">
        <v>98</v>
      </c>
      <c r="D76" s="39"/>
      <c r="E76" s="39"/>
      <c r="F76" s="39"/>
      <c r="G76" s="39"/>
      <c r="H76" s="39"/>
      <c r="I76" s="129"/>
      <c r="J76" s="39"/>
      <c r="K76" s="39"/>
      <c r="L76" s="130"/>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129"/>
      <c r="J77" s="39"/>
      <c r="K77" s="39"/>
      <c r="L77" s="130"/>
      <c r="S77" s="37"/>
      <c r="T77" s="37"/>
      <c r="U77" s="37"/>
      <c r="V77" s="37"/>
      <c r="W77" s="37"/>
      <c r="X77" s="37"/>
      <c r="Y77" s="37"/>
      <c r="Z77" s="37"/>
      <c r="AA77" s="37"/>
      <c r="AB77" s="37"/>
      <c r="AC77" s="37"/>
      <c r="AD77" s="37"/>
      <c r="AE77" s="37"/>
    </row>
    <row r="78" s="2" customFormat="1" ht="12" customHeight="1">
      <c r="A78" s="37"/>
      <c r="B78" s="38"/>
      <c r="C78" s="31" t="s">
        <v>16</v>
      </c>
      <c r="D78" s="39"/>
      <c r="E78" s="39"/>
      <c r="F78" s="39"/>
      <c r="G78" s="39"/>
      <c r="H78" s="39"/>
      <c r="I78" s="129"/>
      <c r="J78" s="39"/>
      <c r="K78" s="39"/>
      <c r="L78" s="130"/>
      <c r="S78" s="37"/>
      <c r="T78" s="37"/>
      <c r="U78" s="37"/>
      <c r="V78" s="37"/>
      <c r="W78" s="37"/>
      <c r="X78" s="37"/>
      <c r="Y78" s="37"/>
      <c r="Z78" s="37"/>
      <c r="AA78" s="37"/>
      <c r="AB78" s="37"/>
      <c r="AC78" s="37"/>
      <c r="AD78" s="37"/>
      <c r="AE78" s="37"/>
    </row>
    <row r="79" s="2" customFormat="1" ht="16.5" customHeight="1">
      <c r="A79" s="37"/>
      <c r="B79" s="38"/>
      <c r="C79" s="39"/>
      <c r="D79" s="39"/>
      <c r="E79" s="68" t="str">
        <f>E7</f>
        <v>03-2020 - Smuteční síň Cheb - obnova střešního pláště</v>
      </c>
      <c r="F79" s="39"/>
      <c r="G79" s="39"/>
      <c r="H79" s="39"/>
      <c r="I79" s="129"/>
      <c r="J79" s="39"/>
      <c r="K79" s="39"/>
      <c r="L79" s="130"/>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29"/>
      <c r="J80" s="39"/>
      <c r="K80" s="39"/>
      <c r="L80" s="130"/>
      <c r="S80" s="37"/>
      <c r="T80" s="37"/>
      <c r="U80" s="37"/>
      <c r="V80" s="37"/>
      <c r="W80" s="37"/>
      <c r="X80" s="37"/>
      <c r="Y80" s="37"/>
      <c r="Z80" s="37"/>
      <c r="AA80" s="37"/>
      <c r="AB80" s="37"/>
      <c r="AC80" s="37"/>
      <c r="AD80" s="37"/>
      <c r="AE80" s="37"/>
    </row>
    <row r="81" s="2" customFormat="1" ht="12" customHeight="1">
      <c r="A81" s="37"/>
      <c r="B81" s="38"/>
      <c r="C81" s="31" t="s">
        <v>21</v>
      </c>
      <c r="D81" s="39"/>
      <c r="E81" s="39"/>
      <c r="F81" s="26" t="str">
        <f>F10</f>
        <v>Cheb</v>
      </c>
      <c r="G81" s="39"/>
      <c r="H81" s="39"/>
      <c r="I81" s="133" t="s">
        <v>23</v>
      </c>
      <c r="J81" s="71" t="str">
        <f>IF(J10="","",J10)</f>
        <v>4. 2. 2020</v>
      </c>
      <c r="K81" s="39"/>
      <c r="L81" s="130"/>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129"/>
      <c r="J82" s="39"/>
      <c r="K82" s="39"/>
      <c r="L82" s="130"/>
      <c r="S82" s="37"/>
      <c r="T82" s="37"/>
      <c r="U82" s="37"/>
      <c r="V82" s="37"/>
      <c r="W82" s="37"/>
      <c r="X82" s="37"/>
      <c r="Y82" s="37"/>
      <c r="Z82" s="37"/>
      <c r="AA82" s="37"/>
      <c r="AB82" s="37"/>
      <c r="AC82" s="37"/>
      <c r="AD82" s="37"/>
      <c r="AE82" s="37"/>
    </row>
    <row r="83" s="2" customFormat="1" ht="15.15" customHeight="1">
      <c r="A83" s="37"/>
      <c r="B83" s="38"/>
      <c r="C83" s="31" t="s">
        <v>25</v>
      </c>
      <c r="D83" s="39"/>
      <c r="E83" s="39"/>
      <c r="F83" s="26" t="str">
        <f>E13</f>
        <v>Město Cheb</v>
      </c>
      <c r="G83" s="39"/>
      <c r="H83" s="39"/>
      <c r="I83" s="133" t="s">
        <v>31</v>
      </c>
      <c r="J83" s="35" t="str">
        <f>E19</f>
        <v xml:space="preserve"> </v>
      </c>
      <c r="K83" s="39"/>
      <c r="L83" s="130"/>
      <c r="S83" s="37"/>
      <c r="T83" s="37"/>
      <c r="U83" s="37"/>
      <c r="V83" s="37"/>
      <c r="W83" s="37"/>
      <c r="X83" s="37"/>
      <c r="Y83" s="37"/>
      <c r="Z83" s="37"/>
      <c r="AA83" s="37"/>
      <c r="AB83" s="37"/>
      <c r="AC83" s="37"/>
      <c r="AD83" s="37"/>
      <c r="AE83" s="37"/>
    </row>
    <row r="84" s="2" customFormat="1" ht="15.15" customHeight="1">
      <c r="A84" s="37"/>
      <c r="B84" s="38"/>
      <c r="C84" s="31" t="s">
        <v>29</v>
      </c>
      <c r="D84" s="39"/>
      <c r="E84" s="39"/>
      <c r="F84" s="26" t="str">
        <f>IF(E16="","",E16)</f>
        <v>Vyplň údaj</v>
      </c>
      <c r="G84" s="39"/>
      <c r="H84" s="39"/>
      <c r="I84" s="133" t="s">
        <v>34</v>
      </c>
      <c r="J84" s="35" t="str">
        <f>E22</f>
        <v xml:space="preserve"> </v>
      </c>
      <c r="K84" s="39"/>
      <c r="L84" s="130"/>
      <c r="S84" s="37"/>
      <c r="T84" s="37"/>
      <c r="U84" s="37"/>
      <c r="V84" s="37"/>
      <c r="W84" s="37"/>
      <c r="X84" s="37"/>
      <c r="Y84" s="37"/>
      <c r="Z84" s="37"/>
      <c r="AA84" s="37"/>
      <c r="AB84" s="37"/>
      <c r="AC84" s="37"/>
      <c r="AD84" s="37"/>
      <c r="AE84" s="37"/>
    </row>
    <row r="85" s="2" customFormat="1" ht="10.32" customHeight="1">
      <c r="A85" s="37"/>
      <c r="B85" s="38"/>
      <c r="C85" s="39"/>
      <c r="D85" s="39"/>
      <c r="E85" s="39"/>
      <c r="F85" s="39"/>
      <c r="G85" s="39"/>
      <c r="H85" s="39"/>
      <c r="I85" s="129"/>
      <c r="J85" s="39"/>
      <c r="K85" s="39"/>
      <c r="L85" s="130"/>
      <c r="S85" s="37"/>
      <c r="T85" s="37"/>
      <c r="U85" s="37"/>
      <c r="V85" s="37"/>
      <c r="W85" s="37"/>
      <c r="X85" s="37"/>
      <c r="Y85" s="37"/>
      <c r="Z85" s="37"/>
      <c r="AA85" s="37"/>
      <c r="AB85" s="37"/>
      <c r="AC85" s="37"/>
      <c r="AD85" s="37"/>
      <c r="AE85" s="37"/>
    </row>
    <row r="86" s="11" customFormat="1" ht="29.28" customHeight="1">
      <c r="A86" s="182"/>
      <c r="B86" s="183"/>
      <c r="C86" s="184" t="s">
        <v>99</v>
      </c>
      <c r="D86" s="185" t="s">
        <v>56</v>
      </c>
      <c r="E86" s="185" t="s">
        <v>52</v>
      </c>
      <c r="F86" s="185" t="s">
        <v>53</v>
      </c>
      <c r="G86" s="185" t="s">
        <v>100</v>
      </c>
      <c r="H86" s="185" t="s">
        <v>101</v>
      </c>
      <c r="I86" s="186" t="s">
        <v>102</v>
      </c>
      <c r="J86" s="185" t="s">
        <v>82</v>
      </c>
      <c r="K86" s="187" t="s">
        <v>103</v>
      </c>
      <c r="L86" s="188"/>
      <c r="M86" s="91" t="s">
        <v>19</v>
      </c>
      <c r="N86" s="92" t="s">
        <v>41</v>
      </c>
      <c r="O86" s="92" t="s">
        <v>104</v>
      </c>
      <c r="P86" s="92" t="s">
        <v>105</v>
      </c>
      <c r="Q86" s="92" t="s">
        <v>106</v>
      </c>
      <c r="R86" s="92" t="s">
        <v>107</v>
      </c>
      <c r="S86" s="92" t="s">
        <v>108</v>
      </c>
      <c r="T86" s="93" t="s">
        <v>109</v>
      </c>
      <c r="U86" s="182"/>
      <c r="V86" s="182"/>
      <c r="W86" s="182"/>
      <c r="X86" s="182"/>
      <c r="Y86" s="182"/>
      <c r="Z86" s="182"/>
      <c r="AA86" s="182"/>
      <c r="AB86" s="182"/>
      <c r="AC86" s="182"/>
      <c r="AD86" s="182"/>
      <c r="AE86" s="182"/>
    </row>
    <row r="87" s="2" customFormat="1" ht="22.8" customHeight="1">
      <c r="A87" s="37"/>
      <c r="B87" s="38"/>
      <c r="C87" s="98" t="s">
        <v>110</v>
      </c>
      <c r="D87" s="39"/>
      <c r="E87" s="39"/>
      <c r="F87" s="39"/>
      <c r="G87" s="39"/>
      <c r="H87" s="39"/>
      <c r="I87" s="129"/>
      <c r="J87" s="189">
        <f>BK87</f>
        <v>0</v>
      </c>
      <c r="K87" s="39"/>
      <c r="L87" s="43"/>
      <c r="M87" s="94"/>
      <c r="N87" s="190"/>
      <c r="O87" s="95"/>
      <c r="P87" s="191">
        <f>P88+P109+P184</f>
        <v>0</v>
      </c>
      <c r="Q87" s="95"/>
      <c r="R87" s="191">
        <f>R88+R109+R184</f>
        <v>3.2776346399999992</v>
      </c>
      <c r="S87" s="95"/>
      <c r="T87" s="192">
        <f>T88+T109+T184</f>
        <v>9.6066657000000006</v>
      </c>
      <c r="U87" s="37"/>
      <c r="V87" s="37"/>
      <c r="W87" s="37"/>
      <c r="X87" s="37"/>
      <c r="Y87" s="37"/>
      <c r="Z87" s="37"/>
      <c r="AA87" s="37"/>
      <c r="AB87" s="37"/>
      <c r="AC87" s="37"/>
      <c r="AD87" s="37"/>
      <c r="AE87" s="37"/>
      <c r="AT87" s="16" t="s">
        <v>70</v>
      </c>
      <c r="AU87" s="16" t="s">
        <v>83</v>
      </c>
      <c r="BK87" s="193">
        <f>BK88+BK109+BK184</f>
        <v>0</v>
      </c>
    </row>
    <row r="88" s="12" customFormat="1" ht="25.92" customHeight="1">
      <c r="A88" s="12"/>
      <c r="B88" s="194"/>
      <c r="C88" s="195"/>
      <c r="D88" s="196" t="s">
        <v>70</v>
      </c>
      <c r="E88" s="197" t="s">
        <v>111</v>
      </c>
      <c r="F88" s="197" t="s">
        <v>112</v>
      </c>
      <c r="G88" s="195"/>
      <c r="H88" s="195"/>
      <c r="I88" s="198"/>
      <c r="J88" s="199">
        <f>BK88</f>
        <v>0</v>
      </c>
      <c r="K88" s="195"/>
      <c r="L88" s="200"/>
      <c r="M88" s="201"/>
      <c r="N88" s="202"/>
      <c r="O88" s="202"/>
      <c r="P88" s="203">
        <f>P89+P99</f>
        <v>0</v>
      </c>
      <c r="Q88" s="202"/>
      <c r="R88" s="203">
        <f>R89+R99</f>
        <v>0.01448</v>
      </c>
      <c r="S88" s="202"/>
      <c r="T88" s="204">
        <f>T89+T99</f>
        <v>0</v>
      </c>
      <c r="U88" s="12"/>
      <c r="V88" s="12"/>
      <c r="W88" s="12"/>
      <c r="X88" s="12"/>
      <c r="Y88" s="12"/>
      <c r="Z88" s="12"/>
      <c r="AA88" s="12"/>
      <c r="AB88" s="12"/>
      <c r="AC88" s="12"/>
      <c r="AD88" s="12"/>
      <c r="AE88" s="12"/>
      <c r="AR88" s="205" t="s">
        <v>76</v>
      </c>
      <c r="AT88" s="206" t="s">
        <v>70</v>
      </c>
      <c r="AU88" s="206" t="s">
        <v>71</v>
      </c>
      <c r="AY88" s="205" t="s">
        <v>113</v>
      </c>
      <c r="BK88" s="207">
        <f>BK89+BK99</f>
        <v>0</v>
      </c>
    </row>
    <row r="89" s="12" customFormat="1" ht="22.8" customHeight="1">
      <c r="A89" s="12"/>
      <c r="B89" s="194"/>
      <c r="C89" s="195"/>
      <c r="D89" s="196" t="s">
        <v>70</v>
      </c>
      <c r="E89" s="208" t="s">
        <v>114</v>
      </c>
      <c r="F89" s="208" t="s">
        <v>115</v>
      </c>
      <c r="G89" s="195"/>
      <c r="H89" s="195"/>
      <c r="I89" s="198"/>
      <c r="J89" s="209">
        <f>BK89</f>
        <v>0</v>
      </c>
      <c r="K89" s="195"/>
      <c r="L89" s="200"/>
      <c r="M89" s="201"/>
      <c r="N89" s="202"/>
      <c r="O89" s="202"/>
      <c r="P89" s="203">
        <f>SUM(P90:P98)</f>
        <v>0</v>
      </c>
      <c r="Q89" s="202"/>
      <c r="R89" s="203">
        <f>SUM(R90:R98)</f>
        <v>0.01448</v>
      </c>
      <c r="S89" s="202"/>
      <c r="T89" s="204">
        <f>SUM(T90:T98)</f>
        <v>0</v>
      </c>
      <c r="U89" s="12"/>
      <c r="V89" s="12"/>
      <c r="W89" s="12"/>
      <c r="X89" s="12"/>
      <c r="Y89" s="12"/>
      <c r="Z89" s="12"/>
      <c r="AA89" s="12"/>
      <c r="AB89" s="12"/>
      <c r="AC89" s="12"/>
      <c r="AD89" s="12"/>
      <c r="AE89" s="12"/>
      <c r="AR89" s="205" t="s">
        <v>76</v>
      </c>
      <c r="AT89" s="206" t="s">
        <v>70</v>
      </c>
      <c r="AU89" s="206" t="s">
        <v>76</v>
      </c>
      <c r="AY89" s="205" t="s">
        <v>113</v>
      </c>
      <c r="BK89" s="207">
        <f>SUM(BK90:BK98)</f>
        <v>0</v>
      </c>
    </row>
    <row r="90" s="2" customFormat="1" ht="16.5" customHeight="1">
      <c r="A90" s="37"/>
      <c r="B90" s="38"/>
      <c r="C90" s="210" t="s">
        <v>76</v>
      </c>
      <c r="D90" s="210" t="s">
        <v>116</v>
      </c>
      <c r="E90" s="211" t="s">
        <v>117</v>
      </c>
      <c r="F90" s="212" t="s">
        <v>118</v>
      </c>
      <c r="G90" s="213" t="s">
        <v>119</v>
      </c>
      <c r="H90" s="214">
        <v>648</v>
      </c>
      <c r="I90" s="215"/>
      <c r="J90" s="216">
        <f>ROUND(I90*H90,2)</f>
        <v>0</v>
      </c>
      <c r="K90" s="212" t="s">
        <v>120</v>
      </c>
      <c r="L90" s="43"/>
      <c r="M90" s="217" t="s">
        <v>19</v>
      </c>
      <c r="N90" s="218" t="s">
        <v>42</v>
      </c>
      <c r="O90" s="83"/>
      <c r="P90" s="219">
        <f>O90*H90</f>
        <v>0</v>
      </c>
      <c r="Q90" s="219">
        <v>0</v>
      </c>
      <c r="R90" s="219">
        <f>Q90*H90</f>
        <v>0</v>
      </c>
      <c r="S90" s="219">
        <v>0</v>
      </c>
      <c r="T90" s="220">
        <f>S90*H90</f>
        <v>0</v>
      </c>
      <c r="U90" s="37"/>
      <c r="V90" s="37"/>
      <c r="W90" s="37"/>
      <c r="X90" s="37"/>
      <c r="Y90" s="37"/>
      <c r="Z90" s="37"/>
      <c r="AA90" s="37"/>
      <c r="AB90" s="37"/>
      <c r="AC90" s="37"/>
      <c r="AD90" s="37"/>
      <c r="AE90" s="37"/>
      <c r="AR90" s="221" t="s">
        <v>121</v>
      </c>
      <c r="AT90" s="221" t="s">
        <v>116</v>
      </c>
      <c r="AU90" s="221" t="s">
        <v>78</v>
      </c>
      <c r="AY90" s="16" t="s">
        <v>113</v>
      </c>
      <c r="BE90" s="222">
        <f>IF(N90="základní",J90,0)</f>
        <v>0</v>
      </c>
      <c r="BF90" s="222">
        <f>IF(N90="snížená",J90,0)</f>
        <v>0</v>
      </c>
      <c r="BG90" s="222">
        <f>IF(N90="zákl. přenesená",J90,0)</f>
        <v>0</v>
      </c>
      <c r="BH90" s="222">
        <f>IF(N90="sníž. přenesená",J90,0)</f>
        <v>0</v>
      </c>
      <c r="BI90" s="222">
        <f>IF(N90="nulová",J90,0)</f>
        <v>0</v>
      </c>
      <c r="BJ90" s="16" t="s">
        <v>76</v>
      </c>
      <c r="BK90" s="222">
        <f>ROUND(I90*H90,2)</f>
        <v>0</v>
      </c>
      <c r="BL90" s="16" t="s">
        <v>121</v>
      </c>
      <c r="BM90" s="221" t="s">
        <v>122</v>
      </c>
    </row>
    <row r="91" s="2" customFormat="1">
      <c r="A91" s="37"/>
      <c r="B91" s="38"/>
      <c r="C91" s="39"/>
      <c r="D91" s="223" t="s">
        <v>123</v>
      </c>
      <c r="E91" s="39"/>
      <c r="F91" s="224" t="s">
        <v>124</v>
      </c>
      <c r="G91" s="39"/>
      <c r="H91" s="39"/>
      <c r="I91" s="129"/>
      <c r="J91" s="39"/>
      <c r="K91" s="39"/>
      <c r="L91" s="43"/>
      <c r="M91" s="225"/>
      <c r="N91" s="226"/>
      <c r="O91" s="83"/>
      <c r="P91" s="83"/>
      <c r="Q91" s="83"/>
      <c r="R91" s="83"/>
      <c r="S91" s="83"/>
      <c r="T91" s="84"/>
      <c r="U91" s="37"/>
      <c r="V91" s="37"/>
      <c r="W91" s="37"/>
      <c r="X91" s="37"/>
      <c r="Y91" s="37"/>
      <c r="Z91" s="37"/>
      <c r="AA91" s="37"/>
      <c r="AB91" s="37"/>
      <c r="AC91" s="37"/>
      <c r="AD91" s="37"/>
      <c r="AE91" s="37"/>
      <c r="AT91" s="16" t="s">
        <v>123</v>
      </c>
      <c r="AU91" s="16" t="s">
        <v>78</v>
      </c>
    </row>
    <row r="92" s="2" customFormat="1" ht="16.5" customHeight="1">
      <c r="A92" s="37"/>
      <c r="B92" s="38"/>
      <c r="C92" s="210" t="s">
        <v>78</v>
      </c>
      <c r="D92" s="210" t="s">
        <v>116</v>
      </c>
      <c r="E92" s="211" t="s">
        <v>125</v>
      </c>
      <c r="F92" s="212" t="s">
        <v>126</v>
      </c>
      <c r="G92" s="213" t="s">
        <v>119</v>
      </c>
      <c r="H92" s="214">
        <v>25920</v>
      </c>
      <c r="I92" s="215"/>
      <c r="J92" s="216">
        <f>ROUND(I92*H92,2)</f>
        <v>0</v>
      </c>
      <c r="K92" s="212" t="s">
        <v>120</v>
      </c>
      <c r="L92" s="43"/>
      <c r="M92" s="217" t="s">
        <v>19</v>
      </c>
      <c r="N92" s="218" t="s">
        <v>42</v>
      </c>
      <c r="O92" s="83"/>
      <c r="P92" s="219">
        <f>O92*H92</f>
        <v>0</v>
      </c>
      <c r="Q92" s="219">
        <v>0</v>
      </c>
      <c r="R92" s="219">
        <f>Q92*H92</f>
        <v>0</v>
      </c>
      <c r="S92" s="219">
        <v>0</v>
      </c>
      <c r="T92" s="220">
        <f>S92*H92</f>
        <v>0</v>
      </c>
      <c r="U92" s="37"/>
      <c r="V92" s="37"/>
      <c r="W92" s="37"/>
      <c r="X92" s="37"/>
      <c r="Y92" s="37"/>
      <c r="Z92" s="37"/>
      <c r="AA92" s="37"/>
      <c r="AB92" s="37"/>
      <c r="AC92" s="37"/>
      <c r="AD92" s="37"/>
      <c r="AE92" s="37"/>
      <c r="AR92" s="221" t="s">
        <v>121</v>
      </c>
      <c r="AT92" s="221" t="s">
        <v>116</v>
      </c>
      <c r="AU92" s="221" t="s">
        <v>78</v>
      </c>
      <c r="AY92" s="16" t="s">
        <v>113</v>
      </c>
      <c r="BE92" s="222">
        <f>IF(N92="základní",J92,0)</f>
        <v>0</v>
      </c>
      <c r="BF92" s="222">
        <f>IF(N92="snížená",J92,0)</f>
        <v>0</v>
      </c>
      <c r="BG92" s="222">
        <f>IF(N92="zákl. přenesená",J92,0)</f>
        <v>0</v>
      </c>
      <c r="BH92" s="222">
        <f>IF(N92="sníž. přenesená",J92,0)</f>
        <v>0</v>
      </c>
      <c r="BI92" s="222">
        <f>IF(N92="nulová",J92,0)</f>
        <v>0</v>
      </c>
      <c r="BJ92" s="16" t="s">
        <v>76</v>
      </c>
      <c r="BK92" s="222">
        <f>ROUND(I92*H92,2)</f>
        <v>0</v>
      </c>
      <c r="BL92" s="16" t="s">
        <v>121</v>
      </c>
      <c r="BM92" s="221" t="s">
        <v>127</v>
      </c>
    </row>
    <row r="93" s="2" customFormat="1">
      <c r="A93" s="37"/>
      <c r="B93" s="38"/>
      <c r="C93" s="39"/>
      <c r="D93" s="223" t="s">
        <v>123</v>
      </c>
      <c r="E93" s="39"/>
      <c r="F93" s="224" t="s">
        <v>124</v>
      </c>
      <c r="G93" s="39"/>
      <c r="H93" s="39"/>
      <c r="I93" s="129"/>
      <c r="J93" s="39"/>
      <c r="K93" s="39"/>
      <c r="L93" s="43"/>
      <c r="M93" s="225"/>
      <c r="N93" s="226"/>
      <c r="O93" s="83"/>
      <c r="P93" s="83"/>
      <c r="Q93" s="83"/>
      <c r="R93" s="83"/>
      <c r="S93" s="83"/>
      <c r="T93" s="84"/>
      <c r="U93" s="37"/>
      <c r="V93" s="37"/>
      <c r="W93" s="37"/>
      <c r="X93" s="37"/>
      <c r="Y93" s="37"/>
      <c r="Z93" s="37"/>
      <c r="AA93" s="37"/>
      <c r="AB93" s="37"/>
      <c r="AC93" s="37"/>
      <c r="AD93" s="37"/>
      <c r="AE93" s="37"/>
      <c r="AT93" s="16" t="s">
        <v>123</v>
      </c>
      <c r="AU93" s="16" t="s">
        <v>78</v>
      </c>
    </row>
    <row r="94" s="13" customFormat="1">
      <c r="A94" s="13"/>
      <c r="B94" s="227"/>
      <c r="C94" s="228"/>
      <c r="D94" s="223" t="s">
        <v>128</v>
      </c>
      <c r="E94" s="229" t="s">
        <v>19</v>
      </c>
      <c r="F94" s="230" t="s">
        <v>129</v>
      </c>
      <c r="G94" s="228"/>
      <c r="H94" s="231">
        <v>25920</v>
      </c>
      <c r="I94" s="232"/>
      <c r="J94" s="228"/>
      <c r="K94" s="228"/>
      <c r="L94" s="233"/>
      <c r="M94" s="234"/>
      <c r="N94" s="235"/>
      <c r="O94" s="235"/>
      <c r="P94" s="235"/>
      <c r="Q94" s="235"/>
      <c r="R94" s="235"/>
      <c r="S94" s="235"/>
      <c r="T94" s="236"/>
      <c r="U94" s="13"/>
      <c r="V94" s="13"/>
      <c r="W94" s="13"/>
      <c r="X94" s="13"/>
      <c r="Y94" s="13"/>
      <c r="Z94" s="13"/>
      <c r="AA94" s="13"/>
      <c r="AB94" s="13"/>
      <c r="AC94" s="13"/>
      <c r="AD94" s="13"/>
      <c r="AE94" s="13"/>
      <c r="AT94" s="237" t="s">
        <v>128</v>
      </c>
      <c r="AU94" s="237" t="s">
        <v>78</v>
      </c>
      <c r="AV94" s="13" t="s">
        <v>78</v>
      </c>
      <c r="AW94" s="13" t="s">
        <v>33</v>
      </c>
      <c r="AX94" s="13" t="s">
        <v>76</v>
      </c>
      <c r="AY94" s="237" t="s">
        <v>113</v>
      </c>
    </row>
    <row r="95" s="2" customFormat="1" ht="16.5" customHeight="1">
      <c r="A95" s="37"/>
      <c r="B95" s="38"/>
      <c r="C95" s="210" t="s">
        <v>130</v>
      </c>
      <c r="D95" s="210" t="s">
        <v>116</v>
      </c>
      <c r="E95" s="211" t="s">
        <v>131</v>
      </c>
      <c r="F95" s="212" t="s">
        <v>132</v>
      </c>
      <c r="G95" s="213" t="s">
        <v>119</v>
      </c>
      <c r="H95" s="214">
        <v>648</v>
      </c>
      <c r="I95" s="215"/>
      <c r="J95" s="216">
        <f>ROUND(I95*H95,2)</f>
        <v>0</v>
      </c>
      <c r="K95" s="212" t="s">
        <v>120</v>
      </c>
      <c r="L95" s="43"/>
      <c r="M95" s="217" t="s">
        <v>19</v>
      </c>
      <c r="N95" s="218" t="s">
        <v>42</v>
      </c>
      <c r="O95" s="83"/>
      <c r="P95" s="219">
        <f>O95*H95</f>
        <v>0</v>
      </c>
      <c r="Q95" s="219">
        <v>0</v>
      </c>
      <c r="R95" s="219">
        <f>Q95*H95</f>
        <v>0</v>
      </c>
      <c r="S95" s="219">
        <v>0</v>
      </c>
      <c r="T95" s="220">
        <f>S95*H95</f>
        <v>0</v>
      </c>
      <c r="U95" s="37"/>
      <c r="V95" s="37"/>
      <c r="W95" s="37"/>
      <c r="X95" s="37"/>
      <c r="Y95" s="37"/>
      <c r="Z95" s="37"/>
      <c r="AA95" s="37"/>
      <c r="AB95" s="37"/>
      <c r="AC95" s="37"/>
      <c r="AD95" s="37"/>
      <c r="AE95" s="37"/>
      <c r="AR95" s="221" t="s">
        <v>121</v>
      </c>
      <c r="AT95" s="221" t="s">
        <v>116</v>
      </c>
      <c r="AU95" s="221" t="s">
        <v>78</v>
      </c>
      <c r="AY95" s="16" t="s">
        <v>113</v>
      </c>
      <c r="BE95" s="222">
        <f>IF(N95="základní",J95,0)</f>
        <v>0</v>
      </c>
      <c r="BF95" s="222">
        <f>IF(N95="snížená",J95,0)</f>
        <v>0</v>
      </c>
      <c r="BG95" s="222">
        <f>IF(N95="zákl. přenesená",J95,0)</f>
        <v>0</v>
      </c>
      <c r="BH95" s="222">
        <f>IF(N95="sníž. přenesená",J95,0)</f>
        <v>0</v>
      </c>
      <c r="BI95" s="222">
        <f>IF(N95="nulová",J95,0)</f>
        <v>0</v>
      </c>
      <c r="BJ95" s="16" t="s">
        <v>76</v>
      </c>
      <c r="BK95" s="222">
        <f>ROUND(I95*H95,2)</f>
        <v>0</v>
      </c>
      <c r="BL95" s="16" t="s">
        <v>121</v>
      </c>
      <c r="BM95" s="221" t="s">
        <v>133</v>
      </c>
    </row>
    <row r="96" s="2" customFormat="1">
      <c r="A96" s="37"/>
      <c r="B96" s="38"/>
      <c r="C96" s="39"/>
      <c r="D96" s="223" t="s">
        <v>123</v>
      </c>
      <c r="E96" s="39"/>
      <c r="F96" s="224" t="s">
        <v>134</v>
      </c>
      <c r="G96" s="39"/>
      <c r="H96" s="39"/>
      <c r="I96" s="129"/>
      <c r="J96" s="39"/>
      <c r="K96" s="39"/>
      <c r="L96" s="43"/>
      <c r="M96" s="225"/>
      <c r="N96" s="226"/>
      <c r="O96" s="83"/>
      <c r="P96" s="83"/>
      <c r="Q96" s="83"/>
      <c r="R96" s="83"/>
      <c r="S96" s="83"/>
      <c r="T96" s="84"/>
      <c r="U96" s="37"/>
      <c r="V96" s="37"/>
      <c r="W96" s="37"/>
      <c r="X96" s="37"/>
      <c r="Y96" s="37"/>
      <c r="Z96" s="37"/>
      <c r="AA96" s="37"/>
      <c r="AB96" s="37"/>
      <c r="AC96" s="37"/>
      <c r="AD96" s="37"/>
      <c r="AE96" s="37"/>
      <c r="AT96" s="16" t="s">
        <v>123</v>
      </c>
      <c r="AU96" s="16" t="s">
        <v>78</v>
      </c>
    </row>
    <row r="97" s="2" customFormat="1" ht="16.5" customHeight="1">
      <c r="A97" s="37"/>
      <c r="B97" s="38"/>
      <c r="C97" s="210" t="s">
        <v>121</v>
      </c>
      <c r="D97" s="210" t="s">
        <v>116</v>
      </c>
      <c r="E97" s="211" t="s">
        <v>135</v>
      </c>
      <c r="F97" s="212" t="s">
        <v>136</v>
      </c>
      <c r="G97" s="213" t="s">
        <v>137</v>
      </c>
      <c r="H97" s="214">
        <v>1</v>
      </c>
      <c r="I97" s="215"/>
      <c r="J97" s="216">
        <f>ROUND(I97*H97,2)</f>
        <v>0</v>
      </c>
      <c r="K97" s="212" t="s">
        <v>19</v>
      </c>
      <c r="L97" s="43"/>
      <c r="M97" s="217" t="s">
        <v>19</v>
      </c>
      <c r="N97" s="218" t="s">
        <v>42</v>
      </c>
      <c r="O97" s="83"/>
      <c r="P97" s="219">
        <f>O97*H97</f>
        <v>0</v>
      </c>
      <c r="Q97" s="219">
        <v>0.01448</v>
      </c>
      <c r="R97" s="219">
        <f>Q97*H97</f>
        <v>0.01448</v>
      </c>
      <c r="S97" s="219">
        <v>0</v>
      </c>
      <c r="T97" s="220">
        <f>S97*H97</f>
        <v>0</v>
      </c>
      <c r="U97" s="37"/>
      <c r="V97" s="37"/>
      <c r="W97" s="37"/>
      <c r="X97" s="37"/>
      <c r="Y97" s="37"/>
      <c r="Z97" s="37"/>
      <c r="AA97" s="37"/>
      <c r="AB97" s="37"/>
      <c r="AC97" s="37"/>
      <c r="AD97" s="37"/>
      <c r="AE97" s="37"/>
      <c r="AR97" s="221" t="s">
        <v>121</v>
      </c>
      <c r="AT97" s="221" t="s">
        <v>116</v>
      </c>
      <c r="AU97" s="221" t="s">
        <v>78</v>
      </c>
      <c r="AY97" s="16" t="s">
        <v>113</v>
      </c>
      <c r="BE97" s="222">
        <f>IF(N97="základní",J97,0)</f>
        <v>0</v>
      </c>
      <c r="BF97" s="222">
        <f>IF(N97="snížená",J97,0)</f>
        <v>0</v>
      </c>
      <c r="BG97" s="222">
        <f>IF(N97="zákl. přenesená",J97,0)</f>
        <v>0</v>
      </c>
      <c r="BH97" s="222">
        <f>IF(N97="sníž. přenesená",J97,0)</f>
        <v>0</v>
      </c>
      <c r="BI97" s="222">
        <f>IF(N97="nulová",J97,0)</f>
        <v>0</v>
      </c>
      <c r="BJ97" s="16" t="s">
        <v>76</v>
      </c>
      <c r="BK97" s="222">
        <f>ROUND(I97*H97,2)</f>
        <v>0</v>
      </c>
      <c r="BL97" s="16" t="s">
        <v>121</v>
      </c>
      <c r="BM97" s="221" t="s">
        <v>138</v>
      </c>
    </row>
    <row r="98" s="2" customFormat="1">
      <c r="A98" s="37"/>
      <c r="B98" s="38"/>
      <c r="C98" s="39"/>
      <c r="D98" s="223" t="s">
        <v>123</v>
      </c>
      <c r="E98" s="39"/>
      <c r="F98" s="224" t="s">
        <v>139</v>
      </c>
      <c r="G98" s="39"/>
      <c r="H98" s="39"/>
      <c r="I98" s="129"/>
      <c r="J98" s="39"/>
      <c r="K98" s="39"/>
      <c r="L98" s="43"/>
      <c r="M98" s="225"/>
      <c r="N98" s="226"/>
      <c r="O98" s="83"/>
      <c r="P98" s="83"/>
      <c r="Q98" s="83"/>
      <c r="R98" s="83"/>
      <c r="S98" s="83"/>
      <c r="T98" s="84"/>
      <c r="U98" s="37"/>
      <c r="V98" s="37"/>
      <c r="W98" s="37"/>
      <c r="X98" s="37"/>
      <c r="Y98" s="37"/>
      <c r="Z98" s="37"/>
      <c r="AA98" s="37"/>
      <c r="AB98" s="37"/>
      <c r="AC98" s="37"/>
      <c r="AD98" s="37"/>
      <c r="AE98" s="37"/>
      <c r="AT98" s="16" t="s">
        <v>123</v>
      </c>
      <c r="AU98" s="16" t="s">
        <v>78</v>
      </c>
    </row>
    <row r="99" s="12" customFormat="1" ht="22.8" customHeight="1">
      <c r="A99" s="12"/>
      <c r="B99" s="194"/>
      <c r="C99" s="195"/>
      <c r="D99" s="196" t="s">
        <v>70</v>
      </c>
      <c r="E99" s="208" t="s">
        <v>140</v>
      </c>
      <c r="F99" s="208" t="s">
        <v>141</v>
      </c>
      <c r="G99" s="195"/>
      <c r="H99" s="195"/>
      <c r="I99" s="198"/>
      <c r="J99" s="209">
        <f>BK99</f>
        <v>0</v>
      </c>
      <c r="K99" s="195"/>
      <c r="L99" s="200"/>
      <c r="M99" s="201"/>
      <c r="N99" s="202"/>
      <c r="O99" s="202"/>
      <c r="P99" s="203">
        <f>SUM(P100:P108)</f>
        <v>0</v>
      </c>
      <c r="Q99" s="202"/>
      <c r="R99" s="203">
        <f>SUM(R100:R108)</f>
        <v>0</v>
      </c>
      <c r="S99" s="202"/>
      <c r="T99" s="204">
        <f>SUM(T100:T108)</f>
        <v>0</v>
      </c>
      <c r="U99" s="12"/>
      <c r="V99" s="12"/>
      <c r="W99" s="12"/>
      <c r="X99" s="12"/>
      <c r="Y99" s="12"/>
      <c r="Z99" s="12"/>
      <c r="AA99" s="12"/>
      <c r="AB99" s="12"/>
      <c r="AC99" s="12"/>
      <c r="AD99" s="12"/>
      <c r="AE99" s="12"/>
      <c r="AR99" s="205" t="s">
        <v>76</v>
      </c>
      <c r="AT99" s="206" t="s">
        <v>70</v>
      </c>
      <c r="AU99" s="206" t="s">
        <v>76</v>
      </c>
      <c r="AY99" s="205" t="s">
        <v>113</v>
      </c>
      <c r="BK99" s="207">
        <f>SUM(BK100:BK108)</f>
        <v>0</v>
      </c>
    </row>
    <row r="100" s="2" customFormat="1" ht="16.5" customHeight="1">
      <c r="A100" s="37"/>
      <c r="B100" s="38"/>
      <c r="C100" s="210" t="s">
        <v>142</v>
      </c>
      <c r="D100" s="210" t="s">
        <v>116</v>
      </c>
      <c r="E100" s="211" t="s">
        <v>143</v>
      </c>
      <c r="F100" s="212" t="s">
        <v>144</v>
      </c>
      <c r="G100" s="213" t="s">
        <v>145</v>
      </c>
      <c r="H100" s="214">
        <v>9.6069999999999993</v>
      </c>
      <c r="I100" s="215"/>
      <c r="J100" s="216">
        <f>ROUND(I100*H100,2)</f>
        <v>0</v>
      </c>
      <c r="K100" s="212" t="s">
        <v>120</v>
      </c>
      <c r="L100" s="43"/>
      <c r="M100" s="217" t="s">
        <v>19</v>
      </c>
      <c r="N100" s="218" t="s">
        <v>42</v>
      </c>
      <c r="O100" s="83"/>
      <c r="P100" s="219">
        <f>O100*H100</f>
        <v>0</v>
      </c>
      <c r="Q100" s="219">
        <v>0</v>
      </c>
      <c r="R100" s="219">
        <f>Q100*H100</f>
        <v>0</v>
      </c>
      <c r="S100" s="219">
        <v>0</v>
      </c>
      <c r="T100" s="220">
        <f>S100*H100</f>
        <v>0</v>
      </c>
      <c r="U100" s="37"/>
      <c r="V100" s="37"/>
      <c r="W100" s="37"/>
      <c r="X100" s="37"/>
      <c r="Y100" s="37"/>
      <c r="Z100" s="37"/>
      <c r="AA100" s="37"/>
      <c r="AB100" s="37"/>
      <c r="AC100" s="37"/>
      <c r="AD100" s="37"/>
      <c r="AE100" s="37"/>
      <c r="AR100" s="221" t="s">
        <v>121</v>
      </c>
      <c r="AT100" s="221" t="s">
        <v>116</v>
      </c>
      <c r="AU100" s="221" t="s">
        <v>78</v>
      </c>
      <c r="AY100" s="16" t="s">
        <v>113</v>
      </c>
      <c r="BE100" s="222">
        <f>IF(N100="základní",J100,0)</f>
        <v>0</v>
      </c>
      <c r="BF100" s="222">
        <f>IF(N100="snížená",J100,0)</f>
        <v>0</v>
      </c>
      <c r="BG100" s="222">
        <f>IF(N100="zákl. přenesená",J100,0)</f>
        <v>0</v>
      </c>
      <c r="BH100" s="222">
        <f>IF(N100="sníž. přenesená",J100,0)</f>
        <v>0</v>
      </c>
      <c r="BI100" s="222">
        <f>IF(N100="nulová",J100,0)</f>
        <v>0</v>
      </c>
      <c r="BJ100" s="16" t="s">
        <v>76</v>
      </c>
      <c r="BK100" s="222">
        <f>ROUND(I100*H100,2)</f>
        <v>0</v>
      </c>
      <c r="BL100" s="16" t="s">
        <v>121</v>
      </c>
      <c r="BM100" s="221" t="s">
        <v>146</v>
      </c>
    </row>
    <row r="101" s="2" customFormat="1">
      <c r="A101" s="37"/>
      <c r="B101" s="38"/>
      <c r="C101" s="39"/>
      <c r="D101" s="223" t="s">
        <v>123</v>
      </c>
      <c r="E101" s="39"/>
      <c r="F101" s="224" t="s">
        <v>147</v>
      </c>
      <c r="G101" s="39"/>
      <c r="H101" s="39"/>
      <c r="I101" s="129"/>
      <c r="J101" s="39"/>
      <c r="K101" s="39"/>
      <c r="L101" s="43"/>
      <c r="M101" s="225"/>
      <c r="N101" s="226"/>
      <c r="O101" s="83"/>
      <c r="P101" s="83"/>
      <c r="Q101" s="83"/>
      <c r="R101" s="83"/>
      <c r="S101" s="83"/>
      <c r="T101" s="84"/>
      <c r="U101" s="37"/>
      <c r="V101" s="37"/>
      <c r="W101" s="37"/>
      <c r="X101" s="37"/>
      <c r="Y101" s="37"/>
      <c r="Z101" s="37"/>
      <c r="AA101" s="37"/>
      <c r="AB101" s="37"/>
      <c r="AC101" s="37"/>
      <c r="AD101" s="37"/>
      <c r="AE101" s="37"/>
      <c r="AT101" s="16" t="s">
        <v>123</v>
      </c>
      <c r="AU101" s="16" t="s">
        <v>78</v>
      </c>
    </row>
    <row r="102" s="2" customFormat="1" ht="16.5" customHeight="1">
      <c r="A102" s="37"/>
      <c r="B102" s="38"/>
      <c r="C102" s="210" t="s">
        <v>148</v>
      </c>
      <c r="D102" s="210" t="s">
        <v>116</v>
      </c>
      <c r="E102" s="211" t="s">
        <v>149</v>
      </c>
      <c r="F102" s="212" t="s">
        <v>150</v>
      </c>
      <c r="G102" s="213" t="s">
        <v>145</v>
      </c>
      <c r="H102" s="214">
        <v>9.6069999999999993</v>
      </c>
      <c r="I102" s="215"/>
      <c r="J102" s="216">
        <f>ROUND(I102*H102,2)</f>
        <v>0</v>
      </c>
      <c r="K102" s="212" t="s">
        <v>120</v>
      </c>
      <c r="L102" s="43"/>
      <c r="M102" s="217" t="s">
        <v>19</v>
      </c>
      <c r="N102" s="218" t="s">
        <v>42</v>
      </c>
      <c r="O102" s="83"/>
      <c r="P102" s="219">
        <f>O102*H102</f>
        <v>0</v>
      </c>
      <c r="Q102" s="219">
        <v>0</v>
      </c>
      <c r="R102" s="219">
        <f>Q102*H102</f>
        <v>0</v>
      </c>
      <c r="S102" s="219">
        <v>0</v>
      </c>
      <c r="T102" s="220">
        <f>S102*H102</f>
        <v>0</v>
      </c>
      <c r="U102" s="37"/>
      <c r="V102" s="37"/>
      <c r="W102" s="37"/>
      <c r="X102" s="37"/>
      <c r="Y102" s="37"/>
      <c r="Z102" s="37"/>
      <c r="AA102" s="37"/>
      <c r="AB102" s="37"/>
      <c r="AC102" s="37"/>
      <c r="AD102" s="37"/>
      <c r="AE102" s="37"/>
      <c r="AR102" s="221" t="s">
        <v>121</v>
      </c>
      <c r="AT102" s="221" t="s">
        <v>116</v>
      </c>
      <c r="AU102" s="221" t="s">
        <v>78</v>
      </c>
      <c r="AY102" s="16" t="s">
        <v>113</v>
      </c>
      <c r="BE102" s="222">
        <f>IF(N102="základní",J102,0)</f>
        <v>0</v>
      </c>
      <c r="BF102" s="222">
        <f>IF(N102="snížená",J102,0)</f>
        <v>0</v>
      </c>
      <c r="BG102" s="222">
        <f>IF(N102="zákl. přenesená",J102,0)</f>
        <v>0</v>
      </c>
      <c r="BH102" s="222">
        <f>IF(N102="sníž. přenesená",J102,0)</f>
        <v>0</v>
      </c>
      <c r="BI102" s="222">
        <f>IF(N102="nulová",J102,0)</f>
        <v>0</v>
      </c>
      <c r="BJ102" s="16" t="s">
        <v>76</v>
      </c>
      <c r="BK102" s="222">
        <f>ROUND(I102*H102,2)</f>
        <v>0</v>
      </c>
      <c r="BL102" s="16" t="s">
        <v>121</v>
      </c>
      <c r="BM102" s="221" t="s">
        <v>151</v>
      </c>
    </row>
    <row r="103" s="2" customFormat="1">
      <c r="A103" s="37"/>
      <c r="B103" s="38"/>
      <c r="C103" s="39"/>
      <c r="D103" s="223" t="s">
        <v>123</v>
      </c>
      <c r="E103" s="39"/>
      <c r="F103" s="224" t="s">
        <v>152</v>
      </c>
      <c r="G103" s="39"/>
      <c r="H103" s="39"/>
      <c r="I103" s="129"/>
      <c r="J103" s="39"/>
      <c r="K103" s="39"/>
      <c r="L103" s="43"/>
      <c r="M103" s="225"/>
      <c r="N103" s="226"/>
      <c r="O103" s="83"/>
      <c r="P103" s="83"/>
      <c r="Q103" s="83"/>
      <c r="R103" s="83"/>
      <c r="S103" s="83"/>
      <c r="T103" s="84"/>
      <c r="U103" s="37"/>
      <c r="V103" s="37"/>
      <c r="W103" s="37"/>
      <c r="X103" s="37"/>
      <c r="Y103" s="37"/>
      <c r="Z103" s="37"/>
      <c r="AA103" s="37"/>
      <c r="AB103" s="37"/>
      <c r="AC103" s="37"/>
      <c r="AD103" s="37"/>
      <c r="AE103" s="37"/>
      <c r="AT103" s="16" t="s">
        <v>123</v>
      </c>
      <c r="AU103" s="16" t="s">
        <v>78</v>
      </c>
    </row>
    <row r="104" s="2" customFormat="1" ht="16.5" customHeight="1">
      <c r="A104" s="37"/>
      <c r="B104" s="38"/>
      <c r="C104" s="210" t="s">
        <v>153</v>
      </c>
      <c r="D104" s="210" t="s">
        <v>116</v>
      </c>
      <c r="E104" s="211" t="s">
        <v>154</v>
      </c>
      <c r="F104" s="212" t="s">
        <v>155</v>
      </c>
      <c r="G104" s="213" t="s">
        <v>145</v>
      </c>
      <c r="H104" s="214">
        <v>144.10499999999999</v>
      </c>
      <c r="I104" s="215"/>
      <c r="J104" s="216">
        <f>ROUND(I104*H104,2)</f>
        <v>0</v>
      </c>
      <c r="K104" s="212" t="s">
        <v>120</v>
      </c>
      <c r="L104" s="43"/>
      <c r="M104" s="217" t="s">
        <v>19</v>
      </c>
      <c r="N104" s="218" t="s">
        <v>42</v>
      </c>
      <c r="O104" s="83"/>
      <c r="P104" s="219">
        <f>O104*H104</f>
        <v>0</v>
      </c>
      <c r="Q104" s="219">
        <v>0</v>
      </c>
      <c r="R104" s="219">
        <f>Q104*H104</f>
        <v>0</v>
      </c>
      <c r="S104" s="219">
        <v>0</v>
      </c>
      <c r="T104" s="220">
        <f>S104*H104</f>
        <v>0</v>
      </c>
      <c r="U104" s="37"/>
      <c r="V104" s="37"/>
      <c r="W104" s="37"/>
      <c r="X104" s="37"/>
      <c r="Y104" s="37"/>
      <c r="Z104" s="37"/>
      <c r="AA104" s="37"/>
      <c r="AB104" s="37"/>
      <c r="AC104" s="37"/>
      <c r="AD104" s="37"/>
      <c r="AE104" s="37"/>
      <c r="AR104" s="221" t="s">
        <v>121</v>
      </c>
      <c r="AT104" s="221" t="s">
        <v>116</v>
      </c>
      <c r="AU104" s="221" t="s">
        <v>78</v>
      </c>
      <c r="AY104" s="16" t="s">
        <v>113</v>
      </c>
      <c r="BE104" s="222">
        <f>IF(N104="základní",J104,0)</f>
        <v>0</v>
      </c>
      <c r="BF104" s="222">
        <f>IF(N104="snížená",J104,0)</f>
        <v>0</v>
      </c>
      <c r="BG104" s="222">
        <f>IF(N104="zákl. přenesená",J104,0)</f>
        <v>0</v>
      </c>
      <c r="BH104" s="222">
        <f>IF(N104="sníž. přenesená",J104,0)</f>
        <v>0</v>
      </c>
      <c r="BI104" s="222">
        <f>IF(N104="nulová",J104,0)</f>
        <v>0</v>
      </c>
      <c r="BJ104" s="16" t="s">
        <v>76</v>
      </c>
      <c r="BK104" s="222">
        <f>ROUND(I104*H104,2)</f>
        <v>0</v>
      </c>
      <c r="BL104" s="16" t="s">
        <v>121</v>
      </c>
      <c r="BM104" s="221" t="s">
        <v>156</v>
      </c>
    </row>
    <row r="105" s="2" customFormat="1">
      <c r="A105" s="37"/>
      <c r="B105" s="38"/>
      <c r="C105" s="39"/>
      <c r="D105" s="223" t="s">
        <v>123</v>
      </c>
      <c r="E105" s="39"/>
      <c r="F105" s="224" t="s">
        <v>152</v>
      </c>
      <c r="G105" s="39"/>
      <c r="H105" s="39"/>
      <c r="I105" s="129"/>
      <c r="J105" s="39"/>
      <c r="K105" s="39"/>
      <c r="L105" s="43"/>
      <c r="M105" s="225"/>
      <c r="N105" s="226"/>
      <c r="O105" s="83"/>
      <c r="P105" s="83"/>
      <c r="Q105" s="83"/>
      <c r="R105" s="83"/>
      <c r="S105" s="83"/>
      <c r="T105" s="84"/>
      <c r="U105" s="37"/>
      <c r="V105" s="37"/>
      <c r="W105" s="37"/>
      <c r="X105" s="37"/>
      <c r="Y105" s="37"/>
      <c r="Z105" s="37"/>
      <c r="AA105" s="37"/>
      <c r="AB105" s="37"/>
      <c r="AC105" s="37"/>
      <c r="AD105" s="37"/>
      <c r="AE105" s="37"/>
      <c r="AT105" s="16" t="s">
        <v>123</v>
      </c>
      <c r="AU105" s="16" t="s">
        <v>78</v>
      </c>
    </row>
    <row r="106" s="13" customFormat="1">
      <c r="A106" s="13"/>
      <c r="B106" s="227"/>
      <c r="C106" s="228"/>
      <c r="D106" s="223" t="s">
        <v>128</v>
      </c>
      <c r="E106" s="229" t="s">
        <v>19</v>
      </c>
      <c r="F106" s="230" t="s">
        <v>157</v>
      </c>
      <c r="G106" s="228"/>
      <c r="H106" s="231">
        <v>144.10499999999999</v>
      </c>
      <c r="I106" s="232"/>
      <c r="J106" s="228"/>
      <c r="K106" s="228"/>
      <c r="L106" s="233"/>
      <c r="M106" s="234"/>
      <c r="N106" s="235"/>
      <c r="O106" s="235"/>
      <c r="P106" s="235"/>
      <c r="Q106" s="235"/>
      <c r="R106" s="235"/>
      <c r="S106" s="235"/>
      <c r="T106" s="236"/>
      <c r="U106" s="13"/>
      <c r="V106" s="13"/>
      <c r="W106" s="13"/>
      <c r="X106" s="13"/>
      <c r="Y106" s="13"/>
      <c r="Z106" s="13"/>
      <c r="AA106" s="13"/>
      <c r="AB106" s="13"/>
      <c r="AC106" s="13"/>
      <c r="AD106" s="13"/>
      <c r="AE106" s="13"/>
      <c r="AT106" s="237" t="s">
        <v>128</v>
      </c>
      <c r="AU106" s="237" t="s">
        <v>78</v>
      </c>
      <c r="AV106" s="13" t="s">
        <v>78</v>
      </c>
      <c r="AW106" s="13" t="s">
        <v>33</v>
      </c>
      <c r="AX106" s="13" t="s">
        <v>76</v>
      </c>
      <c r="AY106" s="237" t="s">
        <v>113</v>
      </c>
    </row>
    <row r="107" s="2" customFormat="1" ht="16.5" customHeight="1">
      <c r="A107" s="37"/>
      <c r="B107" s="38"/>
      <c r="C107" s="210" t="s">
        <v>158</v>
      </c>
      <c r="D107" s="210" t="s">
        <v>116</v>
      </c>
      <c r="E107" s="211" t="s">
        <v>159</v>
      </c>
      <c r="F107" s="212" t="s">
        <v>160</v>
      </c>
      <c r="G107" s="213" t="s">
        <v>145</v>
      </c>
      <c r="H107" s="214">
        <v>9.6069999999999993</v>
      </c>
      <c r="I107" s="215"/>
      <c r="J107" s="216">
        <f>ROUND(I107*H107,2)</f>
        <v>0</v>
      </c>
      <c r="K107" s="212" t="s">
        <v>120</v>
      </c>
      <c r="L107" s="43"/>
      <c r="M107" s="217" t="s">
        <v>19</v>
      </c>
      <c r="N107" s="218" t="s">
        <v>42</v>
      </c>
      <c r="O107" s="83"/>
      <c r="P107" s="219">
        <f>O107*H107</f>
        <v>0</v>
      </c>
      <c r="Q107" s="219">
        <v>0</v>
      </c>
      <c r="R107" s="219">
        <f>Q107*H107</f>
        <v>0</v>
      </c>
      <c r="S107" s="219">
        <v>0</v>
      </c>
      <c r="T107" s="220">
        <f>S107*H107</f>
        <v>0</v>
      </c>
      <c r="U107" s="37"/>
      <c r="V107" s="37"/>
      <c r="W107" s="37"/>
      <c r="X107" s="37"/>
      <c r="Y107" s="37"/>
      <c r="Z107" s="37"/>
      <c r="AA107" s="37"/>
      <c r="AB107" s="37"/>
      <c r="AC107" s="37"/>
      <c r="AD107" s="37"/>
      <c r="AE107" s="37"/>
      <c r="AR107" s="221" t="s">
        <v>121</v>
      </c>
      <c r="AT107" s="221" t="s">
        <v>116</v>
      </c>
      <c r="AU107" s="221" t="s">
        <v>78</v>
      </c>
      <c r="AY107" s="16" t="s">
        <v>113</v>
      </c>
      <c r="BE107" s="222">
        <f>IF(N107="základní",J107,0)</f>
        <v>0</v>
      </c>
      <c r="BF107" s="222">
        <f>IF(N107="snížená",J107,0)</f>
        <v>0</v>
      </c>
      <c r="BG107" s="222">
        <f>IF(N107="zákl. přenesená",J107,0)</f>
        <v>0</v>
      </c>
      <c r="BH107" s="222">
        <f>IF(N107="sníž. přenesená",J107,0)</f>
        <v>0</v>
      </c>
      <c r="BI107" s="222">
        <f>IF(N107="nulová",J107,0)</f>
        <v>0</v>
      </c>
      <c r="BJ107" s="16" t="s">
        <v>76</v>
      </c>
      <c r="BK107" s="222">
        <f>ROUND(I107*H107,2)</f>
        <v>0</v>
      </c>
      <c r="BL107" s="16" t="s">
        <v>121</v>
      </c>
      <c r="BM107" s="221" t="s">
        <v>161</v>
      </c>
    </row>
    <row r="108" s="2" customFormat="1">
      <c r="A108" s="37"/>
      <c r="B108" s="38"/>
      <c r="C108" s="39"/>
      <c r="D108" s="223" t="s">
        <v>123</v>
      </c>
      <c r="E108" s="39"/>
      <c r="F108" s="224" t="s">
        <v>162</v>
      </c>
      <c r="G108" s="39"/>
      <c r="H108" s="39"/>
      <c r="I108" s="129"/>
      <c r="J108" s="39"/>
      <c r="K108" s="39"/>
      <c r="L108" s="43"/>
      <c r="M108" s="225"/>
      <c r="N108" s="226"/>
      <c r="O108" s="83"/>
      <c r="P108" s="83"/>
      <c r="Q108" s="83"/>
      <c r="R108" s="83"/>
      <c r="S108" s="83"/>
      <c r="T108" s="84"/>
      <c r="U108" s="37"/>
      <c r="V108" s="37"/>
      <c r="W108" s="37"/>
      <c r="X108" s="37"/>
      <c r="Y108" s="37"/>
      <c r="Z108" s="37"/>
      <c r="AA108" s="37"/>
      <c r="AB108" s="37"/>
      <c r="AC108" s="37"/>
      <c r="AD108" s="37"/>
      <c r="AE108" s="37"/>
      <c r="AT108" s="16" t="s">
        <v>123</v>
      </c>
      <c r="AU108" s="16" t="s">
        <v>78</v>
      </c>
    </row>
    <row r="109" s="12" customFormat="1" ht="25.92" customHeight="1">
      <c r="A109" s="12"/>
      <c r="B109" s="194"/>
      <c r="C109" s="195"/>
      <c r="D109" s="196" t="s">
        <v>70</v>
      </c>
      <c r="E109" s="197" t="s">
        <v>163</v>
      </c>
      <c r="F109" s="197" t="s">
        <v>164</v>
      </c>
      <c r="G109" s="195"/>
      <c r="H109" s="195"/>
      <c r="I109" s="198"/>
      <c r="J109" s="199">
        <f>BK109</f>
        <v>0</v>
      </c>
      <c r="K109" s="195"/>
      <c r="L109" s="200"/>
      <c r="M109" s="201"/>
      <c r="N109" s="202"/>
      <c r="O109" s="202"/>
      <c r="P109" s="203">
        <f>P110+P121+P123+P158+P173+P181</f>
        <v>0</v>
      </c>
      <c r="Q109" s="202"/>
      <c r="R109" s="203">
        <f>R110+R121+R123+R158+R173+R181</f>
        <v>3.2631546399999993</v>
      </c>
      <c r="S109" s="202"/>
      <c r="T109" s="204">
        <f>T110+T121+T123+T158+T173+T181</f>
        <v>9.6066657000000006</v>
      </c>
      <c r="U109" s="12"/>
      <c r="V109" s="12"/>
      <c r="W109" s="12"/>
      <c r="X109" s="12"/>
      <c r="Y109" s="12"/>
      <c r="Z109" s="12"/>
      <c r="AA109" s="12"/>
      <c r="AB109" s="12"/>
      <c r="AC109" s="12"/>
      <c r="AD109" s="12"/>
      <c r="AE109" s="12"/>
      <c r="AR109" s="205" t="s">
        <v>78</v>
      </c>
      <c r="AT109" s="206" t="s">
        <v>70</v>
      </c>
      <c r="AU109" s="206" t="s">
        <v>71</v>
      </c>
      <c r="AY109" s="205" t="s">
        <v>113</v>
      </c>
      <c r="BK109" s="207">
        <f>BK110+BK121+BK123+BK158+BK173+BK181</f>
        <v>0</v>
      </c>
    </row>
    <row r="110" s="12" customFormat="1" ht="22.8" customHeight="1">
      <c r="A110" s="12"/>
      <c r="B110" s="194"/>
      <c r="C110" s="195"/>
      <c r="D110" s="196" t="s">
        <v>70</v>
      </c>
      <c r="E110" s="208" t="s">
        <v>165</v>
      </c>
      <c r="F110" s="208" t="s">
        <v>166</v>
      </c>
      <c r="G110" s="195"/>
      <c r="H110" s="195"/>
      <c r="I110" s="198"/>
      <c r="J110" s="209">
        <f>BK110</f>
        <v>0</v>
      </c>
      <c r="K110" s="195"/>
      <c r="L110" s="200"/>
      <c r="M110" s="201"/>
      <c r="N110" s="202"/>
      <c r="O110" s="202"/>
      <c r="P110" s="203">
        <f>SUM(P111:P120)</f>
        <v>0</v>
      </c>
      <c r="Q110" s="202"/>
      <c r="R110" s="203">
        <f>SUM(R111:R120)</f>
        <v>0.59914940000000005</v>
      </c>
      <c r="S110" s="202"/>
      <c r="T110" s="204">
        <f>SUM(T111:T120)</f>
        <v>3.2192399999999997</v>
      </c>
      <c r="U110" s="12"/>
      <c r="V110" s="12"/>
      <c r="W110" s="12"/>
      <c r="X110" s="12"/>
      <c r="Y110" s="12"/>
      <c r="Z110" s="12"/>
      <c r="AA110" s="12"/>
      <c r="AB110" s="12"/>
      <c r="AC110" s="12"/>
      <c r="AD110" s="12"/>
      <c r="AE110" s="12"/>
      <c r="AR110" s="205" t="s">
        <v>78</v>
      </c>
      <c r="AT110" s="206" t="s">
        <v>70</v>
      </c>
      <c r="AU110" s="206" t="s">
        <v>76</v>
      </c>
      <c r="AY110" s="205" t="s">
        <v>113</v>
      </c>
      <c r="BK110" s="207">
        <f>SUM(BK111:BK120)</f>
        <v>0</v>
      </c>
    </row>
    <row r="111" s="2" customFormat="1" ht="16.5" customHeight="1">
      <c r="A111" s="37"/>
      <c r="B111" s="38"/>
      <c r="C111" s="210" t="s">
        <v>114</v>
      </c>
      <c r="D111" s="210" t="s">
        <v>116</v>
      </c>
      <c r="E111" s="211" t="s">
        <v>167</v>
      </c>
      <c r="F111" s="212" t="s">
        <v>168</v>
      </c>
      <c r="G111" s="213" t="s">
        <v>119</v>
      </c>
      <c r="H111" s="214">
        <v>73.650000000000006</v>
      </c>
      <c r="I111" s="215"/>
      <c r="J111" s="216">
        <f>ROUND(I111*H111,2)</f>
        <v>0</v>
      </c>
      <c r="K111" s="212" t="s">
        <v>120</v>
      </c>
      <c r="L111" s="43"/>
      <c r="M111" s="217" t="s">
        <v>19</v>
      </c>
      <c r="N111" s="218" t="s">
        <v>42</v>
      </c>
      <c r="O111" s="83"/>
      <c r="P111" s="219">
        <f>O111*H111</f>
        <v>0</v>
      </c>
      <c r="Q111" s="219">
        <v>0.00088000000000000003</v>
      </c>
      <c r="R111" s="219">
        <f>Q111*H111</f>
        <v>0.064812000000000008</v>
      </c>
      <c r="S111" s="219">
        <v>0</v>
      </c>
      <c r="T111" s="220">
        <f>S111*H111</f>
        <v>0</v>
      </c>
      <c r="U111" s="37"/>
      <c r="V111" s="37"/>
      <c r="W111" s="37"/>
      <c r="X111" s="37"/>
      <c r="Y111" s="37"/>
      <c r="Z111" s="37"/>
      <c r="AA111" s="37"/>
      <c r="AB111" s="37"/>
      <c r="AC111" s="37"/>
      <c r="AD111" s="37"/>
      <c r="AE111" s="37"/>
      <c r="AR111" s="221" t="s">
        <v>169</v>
      </c>
      <c r="AT111" s="221" t="s">
        <v>116</v>
      </c>
      <c r="AU111" s="221" t="s">
        <v>78</v>
      </c>
      <c r="AY111" s="16" t="s">
        <v>113</v>
      </c>
      <c r="BE111" s="222">
        <f>IF(N111="základní",J111,0)</f>
        <v>0</v>
      </c>
      <c r="BF111" s="222">
        <f>IF(N111="snížená",J111,0)</f>
        <v>0</v>
      </c>
      <c r="BG111" s="222">
        <f>IF(N111="zákl. přenesená",J111,0)</f>
        <v>0</v>
      </c>
      <c r="BH111" s="222">
        <f>IF(N111="sníž. přenesená",J111,0)</f>
        <v>0</v>
      </c>
      <c r="BI111" s="222">
        <f>IF(N111="nulová",J111,0)</f>
        <v>0</v>
      </c>
      <c r="BJ111" s="16" t="s">
        <v>76</v>
      </c>
      <c r="BK111" s="222">
        <f>ROUND(I111*H111,2)</f>
        <v>0</v>
      </c>
      <c r="BL111" s="16" t="s">
        <v>169</v>
      </c>
      <c r="BM111" s="221" t="s">
        <v>170</v>
      </c>
    </row>
    <row r="112" s="2" customFormat="1">
      <c r="A112" s="37"/>
      <c r="B112" s="38"/>
      <c r="C112" s="39"/>
      <c r="D112" s="223" t="s">
        <v>123</v>
      </c>
      <c r="E112" s="39"/>
      <c r="F112" s="224" t="s">
        <v>171</v>
      </c>
      <c r="G112" s="39"/>
      <c r="H112" s="39"/>
      <c r="I112" s="129"/>
      <c r="J112" s="39"/>
      <c r="K112" s="39"/>
      <c r="L112" s="43"/>
      <c r="M112" s="225"/>
      <c r="N112" s="226"/>
      <c r="O112" s="83"/>
      <c r="P112" s="83"/>
      <c r="Q112" s="83"/>
      <c r="R112" s="83"/>
      <c r="S112" s="83"/>
      <c r="T112" s="84"/>
      <c r="U112" s="37"/>
      <c r="V112" s="37"/>
      <c r="W112" s="37"/>
      <c r="X112" s="37"/>
      <c r="Y112" s="37"/>
      <c r="Z112" s="37"/>
      <c r="AA112" s="37"/>
      <c r="AB112" s="37"/>
      <c r="AC112" s="37"/>
      <c r="AD112" s="37"/>
      <c r="AE112" s="37"/>
      <c r="AT112" s="16" t="s">
        <v>123</v>
      </c>
      <c r="AU112" s="16" t="s">
        <v>78</v>
      </c>
    </row>
    <row r="113" s="2" customFormat="1" ht="21.75" customHeight="1">
      <c r="A113" s="37"/>
      <c r="B113" s="38"/>
      <c r="C113" s="238" t="s">
        <v>172</v>
      </c>
      <c r="D113" s="238" t="s">
        <v>173</v>
      </c>
      <c r="E113" s="239" t="s">
        <v>174</v>
      </c>
      <c r="F113" s="240" t="s">
        <v>175</v>
      </c>
      <c r="G113" s="241" t="s">
        <v>119</v>
      </c>
      <c r="H113" s="242">
        <v>84.697999999999993</v>
      </c>
      <c r="I113" s="243"/>
      <c r="J113" s="244">
        <f>ROUND(I113*H113,2)</f>
        <v>0</v>
      </c>
      <c r="K113" s="240" t="s">
        <v>120</v>
      </c>
      <c r="L113" s="245"/>
      <c r="M113" s="246" t="s">
        <v>19</v>
      </c>
      <c r="N113" s="247" t="s">
        <v>42</v>
      </c>
      <c r="O113" s="83"/>
      <c r="P113" s="219">
        <f>O113*H113</f>
        <v>0</v>
      </c>
      <c r="Q113" s="219">
        <v>0.0063</v>
      </c>
      <c r="R113" s="219">
        <f>Q113*H113</f>
        <v>0.5335974</v>
      </c>
      <c r="S113" s="219">
        <v>0</v>
      </c>
      <c r="T113" s="220">
        <f>S113*H113</f>
        <v>0</v>
      </c>
      <c r="U113" s="37"/>
      <c r="V113" s="37"/>
      <c r="W113" s="37"/>
      <c r="X113" s="37"/>
      <c r="Y113" s="37"/>
      <c r="Z113" s="37"/>
      <c r="AA113" s="37"/>
      <c r="AB113" s="37"/>
      <c r="AC113" s="37"/>
      <c r="AD113" s="37"/>
      <c r="AE113" s="37"/>
      <c r="AR113" s="221" t="s">
        <v>176</v>
      </c>
      <c r="AT113" s="221" t="s">
        <v>173</v>
      </c>
      <c r="AU113" s="221" t="s">
        <v>78</v>
      </c>
      <c r="AY113" s="16" t="s">
        <v>113</v>
      </c>
      <c r="BE113" s="222">
        <f>IF(N113="základní",J113,0)</f>
        <v>0</v>
      </c>
      <c r="BF113" s="222">
        <f>IF(N113="snížená",J113,0)</f>
        <v>0</v>
      </c>
      <c r="BG113" s="222">
        <f>IF(N113="zákl. přenesená",J113,0)</f>
        <v>0</v>
      </c>
      <c r="BH113" s="222">
        <f>IF(N113="sníž. přenesená",J113,0)</f>
        <v>0</v>
      </c>
      <c r="BI113" s="222">
        <f>IF(N113="nulová",J113,0)</f>
        <v>0</v>
      </c>
      <c r="BJ113" s="16" t="s">
        <v>76</v>
      </c>
      <c r="BK113" s="222">
        <f>ROUND(I113*H113,2)</f>
        <v>0</v>
      </c>
      <c r="BL113" s="16" t="s">
        <v>169</v>
      </c>
      <c r="BM113" s="221" t="s">
        <v>177</v>
      </c>
    </row>
    <row r="114" s="13" customFormat="1">
      <c r="A114" s="13"/>
      <c r="B114" s="227"/>
      <c r="C114" s="228"/>
      <c r="D114" s="223" t="s">
        <v>128</v>
      </c>
      <c r="E114" s="229" t="s">
        <v>19</v>
      </c>
      <c r="F114" s="230" t="s">
        <v>178</v>
      </c>
      <c r="G114" s="228"/>
      <c r="H114" s="231">
        <v>84.697999999999993</v>
      </c>
      <c r="I114" s="232"/>
      <c r="J114" s="228"/>
      <c r="K114" s="228"/>
      <c r="L114" s="233"/>
      <c r="M114" s="234"/>
      <c r="N114" s="235"/>
      <c r="O114" s="235"/>
      <c r="P114" s="235"/>
      <c r="Q114" s="235"/>
      <c r="R114" s="235"/>
      <c r="S114" s="235"/>
      <c r="T114" s="236"/>
      <c r="U114" s="13"/>
      <c r="V114" s="13"/>
      <c r="W114" s="13"/>
      <c r="X114" s="13"/>
      <c r="Y114" s="13"/>
      <c r="Z114" s="13"/>
      <c r="AA114" s="13"/>
      <c r="AB114" s="13"/>
      <c r="AC114" s="13"/>
      <c r="AD114" s="13"/>
      <c r="AE114" s="13"/>
      <c r="AT114" s="237" t="s">
        <v>128</v>
      </c>
      <c r="AU114" s="237" t="s">
        <v>78</v>
      </c>
      <c r="AV114" s="13" t="s">
        <v>78</v>
      </c>
      <c r="AW114" s="13" t="s">
        <v>33</v>
      </c>
      <c r="AX114" s="13" t="s">
        <v>76</v>
      </c>
      <c r="AY114" s="237" t="s">
        <v>113</v>
      </c>
    </row>
    <row r="115" s="2" customFormat="1" ht="16.5" customHeight="1">
      <c r="A115" s="37"/>
      <c r="B115" s="38"/>
      <c r="C115" s="210" t="s">
        <v>179</v>
      </c>
      <c r="D115" s="210" t="s">
        <v>116</v>
      </c>
      <c r="E115" s="211" t="s">
        <v>180</v>
      </c>
      <c r="F115" s="212" t="s">
        <v>181</v>
      </c>
      <c r="G115" s="213" t="s">
        <v>119</v>
      </c>
      <c r="H115" s="214">
        <v>536.53999999999996</v>
      </c>
      <c r="I115" s="215"/>
      <c r="J115" s="216">
        <f>ROUND(I115*H115,2)</f>
        <v>0</v>
      </c>
      <c r="K115" s="212" t="s">
        <v>120</v>
      </c>
      <c r="L115" s="43"/>
      <c r="M115" s="217" t="s">
        <v>19</v>
      </c>
      <c r="N115" s="218" t="s">
        <v>42</v>
      </c>
      <c r="O115" s="83"/>
      <c r="P115" s="219">
        <f>O115*H115</f>
        <v>0</v>
      </c>
      <c r="Q115" s="219">
        <v>0</v>
      </c>
      <c r="R115" s="219">
        <f>Q115*H115</f>
        <v>0</v>
      </c>
      <c r="S115" s="219">
        <v>0.0060000000000000001</v>
      </c>
      <c r="T115" s="220">
        <f>S115*H115</f>
        <v>3.2192399999999997</v>
      </c>
      <c r="U115" s="37"/>
      <c r="V115" s="37"/>
      <c r="W115" s="37"/>
      <c r="X115" s="37"/>
      <c r="Y115" s="37"/>
      <c r="Z115" s="37"/>
      <c r="AA115" s="37"/>
      <c r="AB115" s="37"/>
      <c r="AC115" s="37"/>
      <c r="AD115" s="37"/>
      <c r="AE115" s="37"/>
      <c r="AR115" s="221" t="s">
        <v>169</v>
      </c>
      <c r="AT115" s="221" t="s">
        <v>116</v>
      </c>
      <c r="AU115" s="221" t="s">
        <v>78</v>
      </c>
      <c r="AY115" s="16" t="s">
        <v>113</v>
      </c>
      <c r="BE115" s="222">
        <f>IF(N115="základní",J115,0)</f>
        <v>0</v>
      </c>
      <c r="BF115" s="222">
        <f>IF(N115="snížená",J115,0)</f>
        <v>0</v>
      </c>
      <c r="BG115" s="222">
        <f>IF(N115="zákl. přenesená",J115,0)</f>
        <v>0</v>
      </c>
      <c r="BH115" s="222">
        <f>IF(N115="sníž. přenesená",J115,0)</f>
        <v>0</v>
      </c>
      <c r="BI115" s="222">
        <f>IF(N115="nulová",J115,0)</f>
        <v>0</v>
      </c>
      <c r="BJ115" s="16" t="s">
        <v>76</v>
      </c>
      <c r="BK115" s="222">
        <f>ROUND(I115*H115,2)</f>
        <v>0</v>
      </c>
      <c r="BL115" s="16" t="s">
        <v>169</v>
      </c>
      <c r="BM115" s="221" t="s">
        <v>182</v>
      </c>
    </row>
    <row r="116" s="2" customFormat="1" ht="16.5" customHeight="1">
      <c r="A116" s="37"/>
      <c r="B116" s="38"/>
      <c r="C116" s="210" t="s">
        <v>183</v>
      </c>
      <c r="D116" s="210" t="s">
        <v>116</v>
      </c>
      <c r="E116" s="211" t="s">
        <v>184</v>
      </c>
      <c r="F116" s="212" t="s">
        <v>185</v>
      </c>
      <c r="G116" s="213" t="s">
        <v>137</v>
      </c>
      <c r="H116" s="214">
        <v>2</v>
      </c>
      <c r="I116" s="215"/>
      <c r="J116" s="216">
        <f>ROUND(I116*H116,2)</f>
        <v>0</v>
      </c>
      <c r="K116" s="212" t="s">
        <v>120</v>
      </c>
      <c r="L116" s="43"/>
      <c r="M116" s="217" t="s">
        <v>19</v>
      </c>
      <c r="N116" s="218" t="s">
        <v>42</v>
      </c>
      <c r="O116" s="83"/>
      <c r="P116" s="219">
        <f>O116*H116</f>
        <v>0</v>
      </c>
      <c r="Q116" s="219">
        <v>6.9999999999999994E-05</v>
      </c>
      <c r="R116" s="219">
        <f>Q116*H116</f>
        <v>0.00013999999999999999</v>
      </c>
      <c r="S116" s="219">
        <v>0</v>
      </c>
      <c r="T116" s="220">
        <f>S116*H116</f>
        <v>0</v>
      </c>
      <c r="U116" s="37"/>
      <c r="V116" s="37"/>
      <c r="W116" s="37"/>
      <c r="X116" s="37"/>
      <c r="Y116" s="37"/>
      <c r="Z116" s="37"/>
      <c r="AA116" s="37"/>
      <c r="AB116" s="37"/>
      <c r="AC116" s="37"/>
      <c r="AD116" s="37"/>
      <c r="AE116" s="37"/>
      <c r="AR116" s="221" t="s">
        <v>169</v>
      </c>
      <c r="AT116" s="221" t="s">
        <v>116</v>
      </c>
      <c r="AU116" s="221" t="s">
        <v>78</v>
      </c>
      <c r="AY116" s="16" t="s">
        <v>113</v>
      </c>
      <c r="BE116" s="222">
        <f>IF(N116="základní",J116,0)</f>
        <v>0</v>
      </c>
      <c r="BF116" s="222">
        <f>IF(N116="snížená",J116,0)</f>
        <v>0</v>
      </c>
      <c r="BG116" s="222">
        <f>IF(N116="zákl. přenesená",J116,0)</f>
        <v>0</v>
      </c>
      <c r="BH116" s="222">
        <f>IF(N116="sníž. přenesená",J116,0)</f>
        <v>0</v>
      </c>
      <c r="BI116" s="222">
        <f>IF(N116="nulová",J116,0)</f>
        <v>0</v>
      </c>
      <c r="BJ116" s="16" t="s">
        <v>76</v>
      </c>
      <c r="BK116" s="222">
        <f>ROUND(I116*H116,2)</f>
        <v>0</v>
      </c>
      <c r="BL116" s="16" t="s">
        <v>169</v>
      </c>
      <c r="BM116" s="221" t="s">
        <v>186</v>
      </c>
    </row>
    <row r="117" s="2" customFormat="1">
      <c r="A117" s="37"/>
      <c r="B117" s="38"/>
      <c r="C117" s="39"/>
      <c r="D117" s="223" t="s">
        <v>123</v>
      </c>
      <c r="E117" s="39"/>
      <c r="F117" s="224" t="s">
        <v>187</v>
      </c>
      <c r="G117" s="39"/>
      <c r="H117" s="39"/>
      <c r="I117" s="129"/>
      <c r="J117" s="39"/>
      <c r="K117" s="39"/>
      <c r="L117" s="43"/>
      <c r="M117" s="225"/>
      <c r="N117" s="226"/>
      <c r="O117" s="83"/>
      <c r="P117" s="83"/>
      <c r="Q117" s="83"/>
      <c r="R117" s="83"/>
      <c r="S117" s="83"/>
      <c r="T117" s="84"/>
      <c r="U117" s="37"/>
      <c r="V117" s="37"/>
      <c r="W117" s="37"/>
      <c r="X117" s="37"/>
      <c r="Y117" s="37"/>
      <c r="Z117" s="37"/>
      <c r="AA117" s="37"/>
      <c r="AB117" s="37"/>
      <c r="AC117" s="37"/>
      <c r="AD117" s="37"/>
      <c r="AE117" s="37"/>
      <c r="AT117" s="16" t="s">
        <v>123</v>
      </c>
      <c r="AU117" s="16" t="s">
        <v>78</v>
      </c>
    </row>
    <row r="118" s="2" customFormat="1" ht="16.5" customHeight="1">
      <c r="A118" s="37"/>
      <c r="B118" s="38"/>
      <c r="C118" s="238" t="s">
        <v>188</v>
      </c>
      <c r="D118" s="238" t="s">
        <v>173</v>
      </c>
      <c r="E118" s="239" t="s">
        <v>189</v>
      </c>
      <c r="F118" s="240" t="s">
        <v>190</v>
      </c>
      <c r="G118" s="241" t="s">
        <v>137</v>
      </c>
      <c r="H118" s="242">
        <v>2</v>
      </c>
      <c r="I118" s="243"/>
      <c r="J118" s="244">
        <f>ROUND(I118*H118,2)</f>
        <v>0</v>
      </c>
      <c r="K118" s="240" t="s">
        <v>19</v>
      </c>
      <c r="L118" s="245"/>
      <c r="M118" s="246" t="s">
        <v>19</v>
      </c>
      <c r="N118" s="247" t="s">
        <v>42</v>
      </c>
      <c r="O118" s="83"/>
      <c r="P118" s="219">
        <f>O118*H118</f>
        <v>0</v>
      </c>
      <c r="Q118" s="219">
        <v>0.00029999999999999997</v>
      </c>
      <c r="R118" s="219">
        <f>Q118*H118</f>
        <v>0.00059999999999999995</v>
      </c>
      <c r="S118" s="219">
        <v>0</v>
      </c>
      <c r="T118" s="220">
        <f>S118*H118</f>
        <v>0</v>
      </c>
      <c r="U118" s="37"/>
      <c r="V118" s="37"/>
      <c r="W118" s="37"/>
      <c r="X118" s="37"/>
      <c r="Y118" s="37"/>
      <c r="Z118" s="37"/>
      <c r="AA118" s="37"/>
      <c r="AB118" s="37"/>
      <c r="AC118" s="37"/>
      <c r="AD118" s="37"/>
      <c r="AE118" s="37"/>
      <c r="AR118" s="221" t="s">
        <v>176</v>
      </c>
      <c r="AT118" s="221" t="s">
        <v>173</v>
      </c>
      <c r="AU118" s="221" t="s">
        <v>78</v>
      </c>
      <c r="AY118" s="16" t="s">
        <v>113</v>
      </c>
      <c r="BE118" s="222">
        <f>IF(N118="základní",J118,0)</f>
        <v>0</v>
      </c>
      <c r="BF118" s="222">
        <f>IF(N118="snížená",J118,0)</f>
        <v>0</v>
      </c>
      <c r="BG118" s="222">
        <f>IF(N118="zákl. přenesená",J118,0)</f>
        <v>0</v>
      </c>
      <c r="BH118" s="222">
        <f>IF(N118="sníž. přenesená",J118,0)</f>
        <v>0</v>
      </c>
      <c r="BI118" s="222">
        <f>IF(N118="nulová",J118,0)</f>
        <v>0</v>
      </c>
      <c r="BJ118" s="16" t="s">
        <v>76</v>
      </c>
      <c r="BK118" s="222">
        <f>ROUND(I118*H118,2)</f>
        <v>0</v>
      </c>
      <c r="BL118" s="16" t="s">
        <v>169</v>
      </c>
      <c r="BM118" s="221" t="s">
        <v>191</v>
      </c>
    </row>
    <row r="119" s="2" customFormat="1" ht="16.5" customHeight="1">
      <c r="A119" s="37"/>
      <c r="B119" s="38"/>
      <c r="C119" s="210" t="s">
        <v>192</v>
      </c>
      <c r="D119" s="210" t="s">
        <v>116</v>
      </c>
      <c r="E119" s="211" t="s">
        <v>193</v>
      </c>
      <c r="F119" s="212" t="s">
        <v>194</v>
      </c>
      <c r="G119" s="213" t="s">
        <v>195</v>
      </c>
      <c r="H119" s="248"/>
      <c r="I119" s="215"/>
      <c r="J119" s="216">
        <f>ROUND(I119*H119,2)</f>
        <v>0</v>
      </c>
      <c r="K119" s="212" t="s">
        <v>120</v>
      </c>
      <c r="L119" s="43"/>
      <c r="M119" s="217" t="s">
        <v>19</v>
      </c>
      <c r="N119" s="218" t="s">
        <v>42</v>
      </c>
      <c r="O119" s="83"/>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169</v>
      </c>
      <c r="AT119" s="221" t="s">
        <v>116</v>
      </c>
      <c r="AU119" s="221" t="s">
        <v>78</v>
      </c>
      <c r="AY119" s="16" t="s">
        <v>113</v>
      </c>
      <c r="BE119" s="222">
        <f>IF(N119="základní",J119,0)</f>
        <v>0</v>
      </c>
      <c r="BF119" s="222">
        <f>IF(N119="snížená",J119,0)</f>
        <v>0</v>
      </c>
      <c r="BG119" s="222">
        <f>IF(N119="zákl. přenesená",J119,0)</f>
        <v>0</v>
      </c>
      <c r="BH119" s="222">
        <f>IF(N119="sníž. přenesená",J119,0)</f>
        <v>0</v>
      </c>
      <c r="BI119" s="222">
        <f>IF(N119="nulová",J119,0)</f>
        <v>0</v>
      </c>
      <c r="BJ119" s="16" t="s">
        <v>76</v>
      </c>
      <c r="BK119" s="222">
        <f>ROUND(I119*H119,2)</f>
        <v>0</v>
      </c>
      <c r="BL119" s="16" t="s">
        <v>169</v>
      </c>
      <c r="BM119" s="221" t="s">
        <v>196</v>
      </c>
    </row>
    <row r="120" s="2" customFormat="1">
      <c r="A120" s="37"/>
      <c r="B120" s="38"/>
      <c r="C120" s="39"/>
      <c r="D120" s="223" t="s">
        <v>123</v>
      </c>
      <c r="E120" s="39"/>
      <c r="F120" s="224" t="s">
        <v>197</v>
      </c>
      <c r="G120" s="39"/>
      <c r="H120" s="39"/>
      <c r="I120" s="129"/>
      <c r="J120" s="39"/>
      <c r="K120" s="39"/>
      <c r="L120" s="43"/>
      <c r="M120" s="225"/>
      <c r="N120" s="226"/>
      <c r="O120" s="83"/>
      <c r="P120" s="83"/>
      <c r="Q120" s="83"/>
      <c r="R120" s="83"/>
      <c r="S120" s="83"/>
      <c r="T120" s="84"/>
      <c r="U120" s="37"/>
      <c r="V120" s="37"/>
      <c r="W120" s="37"/>
      <c r="X120" s="37"/>
      <c r="Y120" s="37"/>
      <c r="Z120" s="37"/>
      <c r="AA120" s="37"/>
      <c r="AB120" s="37"/>
      <c r="AC120" s="37"/>
      <c r="AD120" s="37"/>
      <c r="AE120" s="37"/>
      <c r="AT120" s="16" t="s">
        <v>123</v>
      </c>
      <c r="AU120" s="16" t="s">
        <v>78</v>
      </c>
    </row>
    <row r="121" s="12" customFormat="1" ht="22.8" customHeight="1">
      <c r="A121" s="12"/>
      <c r="B121" s="194"/>
      <c r="C121" s="195"/>
      <c r="D121" s="196" t="s">
        <v>70</v>
      </c>
      <c r="E121" s="208" t="s">
        <v>198</v>
      </c>
      <c r="F121" s="208" t="s">
        <v>199</v>
      </c>
      <c r="G121" s="195"/>
      <c r="H121" s="195"/>
      <c r="I121" s="198"/>
      <c r="J121" s="209">
        <f>BK121</f>
        <v>0</v>
      </c>
      <c r="K121" s="195"/>
      <c r="L121" s="200"/>
      <c r="M121" s="201"/>
      <c r="N121" s="202"/>
      <c r="O121" s="202"/>
      <c r="P121" s="203">
        <f>P122</f>
        <v>0</v>
      </c>
      <c r="Q121" s="202"/>
      <c r="R121" s="203">
        <f>R122</f>
        <v>0</v>
      </c>
      <c r="S121" s="202"/>
      <c r="T121" s="204">
        <f>T122</f>
        <v>0</v>
      </c>
      <c r="U121" s="12"/>
      <c r="V121" s="12"/>
      <c r="W121" s="12"/>
      <c r="X121" s="12"/>
      <c r="Y121" s="12"/>
      <c r="Z121" s="12"/>
      <c r="AA121" s="12"/>
      <c r="AB121" s="12"/>
      <c r="AC121" s="12"/>
      <c r="AD121" s="12"/>
      <c r="AE121" s="12"/>
      <c r="AR121" s="205" t="s">
        <v>78</v>
      </c>
      <c r="AT121" s="206" t="s">
        <v>70</v>
      </c>
      <c r="AU121" s="206" t="s">
        <v>76</v>
      </c>
      <c r="AY121" s="205" t="s">
        <v>113</v>
      </c>
      <c r="BK121" s="207">
        <f>BK122</f>
        <v>0</v>
      </c>
    </row>
    <row r="122" s="2" customFormat="1" ht="16.5" customHeight="1">
      <c r="A122" s="37"/>
      <c r="B122" s="38"/>
      <c r="C122" s="210" t="s">
        <v>8</v>
      </c>
      <c r="D122" s="210" t="s">
        <v>116</v>
      </c>
      <c r="E122" s="211" t="s">
        <v>200</v>
      </c>
      <c r="F122" s="212" t="s">
        <v>201</v>
      </c>
      <c r="G122" s="213" t="s">
        <v>202</v>
      </c>
      <c r="H122" s="214">
        <v>1</v>
      </c>
      <c r="I122" s="215"/>
      <c r="J122" s="216">
        <f>ROUND(I122*H122,2)</f>
        <v>0</v>
      </c>
      <c r="K122" s="212" t="s">
        <v>19</v>
      </c>
      <c r="L122" s="43"/>
      <c r="M122" s="217" t="s">
        <v>19</v>
      </c>
      <c r="N122" s="218" t="s">
        <v>42</v>
      </c>
      <c r="O122" s="83"/>
      <c r="P122" s="219">
        <f>O122*H122</f>
        <v>0</v>
      </c>
      <c r="Q122" s="219">
        <v>0</v>
      </c>
      <c r="R122" s="219">
        <f>Q122*H122</f>
        <v>0</v>
      </c>
      <c r="S122" s="219">
        <v>0</v>
      </c>
      <c r="T122" s="220">
        <f>S122*H122</f>
        <v>0</v>
      </c>
      <c r="U122" s="37"/>
      <c r="V122" s="37"/>
      <c r="W122" s="37"/>
      <c r="X122" s="37"/>
      <c r="Y122" s="37"/>
      <c r="Z122" s="37"/>
      <c r="AA122" s="37"/>
      <c r="AB122" s="37"/>
      <c r="AC122" s="37"/>
      <c r="AD122" s="37"/>
      <c r="AE122" s="37"/>
      <c r="AR122" s="221" t="s">
        <v>169</v>
      </c>
      <c r="AT122" s="221" t="s">
        <v>116</v>
      </c>
      <c r="AU122" s="221" t="s">
        <v>78</v>
      </c>
      <c r="AY122" s="16" t="s">
        <v>113</v>
      </c>
      <c r="BE122" s="222">
        <f>IF(N122="základní",J122,0)</f>
        <v>0</v>
      </c>
      <c r="BF122" s="222">
        <f>IF(N122="snížená",J122,0)</f>
        <v>0</v>
      </c>
      <c r="BG122" s="222">
        <f>IF(N122="zákl. přenesená",J122,0)</f>
        <v>0</v>
      </c>
      <c r="BH122" s="222">
        <f>IF(N122="sníž. přenesená",J122,0)</f>
        <v>0</v>
      </c>
      <c r="BI122" s="222">
        <f>IF(N122="nulová",J122,0)</f>
        <v>0</v>
      </c>
      <c r="BJ122" s="16" t="s">
        <v>76</v>
      </c>
      <c r="BK122" s="222">
        <f>ROUND(I122*H122,2)</f>
        <v>0</v>
      </c>
      <c r="BL122" s="16" t="s">
        <v>169</v>
      </c>
      <c r="BM122" s="221" t="s">
        <v>203</v>
      </c>
    </row>
    <row r="123" s="12" customFormat="1" ht="22.8" customHeight="1">
      <c r="A123" s="12"/>
      <c r="B123" s="194"/>
      <c r="C123" s="195"/>
      <c r="D123" s="196" t="s">
        <v>70</v>
      </c>
      <c r="E123" s="208" t="s">
        <v>204</v>
      </c>
      <c r="F123" s="208" t="s">
        <v>205</v>
      </c>
      <c r="G123" s="195"/>
      <c r="H123" s="195"/>
      <c r="I123" s="198"/>
      <c r="J123" s="209">
        <f>BK123</f>
        <v>0</v>
      </c>
      <c r="K123" s="195"/>
      <c r="L123" s="200"/>
      <c r="M123" s="201"/>
      <c r="N123" s="202"/>
      <c r="O123" s="202"/>
      <c r="P123" s="203">
        <f>SUM(P124:P157)</f>
        <v>0</v>
      </c>
      <c r="Q123" s="202"/>
      <c r="R123" s="203">
        <f>SUM(R124:R157)</f>
        <v>2.2619903999999993</v>
      </c>
      <c r="S123" s="202"/>
      <c r="T123" s="204">
        <f>SUM(T124:T157)</f>
        <v>1.1010557000000001</v>
      </c>
      <c r="U123" s="12"/>
      <c r="V123" s="12"/>
      <c r="W123" s="12"/>
      <c r="X123" s="12"/>
      <c r="Y123" s="12"/>
      <c r="Z123" s="12"/>
      <c r="AA123" s="12"/>
      <c r="AB123" s="12"/>
      <c r="AC123" s="12"/>
      <c r="AD123" s="12"/>
      <c r="AE123" s="12"/>
      <c r="AR123" s="205" t="s">
        <v>78</v>
      </c>
      <c r="AT123" s="206" t="s">
        <v>70</v>
      </c>
      <c r="AU123" s="206" t="s">
        <v>76</v>
      </c>
      <c r="AY123" s="205" t="s">
        <v>113</v>
      </c>
      <c r="BK123" s="207">
        <f>SUM(BK124:BK157)</f>
        <v>0</v>
      </c>
    </row>
    <row r="124" s="2" customFormat="1" ht="16.5" customHeight="1">
      <c r="A124" s="37"/>
      <c r="B124" s="38"/>
      <c r="C124" s="210" t="s">
        <v>169</v>
      </c>
      <c r="D124" s="210" t="s">
        <v>116</v>
      </c>
      <c r="E124" s="211" t="s">
        <v>206</v>
      </c>
      <c r="F124" s="212" t="s">
        <v>207</v>
      </c>
      <c r="G124" s="213" t="s">
        <v>208</v>
      </c>
      <c r="H124" s="214">
        <v>57.060000000000002</v>
      </c>
      <c r="I124" s="215"/>
      <c r="J124" s="216">
        <f>ROUND(I124*H124,2)</f>
        <v>0</v>
      </c>
      <c r="K124" s="212" t="s">
        <v>120</v>
      </c>
      <c r="L124" s="43"/>
      <c r="M124" s="217" t="s">
        <v>19</v>
      </c>
      <c r="N124" s="218" t="s">
        <v>42</v>
      </c>
      <c r="O124" s="83"/>
      <c r="P124" s="219">
        <f>O124*H124</f>
        <v>0</v>
      </c>
      <c r="Q124" s="219">
        <v>0</v>
      </c>
      <c r="R124" s="219">
        <f>Q124*H124</f>
        <v>0</v>
      </c>
      <c r="S124" s="219">
        <v>0.00348</v>
      </c>
      <c r="T124" s="220">
        <f>S124*H124</f>
        <v>0.19856880000000002</v>
      </c>
      <c r="U124" s="37"/>
      <c r="V124" s="37"/>
      <c r="W124" s="37"/>
      <c r="X124" s="37"/>
      <c r="Y124" s="37"/>
      <c r="Z124" s="37"/>
      <c r="AA124" s="37"/>
      <c r="AB124" s="37"/>
      <c r="AC124" s="37"/>
      <c r="AD124" s="37"/>
      <c r="AE124" s="37"/>
      <c r="AR124" s="221" t="s">
        <v>169</v>
      </c>
      <c r="AT124" s="221" t="s">
        <v>116</v>
      </c>
      <c r="AU124" s="221" t="s">
        <v>78</v>
      </c>
      <c r="AY124" s="16" t="s">
        <v>113</v>
      </c>
      <c r="BE124" s="222">
        <f>IF(N124="základní",J124,0)</f>
        <v>0</v>
      </c>
      <c r="BF124" s="222">
        <f>IF(N124="snížená",J124,0)</f>
        <v>0</v>
      </c>
      <c r="BG124" s="222">
        <f>IF(N124="zákl. přenesená",J124,0)</f>
        <v>0</v>
      </c>
      <c r="BH124" s="222">
        <f>IF(N124="sníž. přenesená",J124,0)</f>
        <v>0</v>
      </c>
      <c r="BI124" s="222">
        <f>IF(N124="nulová",J124,0)</f>
        <v>0</v>
      </c>
      <c r="BJ124" s="16" t="s">
        <v>76</v>
      </c>
      <c r="BK124" s="222">
        <f>ROUND(I124*H124,2)</f>
        <v>0</v>
      </c>
      <c r="BL124" s="16" t="s">
        <v>169</v>
      </c>
      <c r="BM124" s="221" t="s">
        <v>209</v>
      </c>
    </row>
    <row r="125" s="2" customFormat="1" ht="16.5" customHeight="1">
      <c r="A125" s="37"/>
      <c r="B125" s="38"/>
      <c r="C125" s="210" t="s">
        <v>210</v>
      </c>
      <c r="D125" s="210" t="s">
        <v>116</v>
      </c>
      <c r="E125" s="211" t="s">
        <v>211</v>
      </c>
      <c r="F125" s="212" t="s">
        <v>212</v>
      </c>
      <c r="G125" s="213" t="s">
        <v>208</v>
      </c>
      <c r="H125" s="214">
        <v>6</v>
      </c>
      <c r="I125" s="215"/>
      <c r="J125" s="216">
        <f>ROUND(I125*H125,2)</f>
        <v>0</v>
      </c>
      <c r="K125" s="212" t="s">
        <v>120</v>
      </c>
      <c r="L125" s="43"/>
      <c r="M125" s="217" t="s">
        <v>19</v>
      </c>
      <c r="N125" s="218" t="s">
        <v>42</v>
      </c>
      <c r="O125" s="83"/>
      <c r="P125" s="219">
        <f>O125*H125</f>
        <v>0</v>
      </c>
      <c r="Q125" s="219">
        <v>0</v>
      </c>
      <c r="R125" s="219">
        <f>Q125*H125</f>
        <v>0</v>
      </c>
      <c r="S125" s="219">
        <v>0.0016999999999999999</v>
      </c>
      <c r="T125" s="220">
        <f>S125*H125</f>
        <v>0.010199999999999999</v>
      </c>
      <c r="U125" s="37"/>
      <c r="V125" s="37"/>
      <c r="W125" s="37"/>
      <c r="X125" s="37"/>
      <c r="Y125" s="37"/>
      <c r="Z125" s="37"/>
      <c r="AA125" s="37"/>
      <c r="AB125" s="37"/>
      <c r="AC125" s="37"/>
      <c r="AD125" s="37"/>
      <c r="AE125" s="37"/>
      <c r="AR125" s="221" t="s">
        <v>169</v>
      </c>
      <c r="AT125" s="221" t="s">
        <v>116</v>
      </c>
      <c r="AU125" s="221" t="s">
        <v>78</v>
      </c>
      <c r="AY125" s="16" t="s">
        <v>113</v>
      </c>
      <c r="BE125" s="222">
        <f>IF(N125="základní",J125,0)</f>
        <v>0</v>
      </c>
      <c r="BF125" s="222">
        <f>IF(N125="snížená",J125,0)</f>
        <v>0</v>
      </c>
      <c r="BG125" s="222">
        <f>IF(N125="zákl. přenesená",J125,0)</f>
        <v>0</v>
      </c>
      <c r="BH125" s="222">
        <f>IF(N125="sníž. přenesená",J125,0)</f>
        <v>0</v>
      </c>
      <c r="BI125" s="222">
        <f>IF(N125="nulová",J125,0)</f>
        <v>0</v>
      </c>
      <c r="BJ125" s="16" t="s">
        <v>76</v>
      </c>
      <c r="BK125" s="222">
        <f>ROUND(I125*H125,2)</f>
        <v>0</v>
      </c>
      <c r="BL125" s="16" t="s">
        <v>169</v>
      </c>
      <c r="BM125" s="221" t="s">
        <v>213</v>
      </c>
    </row>
    <row r="126" s="2" customFormat="1" ht="16.5" customHeight="1">
      <c r="A126" s="37"/>
      <c r="B126" s="38"/>
      <c r="C126" s="210" t="s">
        <v>214</v>
      </c>
      <c r="D126" s="210" t="s">
        <v>116</v>
      </c>
      <c r="E126" s="211" t="s">
        <v>215</v>
      </c>
      <c r="F126" s="212" t="s">
        <v>216</v>
      </c>
      <c r="G126" s="213" t="s">
        <v>208</v>
      </c>
      <c r="H126" s="214">
        <v>108.56</v>
      </c>
      <c r="I126" s="215"/>
      <c r="J126" s="216">
        <f>ROUND(I126*H126,2)</f>
        <v>0</v>
      </c>
      <c r="K126" s="212" t="s">
        <v>120</v>
      </c>
      <c r="L126" s="43"/>
      <c r="M126" s="217" t="s">
        <v>19</v>
      </c>
      <c r="N126" s="218" t="s">
        <v>42</v>
      </c>
      <c r="O126" s="83"/>
      <c r="P126" s="219">
        <f>O126*H126</f>
        <v>0</v>
      </c>
      <c r="Q126" s="219">
        <v>0</v>
      </c>
      <c r="R126" s="219">
        <f>Q126*H126</f>
        <v>0</v>
      </c>
      <c r="S126" s="219">
        <v>0.0017700000000000001</v>
      </c>
      <c r="T126" s="220">
        <f>S126*H126</f>
        <v>0.19215120000000002</v>
      </c>
      <c r="U126" s="37"/>
      <c r="V126" s="37"/>
      <c r="W126" s="37"/>
      <c r="X126" s="37"/>
      <c r="Y126" s="37"/>
      <c r="Z126" s="37"/>
      <c r="AA126" s="37"/>
      <c r="AB126" s="37"/>
      <c r="AC126" s="37"/>
      <c r="AD126" s="37"/>
      <c r="AE126" s="37"/>
      <c r="AR126" s="221" t="s">
        <v>169</v>
      </c>
      <c r="AT126" s="221" t="s">
        <v>116</v>
      </c>
      <c r="AU126" s="221" t="s">
        <v>78</v>
      </c>
      <c r="AY126" s="16" t="s">
        <v>113</v>
      </c>
      <c r="BE126" s="222">
        <f>IF(N126="základní",J126,0)</f>
        <v>0</v>
      </c>
      <c r="BF126" s="222">
        <f>IF(N126="snížená",J126,0)</f>
        <v>0</v>
      </c>
      <c r="BG126" s="222">
        <f>IF(N126="zákl. přenesená",J126,0)</f>
        <v>0</v>
      </c>
      <c r="BH126" s="222">
        <f>IF(N126="sníž. přenesená",J126,0)</f>
        <v>0</v>
      </c>
      <c r="BI126" s="222">
        <f>IF(N126="nulová",J126,0)</f>
        <v>0</v>
      </c>
      <c r="BJ126" s="16" t="s">
        <v>76</v>
      </c>
      <c r="BK126" s="222">
        <f>ROUND(I126*H126,2)</f>
        <v>0</v>
      </c>
      <c r="BL126" s="16" t="s">
        <v>169</v>
      </c>
      <c r="BM126" s="221" t="s">
        <v>217</v>
      </c>
    </row>
    <row r="127" s="2" customFormat="1" ht="16.5" customHeight="1">
      <c r="A127" s="37"/>
      <c r="B127" s="38"/>
      <c r="C127" s="210" t="s">
        <v>218</v>
      </c>
      <c r="D127" s="210" t="s">
        <v>116</v>
      </c>
      <c r="E127" s="211" t="s">
        <v>219</v>
      </c>
      <c r="F127" s="212" t="s">
        <v>220</v>
      </c>
      <c r="G127" s="213" t="s">
        <v>137</v>
      </c>
      <c r="H127" s="214">
        <v>1</v>
      </c>
      <c r="I127" s="215"/>
      <c r="J127" s="216">
        <f>ROUND(I127*H127,2)</f>
        <v>0</v>
      </c>
      <c r="K127" s="212" t="s">
        <v>120</v>
      </c>
      <c r="L127" s="43"/>
      <c r="M127" s="217" t="s">
        <v>19</v>
      </c>
      <c r="N127" s="218" t="s">
        <v>42</v>
      </c>
      <c r="O127" s="83"/>
      <c r="P127" s="219">
        <f>O127*H127</f>
        <v>0</v>
      </c>
      <c r="Q127" s="219">
        <v>0</v>
      </c>
      <c r="R127" s="219">
        <f>Q127*H127</f>
        <v>0</v>
      </c>
      <c r="S127" s="219">
        <v>0.0090600000000000003</v>
      </c>
      <c r="T127" s="220">
        <f>S127*H127</f>
        <v>0.0090600000000000003</v>
      </c>
      <c r="U127" s="37"/>
      <c r="V127" s="37"/>
      <c r="W127" s="37"/>
      <c r="X127" s="37"/>
      <c r="Y127" s="37"/>
      <c r="Z127" s="37"/>
      <c r="AA127" s="37"/>
      <c r="AB127" s="37"/>
      <c r="AC127" s="37"/>
      <c r="AD127" s="37"/>
      <c r="AE127" s="37"/>
      <c r="AR127" s="221" t="s">
        <v>169</v>
      </c>
      <c r="AT127" s="221" t="s">
        <v>116</v>
      </c>
      <c r="AU127" s="221" t="s">
        <v>78</v>
      </c>
      <c r="AY127" s="16" t="s">
        <v>113</v>
      </c>
      <c r="BE127" s="222">
        <f>IF(N127="základní",J127,0)</f>
        <v>0</v>
      </c>
      <c r="BF127" s="222">
        <f>IF(N127="snížená",J127,0)</f>
        <v>0</v>
      </c>
      <c r="BG127" s="222">
        <f>IF(N127="zákl. přenesená",J127,0)</f>
        <v>0</v>
      </c>
      <c r="BH127" s="222">
        <f>IF(N127="sníž. přenesená",J127,0)</f>
        <v>0</v>
      </c>
      <c r="BI127" s="222">
        <f>IF(N127="nulová",J127,0)</f>
        <v>0</v>
      </c>
      <c r="BJ127" s="16" t="s">
        <v>76</v>
      </c>
      <c r="BK127" s="222">
        <f>ROUND(I127*H127,2)</f>
        <v>0</v>
      </c>
      <c r="BL127" s="16" t="s">
        <v>169</v>
      </c>
      <c r="BM127" s="221" t="s">
        <v>221</v>
      </c>
    </row>
    <row r="128" s="2" customFormat="1" ht="16.5" customHeight="1">
      <c r="A128" s="37"/>
      <c r="B128" s="38"/>
      <c r="C128" s="210" t="s">
        <v>222</v>
      </c>
      <c r="D128" s="210" t="s">
        <v>116</v>
      </c>
      <c r="E128" s="211" t="s">
        <v>223</v>
      </c>
      <c r="F128" s="212" t="s">
        <v>224</v>
      </c>
      <c r="G128" s="213" t="s">
        <v>208</v>
      </c>
      <c r="H128" s="214">
        <v>62.670000000000002</v>
      </c>
      <c r="I128" s="215"/>
      <c r="J128" s="216">
        <f>ROUND(I128*H128,2)</f>
        <v>0</v>
      </c>
      <c r="K128" s="212" t="s">
        <v>120</v>
      </c>
      <c r="L128" s="43"/>
      <c r="M128" s="217" t="s">
        <v>19</v>
      </c>
      <c r="N128" s="218" t="s">
        <v>42</v>
      </c>
      <c r="O128" s="83"/>
      <c r="P128" s="219">
        <f>O128*H128</f>
        <v>0</v>
      </c>
      <c r="Q128" s="219">
        <v>0</v>
      </c>
      <c r="R128" s="219">
        <f>Q128*H128</f>
        <v>0</v>
      </c>
      <c r="S128" s="219">
        <v>0.00191</v>
      </c>
      <c r="T128" s="220">
        <f>S128*H128</f>
        <v>0.11969970000000001</v>
      </c>
      <c r="U128" s="37"/>
      <c r="V128" s="37"/>
      <c r="W128" s="37"/>
      <c r="X128" s="37"/>
      <c r="Y128" s="37"/>
      <c r="Z128" s="37"/>
      <c r="AA128" s="37"/>
      <c r="AB128" s="37"/>
      <c r="AC128" s="37"/>
      <c r="AD128" s="37"/>
      <c r="AE128" s="37"/>
      <c r="AR128" s="221" t="s">
        <v>169</v>
      </c>
      <c r="AT128" s="221" t="s">
        <v>116</v>
      </c>
      <c r="AU128" s="221" t="s">
        <v>78</v>
      </c>
      <c r="AY128" s="16" t="s">
        <v>113</v>
      </c>
      <c r="BE128" s="222">
        <f>IF(N128="základní",J128,0)</f>
        <v>0</v>
      </c>
      <c r="BF128" s="222">
        <f>IF(N128="snížená",J128,0)</f>
        <v>0</v>
      </c>
      <c r="BG128" s="222">
        <f>IF(N128="zákl. přenesená",J128,0)</f>
        <v>0</v>
      </c>
      <c r="BH128" s="222">
        <f>IF(N128="sníž. přenesená",J128,0)</f>
        <v>0</v>
      </c>
      <c r="BI128" s="222">
        <f>IF(N128="nulová",J128,0)</f>
        <v>0</v>
      </c>
      <c r="BJ128" s="16" t="s">
        <v>76</v>
      </c>
      <c r="BK128" s="222">
        <f>ROUND(I128*H128,2)</f>
        <v>0</v>
      </c>
      <c r="BL128" s="16" t="s">
        <v>169</v>
      </c>
      <c r="BM128" s="221" t="s">
        <v>225</v>
      </c>
    </row>
    <row r="129" s="2" customFormat="1" ht="16.5" customHeight="1">
      <c r="A129" s="37"/>
      <c r="B129" s="38"/>
      <c r="C129" s="210" t="s">
        <v>7</v>
      </c>
      <c r="D129" s="210" t="s">
        <v>116</v>
      </c>
      <c r="E129" s="211" t="s">
        <v>226</v>
      </c>
      <c r="F129" s="212" t="s">
        <v>227</v>
      </c>
      <c r="G129" s="213" t="s">
        <v>208</v>
      </c>
      <c r="H129" s="214">
        <v>44</v>
      </c>
      <c r="I129" s="215"/>
      <c r="J129" s="216">
        <f>ROUND(I129*H129,2)</f>
        <v>0</v>
      </c>
      <c r="K129" s="212" t="s">
        <v>120</v>
      </c>
      <c r="L129" s="43"/>
      <c r="M129" s="217" t="s">
        <v>19</v>
      </c>
      <c r="N129" s="218" t="s">
        <v>42</v>
      </c>
      <c r="O129" s="83"/>
      <c r="P129" s="219">
        <f>O129*H129</f>
        <v>0</v>
      </c>
      <c r="Q129" s="219">
        <v>0</v>
      </c>
      <c r="R129" s="219">
        <f>Q129*H129</f>
        <v>0</v>
      </c>
      <c r="S129" s="219">
        <v>0.00175</v>
      </c>
      <c r="T129" s="220">
        <f>S129*H129</f>
        <v>0.076999999999999999</v>
      </c>
      <c r="U129" s="37"/>
      <c r="V129" s="37"/>
      <c r="W129" s="37"/>
      <c r="X129" s="37"/>
      <c r="Y129" s="37"/>
      <c r="Z129" s="37"/>
      <c r="AA129" s="37"/>
      <c r="AB129" s="37"/>
      <c r="AC129" s="37"/>
      <c r="AD129" s="37"/>
      <c r="AE129" s="37"/>
      <c r="AR129" s="221" t="s">
        <v>169</v>
      </c>
      <c r="AT129" s="221" t="s">
        <v>116</v>
      </c>
      <c r="AU129" s="221" t="s">
        <v>78</v>
      </c>
      <c r="AY129" s="16" t="s">
        <v>113</v>
      </c>
      <c r="BE129" s="222">
        <f>IF(N129="základní",J129,0)</f>
        <v>0</v>
      </c>
      <c r="BF129" s="222">
        <f>IF(N129="snížená",J129,0)</f>
        <v>0</v>
      </c>
      <c r="BG129" s="222">
        <f>IF(N129="zákl. přenesená",J129,0)</f>
        <v>0</v>
      </c>
      <c r="BH129" s="222">
        <f>IF(N129="sníž. přenesená",J129,0)</f>
        <v>0</v>
      </c>
      <c r="BI129" s="222">
        <f>IF(N129="nulová",J129,0)</f>
        <v>0</v>
      </c>
      <c r="BJ129" s="16" t="s">
        <v>76</v>
      </c>
      <c r="BK129" s="222">
        <f>ROUND(I129*H129,2)</f>
        <v>0</v>
      </c>
      <c r="BL129" s="16" t="s">
        <v>169</v>
      </c>
      <c r="BM129" s="221" t="s">
        <v>228</v>
      </c>
    </row>
    <row r="130" s="2" customFormat="1" ht="16.5" customHeight="1">
      <c r="A130" s="37"/>
      <c r="B130" s="38"/>
      <c r="C130" s="210" t="s">
        <v>229</v>
      </c>
      <c r="D130" s="210" t="s">
        <v>116</v>
      </c>
      <c r="E130" s="211" t="s">
        <v>230</v>
      </c>
      <c r="F130" s="212" t="s">
        <v>231</v>
      </c>
      <c r="G130" s="213" t="s">
        <v>119</v>
      </c>
      <c r="H130" s="214">
        <v>4.5</v>
      </c>
      <c r="I130" s="215"/>
      <c r="J130" s="216">
        <f>ROUND(I130*H130,2)</f>
        <v>0</v>
      </c>
      <c r="K130" s="212" t="s">
        <v>120</v>
      </c>
      <c r="L130" s="43"/>
      <c r="M130" s="217" t="s">
        <v>19</v>
      </c>
      <c r="N130" s="218" t="s">
        <v>42</v>
      </c>
      <c r="O130" s="83"/>
      <c r="P130" s="219">
        <f>O130*H130</f>
        <v>0</v>
      </c>
      <c r="Q130" s="219">
        <v>0</v>
      </c>
      <c r="R130" s="219">
        <f>Q130*H130</f>
        <v>0</v>
      </c>
      <c r="S130" s="219">
        <v>0.0058399999999999997</v>
      </c>
      <c r="T130" s="220">
        <f>S130*H130</f>
        <v>0.026279999999999998</v>
      </c>
      <c r="U130" s="37"/>
      <c r="V130" s="37"/>
      <c r="W130" s="37"/>
      <c r="X130" s="37"/>
      <c r="Y130" s="37"/>
      <c r="Z130" s="37"/>
      <c r="AA130" s="37"/>
      <c r="AB130" s="37"/>
      <c r="AC130" s="37"/>
      <c r="AD130" s="37"/>
      <c r="AE130" s="37"/>
      <c r="AR130" s="221" t="s">
        <v>169</v>
      </c>
      <c r="AT130" s="221" t="s">
        <v>116</v>
      </c>
      <c r="AU130" s="221" t="s">
        <v>78</v>
      </c>
      <c r="AY130" s="16" t="s">
        <v>113</v>
      </c>
      <c r="BE130" s="222">
        <f>IF(N130="základní",J130,0)</f>
        <v>0</v>
      </c>
      <c r="BF130" s="222">
        <f>IF(N130="snížená",J130,0)</f>
        <v>0</v>
      </c>
      <c r="BG130" s="222">
        <f>IF(N130="zákl. přenesená",J130,0)</f>
        <v>0</v>
      </c>
      <c r="BH130" s="222">
        <f>IF(N130="sníž. přenesená",J130,0)</f>
        <v>0</v>
      </c>
      <c r="BI130" s="222">
        <f>IF(N130="nulová",J130,0)</f>
        <v>0</v>
      </c>
      <c r="BJ130" s="16" t="s">
        <v>76</v>
      </c>
      <c r="BK130" s="222">
        <f>ROUND(I130*H130,2)</f>
        <v>0</v>
      </c>
      <c r="BL130" s="16" t="s">
        <v>169</v>
      </c>
      <c r="BM130" s="221" t="s">
        <v>232</v>
      </c>
    </row>
    <row r="131" s="2" customFormat="1" ht="16.5" customHeight="1">
      <c r="A131" s="37"/>
      <c r="B131" s="38"/>
      <c r="C131" s="210" t="s">
        <v>233</v>
      </c>
      <c r="D131" s="210" t="s">
        <v>116</v>
      </c>
      <c r="E131" s="211" t="s">
        <v>234</v>
      </c>
      <c r="F131" s="212" t="s">
        <v>235</v>
      </c>
      <c r="G131" s="213" t="s">
        <v>137</v>
      </c>
      <c r="H131" s="214">
        <v>3</v>
      </c>
      <c r="I131" s="215"/>
      <c r="J131" s="216">
        <f>ROUND(I131*H131,2)</f>
        <v>0</v>
      </c>
      <c r="K131" s="212" t="s">
        <v>120</v>
      </c>
      <c r="L131" s="43"/>
      <c r="M131" s="217" t="s">
        <v>19</v>
      </c>
      <c r="N131" s="218" t="s">
        <v>42</v>
      </c>
      <c r="O131" s="83"/>
      <c r="P131" s="219">
        <f>O131*H131</f>
        <v>0</v>
      </c>
      <c r="Q131" s="219">
        <v>0</v>
      </c>
      <c r="R131" s="219">
        <f>Q131*H131</f>
        <v>0</v>
      </c>
      <c r="S131" s="219">
        <v>0.00022000000000000001</v>
      </c>
      <c r="T131" s="220">
        <f>S131*H131</f>
        <v>0.00066</v>
      </c>
      <c r="U131" s="37"/>
      <c r="V131" s="37"/>
      <c r="W131" s="37"/>
      <c r="X131" s="37"/>
      <c r="Y131" s="37"/>
      <c r="Z131" s="37"/>
      <c r="AA131" s="37"/>
      <c r="AB131" s="37"/>
      <c r="AC131" s="37"/>
      <c r="AD131" s="37"/>
      <c r="AE131" s="37"/>
      <c r="AR131" s="221" t="s">
        <v>169</v>
      </c>
      <c r="AT131" s="221" t="s">
        <v>116</v>
      </c>
      <c r="AU131" s="221" t="s">
        <v>78</v>
      </c>
      <c r="AY131" s="16" t="s">
        <v>113</v>
      </c>
      <c r="BE131" s="222">
        <f>IF(N131="základní",J131,0)</f>
        <v>0</v>
      </c>
      <c r="BF131" s="222">
        <f>IF(N131="snížená",J131,0)</f>
        <v>0</v>
      </c>
      <c r="BG131" s="222">
        <f>IF(N131="zákl. přenesená",J131,0)</f>
        <v>0</v>
      </c>
      <c r="BH131" s="222">
        <f>IF(N131="sníž. přenesená",J131,0)</f>
        <v>0</v>
      </c>
      <c r="BI131" s="222">
        <f>IF(N131="nulová",J131,0)</f>
        <v>0</v>
      </c>
      <c r="BJ131" s="16" t="s">
        <v>76</v>
      </c>
      <c r="BK131" s="222">
        <f>ROUND(I131*H131,2)</f>
        <v>0</v>
      </c>
      <c r="BL131" s="16" t="s">
        <v>169</v>
      </c>
      <c r="BM131" s="221" t="s">
        <v>236</v>
      </c>
    </row>
    <row r="132" s="2" customFormat="1" ht="16.5" customHeight="1">
      <c r="A132" s="37"/>
      <c r="B132" s="38"/>
      <c r="C132" s="210" t="s">
        <v>237</v>
      </c>
      <c r="D132" s="210" t="s">
        <v>116</v>
      </c>
      <c r="E132" s="211" t="s">
        <v>238</v>
      </c>
      <c r="F132" s="212" t="s">
        <v>239</v>
      </c>
      <c r="G132" s="213" t="s">
        <v>208</v>
      </c>
      <c r="H132" s="214">
        <v>108.56</v>
      </c>
      <c r="I132" s="215"/>
      <c r="J132" s="216">
        <f>ROUND(I132*H132,2)</f>
        <v>0</v>
      </c>
      <c r="K132" s="212" t="s">
        <v>120</v>
      </c>
      <c r="L132" s="43"/>
      <c r="M132" s="217" t="s">
        <v>19</v>
      </c>
      <c r="N132" s="218" t="s">
        <v>42</v>
      </c>
      <c r="O132" s="83"/>
      <c r="P132" s="219">
        <f>O132*H132</f>
        <v>0</v>
      </c>
      <c r="Q132" s="219">
        <v>0</v>
      </c>
      <c r="R132" s="219">
        <f>Q132*H132</f>
        <v>0</v>
      </c>
      <c r="S132" s="219">
        <v>0.0025999999999999999</v>
      </c>
      <c r="T132" s="220">
        <f>S132*H132</f>
        <v>0.28225600000000001</v>
      </c>
      <c r="U132" s="37"/>
      <c r="V132" s="37"/>
      <c r="W132" s="37"/>
      <c r="X132" s="37"/>
      <c r="Y132" s="37"/>
      <c r="Z132" s="37"/>
      <c r="AA132" s="37"/>
      <c r="AB132" s="37"/>
      <c r="AC132" s="37"/>
      <c r="AD132" s="37"/>
      <c r="AE132" s="37"/>
      <c r="AR132" s="221" t="s">
        <v>169</v>
      </c>
      <c r="AT132" s="221" t="s">
        <v>116</v>
      </c>
      <c r="AU132" s="221" t="s">
        <v>78</v>
      </c>
      <c r="AY132" s="16" t="s">
        <v>113</v>
      </c>
      <c r="BE132" s="222">
        <f>IF(N132="základní",J132,0)</f>
        <v>0</v>
      </c>
      <c r="BF132" s="222">
        <f>IF(N132="snížená",J132,0)</f>
        <v>0</v>
      </c>
      <c r="BG132" s="222">
        <f>IF(N132="zákl. přenesená",J132,0)</f>
        <v>0</v>
      </c>
      <c r="BH132" s="222">
        <f>IF(N132="sníž. přenesená",J132,0)</f>
        <v>0</v>
      </c>
      <c r="BI132" s="222">
        <f>IF(N132="nulová",J132,0)</f>
        <v>0</v>
      </c>
      <c r="BJ132" s="16" t="s">
        <v>76</v>
      </c>
      <c r="BK132" s="222">
        <f>ROUND(I132*H132,2)</f>
        <v>0</v>
      </c>
      <c r="BL132" s="16" t="s">
        <v>169</v>
      </c>
      <c r="BM132" s="221" t="s">
        <v>240</v>
      </c>
    </row>
    <row r="133" s="2" customFormat="1" ht="16.5" customHeight="1">
      <c r="A133" s="37"/>
      <c r="B133" s="38"/>
      <c r="C133" s="210" t="s">
        <v>241</v>
      </c>
      <c r="D133" s="210" t="s">
        <v>116</v>
      </c>
      <c r="E133" s="211" t="s">
        <v>242</v>
      </c>
      <c r="F133" s="212" t="s">
        <v>243</v>
      </c>
      <c r="G133" s="213" t="s">
        <v>208</v>
      </c>
      <c r="H133" s="214">
        <v>47</v>
      </c>
      <c r="I133" s="215"/>
      <c r="J133" s="216">
        <f>ROUND(I133*H133,2)</f>
        <v>0</v>
      </c>
      <c r="K133" s="212" t="s">
        <v>120</v>
      </c>
      <c r="L133" s="43"/>
      <c r="M133" s="217" t="s">
        <v>19</v>
      </c>
      <c r="N133" s="218" t="s">
        <v>42</v>
      </c>
      <c r="O133" s="83"/>
      <c r="P133" s="219">
        <f>O133*H133</f>
        <v>0</v>
      </c>
      <c r="Q133" s="219">
        <v>0</v>
      </c>
      <c r="R133" s="219">
        <f>Q133*H133</f>
        <v>0</v>
      </c>
      <c r="S133" s="219">
        <v>0.0039399999999999999</v>
      </c>
      <c r="T133" s="220">
        <f>S133*H133</f>
        <v>0.18517999999999998</v>
      </c>
      <c r="U133" s="37"/>
      <c r="V133" s="37"/>
      <c r="W133" s="37"/>
      <c r="X133" s="37"/>
      <c r="Y133" s="37"/>
      <c r="Z133" s="37"/>
      <c r="AA133" s="37"/>
      <c r="AB133" s="37"/>
      <c r="AC133" s="37"/>
      <c r="AD133" s="37"/>
      <c r="AE133" s="37"/>
      <c r="AR133" s="221" t="s">
        <v>169</v>
      </c>
      <c r="AT133" s="221" t="s">
        <v>116</v>
      </c>
      <c r="AU133" s="221" t="s">
        <v>78</v>
      </c>
      <c r="AY133" s="16" t="s">
        <v>113</v>
      </c>
      <c r="BE133" s="222">
        <f>IF(N133="základní",J133,0)</f>
        <v>0</v>
      </c>
      <c r="BF133" s="222">
        <f>IF(N133="snížená",J133,0)</f>
        <v>0</v>
      </c>
      <c r="BG133" s="222">
        <f>IF(N133="zákl. přenesená",J133,0)</f>
        <v>0</v>
      </c>
      <c r="BH133" s="222">
        <f>IF(N133="sníž. přenesená",J133,0)</f>
        <v>0</v>
      </c>
      <c r="BI133" s="222">
        <f>IF(N133="nulová",J133,0)</f>
        <v>0</v>
      </c>
      <c r="BJ133" s="16" t="s">
        <v>76</v>
      </c>
      <c r="BK133" s="222">
        <f>ROUND(I133*H133,2)</f>
        <v>0</v>
      </c>
      <c r="BL133" s="16" t="s">
        <v>169</v>
      </c>
      <c r="BM133" s="221" t="s">
        <v>244</v>
      </c>
    </row>
    <row r="134" s="2" customFormat="1" ht="16.5" customHeight="1">
      <c r="A134" s="37"/>
      <c r="B134" s="38"/>
      <c r="C134" s="210" t="s">
        <v>245</v>
      </c>
      <c r="D134" s="210" t="s">
        <v>116</v>
      </c>
      <c r="E134" s="211" t="s">
        <v>246</v>
      </c>
      <c r="F134" s="212" t="s">
        <v>247</v>
      </c>
      <c r="G134" s="213" t="s">
        <v>119</v>
      </c>
      <c r="H134" s="214">
        <v>19.920000000000002</v>
      </c>
      <c r="I134" s="215"/>
      <c r="J134" s="216">
        <f>ROUND(I134*H134,2)</f>
        <v>0</v>
      </c>
      <c r="K134" s="212" t="s">
        <v>120</v>
      </c>
      <c r="L134" s="43"/>
      <c r="M134" s="217" t="s">
        <v>19</v>
      </c>
      <c r="N134" s="218" t="s">
        <v>42</v>
      </c>
      <c r="O134" s="83"/>
      <c r="P134" s="219">
        <f>O134*H134</f>
        <v>0</v>
      </c>
      <c r="Q134" s="219">
        <v>0</v>
      </c>
      <c r="R134" s="219">
        <f>Q134*H134</f>
        <v>0</v>
      </c>
      <c r="S134" s="219">
        <v>0</v>
      </c>
      <c r="T134" s="220">
        <f>S134*H134</f>
        <v>0</v>
      </c>
      <c r="U134" s="37"/>
      <c r="V134" s="37"/>
      <c r="W134" s="37"/>
      <c r="X134" s="37"/>
      <c r="Y134" s="37"/>
      <c r="Z134" s="37"/>
      <c r="AA134" s="37"/>
      <c r="AB134" s="37"/>
      <c r="AC134" s="37"/>
      <c r="AD134" s="37"/>
      <c r="AE134" s="37"/>
      <c r="AR134" s="221" t="s">
        <v>169</v>
      </c>
      <c r="AT134" s="221" t="s">
        <v>116</v>
      </c>
      <c r="AU134" s="221" t="s">
        <v>78</v>
      </c>
      <c r="AY134" s="16" t="s">
        <v>113</v>
      </c>
      <c r="BE134" s="222">
        <f>IF(N134="základní",J134,0)</f>
        <v>0</v>
      </c>
      <c r="BF134" s="222">
        <f>IF(N134="snížená",J134,0)</f>
        <v>0</v>
      </c>
      <c r="BG134" s="222">
        <f>IF(N134="zákl. přenesená",J134,0)</f>
        <v>0</v>
      </c>
      <c r="BH134" s="222">
        <f>IF(N134="sníž. přenesená",J134,0)</f>
        <v>0</v>
      </c>
      <c r="BI134" s="222">
        <f>IF(N134="nulová",J134,0)</f>
        <v>0</v>
      </c>
      <c r="BJ134" s="16" t="s">
        <v>76</v>
      </c>
      <c r="BK134" s="222">
        <f>ROUND(I134*H134,2)</f>
        <v>0</v>
      </c>
      <c r="BL134" s="16" t="s">
        <v>169</v>
      </c>
      <c r="BM134" s="221" t="s">
        <v>248</v>
      </c>
    </row>
    <row r="135" s="2" customFormat="1" ht="16.5" customHeight="1">
      <c r="A135" s="37"/>
      <c r="B135" s="38"/>
      <c r="C135" s="238" t="s">
        <v>249</v>
      </c>
      <c r="D135" s="238" t="s">
        <v>173</v>
      </c>
      <c r="E135" s="239" t="s">
        <v>250</v>
      </c>
      <c r="F135" s="240" t="s">
        <v>251</v>
      </c>
      <c r="G135" s="241" t="s">
        <v>119</v>
      </c>
      <c r="H135" s="242">
        <v>21.911999999999999</v>
      </c>
      <c r="I135" s="243"/>
      <c r="J135" s="244">
        <f>ROUND(I135*H135,2)</f>
        <v>0</v>
      </c>
      <c r="K135" s="240" t="s">
        <v>19</v>
      </c>
      <c r="L135" s="245"/>
      <c r="M135" s="246" t="s">
        <v>19</v>
      </c>
      <c r="N135" s="247" t="s">
        <v>42</v>
      </c>
      <c r="O135" s="83"/>
      <c r="P135" s="219">
        <f>O135*H135</f>
        <v>0</v>
      </c>
      <c r="Q135" s="219">
        <v>0.0019</v>
      </c>
      <c r="R135" s="219">
        <f>Q135*H135</f>
        <v>0.041632799999999998</v>
      </c>
      <c r="S135" s="219">
        <v>0</v>
      </c>
      <c r="T135" s="220">
        <f>S135*H135</f>
        <v>0</v>
      </c>
      <c r="U135" s="37"/>
      <c r="V135" s="37"/>
      <c r="W135" s="37"/>
      <c r="X135" s="37"/>
      <c r="Y135" s="37"/>
      <c r="Z135" s="37"/>
      <c r="AA135" s="37"/>
      <c r="AB135" s="37"/>
      <c r="AC135" s="37"/>
      <c r="AD135" s="37"/>
      <c r="AE135" s="37"/>
      <c r="AR135" s="221" t="s">
        <v>176</v>
      </c>
      <c r="AT135" s="221" t="s">
        <v>173</v>
      </c>
      <c r="AU135" s="221" t="s">
        <v>78</v>
      </c>
      <c r="AY135" s="16" t="s">
        <v>113</v>
      </c>
      <c r="BE135" s="222">
        <f>IF(N135="základní",J135,0)</f>
        <v>0</v>
      </c>
      <c r="BF135" s="222">
        <f>IF(N135="snížená",J135,0)</f>
        <v>0</v>
      </c>
      <c r="BG135" s="222">
        <f>IF(N135="zákl. přenesená",J135,0)</f>
        <v>0</v>
      </c>
      <c r="BH135" s="222">
        <f>IF(N135="sníž. přenesená",J135,0)</f>
        <v>0</v>
      </c>
      <c r="BI135" s="222">
        <f>IF(N135="nulová",J135,0)</f>
        <v>0</v>
      </c>
      <c r="BJ135" s="16" t="s">
        <v>76</v>
      </c>
      <c r="BK135" s="222">
        <f>ROUND(I135*H135,2)</f>
        <v>0</v>
      </c>
      <c r="BL135" s="16" t="s">
        <v>169</v>
      </c>
      <c r="BM135" s="221" t="s">
        <v>252</v>
      </c>
    </row>
    <row r="136" s="13" customFormat="1">
      <c r="A136" s="13"/>
      <c r="B136" s="227"/>
      <c r="C136" s="228"/>
      <c r="D136" s="223" t="s">
        <v>128</v>
      </c>
      <c r="E136" s="229" t="s">
        <v>19</v>
      </c>
      <c r="F136" s="230" t="s">
        <v>253</v>
      </c>
      <c r="G136" s="228"/>
      <c r="H136" s="231">
        <v>21.911999999999999</v>
      </c>
      <c r="I136" s="232"/>
      <c r="J136" s="228"/>
      <c r="K136" s="228"/>
      <c r="L136" s="233"/>
      <c r="M136" s="234"/>
      <c r="N136" s="235"/>
      <c r="O136" s="235"/>
      <c r="P136" s="235"/>
      <c r="Q136" s="235"/>
      <c r="R136" s="235"/>
      <c r="S136" s="235"/>
      <c r="T136" s="236"/>
      <c r="U136" s="13"/>
      <c r="V136" s="13"/>
      <c r="W136" s="13"/>
      <c r="X136" s="13"/>
      <c r="Y136" s="13"/>
      <c r="Z136" s="13"/>
      <c r="AA136" s="13"/>
      <c r="AB136" s="13"/>
      <c r="AC136" s="13"/>
      <c r="AD136" s="13"/>
      <c r="AE136" s="13"/>
      <c r="AT136" s="237" t="s">
        <v>128</v>
      </c>
      <c r="AU136" s="237" t="s">
        <v>78</v>
      </c>
      <c r="AV136" s="13" t="s">
        <v>78</v>
      </c>
      <c r="AW136" s="13" t="s">
        <v>33</v>
      </c>
      <c r="AX136" s="13" t="s">
        <v>76</v>
      </c>
      <c r="AY136" s="237" t="s">
        <v>113</v>
      </c>
    </row>
    <row r="137" s="2" customFormat="1" ht="16.5" customHeight="1">
      <c r="A137" s="37"/>
      <c r="B137" s="38"/>
      <c r="C137" s="210" t="s">
        <v>254</v>
      </c>
      <c r="D137" s="210" t="s">
        <v>116</v>
      </c>
      <c r="E137" s="211" t="s">
        <v>255</v>
      </c>
      <c r="F137" s="212" t="s">
        <v>256</v>
      </c>
      <c r="G137" s="213" t="s">
        <v>119</v>
      </c>
      <c r="H137" s="214">
        <v>536.53999999999996</v>
      </c>
      <c r="I137" s="215"/>
      <c r="J137" s="216">
        <f>ROUND(I137*H137,2)</f>
        <v>0</v>
      </c>
      <c r="K137" s="212" t="s">
        <v>120</v>
      </c>
      <c r="L137" s="43"/>
      <c r="M137" s="217" t="s">
        <v>19</v>
      </c>
      <c r="N137" s="218" t="s">
        <v>42</v>
      </c>
      <c r="O137" s="83"/>
      <c r="P137" s="219">
        <f>O137*H137</f>
        <v>0</v>
      </c>
      <c r="Q137" s="219">
        <v>0</v>
      </c>
      <c r="R137" s="219">
        <f>Q137*H137</f>
        <v>0</v>
      </c>
      <c r="S137" s="219">
        <v>0</v>
      </c>
      <c r="T137" s="220">
        <f>S137*H137</f>
        <v>0</v>
      </c>
      <c r="U137" s="37"/>
      <c r="V137" s="37"/>
      <c r="W137" s="37"/>
      <c r="X137" s="37"/>
      <c r="Y137" s="37"/>
      <c r="Z137" s="37"/>
      <c r="AA137" s="37"/>
      <c r="AB137" s="37"/>
      <c r="AC137" s="37"/>
      <c r="AD137" s="37"/>
      <c r="AE137" s="37"/>
      <c r="AR137" s="221" t="s">
        <v>169</v>
      </c>
      <c r="AT137" s="221" t="s">
        <v>116</v>
      </c>
      <c r="AU137" s="221" t="s">
        <v>78</v>
      </c>
      <c r="AY137" s="16" t="s">
        <v>113</v>
      </c>
      <c r="BE137" s="222">
        <f>IF(N137="základní",J137,0)</f>
        <v>0</v>
      </c>
      <c r="BF137" s="222">
        <f>IF(N137="snížená",J137,0)</f>
        <v>0</v>
      </c>
      <c r="BG137" s="222">
        <f>IF(N137="zákl. přenesená",J137,0)</f>
        <v>0</v>
      </c>
      <c r="BH137" s="222">
        <f>IF(N137="sníž. přenesená",J137,0)</f>
        <v>0</v>
      </c>
      <c r="BI137" s="222">
        <f>IF(N137="nulová",J137,0)</f>
        <v>0</v>
      </c>
      <c r="BJ137" s="16" t="s">
        <v>76</v>
      </c>
      <c r="BK137" s="222">
        <f>ROUND(I137*H137,2)</f>
        <v>0</v>
      </c>
      <c r="BL137" s="16" t="s">
        <v>169</v>
      </c>
      <c r="BM137" s="221" t="s">
        <v>257</v>
      </c>
    </row>
    <row r="138" s="2" customFormat="1" ht="16.5" customHeight="1">
      <c r="A138" s="37"/>
      <c r="B138" s="38"/>
      <c r="C138" s="238" t="s">
        <v>258</v>
      </c>
      <c r="D138" s="238" t="s">
        <v>173</v>
      </c>
      <c r="E138" s="239" t="s">
        <v>259</v>
      </c>
      <c r="F138" s="240" t="s">
        <v>260</v>
      </c>
      <c r="G138" s="241" t="s">
        <v>119</v>
      </c>
      <c r="H138" s="242">
        <v>617</v>
      </c>
      <c r="I138" s="243"/>
      <c r="J138" s="244">
        <f>ROUND(I138*H138,2)</f>
        <v>0</v>
      </c>
      <c r="K138" s="240" t="s">
        <v>19</v>
      </c>
      <c r="L138" s="245"/>
      <c r="M138" s="246" t="s">
        <v>19</v>
      </c>
      <c r="N138" s="247" t="s">
        <v>42</v>
      </c>
      <c r="O138" s="83"/>
      <c r="P138" s="219">
        <f>O138*H138</f>
        <v>0</v>
      </c>
      <c r="Q138" s="219">
        <v>0.0025999999999999999</v>
      </c>
      <c r="R138" s="219">
        <f>Q138*H138</f>
        <v>1.6041999999999999</v>
      </c>
      <c r="S138" s="219">
        <v>0</v>
      </c>
      <c r="T138" s="220">
        <f>S138*H138</f>
        <v>0</v>
      </c>
      <c r="U138" s="37"/>
      <c r="V138" s="37"/>
      <c r="W138" s="37"/>
      <c r="X138" s="37"/>
      <c r="Y138" s="37"/>
      <c r="Z138" s="37"/>
      <c r="AA138" s="37"/>
      <c r="AB138" s="37"/>
      <c r="AC138" s="37"/>
      <c r="AD138" s="37"/>
      <c r="AE138" s="37"/>
      <c r="AR138" s="221" t="s">
        <v>176</v>
      </c>
      <c r="AT138" s="221" t="s">
        <v>173</v>
      </c>
      <c r="AU138" s="221" t="s">
        <v>78</v>
      </c>
      <c r="AY138" s="16" t="s">
        <v>113</v>
      </c>
      <c r="BE138" s="222">
        <f>IF(N138="základní",J138,0)</f>
        <v>0</v>
      </c>
      <c r="BF138" s="222">
        <f>IF(N138="snížená",J138,0)</f>
        <v>0</v>
      </c>
      <c r="BG138" s="222">
        <f>IF(N138="zákl. přenesená",J138,0)</f>
        <v>0</v>
      </c>
      <c r="BH138" s="222">
        <f>IF(N138="sníž. přenesená",J138,0)</f>
        <v>0</v>
      </c>
      <c r="BI138" s="222">
        <f>IF(N138="nulová",J138,0)</f>
        <v>0</v>
      </c>
      <c r="BJ138" s="16" t="s">
        <v>76</v>
      </c>
      <c r="BK138" s="222">
        <f>ROUND(I138*H138,2)</f>
        <v>0</v>
      </c>
      <c r="BL138" s="16" t="s">
        <v>169</v>
      </c>
      <c r="BM138" s="221" t="s">
        <v>261</v>
      </c>
    </row>
    <row r="139" s="2" customFormat="1" ht="16.5" customHeight="1">
      <c r="A139" s="37"/>
      <c r="B139" s="38"/>
      <c r="C139" s="210" t="s">
        <v>262</v>
      </c>
      <c r="D139" s="210" t="s">
        <v>116</v>
      </c>
      <c r="E139" s="211" t="s">
        <v>263</v>
      </c>
      <c r="F139" s="212" t="s">
        <v>264</v>
      </c>
      <c r="G139" s="213" t="s">
        <v>208</v>
      </c>
      <c r="H139" s="214">
        <v>103.17</v>
      </c>
      <c r="I139" s="215"/>
      <c r="J139" s="216">
        <f>ROUND(I139*H139,2)</f>
        <v>0</v>
      </c>
      <c r="K139" s="212" t="s">
        <v>120</v>
      </c>
      <c r="L139" s="43"/>
      <c r="M139" s="217" t="s">
        <v>19</v>
      </c>
      <c r="N139" s="218" t="s">
        <v>42</v>
      </c>
      <c r="O139" s="83"/>
      <c r="P139" s="219">
        <f>O139*H139</f>
        <v>0</v>
      </c>
      <c r="Q139" s="219">
        <v>0</v>
      </c>
      <c r="R139" s="219">
        <f>Q139*H139</f>
        <v>0</v>
      </c>
      <c r="S139" s="219">
        <v>0</v>
      </c>
      <c r="T139" s="220">
        <f>S139*H139</f>
        <v>0</v>
      </c>
      <c r="U139" s="37"/>
      <c r="V139" s="37"/>
      <c r="W139" s="37"/>
      <c r="X139" s="37"/>
      <c r="Y139" s="37"/>
      <c r="Z139" s="37"/>
      <c r="AA139" s="37"/>
      <c r="AB139" s="37"/>
      <c r="AC139" s="37"/>
      <c r="AD139" s="37"/>
      <c r="AE139" s="37"/>
      <c r="AR139" s="221" t="s">
        <v>169</v>
      </c>
      <c r="AT139" s="221" t="s">
        <v>116</v>
      </c>
      <c r="AU139" s="221" t="s">
        <v>78</v>
      </c>
      <c r="AY139" s="16" t="s">
        <v>113</v>
      </c>
      <c r="BE139" s="222">
        <f>IF(N139="základní",J139,0)</f>
        <v>0</v>
      </c>
      <c r="BF139" s="222">
        <f>IF(N139="snížená",J139,0)</f>
        <v>0</v>
      </c>
      <c r="BG139" s="222">
        <f>IF(N139="zákl. přenesená",J139,0)</f>
        <v>0</v>
      </c>
      <c r="BH139" s="222">
        <f>IF(N139="sníž. přenesená",J139,0)</f>
        <v>0</v>
      </c>
      <c r="BI139" s="222">
        <f>IF(N139="nulová",J139,0)</f>
        <v>0</v>
      </c>
      <c r="BJ139" s="16" t="s">
        <v>76</v>
      </c>
      <c r="BK139" s="222">
        <f>ROUND(I139*H139,2)</f>
        <v>0</v>
      </c>
      <c r="BL139" s="16" t="s">
        <v>169</v>
      </c>
      <c r="BM139" s="221" t="s">
        <v>265</v>
      </c>
    </row>
    <row r="140" s="2" customFormat="1" ht="16.5" customHeight="1">
      <c r="A140" s="37"/>
      <c r="B140" s="38"/>
      <c r="C140" s="238" t="s">
        <v>266</v>
      </c>
      <c r="D140" s="238" t="s">
        <v>173</v>
      </c>
      <c r="E140" s="239" t="s">
        <v>267</v>
      </c>
      <c r="F140" s="240" t="s">
        <v>268</v>
      </c>
      <c r="G140" s="241" t="s">
        <v>208</v>
      </c>
      <c r="H140" s="242">
        <v>105</v>
      </c>
      <c r="I140" s="243"/>
      <c r="J140" s="244">
        <f>ROUND(I140*H140,2)</f>
        <v>0</v>
      </c>
      <c r="K140" s="240" t="s">
        <v>19</v>
      </c>
      <c r="L140" s="245"/>
      <c r="M140" s="246" t="s">
        <v>19</v>
      </c>
      <c r="N140" s="247" t="s">
        <v>42</v>
      </c>
      <c r="O140" s="83"/>
      <c r="P140" s="219">
        <f>O140*H140</f>
        <v>0</v>
      </c>
      <c r="Q140" s="219">
        <v>0.0016000000000000001</v>
      </c>
      <c r="R140" s="219">
        <f>Q140*H140</f>
        <v>0.16800000000000001</v>
      </c>
      <c r="S140" s="219">
        <v>0</v>
      </c>
      <c r="T140" s="220">
        <f>S140*H140</f>
        <v>0</v>
      </c>
      <c r="U140" s="37"/>
      <c r="V140" s="37"/>
      <c r="W140" s="37"/>
      <c r="X140" s="37"/>
      <c r="Y140" s="37"/>
      <c r="Z140" s="37"/>
      <c r="AA140" s="37"/>
      <c r="AB140" s="37"/>
      <c r="AC140" s="37"/>
      <c r="AD140" s="37"/>
      <c r="AE140" s="37"/>
      <c r="AR140" s="221" t="s">
        <v>176</v>
      </c>
      <c r="AT140" s="221" t="s">
        <v>173</v>
      </c>
      <c r="AU140" s="221" t="s">
        <v>78</v>
      </c>
      <c r="AY140" s="16" t="s">
        <v>113</v>
      </c>
      <c r="BE140" s="222">
        <f>IF(N140="základní",J140,0)</f>
        <v>0</v>
      </c>
      <c r="BF140" s="222">
        <f>IF(N140="snížená",J140,0)</f>
        <v>0</v>
      </c>
      <c r="BG140" s="222">
        <f>IF(N140="zákl. přenesená",J140,0)</f>
        <v>0</v>
      </c>
      <c r="BH140" s="222">
        <f>IF(N140="sníž. přenesená",J140,0)</f>
        <v>0</v>
      </c>
      <c r="BI140" s="222">
        <f>IF(N140="nulová",J140,0)</f>
        <v>0</v>
      </c>
      <c r="BJ140" s="16" t="s">
        <v>76</v>
      </c>
      <c r="BK140" s="222">
        <f>ROUND(I140*H140,2)</f>
        <v>0</v>
      </c>
      <c r="BL140" s="16" t="s">
        <v>169</v>
      </c>
      <c r="BM140" s="221" t="s">
        <v>269</v>
      </c>
    </row>
    <row r="141" s="2" customFormat="1" ht="16.5" customHeight="1">
      <c r="A141" s="37"/>
      <c r="B141" s="38"/>
      <c r="C141" s="238" t="s">
        <v>176</v>
      </c>
      <c r="D141" s="238" t="s">
        <v>173</v>
      </c>
      <c r="E141" s="239" t="s">
        <v>270</v>
      </c>
      <c r="F141" s="240" t="s">
        <v>271</v>
      </c>
      <c r="G141" s="241" t="s">
        <v>137</v>
      </c>
      <c r="H141" s="242">
        <v>4</v>
      </c>
      <c r="I141" s="243"/>
      <c r="J141" s="244">
        <f>ROUND(I141*H141,2)</f>
        <v>0</v>
      </c>
      <c r="K141" s="240" t="s">
        <v>19</v>
      </c>
      <c r="L141" s="245"/>
      <c r="M141" s="246" t="s">
        <v>19</v>
      </c>
      <c r="N141" s="247" t="s">
        <v>42</v>
      </c>
      <c r="O141" s="83"/>
      <c r="P141" s="219">
        <f>O141*H141</f>
        <v>0</v>
      </c>
      <c r="Q141" s="219">
        <v>0.00010000000000000001</v>
      </c>
      <c r="R141" s="219">
        <f>Q141*H141</f>
        <v>0.00040000000000000002</v>
      </c>
      <c r="S141" s="219">
        <v>0</v>
      </c>
      <c r="T141" s="220">
        <f>S141*H141</f>
        <v>0</v>
      </c>
      <c r="U141" s="37"/>
      <c r="V141" s="37"/>
      <c r="W141" s="37"/>
      <c r="X141" s="37"/>
      <c r="Y141" s="37"/>
      <c r="Z141" s="37"/>
      <c r="AA141" s="37"/>
      <c r="AB141" s="37"/>
      <c r="AC141" s="37"/>
      <c r="AD141" s="37"/>
      <c r="AE141" s="37"/>
      <c r="AR141" s="221" t="s">
        <v>176</v>
      </c>
      <c r="AT141" s="221" t="s">
        <v>173</v>
      </c>
      <c r="AU141" s="221" t="s">
        <v>78</v>
      </c>
      <c r="AY141" s="16" t="s">
        <v>113</v>
      </c>
      <c r="BE141" s="222">
        <f>IF(N141="základní",J141,0)</f>
        <v>0</v>
      </c>
      <c r="BF141" s="222">
        <f>IF(N141="snížená",J141,0)</f>
        <v>0</v>
      </c>
      <c r="BG141" s="222">
        <f>IF(N141="zákl. přenesená",J141,0)</f>
        <v>0</v>
      </c>
      <c r="BH141" s="222">
        <f>IF(N141="sníž. přenesená",J141,0)</f>
        <v>0</v>
      </c>
      <c r="BI141" s="222">
        <f>IF(N141="nulová",J141,0)</f>
        <v>0</v>
      </c>
      <c r="BJ141" s="16" t="s">
        <v>76</v>
      </c>
      <c r="BK141" s="222">
        <f>ROUND(I141*H141,2)</f>
        <v>0</v>
      </c>
      <c r="BL141" s="16" t="s">
        <v>169</v>
      </c>
      <c r="BM141" s="221" t="s">
        <v>272</v>
      </c>
    </row>
    <row r="142" s="2" customFormat="1" ht="16.5" customHeight="1">
      <c r="A142" s="37"/>
      <c r="B142" s="38"/>
      <c r="C142" s="210" t="s">
        <v>273</v>
      </c>
      <c r="D142" s="210" t="s">
        <v>116</v>
      </c>
      <c r="E142" s="211" t="s">
        <v>274</v>
      </c>
      <c r="F142" s="212" t="s">
        <v>275</v>
      </c>
      <c r="G142" s="213" t="s">
        <v>208</v>
      </c>
      <c r="H142" s="214">
        <v>57.060000000000002</v>
      </c>
      <c r="I142" s="215"/>
      <c r="J142" s="216">
        <f>ROUND(I142*H142,2)</f>
        <v>0</v>
      </c>
      <c r="K142" s="212" t="s">
        <v>120</v>
      </c>
      <c r="L142" s="43"/>
      <c r="M142" s="217" t="s">
        <v>19</v>
      </c>
      <c r="N142" s="218" t="s">
        <v>42</v>
      </c>
      <c r="O142" s="83"/>
      <c r="P142" s="219">
        <f>O142*H142</f>
        <v>0</v>
      </c>
      <c r="Q142" s="219">
        <v>0</v>
      </c>
      <c r="R142" s="219">
        <f>Q142*H142</f>
        <v>0</v>
      </c>
      <c r="S142" s="219">
        <v>0</v>
      </c>
      <c r="T142" s="220">
        <f>S142*H142</f>
        <v>0</v>
      </c>
      <c r="U142" s="37"/>
      <c r="V142" s="37"/>
      <c r="W142" s="37"/>
      <c r="X142" s="37"/>
      <c r="Y142" s="37"/>
      <c r="Z142" s="37"/>
      <c r="AA142" s="37"/>
      <c r="AB142" s="37"/>
      <c r="AC142" s="37"/>
      <c r="AD142" s="37"/>
      <c r="AE142" s="37"/>
      <c r="AR142" s="221" t="s">
        <v>169</v>
      </c>
      <c r="AT142" s="221" t="s">
        <v>116</v>
      </c>
      <c r="AU142" s="221" t="s">
        <v>78</v>
      </c>
      <c r="AY142" s="16" t="s">
        <v>113</v>
      </c>
      <c r="BE142" s="222">
        <f>IF(N142="základní",J142,0)</f>
        <v>0</v>
      </c>
      <c r="BF142" s="222">
        <f>IF(N142="snížená",J142,0)</f>
        <v>0</v>
      </c>
      <c r="BG142" s="222">
        <f>IF(N142="zákl. přenesená",J142,0)</f>
        <v>0</v>
      </c>
      <c r="BH142" s="222">
        <f>IF(N142="sníž. přenesená",J142,0)</f>
        <v>0</v>
      </c>
      <c r="BI142" s="222">
        <f>IF(N142="nulová",J142,0)</f>
        <v>0</v>
      </c>
      <c r="BJ142" s="16" t="s">
        <v>76</v>
      </c>
      <c r="BK142" s="222">
        <f>ROUND(I142*H142,2)</f>
        <v>0</v>
      </c>
      <c r="BL142" s="16" t="s">
        <v>169</v>
      </c>
      <c r="BM142" s="221" t="s">
        <v>276</v>
      </c>
    </row>
    <row r="143" s="2" customFormat="1" ht="16.5" customHeight="1">
      <c r="A143" s="37"/>
      <c r="B143" s="38"/>
      <c r="C143" s="238" t="s">
        <v>277</v>
      </c>
      <c r="D143" s="238" t="s">
        <v>173</v>
      </c>
      <c r="E143" s="239" t="s">
        <v>278</v>
      </c>
      <c r="F143" s="240" t="s">
        <v>279</v>
      </c>
      <c r="G143" s="241" t="s">
        <v>208</v>
      </c>
      <c r="H143" s="242">
        <v>60</v>
      </c>
      <c r="I143" s="243"/>
      <c r="J143" s="244">
        <f>ROUND(I143*H143,2)</f>
        <v>0</v>
      </c>
      <c r="K143" s="240" t="s">
        <v>19</v>
      </c>
      <c r="L143" s="245"/>
      <c r="M143" s="246" t="s">
        <v>19</v>
      </c>
      <c r="N143" s="247" t="s">
        <v>42</v>
      </c>
      <c r="O143" s="83"/>
      <c r="P143" s="219">
        <f>O143*H143</f>
        <v>0</v>
      </c>
      <c r="Q143" s="219">
        <v>0.0011999999999999999</v>
      </c>
      <c r="R143" s="219">
        <f>Q143*H143</f>
        <v>0.071999999999999995</v>
      </c>
      <c r="S143" s="219">
        <v>0</v>
      </c>
      <c r="T143" s="220">
        <f>S143*H143</f>
        <v>0</v>
      </c>
      <c r="U143" s="37"/>
      <c r="V143" s="37"/>
      <c r="W143" s="37"/>
      <c r="X143" s="37"/>
      <c r="Y143" s="37"/>
      <c r="Z143" s="37"/>
      <c r="AA143" s="37"/>
      <c r="AB143" s="37"/>
      <c r="AC143" s="37"/>
      <c r="AD143" s="37"/>
      <c r="AE143" s="37"/>
      <c r="AR143" s="221" t="s">
        <v>176</v>
      </c>
      <c r="AT143" s="221" t="s">
        <v>173</v>
      </c>
      <c r="AU143" s="221" t="s">
        <v>78</v>
      </c>
      <c r="AY143" s="16" t="s">
        <v>113</v>
      </c>
      <c r="BE143" s="222">
        <f>IF(N143="základní",J143,0)</f>
        <v>0</v>
      </c>
      <c r="BF143" s="222">
        <f>IF(N143="snížená",J143,0)</f>
        <v>0</v>
      </c>
      <c r="BG143" s="222">
        <f>IF(N143="zákl. přenesená",J143,0)</f>
        <v>0</v>
      </c>
      <c r="BH143" s="222">
        <f>IF(N143="sníž. přenesená",J143,0)</f>
        <v>0</v>
      </c>
      <c r="BI143" s="222">
        <f>IF(N143="nulová",J143,0)</f>
        <v>0</v>
      </c>
      <c r="BJ143" s="16" t="s">
        <v>76</v>
      </c>
      <c r="BK143" s="222">
        <f>ROUND(I143*H143,2)</f>
        <v>0</v>
      </c>
      <c r="BL143" s="16" t="s">
        <v>169</v>
      </c>
      <c r="BM143" s="221" t="s">
        <v>280</v>
      </c>
    </row>
    <row r="144" s="2" customFormat="1" ht="16.5" customHeight="1">
      <c r="A144" s="37"/>
      <c r="B144" s="38"/>
      <c r="C144" s="210" t="s">
        <v>281</v>
      </c>
      <c r="D144" s="210" t="s">
        <v>116</v>
      </c>
      <c r="E144" s="211" t="s">
        <v>282</v>
      </c>
      <c r="F144" s="212" t="s">
        <v>283</v>
      </c>
      <c r="G144" s="213" t="s">
        <v>208</v>
      </c>
      <c r="H144" s="214">
        <v>6</v>
      </c>
      <c r="I144" s="215"/>
      <c r="J144" s="216">
        <f>ROUND(I144*H144,2)</f>
        <v>0</v>
      </c>
      <c r="K144" s="212" t="s">
        <v>120</v>
      </c>
      <c r="L144" s="43"/>
      <c r="M144" s="217" t="s">
        <v>19</v>
      </c>
      <c r="N144" s="218" t="s">
        <v>42</v>
      </c>
      <c r="O144" s="83"/>
      <c r="P144" s="219">
        <f>O144*H144</f>
        <v>0</v>
      </c>
      <c r="Q144" s="219">
        <v>0</v>
      </c>
      <c r="R144" s="219">
        <f>Q144*H144</f>
        <v>0</v>
      </c>
      <c r="S144" s="219">
        <v>0</v>
      </c>
      <c r="T144" s="220">
        <f>S144*H144</f>
        <v>0</v>
      </c>
      <c r="U144" s="37"/>
      <c r="V144" s="37"/>
      <c r="W144" s="37"/>
      <c r="X144" s="37"/>
      <c r="Y144" s="37"/>
      <c r="Z144" s="37"/>
      <c r="AA144" s="37"/>
      <c r="AB144" s="37"/>
      <c r="AC144" s="37"/>
      <c r="AD144" s="37"/>
      <c r="AE144" s="37"/>
      <c r="AR144" s="221" t="s">
        <v>169</v>
      </c>
      <c r="AT144" s="221" t="s">
        <v>116</v>
      </c>
      <c r="AU144" s="221" t="s">
        <v>78</v>
      </c>
      <c r="AY144" s="16" t="s">
        <v>113</v>
      </c>
      <c r="BE144" s="222">
        <f>IF(N144="základní",J144,0)</f>
        <v>0</v>
      </c>
      <c r="BF144" s="222">
        <f>IF(N144="snížená",J144,0)</f>
        <v>0</v>
      </c>
      <c r="BG144" s="222">
        <f>IF(N144="zákl. přenesená",J144,0)</f>
        <v>0</v>
      </c>
      <c r="BH144" s="222">
        <f>IF(N144="sníž. přenesená",J144,0)</f>
        <v>0</v>
      </c>
      <c r="BI144" s="222">
        <f>IF(N144="nulová",J144,0)</f>
        <v>0</v>
      </c>
      <c r="BJ144" s="16" t="s">
        <v>76</v>
      </c>
      <c r="BK144" s="222">
        <f>ROUND(I144*H144,2)</f>
        <v>0</v>
      </c>
      <c r="BL144" s="16" t="s">
        <v>169</v>
      </c>
      <c r="BM144" s="221" t="s">
        <v>284</v>
      </c>
    </row>
    <row r="145" s="2" customFormat="1" ht="16.5" customHeight="1">
      <c r="A145" s="37"/>
      <c r="B145" s="38"/>
      <c r="C145" s="238" t="s">
        <v>285</v>
      </c>
      <c r="D145" s="238" t="s">
        <v>173</v>
      </c>
      <c r="E145" s="239" t="s">
        <v>286</v>
      </c>
      <c r="F145" s="240" t="s">
        <v>287</v>
      </c>
      <c r="G145" s="241" t="s">
        <v>119</v>
      </c>
      <c r="H145" s="242">
        <v>2</v>
      </c>
      <c r="I145" s="243"/>
      <c r="J145" s="244">
        <f>ROUND(I145*H145,2)</f>
        <v>0</v>
      </c>
      <c r="K145" s="240" t="s">
        <v>19</v>
      </c>
      <c r="L145" s="245"/>
      <c r="M145" s="246" t="s">
        <v>19</v>
      </c>
      <c r="N145" s="247" t="s">
        <v>42</v>
      </c>
      <c r="O145" s="83"/>
      <c r="P145" s="219">
        <f>O145*H145</f>
        <v>0</v>
      </c>
      <c r="Q145" s="219">
        <v>0.0019</v>
      </c>
      <c r="R145" s="219">
        <f>Q145*H145</f>
        <v>0.0038</v>
      </c>
      <c r="S145" s="219">
        <v>0</v>
      </c>
      <c r="T145" s="220">
        <f>S145*H145</f>
        <v>0</v>
      </c>
      <c r="U145" s="37"/>
      <c r="V145" s="37"/>
      <c r="W145" s="37"/>
      <c r="X145" s="37"/>
      <c r="Y145" s="37"/>
      <c r="Z145" s="37"/>
      <c r="AA145" s="37"/>
      <c r="AB145" s="37"/>
      <c r="AC145" s="37"/>
      <c r="AD145" s="37"/>
      <c r="AE145" s="37"/>
      <c r="AR145" s="221" t="s">
        <v>176</v>
      </c>
      <c r="AT145" s="221" t="s">
        <v>173</v>
      </c>
      <c r="AU145" s="221" t="s">
        <v>78</v>
      </c>
      <c r="AY145" s="16" t="s">
        <v>113</v>
      </c>
      <c r="BE145" s="222">
        <f>IF(N145="základní",J145,0)</f>
        <v>0</v>
      </c>
      <c r="BF145" s="222">
        <f>IF(N145="snížená",J145,0)</f>
        <v>0</v>
      </c>
      <c r="BG145" s="222">
        <f>IF(N145="zákl. přenesená",J145,0)</f>
        <v>0</v>
      </c>
      <c r="BH145" s="222">
        <f>IF(N145="sníž. přenesená",J145,0)</f>
        <v>0</v>
      </c>
      <c r="BI145" s="222">
        <f>IF(N145="nulová",J145,0)</f>
        <v>0</v>
      </c>
      <c r="BJ145" s="16" t="s">
        <v>76</v>
      </c>
      <c r="BK145" s="222">
        <f>ROUND(I145*H145,2)</f>
        <v>0</v>
      </c>
      <c r="BL145" s="16" t="s">
        <v>169</v>
      </c>
      <c r="BM145" s="221" t="s">
        <v>288</v>
      </c>
    </row>
    <row r="146" s="2" customFormat="1" ht="16.5" customHeight="1">
      <c r="A146" s="37"/>
      <c r="B146" s="38"/>
      <c r="C146" s="210" t="s">
        <v>289</v>
      </c>
      <c r="D146" s="210" t="s">
        <v>116</v>
      </c>
      <c r="E146" s="211" t="s">
        <v>290</v>
      </c>
      <c r="F146" s="212" t="s">
        <v>291</v>
      </c>
      <c r="G146" s="213" t="s">
        <v>208</v>
      </c>
      <c r="H146" s="214">
        <v>108.56</v>
      </c>
      <c r="I146" s="215"/>
      <c r="J146" s="216">
        <f>ROUND(I146*H146,2)</f>
        <v>0</v>
      </c>
      <c r="K146" s="212" t="s">
        <v>120</v>
      </c>
      <c r="L146" s="43"/>
      <c r="M146" s="217" t="s">
        <v>19</v>
      </c>
      <c r="N146" s="218" t="s">
        <v>42</v>
      </c>
      <c r="O146" s="83"/>
      <c r="P146" s="219">
        <f>O146*H146</f>
        <v>0</v>
      </c>
      <c r="Q146" s="219">
        <v>0</v>
      </c>
      <c r="R146" s="219">
        <f>Q146*H146</f>
        <v>0</v>
      </c>
      <c r="S146" s="219">
        <v>0</v>
      </c>
      <c r="T146" s="220">
        <f>S146*H146</f>
        <v>0</v>
      </c>
      <c r="U146" s="37"/>
      <c r="V146" s="37"/>
      <c r="W146" s="37"/>
      <c r="X146" s="37"/>
      <c r="Y146" s="37"/>
      <c r="Z146" s="37"/>
      <c r="AA146" s="37"/>
      <c r="AB146" s="37"/>
      <c r="AC146" s="37"/>
      <c r="AD146" s="37"/>
      <c r="AE146" s="37"/>
      <c r="AR146" s="221" t="s">
        <v>169</v>
      </c>
      <c r="AT146" s="221" t="s">
        <v>116</v>
      </c>
      <c r="AU146" s="221" t="s">
        <v>78</v>
      </c>
      <c r="AY146" s="16" t="s">
        <v>113</v>
      </c>
      <c r="BE146" s="222">
        <f>IF(N146="základní",J146,0)</f>
        <v>0</v>
      </c>
      <c r="BF146" s="222">
        <f>IF(N146="snížená",J146,0)</f>
        <v>0</v>
      </c>
      <c r="BG146" s="222">
        <f>IF(N146="zákl. přenesená",J146,0)</f>
        <v>0</v>
      </c>
      <c r="BH146" s="222">
        <f>IF(N146="sníž. přenesená",J146,0)</f>
        <v>0</v>
      </c>
      <c r="BI146" s="222">
        <f>IF(N146="nulová",J146,0)</f>
        <v>0</v>
      </c>
      <c r="BJ146" s="16" t="s">
        <v>76</v>
      </c>
      <c r="BK146" s="222">
        <f>ROUND(I146*H146,2)</f>
        <v>0</v>
      </c>
      <c r="BL146" s="16" t="s">
        <v>169</v>
      </c>
      <c r="BM146" s="221" t="s">
        <v>292</v>
      </c>
    </row>
    <row r="147" s="2" customFormat="1" ht="16.5" customHeight="1">
      <c r="A147" s="37"/>
      <c r="B147" s="38"/>
      <c r="C147" s="238" t="s">
        <v>293</v>
      </c>
      <c r="D147" s="238" t="s">
        <v>173</v>
      </c>
      <c r="E147" s="239" t="s">
        <v>294</v>
      </c>
      <c r="F147" s="240" t="s">
        <v>295</v>
      </c>
      <c r="G147" s="241" t="s">
        <v>208</v>
      </c>
      <c r="H147" s="242">
        <v>110</v>
      </c>
      <c r="I147" s="243"/>
      <c r="J147" s="244">
        <f>ROUND(I147*H147,2)</f>
        <v>0</v>
      </c>
      <c r="K147" s="240" t="s">
        <v>19</v>
      </c>
      <c r="L147" s="245"/>
      <c r="M147" s="246" t="s">
        <v>19</v>
      </c>
      <c r="N147" s="247" t="s">
        <v>42</v>
      </c>
      <c r="O147" s="83"/>
      <c r="P147" s="219">
        <f>O147*H147</f>
        <v>0</v>
      </c>
      <c r="Q147" s="219">
        <v>0.00059999999999999995</v>
      </c>
      <c r="R147" s="219">
        <f>Q147*H147</f>
        <v>0.065999999999999989</v>
      </c>
      <c r="S147" s="219">
        <v>0</v>
      </c>
      <c r="T147" s="220">
        <f>S147*H147</f>
        <v>0</v>
      </c>
      <c r="U147" s="37"/>
      <c r="V147" s="37"/>
      <c r="W147" s="37"/>
      <c r="X147" s="37"/>
      <c r="Y147" s="37"/>
      <c r="Z147" s="37"/>
      <c r="AA147" s="37"/>
      <c r="AB147" s="37"/>
      <c r="AC147" s="37"/>
      <c r="AD147" s="37"/>
      <c r="AE147" s="37"/>
      <c r="AR147" s="221" t="s">
        <v>176</v>
      </c>
      <c r="AT147" s="221" t="s">
        <v>173</v>
      </c>
      <c r="AU147" s="221" t="s">
        <v>78</v>
      </c>
      <c r="AY147" s="16" t="s">
        <v>113</v>
      </c>
      <c r="BE147" s="222">
        <f>IF(N147="základní",J147,0)</f>
        <v>0</v>
      </c>
      <c r="BF147" s="222">
        <f>IF(N147="snížená",J147,0)</f>
        <v>0</v>
      </c>
      <c r="BG147" s="222">
        <f>IF(N147="zákl. přenesená",J147,0)</f>
        <v>0</v>
      </c>
      <c r="BH147" s="222">
        <f>IF(N147="sníž. přenesená",J147,0)</f>
        <v>0</v>
      </c>
      <c r="BI147" s="222">
        <f>IF(N147="nulová",J147,0)</f>
        <v>0</v>
      </c>
      <c r="BJ147" s="16" t="s">
        <v>76</v>
      </c>
      <c r="BK147" s="222">
        <f>ROUND(I147*H147,2)</f>
        <v>0</v>
      </c>
      <c r="BL147" s="16" t="s">
        <v>169</v>
      </c>
      <c r="BM147" s="221" t="s">
        <v>296</v>
      </c>
    </row>
    <row r="148" s="2" customFormat="1" ht="16.5" customHeight="1">
      <c r="A148" s="37"/>
      <c r="B148" s="38"/>
      <c r="C148" s="210" t="s">
        <v>297</v>
      </c>
      <c r="D148" s="210" t="s">
        <v>116</v>
      </c>
      <c r="E148" s="211" t="s">
        <v>298</v>
      </c>
      <c r="F148" s="212" t="s">
        <v>299</v>
      </c>
      <c r="G148" s="213" t="s">
        <v>137</v>
      </c>
      <c r="H148" s="214">
        <v>1</v>
      </c>
      <c r="I148" s="215"/>
      <c r="J148" s="216">
        <f>ROUND(I148*H148,2)</f>
        <v>0</v>
      </c>
      <c r="K148" s="212" t="s">
        <v>120</v>
      </c>
      <c r="L148" s="43"/>
      <c r="M148" s="217" t="s">
        <v>19</v>
      </c>
      <c r="N148" s="218" t="s">
        <v>42</v>
      </c>
      <c r="O148" s="83"/>
      <c r="P148" s="219">
        <f>O148*H148</f>
        <v>0</v>
      </c>
      <c r="Q148" s="219">
        <v>0</v>
      </c>
      <c r="R148" s="219">
        <f>Q148*H148</f>
        <v>0</v>
      </c>
      <c r="S148" s="219">
        <v>0</v>
      </c>
      <c r="T148" s="220">
        <f>S148*H148</f>
        <v>0</v>
      </c>
      <c r="U148" s="37"/>
      <c r="V148" s="37"/>
      <c r="W148" s="37"/>
      <c r="X148" s="37"/>
      <c r="Y148" s="37"/>
      <c r="Z148" s="37"/>
      <c r="AA148" s="37"/>
      <c r="AB148" s="37"/>
      <c r="AC148" s="37"/>
      <c r="AD148" s="37"/>
      <c r="AE148" s="37"/>
      <c r="AR148" s="221" t="s">
        <v>169</v>
      </c>
      <c r="AT148" s="221" t="s">
        <v>116</v>
      </c>
      <c r="AU148" s="221" t="s">
        <v>78</v>
      </c>
      <c r="AY148" s="16" t="s">
        <v>113</v>
      </c>
      <c r="BE148" s="222">
        <f>IF(N148="základní",J148,0)</f>
        <v>0</v>
      </c>
      <c r="BF148" s="222">
        <f>IF(N148="snížená",J148,0)</f>
        <v>0</v>
      </c>
      <c r="BG148" s="222">
        <f>IF(N148="zákl. přenesená",J148,0)</f>
        <v>0</v>
      </c>
      <c r="BH148" s="222">
        <f>IF(N148="sníž. přenesená",J148,0)</f>
        <v>0</v>
      </c>
      <c r="BI148" s="222">
        <f>IF(N148="nulová",J148,0)</f>
        <v>0</v>
      </c>
      <c r="BJ148" s="16" t="s">
        <v>76</v>
      </c>
      <c r="BK148" s="222">
        <f>ROUND(I148*H148,2)</f>
        <v>0</v>
      </c>
      <c r="BL148" s="16" t="s">
        <v>169</v>
      </c>
      <c r="BM148" s="221" t="s">
        <v>300</v>
      </c>
    </row>
    <row r="149" s="2" customFormat="1" ht="16.5" customHeight="1">
      <c r="A149" s="37"/>
      <c r="B149" s="38"/>
      <c r="C149" s="238" t="s">
        <v>301</v>
      </c>
      <c r="D149" s="238" t="s">
        <v>173</v>
      </c>
      <c r="E149" s="239" t="s">
        <v>302</v>
      </c>
      <c r="F149" s="240" t="s">
        <v>303</v>
      </c>
      <c r="G149" s="241" t="s">
        <v>137</v>
      </c>
      <c r="H149" s="242">
        <v>1</v>
      </c>
      <c r="I149" s="243"/>
      <c r="J149" s="244">
        <f>ROUND(I149*H149,2)</f>
        <v>0</v>
      </c>
      <c r="K149" s="240" t="s">
        <v>19</v>
      </c>
      <c r="L149" s="245"/>
      <c r="M149" s="246" t="s">
        <v>19</v>
      </c>
      <c r="N149" s="247" t="s">
        <v>42</v>
      </c>
      <c r="O149" s="83"/>
      <c r="P149" s="219">
        <f>O149*H149</f>
        <v>0</v>
      </c>
      <c r="Q149" s="219">
        <v>0.0086999999999999994</v>
      </c>
      <c r="R149" s="219">
        <f>Q149*H149</f>
        <v>0.0086999999999999994</v>
      </c>
      <c r="S149" s="219">
        <v>0</v>
      </c>
      <c r="T149" s="220">
        <f>S149*H149</f>
        <v>0</v>
      </c>
      <c r="U149" s="37"/>
      <c r="V149" s="37"/>
      <c r="W149" s="37"/>
      <c r="X149" s="37"/>
      <c r="Y149" s="37"/>
      <c r="Z149" s="37"/>
      <c r="AA149" s="37"/>
      <c r="AB149" s="37"/>
      <c r="AC149" s="37"/>
      <c r="AD149" s="37"/>
      <c r="AE149" s="37"/>
      <c r="AR149" s="221" t="s">
        <v>176</v>
      </c>
      <c r="AT149" s="221" t="s">
        <v>173</v>
      </c>
      <c r="AU149" s="221" t="s">
        <v>78</v>
      </c>
      <c r="AY149" s="16" t="s">
        <v>113</v>
      </c>
      <c r="BE149" s="222">
        <f>IF(N149="základní",J149,0)</f>
        <v>0</v>
      </c>
      <c r="BF149" s="222">
        <f>IF(N149="snížená",J149,0)</f>
        <v>0</v>
      </c>
      <c r="BG149" s="222">
        <f>IF(N149="zákl. přenesená",J149,0)</f>
        <v>0</v>
      </c>
      <c r="BH149" s="222">
        <f>IF(N149="sníž. přenesená",J149,0)</f>
        <v>0</v>
      </c>
      <c r="BI149" s="222">
        <f>IF(N149="nulová",J149,0)</f>
        <v>0</v>
      </c>
      <c r="BJ149" s="16" t="s">
        <v>76</v>
      </c>
      <c r="BK149" s="222">
        <f>ROUND(I149*H149,2)</f>
        <v>0</v>
      </c>
      <c r="BL149" s="16" t="s">
        <v>169</v>
      </c>
      <c r="BM149" s="221" t="s">
        <v>304</v>
      </c>
    </row>
    <row r="150" s="2" customFormat="1" ht="16.5" customHeight="1">
      <c r="A150" s="37"/>
      <c r="B150" s="38"/>
      <c r="C150" s="210" t="s">
        <v>305</v>
      </c>
      <c r="D150" s="210" t="s">
        <v>116</v>
      </c>
      <c r="E150" s="211" t="s">
        <v>306</v>
      </c>
      <c r="F150" s="212" t="s">
        <v>307</v>
      </c>
      <c r="G150" s="213" t="s">
        <v>208</v>
      </c>
      <c r="H150" s="214">
        <v>62.670000000000002</v>
      </c>
      <c r="I150" s="215"/>
      <c r="J150" s="216">
        <f>ROUND(I150*H150,2)</f>
        <v>0</v>
      </c>
      <c r="K150" s="212" t="s">
        <v>120</v>
      </c>
      <c r="L150" s="43"/>
      <c r="M150" s="217" t="s">
        <v>19</v>
      </c>
      <c r="N150" s="218" t="s">
        <v>42</v>
      </c>
      <c r="O150" s="83"/>
      <c r="P150" s="219">
        <f>O150*H150</f>
        <v>0</v>
      </c>
      <c r="Q150" s="219">
        <v>0.0016999999999999999</v>
      </c>
      <c r="R150" s="219">
        <f>Q150*H150</f>
        <v>0.106539</v>
      </c>
      <c r="S150" s="219">
        <v>0</v>
      </c>
      <c r="T150" s="220">
        <f>S150*H150</f>
        <v>0</v>
      </c>
      <c r="U150" s="37"/>
      <c r="V150" s="37"/>
      <c r="W150" s="37"/>
      <c r="X150" s="37"/>
      <c r="Y150" s="37"/>
      <c r="Z150" s="37"/>
      <c r="AA150" s="37"/>
      <c r="AB150" s="37"/>
      <c r="AC150" s="37"/>
      <c r="AD150" s="37"/>
      <c r="AE150" s="37"/>
      <c r="AR150" s="221" t="s">
        <v>169</v>
      </c>
      <c r="AT150" s="221" t="s">
        <v>116</v>
      </c>
      <c r="AU150" s="221" t="s">
        <v>78</v>
      </c>
      <c r="AY150" s="16" t="s">
        <v>113</v>
      </c>
      <c r="BE150" s="222">
        <f>IF(N150="základní",J150,0)</f>
        <v>0</v>
      </c>
      <c r="BF150" s="222">
        <f>IF(N150="snížená",J150,0)</f>
        <v>0</v>
      </c>
      <c r="BG150" s="222">
        <f>IF(N150="zákl. přenesená",J150,0)</f>
        <v>0</v>
      </c>
      <c r="BH150" s="222">
        <f>IF(N150="sníž. přenesená",J150,0)</f>
        <v>0</v>
      </c>
      <c r="BI150" s="222">
        <f>IF(N150="nulová",J150,0)</f>
        <v>0</v>
      </c>
      <c r="BJ150" s="16" t="s">
        <v>76</v>
      </c>
      <c r="BK150" s="222">
        <f>ROUND(I150*H150,2)</f>
        <v>0</v>
      </c>
      <c r="BL150" s="16" t="s">
        <v>169</v>
      </c>
      <c r="BM150" s="221" t="s">
        <v>308</v>
      </c>
    </row>
    <row r="151" s="2" customFormat="1" ht="16.5" customHeight="1">
      <c r="A151" s="37"/>
      <c r="B151" s="38"/>
      <c r="C151" s="210" t="s">
        <v>309</v>
      </c>
      <c r="D151" s="210" t="s">
        <v>116</v>
      </c>
      <c r="E151" s="211" t="s">
        <v>310</v>
      </c>
      <c r="F151" s="212" t="s">
        <v>311</v>
      </c>
      <c r="G151" s="213" t="s">
        <v>208</v>
      </c>
      <c r="H151" s="214">
        <v>10.1</v>
      </c>
      <c r="I151" s="215"/>
      <c r="J151" s="216">
        <f>ROUND(I151*H151,2)</f>
        <v>0</v>
      </c>
      <c r="K151" s="212" t="s">
        <v>120</v>
      </c>
      <c r="L151" s="43"/>
      <c r="M151" s="217" t="s">
        <v>19</v>
      </c>
      <c r="N151" s="218" t="s">
        <v>42</v>
      </c>
      <c r="O151" s="83"/>
      <c r="P151" s="219">
        <f>O151*H151</f>
        <v>0</v>
      </c>
      <c r="Q151" s="219">
        <v>0.00059000000000000003</v>
      </c>
      <c r="R151" s="219">
        <f>Q151*H151</f>
        <v>0.0059589999999999999</v>
      </c>
      <c r="S151" s="219">
        <v>0</v>
      </c>
      <c r="T151" s="220">
        <f>S151*H151</f>
        <v>0</v>
      </c>
      <c r="U151" s="37"/>
      <c r="V151" s="37"/>
      <c r="W151" s="37"/>
      <c r="X151" s="37"/>
      <c r="Y151" s="37"/>
      <c r="Z151" s="37"/>
      <c r="AA151" s="37"/>
      <c r="AB151" s="37"/>
      <c r="AC151" s="37"/>
      <c r="AD151" s="37"/>
      <c r="AE151" s="37"/>
      <c r="AR151" s="221" t="s">
        <v>169</v>
      </c>
      <c r="AT151" s="221" t="s">
        <v>116</v>
      </c>
      <c r="AU151" s="221" t="s">
        <v>78</v>
      </c>
      <c r="AY151" s="16" t="s">
        <v>113</v>
      </c>
      <c r="BE151" s="222">
        <f>IF(N151="základní",J151,0)</f>
        <v>0</v>
      </c>
      <c r="BF151" s="222">
        <f>IF(N151="snížená",J151,0)</f>
        <v>0</v>
      </c>
      <c r="BG151" s="222">
        <f>IF(N151="zákl. přenesená",J151,0)</f>
        <v>0</v>
      </c>
      <c r="BH151" s="222">
        <f>IF(N151="sníž. přenesená",J151,0)</f>
        <v>0</v>
      </c>
      <c r="BI151" s="222">
        <f>IF(N151="nulová",J151,0)</f>
        <v>0</v>
      </c>
      <c r="BJ151" s="16" t="s">
        <v>76</v>
      </c>
      <c r="BK151" s="222">
        <f>ROUND(I151*H151,2)</f>
        <v>0</v>
      </c>
      <c r="BL151" s="16" t="s">
        <v>169</v>
      </c>
      <c r="BM151" s="221" t="s">
        <v>312</v>
      </c>
    </row>
    <row r="152" s="2" customFormat="1" ht="16.5" customHeight="1">
      <c r="A152" s="37"/>
      <c r="B152" s="38"/>
      <c r="C152" s="210" t="s">
        <v>313</v>
      </c>
      <c r="D152" s="210" t="s">
        <v>116</v>
      </c>
      <c r="E152" s="211" t="s">
        <v>314</v>
      </c>
      <c r="F152" s="212" t="s">
        <v>315</v>
      </c>
      <c r="G152" s="213" t="s">
        <v>208</v>
      </c>
      <c r="H152" s="214">
        <v>44</v>
      </c>
      <c r="I152" s="215"/>
      <c r="J152" s="216">
        <f>ROUND(I152*H152,2)</f>
        <v>0</v>
      </c>
      <c r="K152" s="212" t="s">
        <v>120</v>
      </c>
      <c r="L152" s="43"/>
      <c r="M152" s="217" t="s">
        <v>19</v>
      </c>
      <c r="N152" s="218" t="s">
        <v>42</v>
      </c>
      <c r="O152" s="83"/>
      <c r="P152" s="219">
        <f>O152*H152</f>
        <v>0</v>
      </c>
      <c r="Q152" s="219">
        <v>0.00076999999999999996</v>
      </c>
      <c r="R152" s="219">
        <f>Q152*H152</f>
        <v>0.03388</v>
      </c>
      <c r="S152" s="219">
        <v>0</v>
      </c>
      <c r="T152" s="220">
        <f>S152*H152</f>
        <v>0</v>
      </c>
      <c r="U152" s="37"/>
      <c r="V152" s="37"/>
      <c r="W152" s="37"/>
      <c r="X152" s="37"/>
      <c r="Y152" s="37"/>
      <c r="Z152" s="37"/>
      <c r="AA152" s="37"/>
      <c r="AB152" s="37"/>
      <c r="AC152" s="37"/>
      <c r="AD152" s="37"/>
      <c r="AE152" s="37"/>
      <c r="AR152" s="221" t="s">
        <v>169</v>
      </c>
      <c r="AT152" s="221" t="s">
        <v>116</v>
      </c>
      <c r="AU152" s="221" t="s">
        <v>78</v>
      </c>
      <c r="AY152" s="16" t="s">
        <v>113</v>
      </c>
      <c r="BE152" s="222">
        <f>IF(N152="základní",J152,0)</f>
        <v>0</v>
      </c>
      <c r="BF152" s="222">
        <f>IF(N152="snížená",J152,0)</f>
        <v>0</v>
      </c>
      <c r="BG152" s="222">
        <f>IF(N152="zákl. přenesená",J152,0)</f>
        <v>0</v>
      </c>
      <c r="BH152" s="222">
        <f>IF(N152="sníž. přenesená",J152,0)</f>
        <v>0</v>
      </c>
      <c r="BI152" s="222">
        <f>IF(N152="nulová",J152,0)</f>
        <v>0</v>
      </c>
      <c r="BJ152" s="16" t="s">
        <v>76</v>
      </c>
      <c r="BK152" s="222">
        <f>ROUND(I152*H152,2)</f>
        <v>0</v>
      </c>
      <c r="BL152" s="16" t="s">
        <v>169</v>
      </c>
      <c r="BM152" s="221" t="s">
        <v>316</v>
      </c>
    </row>
    <row r="153" s="2" customFormat="1" ht="16.5" customHeight="1">
      <c r="A153" s="37"/>
      <c r="B153" s="38"/>
      <c r="C153" s="210" t="s">
        <v>317</v>
      </c>
      <c r="D153" s="210" t="s">
        <v>116</v>
      </c>
      <c r="E153" s="211" t="s">
        <v>318</v>
      </c>
      <c r="F153" s="212" t="s">
        <v>319</v>
      </c>
      <c r="G153" s="213" t="s">
        <v>208</v>
      </c>
      <c r="H153" s="214">
        <v>108.56</v>
      </c>
      <c r="I153" s="215"/>
      <c r="J153" s="216">
        <f>ROUND(I153*H153,2)</f>
        <v>0</v>
      </c>
      <c r="K153" s="212" t="s">
        <v>120</v>
      </c>
      <c r="L153" s="43"/>
      <c r="M153" s="217" t="s">
        <v>19</v>
      </c>
      <c r="N153" s="218" t="s">
        <v>42</v>
      </c>
      <c r="O153" s="83"/>
      <c r="P153" s="219">
        <f>O153*H153</f>
        <v>0</v>
      </c>
      <c r="Q153" s="219">
        <v>0.00091</v>
      </c>
      <c r="R153" s="219">
        <f>Q153*H153</f>
        <v>0.098789600000000005</v>
      </c>
      <c r="S153" s="219">
        <v>0</v>
      </c>
      <c r="T153" s="220">
        <f>S153*H153</f>
        <v>0</v>
      </c>
      <c r="U153" s="37"/>
      <c r="V153" s="37"/>
      <c r="W153" s="37"/>
      <c r="X153" s="37"/>
      <c r="Y153" s="37"/>
      <c r="Z153" s="37"/>
      <c r="AA153" s="37"/>
      <c r="AB153" s="37"/>
      <c r="AC153" s="37"/>
      <c r="AD153" s="37"/>
      <c r="AE153" s="37"/>
      <c r="AR153" s="221" t="s">
        <v>169</v>
      </c>
      <c r="AT153" s="221" t="s">
        <v>116</v>
      </c>
      <c r="AU153" s="221" t="s">
        <v>78</v>
      </c>
      <c r="AY153" s="16" t="s">
        <v>113</v>
      </c>
      <c r="BE153" s="222">
        <f>IF(N153="základní",J153,0)</f>
        <v>0</v>
      </c>
      <c r="BF153" s="222">
        <f>IF(N153="snížená",J153,0)</f>
        <v>0</v>
      </c>
      <c r="BG153" s="222">
        <f>IF(N153="zákl. přenesená",J153,0)</f>
        <v>0</v>
      </c>
      <c r="BH153" s="222">
        <f>IF(N153="sníž. přenesená",J153,0)</f>
        <v>0</v>
      </c>
      <c r="BI153" s="222">
        <f>IF(N153="nulová",J153,0)</f>
        <v>0</v>
      </c>
      <c r="BJ153" s="16" t="s">
        <v>76</v>
      </c>
      <c r="BK153" s="222">
        <f>ROUND(I153*H153,2)</f>
        <v>0</v>
      </c>
      <c r="BL153" s="16" t="s">
        <v>169</v>
      </c>
      <c r="BM153" s="221" t="s">
        <v>320</v>
      </c>
    </row>
    <row r="154" s="2" customFormat="1" ht="16.5" customHeight="1">
      <c r="A154" s="37"/>
      <c r="B154" s="38"/>
      <c r="C154" s="210" t="s">
        <v>321</v>
      </c>
      <c r="D154" s="210" t="s">
        <v>116</v>
      </c>
      <c r="E154" s="211" t="s">
        <v>322</v>
      </c>
      <c r="F154" s="212" t="s">
        <v>323</v>
      </c>
      <c r="G154" s="213" t="s">
        <v>137</v>
      </c>
      <c r="H154" s="214">
        <v>7</v>
      </c>
      <c r="I154" s="215"/>
      <c r="J154" s="216">
        <f>ROUND(I154*H154,2)</f>
        <v>0</v>
      </c>
      <c r="K154" s="212" t="s">
        <v>120</v>
      </c>
      <c r="L154" s="43"/>
      <c r="M154" s="217" t="s">
        <v>19</v>
      </c>
      <c r="N154" s="218" t="s">
        <v>42</v>
      </c>
      <c r="O154" s="83"/>
      <c r="P154" s="219">
        <f>O154*H154</f>
        <v>0</v>
      </c>
      <c r="Q154" s="219">
        <v>0.00019000000000000001</v>
      </c>
      <c r="R154" s="219">
        <f>Q154*H154</f>
        <v>0.00133</v>
      </c>
      <c r="S154" s="219">
        <v>0</v>
      </c>
      <c r="T154" s="220">
        <f>S154*H154</f>
        <v>0</v>
      </c>
      <c r="U154" s="37"/>
      <c r="V154" s="37"/>
      <c r="W154" s="37"/>
      <c r="X154" s="37"/>
      <c r="Y154" s="37"/>
      <c r="Z154" s="37"/>
      <c r="AA154" s="37"/>
      <c r="AB154" s="37"/>
      <c r="AC154" s="37"/>
      <c r="AD154" s="37"/>
      <c r="AE154" s="37"/>
      <c r="AR154" s="221" t="s">
        <v>169</v>
      </c>
      <c r="AT154" s="221" t="s">
        <v>116</v>
      </c>
      <c r="AU154" s="221" t="s">
        <v>78</v>
      </c>
      <c r="AY154" s="16" t="s">
        <v>113</v>
      </c>
      <c r="BE154" s="222">
        <f>IF(N154="základní",J154,0)</f>
        <v>0</v>
      </c>
      <c r="BF154" s="222">
        <f>IF(N154="snížená",J154,0)</f>
        <v>0</v>
      </c>
      <c r="BG154" s="222">
        <f>IF(N154="zákl. přenesená",J154,0)</f>
        <v>0</v>
      </c>
      <c r="BH154" s="222">
        <f>IF(N154="sníž. přenesená",J154,0)</f>
        <v>0</v>
      </c>
      <c r="BI154" s="222">
        <f>IF(N154="nulová",J154,0)</f>
        <v>0</v>
      </c>
      <c r="BJ154" s="16" t="s">
        <v>76</v>
      </c>
      <c r="BK154" s="222">
        <f>ROUND(I154*H154,2)</f>
        <v>0</v>
      </c>
      <c r="BL154" s="16" t="s">
        <v>169</v>
      </c>
      <c r="BM154" s="221" t="s">
        <v>324</v>
      </c>
    </row>
    <row r="155" s="2" customFormat="1" ht="16.5" customHeight="1">
      <c r="A155" s="37"/>
      <c r="B155" s="38"/>
      <c r="C155" s="210" t="s">
        <v>325</v>
      </c>
      <c r="D155" s="210" t="s">
        <v>116</v>
      </c>
      <c r="E155" s="211" t="s">
        <v>326</v>
      </c>
      <c r="F155" s="212" t="s">
        <v>327</v>
      </c>
      <c r="G155" s="213" t="s">
        <v>208</v>
      </c>
      <c r="H155" s="214">
        <v>47</v>
      </c>
      <c r="I155" s="215"/>
      <c r="J155" s="216">
        <f>ROUND(I155*H155,2)</f>
        <v>0</v>
      </c>
      <c r="K155" s="212" t="s">
        <v>120</v>
      </c>
      <c r="L155" s="43"/>
      <c r="M155" s="217" t="s">
        <v>19</v>
      </c>
      <c r="N155" s="218" t="s">
        <v>42</v>
      </c>
      <c r="O155" s="83"/>
      <c r="P155" s="219">
        <f>O155*H155</f>
        <v>0</v>
      </c>
      <c r="Q155" s="219">
        <v>0.00108</v>
      </c>
      <c r="R155" s="219">
        <f>Q155*H155</f>
        <v>0.05076</v>
      </c>
      <c r="S155" s="219">
        <v>0</v>
      </c>
      <c r="T155" s="220">
        <f>S155*H155</f>
        <v>0</v>
      </c>
      <c r="U155" s="37"/>
      <c r="V155" s="37"/>
      <c r="W155" s="37"/>
      <c r="X155" s="37"/>
      <c r="Y155" s="37"/>
      <c r="Z155" s="37"/>
      <c r="AA155" s="37"/>
      <c r="AB155" s="37"/>
      <c r="AC155" s="37"/>
      <c r="AD155" s="37"/>
      <c r="AE155" s="37"/>
      <c r="AR155" s="221" t="s">
        <v>169</v>
      </c>
      <c r="AT155" s="221" t="s">
        <v>116</v>
      </c>
      <c r="AU155" s="221" t="s">
        <v>78</v>
      </c>
      <c r="AY155" s="16" t="s">
        <v>113</v>
      </c>
      <c r="BE155" s="222">
        <f>IF(N155="základní",J155,0)</f>
        <v>0</v>
      </c>
      <c r="BF155" s="222">
        <f>IF(N155="snížená",J155,0)</f>
        <v>0</v>
      </c>
      <c r="BG155" s="222">
        <f>IF(N155="zákl. přenesená",J155,0)</f>
        <v>0</v>
      </c>
      <c r="BH155" s="222">
        <f>IF(N155="sníž. přenesená",J155,0)</f>
        <v>0</v>
      </c>
      <c r="BI155" s="222">
        <f>IF(N155="nulová",J155,0)</f>
        <v>0</v>
      </c>
      <c r="BJ155" s="16" t="s">
        <v>76</v>
      </c>
      <c r="BK155" s="222">
        <f>ROUND(I155*H155,2)</f>
        <v>0</v>
      </c>
      <c r="BL155" s="16" t="s">
        <v>169</v>
      </c>
      <c r="BM155" s="221" t="s">
        <v>328</v>
      </c>
    </row>
    <row r="156" s="2" customFormat="1" ht="16.5" customHeight="1">
      <c r="A156" s="37"/>
      <c r="B156" s="38"/>
      <c r="C156" s="210" t="s">
        <v>329</v>
      </c>
      <c r="D156" s="210" t="s">
        <v>116</v>
      </c>
      <c r="E156" s="211" t="s">
        <v>330</v>
      </c>
      <c r="F156" s="212" t="s">
        <v>331</v>
      </c>
      <c r="G156" s="213" t="s">
        <v>195</v>
      </c>
      <c r="H156" s="248"/>
      <c r="I156" s="215"/>
      <c r="J156" s="216">
        <f>ROUND(I156*H156,2)</f>
        <v>0</v>
      </c>
      <c r="K156" s="212" t="s">
        <v>120</v>
      </c>
      <c r="L156" s="43"/>
      <c r="M156" s="217" t="s">
        <v>19</v>
      </c>
      <c r="N156" s="218" t="s">
        <v>42</v>
      </c>
      <c r="O156" s="83"/>
      <c r="P156" s="219">
        <f>O156*H156</f>
        <v>0</v>
      </c>
      <c r="Q156" s="219">
        <v>0</v>
      </c>
      <c r="R156" s="219">
        <f>Q156*H156</f>
        <v>0</v>
      </c>
      <c r="S156" s="219">
        <v>0</v>
      </c>
      <c r="T156" s="220">
        <f>S156*H156</f>
        <v>0</v>
      </c>
      <c r="U156" s="37"/>
      <c r="V156" s="37"/>
      <c r="W156" s="37"/>
      <c r="X156" s="37"/>
      <c r="Y156" s="37"/>
      <c r="Z156" s="37"/>
      <c r="AA156" s="37"/>
      <c r="AB156" s="37"/>
      <c r="AC156" s="37"/>
      <c r="AD156" s="37"/>
      <c r="AE156" s="37"/>
      <c r="AR156" s="221" t="s">
        <v>169</v>
      </c>
      <c r="AT156" s="221" t="s">
        <v>116</v>
      </c>
      <c r="AU156" s="221" t="s">
        <v>78</v>
      </c>
      <c r="AY156" s="16" t="s">
        <v>113</v>
      </c>
      <c r="BE156" s="222">
        <f>IF(N156="základní",J156,0)</f>
        <v>0</v>
      </c>
      <c r="BF156" s="222">
        <f>IF(N156="snížená",J156,0)</f>
        <v>0</v>
      </c>
      <c r="BG156" s="222">
        <f>IF(N156="zákl. přenesená",J156,0)</f>
        <v>0</v>
      </c>
      <c r="BH156" s="222">
        <f>IF(N156="sníž. přenesená",J156,0)</f>
        <v>0</v>
      </c>
      <c r="BI156" s="222">
        <f>IF(N156="nulová",J156,0)</f>
        <v>0</v>
      </c>
      <c r="BJ156" s="16" t="s">
        <v>76</v>
      </c>
      <c r="BK156" s="222">
        <f>ROUND(I156*H156,2)</f>
        <v>0</v>
      </c>
      <c r="BL156" s="16" t="s">
        <v>169</v>
      </c>
      <c r="BM156" s="221" t="s">
        <v>332</v>
      </c>
    </row>
    <row r="157" s="2" customFormat="1">
      <c r="A157" s="37"/>
      <c r="B157" s="38"/>
      <c r="C157" s="39"/>
      <c r="D157" s="223" t="s">
        <v>123</v>
      </c>
      <c r="E157" s="39"/>
      <c r="F157" s="224" t="s">
        <v>333</v>
      </c>
      <c r="G157" s="39"/>
      <c r="H157" s="39"/>
      <c r="I157" s="129"/>
      <c r="J157" s="39"/>
      <c r="K157" s="39"/>
      <c r="L157" s="43"/>
      <c r="M157" s="225"/>
      <c r="N157" s="226"/>
      <c r="O157" s="83"/>
      <c r="P157" s="83"/>
      <c r="Q157" s="83"/>
      <c r="R157" s="83"/>
      <c r="S157" s="83"/>
      <c r="T157" s="84"/>
      <c r="U157" s="37"/>
      <c r="V157" s="37"/>
      <c r="W157" s="37"/>
      <c r="X157" s="37"/>
      <c r="Y157" s="37"/>
      <c r="Z157" s="37"/>
      <c r="AA157" s="37"/>
      <c r="AB157" s="37"/>
      <c r="AC157" s="37"/>
      <c r="AD157" s="37"/>
      <c r="AE157" s="37"/>
      <c r="AT157" s="16" t="s">
        <v>123</v>
      </c>
      <c r="AU157" s="16" t="s">
        <v>78</v>
      </c>
    </row>
    <row r="158" s="12" customFormat="1" ht="22.8" customHeight="1">
      <c r="A158" s="12"/>
      <c r="B158" s="194"/>
      <c r="C158" s="195"/>
      <c r="D158" s="196" t="s">
        <v>70</v>
      </c>
      <c r="E158" s="208" t="s">
        <v>334</v>
      </c>
      <c r="F158" s="208" t="s">
        <v>335</v>
      </c>
      <c r="G158" s="195"/>
      <c r="H158" s="195"/>
      <c r="I158" s="198"/>
      <c r="J158" s="209">
        <f>BK158</f>
        <v>0</v>
      </c>
      <c r="K158" s="195"/>
      <c r="L158" s="200"/>
      <c r="M158" s="201"/>
      <c r="N158" s="202"/>
      <c r="O158" s="202"/>
      <c r="P158" s="203">
        <f>SUM(P159:P172)</f>
        <v>0</v>
      </c>
      <c r="Q158" s="202"/>
      <c r="R158" s="203">
        <f>SUM(R159:R172)</f>
        <v>0.38569483999999998</v>
      </c>
      <c r="S158" s="202"/>
      <c r="T158" s="204">
        <f>SUM(T159:T172)</f>
        <v>5.2863699999999998</v>
      </c>
      <c r="U158" s="12"/>
      <c r="V158" s="12"/>
      <c r="W158" s="12"/>
      <c r="X158" s="12"/>
      <c r="Y158" s="12"/>
      <c r="Z158" s="12"/>
      <c r="AA158" s="12"/>
      <c r="AB158" s="12"/>
      <c r="AC158" s="12"/>
      <c r="AD158" s="12"/>
      <c r="AE158" s="12"/>
      <c r="AR158" s="205" t="s">
        <v>78</v>
      </c>
      <c r="AT158" s="206" t="s">
        <v>70</v>
      </c>
      <c r="AU158" s="206" t="s">
        <v>76</v>
      </c>
      <c r="AY158" s="205" t="s">
        <v>113</v>
      </c>
      <c r="BK158" s="207">
        <f>SUM(BK159:BK172)</f>
        <v>0</v>
      </c>
    </row>
    <row r="159" s="2" customFormat="1" ht="16.5" customHeight="1">
      <c r="A159" s="37"/>
      <c r="B159" s="38"/>
      <c r="C159" s="210" t="s">
        <v>336</v>
      </c>
      <c r="D159" s="210" t="s">
        <v>116</v>
      </c>
      <c r="E159" s="211" t="s">
        <v>337</v>
      </c>
      <c r="F159" s="212" t="s">
        <v>338</v>
      </c>
      <c r="G159" s="213" t="s">
        <v>137</v>
      </c>
      <c r="H159" s="214">
        <v>1500</v>
      </c>
      <c r="I159" s="215"/>
      <c r="J159" s="216">
        <f>ROUND(I159*H159,2)</f>
        <v>0</v>
      </c>
      <c r="K159" s="212" t="s">
        <v>120</v>
      </c>
      <c r="L159" s="43"/>
      <c r="M159" s="217" t="s">
        <v>19</v>
      </c>
      <c r="N159" s="218" t="s">
        <v>42</v>
      </c>
      <c r="O159" s="83"/>
      <c r="P159" s="219">
        <f>O159*H159</f>
        <v>0</v>
      </c>
      <c r="Q159" s="219">
        <v>0</v>
      </c>
      <c r="R159" s="219">
        <f>Q159*H159</f>
        <v>0</v>
      </c>
      <c r="S159" s="219">
        <v>0</v>
      </c>
      <c r="T159" s="220">
        <f>S159*H159</f>
        <v>0</v>
      </c>
      <c r="U159" s="37"/>
      <c r="V159" s="37"/>
      <c r="W159" s="37"/>
      <c r="X159" s="37"/>
      <c r="Y159" s="37"/>
      <c r="Z159" s="37"/>
      <c r="AA159" s="37"/>
      <c r="AB159" s="37"/>
      <c r="AC159" s="37"/>
      <c r="AD159" s="37"/>
      <c r="AE159" s="37"/>
      <c r="AR159" s="221" t="s">
        <v>169</v>
      </c>
      <c r="AT159" s="221" t="s">
        <v>116</v>
      </c>
      <c r="AU159" s="221" t="s">
        <v>78</v>
      </c>
      <c r="AY159" s="16" t="s">
        <v>113</v>
      </c>
      <c r="BE159" s="222">
        <f>IF(N159="základní",J159,0)</f>
        <v>0</v>
      </c>
      <c r="BF159" s="222">
        <f>IF(N159="snížená",J159,0)</f>
        <v>0</v>
      </c>
      <c r="BG159" s="222">
        <f>IF(N159="zákl. přenesená",J159,0)</f>
        <v>0</v>
      </c>
      <c r="BH159" s="222">
        <f>IF(N159="sníž. přenesená",J159,0)</f>
        <v>0</v>
      </c>
      <c r="BI159" s="222">
        <f>IF(N159="nulová",J159,0)</f>
        <v>0</v>
      </c>
      <c r="BJ159" s="16" t="s">
        <v>76</v>
      </c>
      <c r="BK159" s="222">
        <f>ROUND(I159*H159,2)</f>
        <v>0</v>
      </c>
      <c r="BL159" s="16" t="s">
        <v>169</v>
      </c>
      <c r="BM159" s="221" t="s">
        <v>339</v>
      </c>
    </row>
    <row r="160" s="2" customFormat="1" ht="16.5" customHeight="1">
      <c r="A160" s="37"/>
      <c r="B160" s="38"/>
      <c r="C160" s="238" t="s">
        <v>340</v>
      </c>
      <c r="D160" s="238" t="s">
        <v>173</v>
      </c>
      <c r="E160" s="239" t="s">
        <v>341</v>
      </c>
      <c r="F160" s="240" t="s">
        <v>342</v>
      </c>
      <c r="G160" s="241" t="s">
        <v>137</v>
      </c>
      <c r="H160" s="242">
        <v>1500</v>
      </c>
      <c r="I160" s="243"/>
      <c r="J160" s="244">
        <f>ROUND(I160*H160,2)</f>
        <v>0</v>
      </c>
      <c r="K160" s="240" t="s">
        <v>120</v>
      </c>
      <c r="L160" s="245"/>
      <c r="M160" s="246" t="s">
        <v>19</v>
      </c>
      <c r="N160" s="247" t="s">
        <v>42</v>
      </c>
      <c r="O160" s="83"/>
      <c r="P160" s="219">
        <f>O160*H160</f>
        <v>0</v>
      </c>
      <c r="Q160" s="219">
        <v>0.00020000000000000001</v>
      </c>
      <c r="R160" s="219">
        <f>Q160*H160</f>
        <v>0.29999999999999999</v>
      </c>
      <c r="S160" s="219">
        <v>0</v>
      </c>
      <c r="T160" s="220">
        <f>S160*H160</f>
        <v>0</v>
      </c>
      <c r="U160" s="37"/>
      <c r="V160" s="37"/>
      <c r="W160" s="37"/>
      <c r="X160" s="37"/>
      <c r="Y160" s="37"/>
      <c r="Z160" s="37"/>
      <c r="AA160" s="37"/>
      <c r="AB160" s="37"/>
      <c r="AC160" s="37"/>
      <c r="AD160" s="37"/>
      <c r="AE160" s="37"/>
      <c r="AR160" s="221" t="s">
        <v>176</v>
      </c>
      <c r="AT160" s="221" t="s">
        <v>173</v>
      </c>
      <c r="AU160" s="221" t="s">
        <v>78</v>
      </c>
      <c r="AY160" s="16" t="s">
        <v>113</v>
      </c>
      <c r="BE160" s="222">
        <f>IF(N160="základní",J160,0)</f>
        <v>0</v>
      </c>
      <c r="BF160" s="222">
        <f>IF(N160="snížená",J160,0)</f>
        <v>0</v>
      </c>
      <c r="BG160" s="222">
        <f>IF(N160="zákl. přenesená",J160,0)</f>
        <v>0</v>
      </c>
      <c r="BH160" s="222">
        <f>IF(N160="sníž. přenesená",J160,0)</f>
        <v>0</v>
      </c>
      <c r="BI160" s="222">
        <f>IF(N160="nulová",J160,0)</f>
        <v>0</v>
      </c>
      <c r="BJ160" s="16" t="s">
        <v>76</v>
      </c>
      <c r="BK160" s="222">
        <f>ROUND(I160*H160,2)</f>
        <v>0</v>
      </c>
      <c r="BL160" s="16" t="s">
        <v>169</v>
      </c>
      <c r="BM160" s="221" t="s">
        <v>343</v>
      </c>
    </row>
    <row r="161" s="2" customFormat="1" ht="16.5" customHeight="1">
      <c r="A161" s="37"/>
      <c r="B161" s="38"/>
      <c r="C161" s="210" t="s">
        <v>344</v>
      </c>
      <c r="D161" s="210" t="s">
        <v>116</v>
      </c>
      <c r="E161" s="211" t="s">
        <v>345</v>
      </c>
      <c r="F161" s="212" t="s">
        <v>346</v>
      </c>
      <c r="G161" s="213" t="s">
        <v>119</v>
      </c>
      <c r="H161" s="214">
        <v>556.46000000000004</v>
      </c>
      <c r="I161" s="215"/>
      <c r="J161" s="216">
        <f>ROUND(I161*H161,2)</f>
        <v>0</v>
      </c>
      <c r="K161" s="212" t="s">
        <v>120</v>
      </c>
      <c r="L161" s="43"/>
      <c r="M161" s="217" t="s">
        <v>19</v>
      </c>
      <c r="N161" s="218" t="s">
        <v>42</v>
      </c>
      <c r="O161" s="83"/>
      <c r="P161" s="219">
        <f>O161*H161</f>
        <v>0</v>
      </c>
      <c r="Q161" s="219">
        <v>0</v>
      </c>
      <c r="R161" s="219">
        <f>Q161*H161</f>
        <v>0</v>
      </c>
      <c r="S161" s="219">
        <v>0.0094999999999999998</v>
      </c>
      <c r="T161" s="220">
        <f>S161*H161</f>
        <v>5.2863699999999998</v>
      </c>
      <c r="U161" s="37"/>
      <c r="V161" s="37"/>
      <c r="W161" s="37"/>
      <c r="X161" s="37"/>
      <c r="Y161" s="37"/>
      <c r="Z161" s="37"/>
      <c r="AA161" s="37"/>
      <c r="AB161" s="37"/>
      <c r="AC161" s="37"/>
      <c r="AD161" s="37"/>
      <c r="AE161" s="37"/>
      <c r="AR161" s="221" t="s">
        <v>169</v>
      </c>
      <c r="AT161" s="221" t="s">
        <v>116</v>
      </c>
      <c r="AU161" s="221" t="s">
        <v>78</v>
      </c>
      <c r="AY161" s="16" t="s">
        <v>113</v>
      </c>
      <c r="BE161" s="222">
        <f>IF(N161="základní",J161,0)</f>
        <v>0</v>
      </c>
      <c r="BF161" s="222">
        <f>IF(N161="snížená",J161,0)</f>
        <v>0</v>
      </c>
      <c r="BG161" s="222">
        <f>IF(N161="zákl. přenesená",J161,0)</f>
        <v>0</v>
      </c>
      <c r="BH161" s="222">
        <f>IF(N161="sníž. přenesená",J161,0)</f>
        <v>0</v>
      </c>
      <c r="BI161" s="222">
        <f>IF(N161="nulová",J161,0)</f>
        <v>0</v>
      </c>
      <c r="BJ161" s="16" t="s">
        <v>76</v>
      </c>
      <c r="BK161" s="222">
        <f>ROUND(I161*H161,2)</f>
        <v>0</v>
      </c>
      <c r="BL161" s="16" t="s">
        <v>169</v>
      </c>
      <c r="BM161" s="221" t="s">
        <v>347</v>
      </c>
    </row>
    <row r="162" s="2" customFormat="1" ht="16.5" customHeight="1">
      <c r="A162" s="37"/>
      <c r="B162" s="38"/>
      <c r="C162" s="210" t="s">
        <v>348</v>
      </c>
      <c r="D162" s="210" t="s">
        <v>116</v>
      </c>
      <c r="E162" s="211" t="s">
        <v>349</v>
      </c>
      <c r="F162" s="212" t="s">
        <v>350</v>
      </c>
      <c r="G162" s="213" t="s">
        <v>208</v>
      </c>
      <c r="H162" s="214">
        <v>103.17</v>
      </c>
      <c r="I162" s="215"/>
      <c r="J162" s="216">
        <f>ROUND(I162*H162,2)</f>
        <v>0</v>
      </c>
      <c r="K162" s="212" t="s">
        <v>120</v>
      </c>
      <c r="L162" s="43"/>
      <c r="M162" s="217" t="s">
        <v>19</v>
      </c>
      <c r="N162" s="218" t="s">
        <v>42</v>
      </c>
      <c r="O162" s="83"/>
      <c r="P162" s="219">
        <f>O162*H162</f>
        <v>0</v>
      </c>
      <c r="Q162" s="219">
        <v>0</v>
      </c>
      <c r="R162" s="219">
        <f>Q162*H162</f>
        <v>0</v>
      </c>
      <c r="S162" s="219">
        <v>0</v>
      </c>
      <c r="T162" s="220">
        <f>S162*H162</f>
        <v>0</v>
      </c>
      <c r="U162" s="37"/>
      <c r="V162" s="37"/>
      <c r="W162" s="37"/>
      <c r="X162" s="37"/>
      <c r="Y162" s="37"/>
      <c r="Z162" s="37"/>
      <c r="AA162" s="37"/>
      <c r="AB162" s="37"/>
      <c r="AC162" s="37"/>
      <c r="AD162" s="37"/>
      <c r="AE162" s="37"/>
      <c r="AR162" s="221" t="s">
        <v>169</v>
      </c>
      <c r="AT162" s="221" t="s">
        <v>116</v>
      </c>
      <c r="AU162" s="221" t="s">
        <v>78</v>
      </c>
      <c r="AY162" s="16" t="s">
        <v>113</v>
      </c>
      <c r="BE162" s="222">
        <f>IF(N162="základní",J162,0)</f>
        <v>0</v>
      </c>
      <c r="BF162" s="222">
        <f>IF(N162="snížená",J162,0)</f>
        <v>0</v>
      </c>
      <c r="BG162" s="222">
        <f>IF(N162="zákl. přenesená",J162,0)</f>
        <v>0</v>
      </c>
      <c r="BH162" s="222">
        <f>IF(N162="sníž. přenesená",J162,0)</f>
        <v>0</v>
      </c>
      <c r="BI162" s="222">
        <f>IF(N162="nulová",J162,0)</f>
        <v>0</v>
      </c>
      <c r="BJ162" s="16" t="s">
        <v>76</v>
      </c>
      <c r="BK162" s="222">
        <f>ROUND(I162*H162,2)</f>
        <v>0</v>
      </c>
      <c r="BL162" s="16" t="s">
        <v>169</v>
      </c>
      <c r="BM162" s="221" t="s">
        <v>351</v>
      </c>
    </row>
    <row r="163" s="2" customFormat="1" ht="16.5" customHeight="1">
      <c r="A163" s="37"/>
      <c r="B163" s="38"/>
      <c r="C163" s="210" t="s">
        <v>352</v>
      </c>
      <c r="D163" s="210" t="s">
        <v>116</v>
      </c>
      <c r="E163" s="211" t="s">
        <v>353</v>
      </c>
      <c r="F163" s="212" t="s">
        <v>354</v>
      </c>
      <c r="G163" s="213" t="s">
        <v>119</v>
      </c>
      <c r="H163" s="214">
        <v>556.46000000000004</v>
      </c>
      <c r="I163" s="215"/>
      <c r="J163" s="216">
        <f>ROUND(I163*H163,2)</f>
        <v>0</v>
      </c>
      <c r="K163" s="212" t="s">
        <v>120</v>
      </c>
      <c r="L163" s="43"/>
      <c r="M163" s="217" t="s">
        <v>19</v>
      </c>
      <c r="N163" s="218" t="s">
        <v>42</v>
      </c>
      <c r="O163" s="83"/>
      <c r="P163" s="219">
        <f>O163*H163</f>
        <v>0</v>
      </c>
      <c r="Q163" s="219">
        <v>0</v>
      </c>
      <c r="R163" s="219">
        <f>Q163*H163</f>
        <v>0</v>
      </c>
      <c r="S163" s="219">
        <v>0</v>
      </c>
      <c r="T163" s="220">
        <f>S163*H163</f>
        <v>0</v>
      </c>
      <c r="U163" s="37"/>
      <c r="V163" s="37"/>
      <c r="W163" s="37"/>
      <c r="X163" s="37"/>
      <c r="Y163" s="37"/>
      <c r="Z163" s="37"/>
      <c r="AA163" s="37"/>
      <c r="AB163" s="37"/>
      <c r="AC163" s="37"/>
      <c r="AD163" s="37"/>
      <c r="AE163" s="37"/>
      <c r="AR163" s="221" t="s">
        <v>169</v>
      </c>
      <c r="AT163" s="221" t="s">
        <v>116</v>
      </c>
      <c r="AU163" s="221" t="s">
        <v>78</v>
      </c>
      <c r="AY163" s="16" t="s">
        <v>113</v>
      </c>
      <c r="BE163" s="222">
        <f>IF(N163="základní",J163,0)</f>
        <v>0</v>
      </c>
      <c r="BF163" s="222">
        <f>IF(N163="snížená",J163,0)</f>
        <v>0</v>
      </c>
      <c r="BG163" s="222">
        <f>IF(N163="zákl. přenesená",J163,0)</f>
        <v>0</v>
      </c>
      <c r="BH163" s="222">
        <f>IF(N163="sníž. přenesená",J163,0)</f>
        <v>0</v>
      </c>
      <c r="BI163" s="222">
        <f>IF(N163="nulová",J163,0)</f>
        <v>0</v>
      </c>
      <c r="BJ163" s="16" t="s">
        <v>76</v>
      </c>
      <c r="BK163" s="222">
        <f>ROUND(I163*H163,2)</f>
        <v>0</v>
      </c>
      <c r="BL163" s="16" t="s">
        <v>169</v>
      </c>
      <c r="BM163" s="221" t="s">
        <v>355</v>
      </c>
    </row>
    <row r="164" s="2" customFormat="1" ht="16.5" customHeight="1">
      <c r="A164" s="37"/>
      <c r="B164" s="38"/>
      <c r="C164" s="210" t="s">
        <v>356</v>
      </c>
      <c r="D164" s="210" t="s">
        <v>116</v>
      </c>
      <c r="E164" s="211" t="s">
        <v>357</v>
      </c>
      <c r="F164" s="212" t="s">
        <v>358</v>
      </c>
      <c r="G164" s="213" t="s">
        <v>208</v>
      </c>
      <c r="H164" s="214">
        <v>103.17</v>
      </c>
      <c r="I164" s="215"/>
      <c r="J164" s="216">
        <f>ROUND(I164*H164,2)</f>
        <v>0</v>
      </c>
      <c r="K164" s="212" t="s">
        <v>120</v>
      </c>
      <c r="L164" s="43"/>
      <c r="M164" s="217" t="s">
        <v>19</v>
      </c>
      <c r="N164" s="218" t="s">
        <v>42</v>
      </c>
      <c r="O164" s="83"/>
      <c r="P164" s="219">
        <f>O164*H164</f>
        <v>0</v>
      </c>
      <c r="Q164" s="219">
        <v>0</v>
      </c>
      <c r="R164" s="219">
        <f>Q164*H164</f>
        <v>0</v>
      </c>
      <c r="S164" s="219">
        <v>0</v>
      </c>
      <c r="T164" s="220">
        <f>S164*H164</f>
        <v>0</v>
      </c>
      <c r="U164" s="37"/>
      <c r="V164" s="37"/>
      <c r="W164" s="37"/>
      <c r="X164" s="37"/>
      <c r="Y164" s="37"/>
      <c r="Z164" s="37"/>
      <c r="AA164" s="37"/>
      <c r="AB164" s="37"/>
      <c r="AC164" s="37"/>
      <c r="AD164" s="37"/>
      <c r="AE164" s="37"/>
      <c r="AR164" s="221" t="s">
        <v>169</v>
      </c>
      <c r="AT164" s="221" t="s">
        <v>116</v>
      </c>
      <c r="AU164" s="221" t="s">
        <v>78</v>
      </c>
      <c r="AY164" s="16" t="s">
        <v>113</v>
      </c>
      <c r="BE164" s="222">
        <f>IF(N164="základní",J164,0)</f>
        <v>0</v>
      </c>
      <c r="BF164" s="222">
        <f>IF(N164="snížená",J164,0)</f>
        <v>0</v>
      </c>
      <c r="BG164" s="222">
        <f>IF(N164="zákl. přenesená",J164,0)</f>
        <v>0</v>
      </c>
      <c r="BH164" s="222">
        <f>IF(N164="sníž. přenesená",J164,0)</f>
        <v>0</v>
      </c>
      <c r="BI164" s="222">
        <f>IF(N164="nulová",J164,0)</f>
        <v>0</v>
      </c>
      <c r="BJ164" s="16" t="s">
        <v>76</v>
      </c>
      <c r="BK164" s="222">
        <f>ROUND(I164*H164,2)</f>
        <v>0</v>
      </c>
      <c r="BL164" s="16" t="s">
        <v>169</v>
      </c>
      <c r="BM164" s="221" t="s">
        <v>359</v>
      </c>
    </row>
    <row r="165" s="2" customFormat="1" ht="16.5" customHeight="1">
      <c r="A165" s="37"/>
      <c r="B165" s="38"/>
      <c r="C165" s="210" t="s">
        <v>360</v>
      </c>
      <c r="D165" s="210" t="s">
        <v>116</v>
      </c>
      <c r="E165" s="211" t="s">
        <v>361</v>
      </c>
      <c r="F165" s="212" t="s">
        <v>362</v>
      </c>
      <c r="G165" s="213" t="s">
        <v>119</v>
      </c>
      <c r="H165" s="214">
        <v>556.46000000000004</v>
      </c>
      <c r="I165" s="215"/>
      <c r="J165" s="216">
        <f>ROUND(I165*H165,2)</f>
        <v>0</v>
      </c>
      <c r="K165" s="212" t="s">
        <v>120</v>
      </c>
      <c r="L165" s="43"/>
      <c r="M165" s="217" t="s">
        <v>19</v>
      </c>
      <c r="N165" s="218" t="s">
        <v>42</v>
      </c>
      <c r="O165" s="83"/>
      <c r="P165" s="219">
        <f>O165*H165</f>
        <v>0</v>
      </c>
      <c r="Q165" s="219">
        <v>0</v>
      </c>
      <c r="R165" s="219">
        <f>Q165*H165</f>
        <v>0</v>
      </c>
      <c r="S165" s="219">
        <v>0</v>
      </c>
      <c r="T165" s="220">
        <f>S165*H165</f>
        <v>0</v>
      </c>
      <c r="U165" s="37"/>
      <c r="V165" s="37"/>
      <c r="W165" s="37"/>
      <c r="X165" s="37"/>
      <c r="Y165" s="37"/>
      <c r="Z165" s="37"/>
      <c r="AA165" s="37"/>
      <c r="AB165" s="37"/>
      <c r="AC165" s="37"/>
      <c r="AD165" s="37"/>
      <c r="AE165" s="37"/>
      <c r="AR165" s="221" t="s">
        <v>169</v>
      </c>
      <c r="AT165" s="221" t="s">
        <v>116</v>
      </c>
      <c r="AU165" s="221" t="s">
        <v>78</v>
      </c>
      <c r="AY165" s="16" t="s">
        <v>113</v>
      </c>
      <c r="BE165" s="222">
        <f>IF(N165="základní",J165,0)</f>
        <v>0</v>
      </c>
      <c r="BF165" s="222">
        <f>IF(N165="snížená",J165,0)</f>
        <v>0</v>
      </c>
      <c r="BG165" s="222">
        <f>IF(N165="zákl. přenesená",J165,0)</f>
        <v>0</v>
      </c>
      <c r="BH165" s="222">
        <f>IF(N165="sníž. přenesená",J165,0)</f>
        <v>0</v>
      </c>
      <c r="BI165" s="222">
        <f>IF(N165="nulová",J165,0)</f>
        <v>0</v>
      </c>
      <c r="BJ165" s="16" t="s">
        <v>76</v>
      </c>
      <c r="BK165" s="222">
        <f>ROUND(I165*H165,2)</f>
        <v>0</v>
      </c>
      <c r="BL165" s="16" t="s">
        <v>169</v>
      </c>
      <c r="BM165" s="221" t="s">
        <v>363</v>
      </c>
    </row>
    <row r="166" s="2" customFormat="1">
      <c r="A166" s="37"/>
      <c r="B166" s="38"/>
      <c r="C166" s="39"/>
      <c r="D166" s="223" t="s">
        <v>123</v>
      </c>
      <c r="E166" s="39"/>
      <c r="F166" s="224" t="s">
        <v>364</v>
      </c>
      <c r="G166" s="39"/>
      <c r="H166" s="39"/>
      <c r="I166" s="129"/>
      <c r="J166" s="39"/>
      <c r="K166" s="39"/>
      <c r="L166" s="43"/>
      <c r="M166" s="225"/>
      <c r="N166" s="226"/>
      <c r="O166" s="83"/>
      <c r="P166" s="83"/>
      <c r="Q166" s="83"/>
      <c r="R166" s="83"/>
      <c r="S166" s="83"/>
      <c r="T166" s="84"/>
      <c r="U166" s="37"/>
      <c r="V166" s="37"/>
      <c r="W166" s="37"/>
      <c r="X166" s="37"/>
      <c r="Y166" s="37"/>
      <c r="Z166" s="37"/>
      <c r="AA166" s="37"/>
      <c r="AB166" s="37"/>
      <c r="AC166" s="37"/>
      <c r="AD166" s="37"/>
      <c r="AE166" s="37"/>
      <c r="AT166" s="16" t="s">
        <v>123</v>
      </c>
      <c r="AU166" s="16" t="s">
        <v>78</v>
      </c>
    </row>
    <row r="167" s="2" customFormat="1" ht="16.5" customHeight="1">
      <c r="A167" s="37"/>
      <c r="B167" s="38"/>
      <c r="C167" s="238" t="s">
        <v>365</v>
      </c>
      <c r="D167" s="238" t="s">
        <v>173</v>
      </c>
      <c r="E167" s="239" t="s">
        <v>366</v>
      </c>
      <c r="F167" s="240" t="s">
        <v>367</v>
      </c>
      <c r="G167" s="241" t="s">
        <v>119</v>
      </c>
      <c r="H167" s="242">
        <v>612.10599999999999</v>
      </c>
      <c r="I167" s="243"/>
      <c r="J167" s="244">
        <f>ROUND(I167*H167,2)</f>
        <v>0</v>
      </c>
      <c r="K167" s="240" t="s">
        <v>120</v>
      </c>
      <c r="L167" s="245"/>
      <c r="M167" s="246" t="s">
        <v>19</v>
      </c>
      <c r="N167" s="247" t="s">
        <v>42</v>
      </c>
      <c r="O167" s="83"/>
      <c r="P167" s="219">
        <f>O167*H167</f>
        <v>0</v>
      </c>
      <c r="Q167" s="219">
        <v>0.00013999999999999999</v>
      </c>
      <c r="R167" s="219">
        <f>Q167*H167</f>
        <v>0.085694839999999994</v>
      </c>
      <c r="S167" s="219">
        <v>0</v>
      </c>
      <c r="T167" s="220">
        <f>S167*H167</f>
        <v>0</v>
      </c>
      <c r="U167" s="37"/>
      <c r="V167" s="37"/>
      <c r="W167" s="37"/>
      <c r="X167" s="37"/>
      <c r="Y167" s="37"/>
      <c r="Z167" s="37"/>
      <c r="AA167" s="37"/>
      <c r="AB167" s="37"/>
      <c r="AC167" s="37"/>
      <c r="AD167" s="37"/>
      <c r="AE167" s="37"/>
      <c r="AR167" s="221" t="s">
        <v>176</v>
      </c>
      <c r="AT167" s="221" t="s">
        <v>173</v>
      </c>
      <c r="AU167" s="221" t="s">
        <v>78</v>
      </c>
      <c r="AY167" s="16" t="s">
        <v>113</v>
      </c>
      <c r="BE167" s="222">
        <f>IF(N167="základní",J167,0)</f>
        <v>0</v>
      </c>
      <c r="BF167" s="222">
        <f>IF(N167="snížená",J167,0)</f>
        <v>0</v>
      </c>
      <c r="BG167" s="222">
        <f>IF(N167="zákl. přenesená",J167,0)</f>
        <v>0</v>
      </c>
      <c r="BH167" s="222">
        <f>IF(N167="sníž. přenesená",J167,0)</f>
        <v>0</v>
      </c>
      <c r="BI167" s="222">
        <f>IF(N167="nulová",J167,0)</f>
        <v>0</v>
      </c>
      <c r="BJ167" s="16" t="s">
        <v>76</v>
      </c>
      <c r="BK167" s="222">
        <f>ROUND(I167*H167,2)</f>
        <v>0</v>
      </c>
      <c r="BL167" s="16" t="s">
        <v>169</v>
      </c>
      <c r="BM167" s="221" t="s">
        <v>368</v>
      </c>
    </row>
    <row r="168" s="13" customFormat="1">
      <c r="A168" s="13"/>
      <c r="B168" s="227"/>
      <c r="C168" s="228"/>
      <c r="D168" s="223" t="s">
        <v>128</v>
      </c>
      <c r="E168" s="229" t="s">
        <v>19</v>
      </c>
      <c r="F168" s="230" t="s">
        <v>369</v>
      </c>
      <c r="G168" s="228"/>
      <c r="H168" s="231">
        <v>612.10599999999999</v>
      </c>
      <c r="I168" s="232"/>
      <c r="J168" s="228"/>
      <c r="K168" s="228"/>
      <c r="L168" s="233"/>
      <c r="M168" s="234"/>
      <c r="N168" s="235"/>
      <c r="O168" s="235"/>
      <c r="P168" s="235"/>
      <c r="Q168" s="235"/>
      <c r="R168" s="235"/>
      <c r="S168" s="235"/>
      <c r="T168" s="236"/>
      <c r="U168" s="13"/>
      <c r="V168" s="13"/>
      <c r="W168" s="13"/>
      <c r="X168" s="13"/>
      <c r="Y168" s="13"/>
      <c r="Z168" s="13"/>
      <c r="AA168" s="13"/>
      <c r="AB168" s="13"/>
      <c r="AC168" s="13"/>
      <c r="AD168" s="13"/>
      <c r="AE168" s="13"/>
      <c r="AT168" s="237" t="s">
        <v>128</v>
      </c>
      <c r="AU168" s="237" t="s">
        <v>78</v>
      </c>
      <c r="AV168" s="13" t="s">
        <v>78</v>
      </c>
      <c r="AW168" s="13" t="s">
        <v>33</v>
      </c>
      <c r="AX168" s="13" t="s">
        <v>76</v>
      </c>
      <c r="AY168" s="237" t="s">
        <v>113</v>
      </c>
    </row>
    <row r="169" s="2" customFormat="1" ht="16.5" customHeight="1">
      <c r="A169" s="37"/>
      <c r="B169" s="38"/>
      <c r="C169" s="210" t="s">
        <v>370</v>
      </c>
      <c r="D169" s="210" t="s">
        <v>116</v>
      </c>
      <c r="E169" s="211" t="s">
        <v>371</v>
      </c>
      <c r="F169" s="212" t="s">
        <v>372</v>
      </c>
      <c r="G169" s="213" t="s">
        <v>119</v>
      </c>
      <c r="H169" s="214">
        <v>556.46000000000004</v>
      </c>
      <c r="I169" s="215"/>
      <c r="J169" s="216">
        <f>ROUND(I169*H169,2)</f>
        <v>0</v>
      </c>
      <c r="K169" s="212" t="s">
        <v>120</v>
      </c>
      <c r="L169" s="43"/>
      <c r="M169" s="217" t="s">
        <v>19</v>
      </c>
      <c r="N169" s="218" t="s">
        <v>42</v>
      </c>
      <c r="O169" s="83"/>
      <c r="P169" s="219">
        <f>O169*H169</f>
        <v>0</v>
      </c>
      <c r="Q169" s="219">
        <v>0</v>
      </c>
      <c r="R169" s="219">
        <f>Q169*H169</f>
        <v>0</v>
      </c>
      <c r="S169" s="219">
        <v>0</v>
      </c>
      <c r="T169" s="220">
        <f>S169*H169</f>
        <v>0</v>
      </c>
      <c r="U169" s="37"/>
      <c r="V169" s="37"/>
      <c r="W169" s="37"/>
      <c r="X169" s="37"/>
      <c r="Y169" s="37"/>
      <c r="Z169" s="37"/>
      <c r="AA169" s="37"/>
      <c r="AB169" s="37"/>
      <c r="AC169" s="37"/>
      <c r="AD169" s="37"/>
      <c r="AE169" s="37"/>
      <c r="AR169" s="221" t="s">
        <v>169</v>
      </c>
      <c r="AT169" s="221" t="s">
        <v>116</v>
      </c>
      <c r="AU169" s="221" t="s">
        <v>78</v>
      </c>
      <c r="AY169" s="16" t="s">
        <v>113</v>
      </c>
      <c r="BE169" s="222">
        <f>IF(N169="základní",J169,0)</f>
        <v>0</v>
      </c>
      <c r="BF169" s="222">
        <f>IF(N169="snížená",J169,0)</f>
        <v>0</v>
      </c>
      <c r="BG169" s="222">
        <f>IF(N169="zákl. přenesená",J169,0)</f>
        <v>0</v>
      </c>
      <c r="BH169" s="222">
        <f>IF(N169="sníž. přenesená",J169,0)</f>
        <v>0</v>
      </c>
      <c r="BI169" s="222">
        <f>IF(N169="nulová",J169,0)</f>
        <v>0</v>
      </c>
      <c r="BJ169" s="16" t="s">
        <v>76</v>
      </c>
      <c r="BK169" s="222">
        <f>ROUND(I169*H169,2)</f>
        <v>0</v>
      </c>
      <c r="BL169" s="16" t="s">
        <v>169</v>
      </c>
      <c r="BM169" s="221" t="s">
        <v>373</v>
      </c>
    </row>
    <row r="170" s="2" customFormat="1">
      <c r="A170" s="37"/>
      <c r="B170" s="38"/>
      <c r="C170" s="39"/>
      <c r="D170" s="223" t="s">
        <v>123</v>
      </c>
      <c r="E170" s="39"/>
      <c r="F170" s="224" t="s">
        <v>364</v>
      </c>
      <c r="G170" s="39"/>
      <c r="H170" s="39"/>
      <c r="I170" s="129"/>
      <c r="J170" s="39"/>
      <c r="K170" s="39"/>
      <c r="L170" s="43"/>
      <c r="M170" s="225"/>
      <c r="N170" s="226"/>
      <c r="O170" s="83"/>
      <c r="P170" s="83"/>
      <c r="Q170" s="83"/>
      <c r="R170" s="83"/>
      <c r="S170" s="83"/>
      <c r="T170" s="84"/>
      <c r="U170" s="37"/>
      <c r="V170" s="37"/>
      <c r="W170" s="37"/>
      <c r="X170" s="37"/>
      <c r="Y170" s="37"/>
      <c r="Z170" s="37"/>
      <c r="AA170" s="37"/>
      <c r="AB170" s="37"/>
      <c r="AC170" s="37"/>
      <c r="AD170" s="37"/>
      <c r="AE170" s="37"/>
      <c r="AT170" s="16" t="s">
        <v>123</v>
      </c>
      <c r="AU170" s="16" t="s">
        <v>78</v>
      </c>
    </row>
    <row r="171" s="2" customFormat="1" ht="16.5" customHeight="1">
      <c r="A171" s="37"/>
      <c r="B171" s="38"/>
      <c r="C171" s="210" t="s">
        <v>374</v>
      </c>
      <c r="D171" s="210" t="s">
        <v>116</v>
      </c>
      <c r="E171" s="211" t="s">
        <v>375</v>
      </c>
      <c r="F171" s="212" t="s">
        <v>376</v>
      </c>
      <c r="G171" s="213" t="s">
        <v>195</v>
      </c>
      <c r="H171" s="248"/>
      <c r="I171" s="215"/>
      <c r="J171" s="216">
        <f>ROUND(I171*H171,2)</f>
        <v>0</v>
      </c>
      <c r="K171" s="212" t="s">
        <v>120</v>
      </c>
      <c r="L171" s="43"/>
      <c r="M171" s="217" t="s">
        <v>19</v>
      </c>
      <c r="N171" s="218" t="s">
        <v>42</v>
      </c>
      <c r="O171" s="83"/>
      <c r="P171" s="219">
        <f>O171*H171</f>
        <v>0</v>
      </c>
      <c r="Q171" s="219">
        <v>0</v>
      </c>
      <c r="R171" s="219">
        <f>Q171*H171</f>
        <v>0</v>
      </c>
      <c r="S171" s="219">
        <v>0</v>
      </c>
      <c r="T171" s="220">
        <f>S171*H171</f>
        <v>0</v>
      </c>
      <c r="U171" s="37"/>
      <c r="V171" s="37"/>
      <c r="W171" s="37"/>
      <c r="X171" s="37"/>
      <c r="Y171" s="37"/>
      <c r="Z171" s="37"/>
      <c r="AA171" s="37"/>
      <c r="AB171" s="37"/>
      <c r="AC171" s="37"/>
      <c r="AD171" s="37"/>
      <c r="AE171" s="37"/>
      <c r="AR171" s="221" t="s">
        <v>169</v>
      </c>
      <c r="AT171" s="221" t="s">
        <v>116</v>
      </c>
      <c r="AU171" s="221" t="s">
        <v>78</v>
      </c>
      <c r="AY171" s="16" t="s">
        <v>113</v>
      </c>
      <c r="BE171" s="222">
        <f>IF(N171="základní",J171,0)</f>
        <v>0</v>
      </c>
      <c r="BF171" s="222">
        <f>IF(N171="snížená",J171,0)</f>
        <v>0</v>
      </c>
      <c r="BG171" s="222">
        <f>IF(N171="zákl. přenesená",J171,0)</f>
        <v>0</v>
      </c>
      <c r="BH171" s="222">
        <f>IF(N171="sníž. přenesená",J171,0)</f>
        <v>0</v>
      </c>
      <c r="BI171" s="222">
        <f>IF(N171="nulová",J171,0)</f>
        <v>0</v>
      </c>
      <c r="BJ171" s="16" t="s">
        <v>76</v>
      </c>
      <c r="BK171" s="222">
        <f>ROUND(I171*H171,2)</f>
        <v>0</v>
      </c>
      <c r="BL171" s="16" t="s">
        <v>169</v>
      </c>
      <c r="BM171" s="221" t="s">
        <v>377</v>
      </c>
    </row>
    <row r="172" s="2" customFormat="1">
      <c r="A172" s="37"/>
      <c r="B172" s="38"/>
      <c r="C172" s="39"/>
      <c r="D172" s="223" t="s">
        <v>123</v>
      </c>
      <c r="E172" s="39"/>
      <c r="F172" s="224" t="s">
        <v>378</v>
      </c>
      <c r="G172" s="39"/>
      <c r="H172" s="39"/>
      <c r="I172" s="129"/>
      <c r="J172" s="39"/>
      <c r="K172" s="39"/>
      <c r="L172" s="43"/>
      <c r="M172" s="225"/>
      <c r="N172" s="226"/>
      <c r="O172" s="83"/>
      <c r="P172" s="83"/>
      <c r="Q172" s="83"/>
      <c r="R172" s="83"/>
      <c r="S172" s="83"/>
      <c r="T172" s="84"/>
      <c r="U172" s="37"/>
      <c r="V172" s="37"/>
      <c r="W172" s="37"/>
      <c r="X172" s="37"/>
      <c r="Y172" s="37"/>
      <c r="Z172" s="37"/>
      <c r="AA172" s="37"/>
      <c r="AB172" s="37"/>
      <c r="AC172" s="37"/>
      <c r="AD172" s="37"/>
      <c r="AE172" s="37"/>
      <c r="AT172" s="16" t="s">
        <v>123</v>
      </c>
      <c r="AU172" s="16" t="s">
        <v>78</v>
      </c>
    </row>
    <row r="173" s="12" customFormat="1" ht="22.8" customHeight="1">
      <c r="A173" s="12"/>
      <c r="B173" s="194"/>
      <c r="C173" s="195"/>
      <c r="D173" s="196" t="s">
        <v>70</v>
      </c>
      <c r="E173" s="208" t="s">
        <v>379</v>
      </c>
      <c r="F173" s="208" t="s">
        <v>380</v>
      </c>
      <c r="G173" s="195"/>
      <c r="H173" s="195"/>
      <c r="I173" s="198"/>
      <c r="J173" s="209">
        <f>BK173</f>
        <v>0</v>
      </c>
      <c r="K173" s="195"/>
      <c r="L173" s="200"/>
      <c r="M173" s="201"/>
      <c r="N173" s="202"/>
      <c r="O173" s="202"/>
      <c r="P173" s="203">
        <f>SUM(P174:P180)</f>
        <v>0</v>
      </c>
      <c r="Q173" s="202"/>
      <c r="R173" s="203">
        <f>SUM(R174:R180)</f>
        <v>0.014700000000000001</v>
      </c>
      <c r="S173" s="202"/>
      <c r="T173" s="204">
        <f>SUM(T174:T180)</f>
        <v>0</v>
      </c>
      <c r="U173" s="12"/>
      <c r="V173" s="12"/>
      <c r="W173" s="12"/>
      <c r="X173" s="12"/>
      <c r="Y173" s="12"/>
      <c r="Z173" s="12"/>
      <c r="AA173" s="12"/>
      <c r="AB173" s="12"/>
      <c r="AC173" s="12"/>
      <c r="AD173" s="12"/>
      <c r="AE173" s="12"/>
      <c r="AR173" s="205" t="s">
        <v>78</v>
      </c>
      <c r="AT173" s="206" t="s">
        <v>70</v>
      </c>
      <c r="AU173" s="206" t="s">
        <v>76</v>
      </c>
      <c r="AY173" s="205" t="s">
        <v>113</v>
      </c>
      <c r="BK173" s="207">
        <f>SUM(BK174:BK180)</f>
        <v>0</v>
      </c>
    </row>
    <row r="174" s="2" customFormat="1" ht="16.5" customHeight="1">
      <c r="A174" s="37"/>
      <c r="B174" s="38"/>
      <c r="C174" s="210" t="s">
        <v>381</v>
      </c>
      <c r="D174" s="210" t="s">
        <v>116</v>
      </c>
      <c r="E174" s="211" t="s">
        <v>382</v>
      </c>
      <c r="F174" s="212" t="s">
        <v>383</v>
      </c>
      <c r="G174" s="213" t="s">
        <v>208</v>
      </c>
      <c r="H174" s="214">
        <v>2</v>
      </c>
      <c r="I174" s="215"/>
      <c r="J174" s="216">
        <f>ROUND(I174*H174,2)</f>
        <v>0</v>
      </c>
      <c r="K174" s="212" t="s">
        <v>120</v>
      </c>
      <c r="L174" s="43"/>
      <c r="M174" s="217" t="s">
        <v>19</v>
      </c>
      <c r="N174" s="218" t="s">
        <v>42</v>
      </c>
      <c r="O174" s="83"/>
      <c r="P174" s="219">
        <f>O174*H174</f>
        <v>0</v>
      </c>
      <c r="Q174" s="219">
        <v>0</v>
      </c>
      <c r="R174" s="219">
        <f>Q174*H174</f>
        <v>0</v>
      </c>
      <c r="S174" s="219">
        <v>0</v>
      </c>
      <c r="T174" s="220">
        <f>S174*H174</f>
        <v>0</v>
      </c>
      <c r="U174" s="37"/>
      <c r="V174" s="37"/>
      <c r="W174" s="37"/>
      <c r="X174" s="37"/>
      <c r="Y174" s="37"/>
      <c r="Z174" s="37"/>
      <c r="AA174" s="37"/>
      <c r="AB174" s="37"/>
      <c r="AC174" s="37"/>
      <c r="AD174" s="37"/>
      <c r="AE174" s="37"/>
      <c r="AR174" s="221" t="s">
        <v>169</v>
      </c>
      <c r="AT174" s="221" t="s">
        <v>116</v>
      </c>
      <c r="AU174" s="221" t="s">
        <v>78</v>
      </c>
      <c r="AY174" s="16" t="s">
        <v>113</v>
      </c>
      <c r="BE174" s="222">
        <f>IF(N174="základní",J174,0)</f>
        <v>0</v>
      </c>
      <c r="BF174" s="222">
        <f>IF(N174="snížená",J174,0)</f>
        <v>0</v>
      </c>
      <c r="BG174" s="222">
        <f>IF(N174="zákl. přenesená",J174,0)</f>
        <v>0</v>
      </c>
      <c r="BH174" s="222">
        <f>IF(N174="sníž. přenesená",J174,0)</f>
        <v>0</v>
      </c>
      <c r="BI174" s="222">
        <f>IF(N174="nulová",J174,0)</f>
        <v>0</v>
      </c>
      <c r="BJ174" s="16" t="s">
        <v>76</v>
      </c>
      <c r="BK174" s="222">
        <f>ROUND(I174*H174,2)</f>
        <v>0</v>
      </c>
      <c r="BL174" s="16" t="s">
        <v>169</v>
      </c>
      <c r="BM174" s="221" t="s">
        <v>384</v>
      </c>
    </row>
    <row r="175" s="2" customFormat="1">
      <c r="A175" s="37"/>
      <c r="B175" s="38"/>
      <c r="C175" s="39"/>
      <c r="D175" s="223" t="s">
        <v>123</v>
      </c>
      <c r="E175" s="39"/>
      <c r="F175" s="224" t="s">
        <v>385</v>
      </c>
      <c r="G175" s="39"/>
      <c r="H175" s="39"/>
      <c r="I175" s="129"/>
      <c r="J175" s="39"/>
      <c r="K175" s="39"/>
      <c r="L175" s="43"/>
      <c r="M175" s="225"/>
      <c r="N175" s="226"/>
      <c r="O175" s="83"/>
      <c r="P175" s="83"/>
      <c r="Q175" s="83"/>
      <c r="R175" s="83"/>
      <c r="S175" s="83"/>
      <c r="T175" s="84"/>
      <c r="U175" s="37"/>
      <c r="V175" s="37"/>
      <c r="W175" s="37"/>
      <c r="X175" s="37"/>
      <c r="Y175" s="37"/>
      <c r="Z175" s="37"/>
      <c r="AA175" s="37"/>
      <c r="AB175" s="37"/>
      <c r="AC175" s="37"/>
      <c r="AD175" s="37"/>
      <c r="AE175" s="37"/>
      <c r="AT175" s="16" t="s">
        <v>123</v>
      </c>
      <c r="AU175" s="16" t="s">
        <v>78</v>
      </c>
    </row>
    <row r="176" s="2" customFormat="1" ht="16.5" customHeight="1">
      <c r="A176" s="37"/>
      <c r="B176" s="38"/>
      <c r="C176" s="238" t="s">
        <v>386</v>
      </c>
      <c r="D176" s="238" t="s">
        <v>173</v>
      </c>
      <c r="E176" s="239" t="s">
        <v>387</v>
      </c>
      <c r="F176" s="240" t="s">
        <v>388</v>
      </c>
      <c r="G176" s="241" t="s">
        <v>137</v>
      </c>
      <c r="H176" s="242">
        <v>1</v>
      </c>
      <c r="I176" s="243"/>
      <c r="J176" s="244">
        <f>ROUND(I176*H176,2)</f>
        <v>0</v>
      </c>
      <c r="K176" s="240" t="s">
        <v>19</v>
      </c>
      <c r="L176" s="245"/>
      <c r="M176" s="246" t="s">
        <v>19</v>
      </c>
      <c r="N176" s="247" t="s">
        <v>42</v>
      </c>
      <c r="O176" s="83"/>
      <c r="P176" s="219">
        <f>O176*H176</f>
        <v>0</v>
      </c>
      <c r="Q176" s="219">
        <v>0.0033</v>
      </c>
      <c r="R176" s="219">
        <f>Q176*H176</f>
        <v>0.0033</v>
      </c>
      <c r="S176" s="219">
        <v>0</v>
      </c>
      <c r="T176" s="220">
        <f>S176*H176</f>
        <v>0</v>
      </c>
      <c r="U176" s="37"/>
      <c r="V176" s="37"/>
      <c r="W176" s="37"/>
      <c r="X176" s="37"/>
      <c r="Y176" s="37"/>
      <c r="Z176" s="37"/>
      <c r="AA176" s="37"/>
      <c r="AB176" s="37"/>
      <c r="AC176" s="37"/>
      <c r="AD176" s="37"/>
      <c r="AE176" s="37"/>
      <c r="AR176" s="221" t="s">
        <v>176</v>
      </c>
      <c r="AT176" s="221" t="s">
        <v>173</v>
      </c>
      <c r="AU176" s="221" t="s">
        <v>78</v>
      </c>
      <c r="AY176" s="16" t="s">
        <v>113</v>
      </c>
      <c r="BE176" s="222">
        <f>IF(N176="základní",J176,0)</f>
        <v>0</v>
      </c>
      <c r="BF176" s="222">
        <f>IF(N176="snížená",J176,0)</f>
        <v>0</v>
      </c>
      <c r="BG176" s="222">
        <f>IF(N176="zákl. přenesená",J176,0)</f>
        <v>0</v>
      </c>
      <c r="BH176" s="222">
        <f>IF(N176="sníž. přenesená",J176,0)</f>
        <v>0</v>
      </c>
      <c r="BI176" s="222">
        <f>IF(N176="nulová",J176,0)</f>
        <v>0</v>
      </c>
      <c r="BJ176" s="16" t="s">
        <v>76</v>
      </c>
      <c r="BK176" s="222">
        <f>ROUND(I176*H176,2)</f>
        <v>0</v>
      </c>
      <c r="BL176" s="16" t="s">
        <v>169</v>
      </c>
      <c r="BM176" s="221" t="s">
        <v>389</v>
      </c>
    </row>
    <row r="177" s="2" customFormat="1" ht="16.5" customHeight="1">
      <c r="A177" s="37"/>
      <c r="B177" s="38"/>
      <c r="C177" s="238" t="s">
        <v>390</v>
      </c>
      <c r="D177" s="238" t="s">
        <v>173</v>
      </c>
      <c r="E177" s="239" t="s">
        <v>391</v>
      </c>
      <c r="F177" s="240" t="s">
        <v>392</v>
      </c>
      <c r="G177" s="241" t="s">
        <v>137</v>
      </c>
      <c r="H177" s="242">
        <v>1</v>
      </c>
      <c r="I177" s="243"/>
      <c r="J177" s="244">
        <f>ROUND(I177*H177,2)</f>
        <v>0</v>
      </c>
      <c r="K177" s="240" t="s">
        <v>19</v>
      </c>
      <c r="L177" s="245"/>
      <c r="M177" s="246" t="s">
        <v>19</v>
      </c>
      <c r="N177" s="247" t="s">
        <v>42</v>
      </c>
      <c r="O177" s="83"/>
      <c r="P177" s="219">
        <f>O177*H177</f>
        <v>0</v>
      </c>
      <c r="Q177" s="219">
        <v>0.0050000000000000001</v>
      </c>
      <c r="R177" s="219">
        <f>Q177*H177</f>
        <v>0.0050000000000000001</v>
      </c>
      <c r="S177" s="219">
        <v>0</v>
      </c>
      <c r="T177" s="220">
        <f>S177*H177</f>
        <v>0</v>
      </c>
      <c r="U177" s="37"/>
      <c r="V177" s="37"/>
      <c r="W177" s="37"/>
      <c r="X177" s="37"/>
      <c r="Y177" s="37"/>
      <c r="Z177" s="37"/>
      <c r="AA177" s="37"/>
      <c r="AB177" s="37"/>
      <c r="AC177" s="37"/>
      <c r="AD177" s="37"/>
      <c r="AE177" s="37"/>
      <c r="AR177" s="221" t="s">
        <v>176</v>
      </c>
      <c r="AT177" s="221" t="s">
        <v>173</v>
      </c>
      <c r="AU177" s="221" t="s">
        <v>78</v>
      </c>
      <c r="AY177" s="16" t="s">
        <v>113</v>
      </c>
      <c r="BE177" s="222">
        <f>IF(N177="základní",J177,0)</f>
        <v>0</v>
      </c>
      <c r="BF177" s="222">
        <f>IF(N177="snížená",J177,0)</f>
        <v>0</v>
      </c>
      <c r="BG177" s="222">
        <f>IF(N177="zákl. přenesená",J177,0)</f>
        <v>0</v>
      </c>
      <c r="BH177" s="222">
        <f>IF(N177="sníž. přenesená",J177,0)</f>
        <v>0</v>
      </c>
      <c r="BI177" s="222">
        <f>IF(N177="nulová",J177,0)</f>
        <v>0</v>
      </c>
      <c r="BJ177" s="16" t="s">
        <v>76</v>
      </c>
      <c r="BK177" s="222">
        <f>ROUND(I177*H177,2)</f>
        <v>0</v>
      </c>
      <c r="BL177" s="16" t="s">
        <v>169</v>
      </c>
      <c r="BM177" s="221" t="s">
        <v>393</v>
      </c>
    </row>
    <row r="178" s="2" customFormat="1" ht="16.5" customHeight="1">
      <c r="A178" s="37"/>
      <c r="B178" s="38"/>
      <c r="C178" s="238" t="s">
        <v>394</v>
      </c>
      <c r="D178" s="238" t="s">
        <v>173</v>
      </c>
      <c r="E178" s="239" t="s">
        <v>395</v>
      </c>
      <c r="F178" s="240" t="s">
        <v>396</v>
      </c>
      <c r="G178" s="241" t="s">
        <v>137</v>
      </c>
      <c r="H178" s="242">
        <v>4</v>
      </c>
      <c r="I178" s="243"/>
      <c r="J178" s="244">
        <f>ROUND(I178*H178,2)</f>
        <v>0</v>
      </c>
      <c r="K178" s="240" t="s">
        <v>19</v>
      </c>
      <c r="L178" s="245"/>
      <c r="M178" s="246" t="s">
        <v>19</v>
      </c>
      <c r="N178" s="247" t="s">
        <v>42</v>
      </c>
      <c r="O178" s="83"/>
      <c r="P178" s="219">
        <f>O178*H178</f>
        <v>0</v>
      </c>
      <c r="Q178" s="219">
        <v>0.0016000000000000001</v>
      </c>
      <c r="R178" s="219">
        <f>Q178*H178</f>
        <v>0.0064000000000000003</v>
      </c>
      <c r="S178" s="219">
        <v>0</v>
      </c>
      <c r="T178" s="220">
        <f>S178*H178</f>
        <v>0</v>
      </c>
      <c r="U178" s="37"/>
      <c r="V178" s="37"/>
      <c r="W178" s="37"/>
      <c r="X178" s="37"/>
      <c r="Y178" s="37"/>
      <c r="Z178" s="37"/>
      <c r="AA178" s="37"/>
      <c r="AB178" s="37"/>
      <c r="AC178" s="37"/>
      <c r="AD178" s="37"/>
      <c r="AE178" s="37"/>
      <c r="AR178" s="221" t="s">
        <v>176</v>
      </c>
      <c r="AT178" s="221" t="s">
        <v>173</v>
      </c>
      <c r="AU178" s="221" t="s">
        <v>78</v>
      </c>
      <c r="AY178" s="16" t="s">
        <v>113</v>
      </c>
      <c r="BE178" s="222">
        <f>IF(N178="základní",J178,0)</f>
        <v>0</v>
      </c>
      <c r="BF178" s="222">
        <f>IF(N178="snížená",J178,0)</f>
        <v>0</v>
      </c>
      <c r="BG178" s="222">
        <f>IF(N178="zákl. přenesená",J178,0)</f>
        <v>0</v>
      </c>
      <c r="BH178" s="222">
        <f>IF(N178="sníž. přenesená",J178,0)</f>
        <v>0</v>
      </c>
      <c r="BI178" s="222">
        <f>IF(N178="nulová",J178,0)</f>
        <v>0</v>
      </c>
      <c r="BJ178" s="16" t="s">
        <v>76</v>
      </c>
      <c r="BK178" s="222">
        <f>ROUND(I178*H178,2)</f>
        <v>0</v>
      </c>
      <c r="BL178" s="16" t="s">
        <v>169</v>
      </c>
      <c r="BM178" s="221" t="s">
        <v>397</v>
      </c>
    </row>
    <row r="179" s="2" customFormat="1" ht="16.5" customHeight="1">
      <c r="A179" s="37"/>
      <c r="B179" s="38"/>
      <c r="C179" s="210" t="s">
        <v>398</v>
      </c>
      <c r="D179" s="210" t="s">
        <v>116</v>
      </c>
      <c r="E179" s="211" t="s">
        <v>399</v>
      </c>
      <c r="F179" s="212" t="s">
        <v>400</v>
      </c>
      <c r="G179" s="213" t="s">
        <v>195</v>
      </c>
      <c r="H179" s="248"/>
      <c r="I179" s="215"/>
      <c r="J179" s="216">
        <f>ROUND(I179*H179,2)</f>
        <v>0</v>
      </c>
      <c r="K179" s="212" t="s">
        <v>120</v>
      </c>
      <c r="L179" s="43"/>
      <c r="M179" s="217" t="s">
        <v>19</v>
      </c>
      <c r="N179" s="218" t="s">
        <v>42</v>
      </c>
      <c r="O179" s="83"/>
      <c r="P179" s="219">
        <f>O179*H179</f>
        <v>0</v>
      </c>
      <c r="Q179" s="219">
        <v>0</v>
      </c>
      <c r="R179" s="219">
        <f>Q179*H179</f>
        <v>0</v>
      </c>
      <c r="S179" s="219">
        <v>0</v>
      </c>
      <c r="T179" s="220">
        <f>S179*H179</f>
        <v>0</v>
      </c>
      <c r="U179" s="37"/>
      <c r="V179" s="37"/>
      <c r="W179" s="37"/>
      <c r="X179" s="37"/>
      <c r="Y179" s="37"/>
      <c r="Z179" s="37"/>
      <c r="AA179" s="37"/>
      <c r="AB179" s="37"/>
      <c r="AC179" s="37"/>
      <c r="AD179" s="37"/>
      <c r="AE179" s="37"/>
      <c r="AR179" s="221" t="s">
        <v>169</v>
      </c>
      <c r="AT179" s="221" t="s">
        <v>116</v>
      </c>
      <c r="AU179" s="221" t="s">
        <v>78</v>
      </c>
      <c r="AY179" s="16" t="s">
        <v>113</v>
      </c>
      <c r="BE179" s="222">
        <f>IF(N179="základní",J179,0)</f>
        <v>0</v>
      </c>
      <c r="BF179" s="222">
        <f>IF(N179="snížená",J179,0)</f>
        <v>0</v>
      </c>
      <c r="BG179" s="222">
        <f>IF(N179="zákl. přenesená",J179,0)</f>
        <v>0</v>
      </c>
      <c r="BH179" s="222">
        <f>IF(N179="sníž. přenesená",J179,0)</f>
        <v>0</v>
      </c>
      <c r="BI179" s="222">
        <f>IF(N179="nulová",J179,0)</f>
        <v>0</v>
      </c>
      <c r="BJ179" s="16" t="s">
        <v>76</v>
      </c>
      <c r="BK179" s="222">
        <f>ROUND(I179*H179,2)</f>
        <v>0</v>
      </c>
      <c r="BL179" s="16" t="s">
        <v>169</v>
      </c>
      <c r="BM179" s="221" t="s">
        <v>401</v>
      </c>
    </row>
    <row r="180" s="2" customFormat="1">
      <c r="A180" s="37"/>
      <c r="B180" s="38"/>
      <c r="C180" s="39"/>
      <c r="D180" s="223" t="s">
        <v>123</v>
      </c>
      <c r="E180" s="39"/>
      <c r="F180" s="224" t="s">
        <v>402</v>
      </c>
      <c r="G180" s="39"/>
      <c r="H180" s="39"/>
      <c r="I180" s="129"/>
      <c r="J180" s="39"/>
      <c r="K180" s="39"/>
      <c r="L180" s="43"/>
      <c r="M180" s="225"/>
      <c r="N180" s="226"/>
      <c r="O180" s="83"/>
      <c r="P180" s="83"/>
      <c r="Q180" s="83"/>
      <c r="R180" s="83"/>
      <c r="S180" s="83"/>
      <c r="T180" s="84"/>
      <c r="U180" s="37"/>
      <c r="V180" s="37"/>
      <c r="W180" s="37"/>
      <c r="X180" s="37"/>
      <c r="Y180" s="37"/>
      <c r="Z180" s="37"/>
      <c r="AA180" s="37"/>
      <c r="AB180" s="37"/>
      <c r="AC180" s="37"/>
      <c r="AD180" s="37"/>
      <c r="AE180" s="37"/>
      <c r="AT180" s="16" t="s">
        <v>123</v>
      </c>
      <c r="AU180" s="16" t="s">
        <v>78</v>
      </c>
    </row>
    <row r="181" s="12" customFormat="1" ht="22.8" customHeight="1">
      <c r="A181" s="12"/>
      <c r="B181" s="194"/>
      <c r="C181" s="195"/>
      <c r="D181" s="196" t="s">
        <v>70</v>
      </c>
      <c r="E181" s="208" t="s">
        <v>403</v>
      </c>
      <c r="F181" s="208" t="s">
        <v>404</v>
      </c>
      <c r="G181" s="195"/>
      <c r="H181" s="195"/>
      <c r="I181" s="198"/>
      <c r="J181" s="209">
        <f>BK181</f>
        <v>0</v>
      </c>
      <c r="K181" s="195"/>
      <c r="L181" s="200"/>
      <c r="M181" s="201"/>
      <c r="N181" s="202"/>
      <c r="O181" s="202"/>
      <c r="P181" s="203">
        <f>SUM(P182:P183)</f>
        <v>0</v>
      </c>
      <c r="Q181" s="202"/>
      <c r="R181" s="203">
        <f>SUM(R182:R183)</f>
        <v>0.0016200000000000001</v>
      </c>
      <c r="S181" s="202"/>
      <c r="T181" s="204">
        <f>SUM(T182:T183)</f>
        <v>0</v>
      </c>
      <c r="U181" s="12"/>
      <c r="V181" s="12"/>
      <c r="W181" s="12"/>
      <c r="X181" s="12"/>
      <c r="Y181" s="12"/>
      <c r="Z181" s="12"/>
      <c r="AA181" s="12"/>
      <c r="AB181" s="12"/>
      <c r="AC181" s="12"/>
      <c r="AD181" s="12"/>
      <c r="AE181" s="12"/>
      <c r="AR181" s="205" t="s">
        <v>78</v>
      </c>
      <c r="AT181" s="206" t="s">
        <v>70</v>
      </c>
      <c r="AU181" s="206" t="s">
        <v>76</v>
      </c>
      <c r="AY181" s="205" t="s">
        <v>113</v>
      </c>
      <c r="BK181" s="207">
        <f>SUM(BK182:BK183)</f>
        <v>0</v>
      </c>
    </row>
    <row r="182" s="2" customFormat="1" ht="16.5" customHeight="1">
      <c r="A182" s="37"/>
      <c r="B182" s="38"/>
      <c r="C182" s="210" t="s">
        <v>405</v>
      </c>
      <c r="D182" s="210" t="s">
        <v>116</v>
      </c>
      <c r="E182" s="211" t="s">
        <v>406</v>
      </c>
      <c r="F182" s="212" t="s">
        <v>407</v>
      </c>
      <c r="G182" s="213" t="s">
        <v>408</v>
      </c>
      <c r="H182" s="214">
        <v>6</v>
      </c>
      <c r="I182" s="215"/>
      <c r="J182" s="216">
        <f>ROUND(I182*H182,2)</f>
        <v>0</v>
      </c>
      <c r="K182" s="212" t="s">
        <v>120</v>
      </c>
      <c r="L182" s="43"/>
      <c r="M182" s="217" t="s">
        <v>19</v>
      </c>
      <c r="N182" s="218" t="s">
        <v>42</v>
      </c>
      <c r="O182" s="83"/>
      <c r="P182" s="219">
        <f>O182*H182</f>
        <v>0</v>
      </c>
      <c r="Q182" s="219">
        <v>2.0000000000000002E-05</v>
      </c>
      <c r="R182" s="219">
        <f>Q182*H182</f>
        <v>0.00012000000000000002</v>
      </c>
      <c r="S182" s="219">
        <v>0</v>
      </c>
      <c r="T182" s="220">
        <f>S182*H182</f>
        <v>0</v>
      </c>
      <c r="U182" s="37"/>
      <c r="V182" s="37"/>
      <c r="W182" s="37"/>
      <c r="X182" s="37"/>
      <c r="Y182" s="37"/>
      <c r="Z182" s="37"/>
      <c r="AA182" s="37"/>
      <c r="AB182" s="37"/>
      <c r="AC182" s="37"/>
      <c r="AD182" s="37"/>
      <c r="AE182" s="37"/>
      <c r="AR182" s="221" t="s">
        <v>169</v>
      </c>
      <c r="AT182" s="221" t="s">
        <v>116</v>
      </c>
      <c r="AU182" s="221" t="s">
        <v>78</v>
      </c>
      <c r="AY182" s="16" t="s">
        <v>113</v>
      </c>
      <c r="BE182" s="222">
        <f>IF(N182="základní",J182,0)</f>
        <v>0</v>
      </c>
      <c r="BF182" s="222">
        <f>IF(N182="snížená",J182,0)</f>
        <v>0</v>
      </c>
      <c r="BG182" s="222">
        <f>IF(N182="zákl. přenesená",J182,0)</f>
        <v>0</v>
      </c>
      <c r="BH182" s="222">
        <f>IF(N182="sníž. přenesená",J182,0)</f>
        <v>0</v>
      </c>
      <c r="BI182" s="222">
        <f>IF(N182="nulová",J182,0)</f>
        <v>0</v>
      </c>
      <c r="BJ182" s="16" t="s">
        <v>76</v>
      </c>
      <c r="BK182" s="222">
        <f>ROUND(I182*H182,2)</f>
        <v>0</v>
      </c>
      <c r="BL182" s="16" t="s">
        <v>169</v>
      </c>
      <c r="BM182" s="221" t="s">
        <v>409</v>
      </c>
    </row>
    <row r="183" s="2" customFormat="1" ht="16.5" customHeight="1">
      <c r="A183" s="37"/>
      <c r="B183" s="38"/>
      <c r="C183" s="210" t="s">
        <v>410</v>
      </c>
      <c r="D183" s="210" t="s">
        <v>116</v>
      </c>
      <c r="E183" s="211" t="s">
        <v>411</v>
      </c>
      <c r="F183" s="212" t="s">
        <v>412</v>
      </c>
      <c r="G183" s="213" t="s">
        <v>408</v>
      </c>
      <c r="H183" s="214">
        <v>6</v>
      </c>
      <c r="I183" s="215"/>
      <c r="J183" s="216">
        <f>ROUND(I183*H183,2)</f>
        <v>0</v>
      </c>
      <c r="K183" s="212" t="s">
        <v>120</v>
      </c>
      <c r="L183" s="43"/>
      <c r="M183" s="217" t="s">
        <v>19</v>
      </c>
      <c r="N183" s="218" t="s">
        <v>42</v>
      </c>
      <c r="O183" s="83"/>
      <c r="P183" s="219">
        <f>O183*H183</f>
        <v>0</v>
      </c>
      <c r="Q183" s="219">
        <v>0.00025000000000000001</v>
      </c>
      <c r="R183" s="219">
        <f>Q183*H183</f>
        <v>0.0015</v>
      </c>
      <c r="S183" s="219">
        <v>0</v>
      </c>
      <c r="T183" s="220">
        <f>S183*H183</f>
        <v>0</v>
      </c>
      <c r="U183" s="37"/>
      <c r="V183" s="37"/>
      <c r="W183" s="37"/>
      <c r="X183" s="37"/>
      <c r="Y183" s="37"/>
      <c r="Z183" s="37"/>
      <c r="AA183" s="37"/>
      <c r="AB183" s="37"/>
      <c r="AC183" s="37"/>
      <c r="AD183" s="37"/>
      <c r="AE183" s="37"/>
      <c r="AR183" s="221" t="s">
        <v>169</v>
      </c>
      <c r="AT183" s="221" t="s">
        <v>116</v>
      </c>
      <c r="AU183" s="221" t="s">
        <v>78</v>
      </c>
      <c r="AY183" s="16" t="s">
        <v>113</v>
      </c>
      <c r="BE183" s="222">
        <f>IF(N183="základní",J183,0)</f>
        <v>0</v>
      </c>
      <c r="BF183" s="222">
        <f>IF(N183="snížená",J183,0)</f>
        <v>0</v>
      </c>
      <c r="BG183" s="222">
        <f>IF(N183="zákl. přenesená",J183,0)</f>
        <v>0</v>
      </c>
      <c r="BH183" s="222">
        <f>IF(N183="sníž. přenesená",J183,0)</f>
        <v>0</v>
      </c>
      <c r="BI183" s="222">
        <f>IF(N183="nulová",J183,0)</f>
        <v>0</v>
      </c>
      <c r="BJ183" s="16" t="s">
        <v>76</v>
      </c>
      <c r="BK183" s="222">
        <f>ROUND(I183*H183,2)</f>
        <v>0</v>
      </c>
      <c r="BL183" s="16" t="s">
        <v>169</v>
      </c>
      <c r="BM183" s="221" t="s">
        <v>413</v>
      </c>
    </row>
    <row r="184" s="12" customFormat="1" ht="25.92" customHeight="1">
      <c r="A184" s="12"/>
      <c r="B184" s="194"/>
      <c r="C184" s="195"/>
      <c r="D184" s="196" t="s">
        <v>70</v>
      </c>
      <c r="E184" s="197" t="s">
        <v>414</v>
      </c>
      <c r="F184" s="197" t="s">
        <v>415</v>
      </c>
      <c r="G184" s="195"/>
      <c r="H184" s="195"/>
      <c r="I184" s="198"/>
      <c r="J184" s="199">
        <f>BK184</f>
        <v>0</v>
      </c>
      <c r="K184" s="195"/>
      <c r="L184" s="200"/>
      <c r="M184" s="201"/>
      <c r="N184" s="202"/>
      <c r="O184" s="202"/>
      <c r="P184" s="203">
        <f>P185+P187+P190</f>
        <v>0</v>
      </c>
      <c r="Q184" s="202"/>
      <c r="R184" s="203">
        <f>R185+R187+R190</f>
        <v>0</v>
      </c>
      <c r="S184" s="202"/>
      <c r="T184" s="204">
        <f>T185+T187+T190</f>
        <v>0</v>
      </c>
      <c r="U184" s="12"/>
      <c r="V184" s="12"/>
      <c r="W184" s="12"/>
      <c r="X184" s="12"/>
      <c r="Y184" s="12"/>
      <c r="Z184" s="12"/>
      <c r="AA184" s="12"/>
      <c r="AB184" s="12"/>
      <c r="AC184" s="12"/>
      <c r="AD184" s="12"/>
      <c r="AE184" s="12"/>
      <c r="AR184" s="205" t="s">
        <v>142</v>
      </c>
      <c r="AT184" s="206" t="s">
        <v>70</v>
      </c>
      <c r="AU184" s="206" t="s">
        <v>71</v>
      </c>
      <c r="AY184" s="205" t="s">
        <v>113</v>
      </c>
      <c r="BK184" s="207">
        <f>BK185+BK187+BK190</f>
        <v>0</v>
      </c>
    </row>
    <row r="185" s="12" customFormat="1" ht="22.8" customHeight="1">
      <c r="A185" s="12"/>
      <c r="B185" s="194"/>
      <c r="C185" s="195"/>
      <c r="D185" s="196" t="s">
        <v>70</v>
      </c>
      <c r="E185" s="208" t="s">
        <v>416</v>
      </c>
      <c r="F185" s="208" t="s">
        <v>417</v>
      </c>
      <c r="G185" s="195"/>
      <c r="H185" s="195"/>
      <c r="I185" s="198"/>
      <c r="J185" s="209">
        <f>BK185</f>
        <v>0</v>
      </c>
      <c r="K185" s="195"/>
      <c r="L185" s="200"/>
      <c r="M185" s="201"/>
      <c r="N185" s="202"/>
      <c r="O185" s="202"/>
      <c r="P185" s="203">
        <f>P186</f>
        <v>0</v>
      </c>
      <c r="Q185" s="202"/>
      <c r="R185" s="203">
        <f>R186</f>
        <v>0</v>
      </c>
      <c r="S185" s="202"/>
      <c r="T185" s="204">
        <f>T186</f>
        <v>0</v>
      </c>
      <c r="U185" s="12"/>
      <c r="V185" s="12"/>
      <c r="W185" s="12"/>
      <c r="X185" s="12"/>
      <c r="Y185" s="12"/>
      <c r="Z185" s="12"/>
      <c r="AA185" s="12"/>
      <c r="AB185" s="12"/>
      <c r="AC185" s="12"/>
      <c r="AD185" s="12"/>
      <c r="AE185" s="12"/>
      <c r="AR185" s="205" t="s">
        <v>142</v>
      </c>
      <c r="AT185" s="206" t="s">
        <v>70</v>
      </c>
      <c r="AU185" s="206" t="s">
        <v>76</v>
      </c>
      <c r="AY185" s="205" t="s">
        <v>113</v>
      </c>
      <c r="BK185" s="207">
        <f>BK186</f>
        <v>0</v>
      </c>
    </row>
    <row r="186" s="2" customFormat="1" ht="16.5" customHeight="1">
      <c r="A186" s="37"/>
      <c r="B186" s="38"/>
      <c r="C186" s="210" t="s">
        <v>418</v>
      </c>
      <c r="D186" s="210" t="s">
        <v>116</v>
      </c>
      <c r="E186" s="211" t="s">
        <v>419</v>
      </c>
      <c r="F186" s="212" t="s">
        <v>417</v>
      </c>
      <c r="G186" s="213" t="s">
        <v>202</v>
      </c>
      <c r="H186" s="214">
        <v>1</v>
      </c>
      <c r="I186" s="215"/>
      <c r="J186" s="216">
        <f>ROUND(I186*H186,2)</f>
        <v>0</v>
      </c>
      <c r="K186" s="212" t="s">
        <v>120</v>
      </c>
      <c r="L186" s="43"/>
      <c r="M186" s="217" t="s">
        <v>19</v>
      </c>
      <c r="N186" s="218" t="s">
        <v>42</v>
      </c>
      <c r="O186" s="83"/>
      <c r="P186" s="219">
        <f>O186*H186</f>
        <v>0</v>
      </c>
      <c r="Q186" s="219">
        <v>0</v>
      </c>
      <c r="R186" s="219">
        <f>Q186*H186</f>
        <v>0</v>
      </c>
      <c r="S186" s="219">
        <v>0</v>
      </c>
      <c r="T186" s="220">
        <f>S186*H186</f>
        <v>0</v>
      </c>
      <c r="U186" s="37"/>
      <c r="V186" s="37"/>
      <c r="W186" s="37"/>
      <c r="X186" s="37"/>
      <c r="Y186" s="37"/>
      <c r="Z186" s="37"/>
      <c r="AA186" s="37"/>
      <c r="AB186" s="37"/>
      <c r="AC186" s="37"/>
      <c r="AD186" s="37"/>
      <c r="AE186" s="37"/>
      <c r="AR186" s="221" t="s">
        <v>420</v>
      </c>
      <c r="AT186" s="221" t="s">
        <v>116</v>
      </c>
      <c r="AU186" s="221" t="s">
        <v>78</v>
      </c>
      <c r="AY186" s="16" t="s">
        <v>113</v>
      </c>
      <c r="BE186" s="222">
        <f>IF(N186="základní",J186,0)</f>
        <v>0</v>
      </c>
      <c r="BF186" s="222">
        <f>IF(N186="snížená",J186,0)</f>
        <v>0</v>
      </c>
      <c r="BG186" s="222">
        <f>IF(N186="zákl. přenesená",J186,0)</f>
        <v>0</v>
      </c>
      <c r="BH186" s="222">
        <f>IF(N186="sníž. přenesená",J186,0)</f>
        <v>0</v>
      </c>
      <c r="BI186" s="222">
        <f>IF(N186="nulová",J186,0)</f>
        <v>0</v>
      </c>
      <c r="BJ186" s="16" t="s">
        <v>76</v>
      </c>
      <c r="BK186" s="222">
        <f>ROUND(I186*H186,2)</f>
        <v>0</v>
      </c>
      <c r="BL186" s="16" t="s">
        <v>420</v>
      </c>
      <c r="BM186" s="221" t="s">
        <v>421</v>
      </c>
    </row>
    <row r="187" s="12" customFormat="1" ht="22.8" customHeight="1">
      <c r="A187" s="12"/>
      <c r="B187" s="194"/>
      <c r="C187" s="195"/>
      <c r="D187" s="196" t="s">
        <v>70</v>
      </c>
      <c r="E187" s="208" t="s">
        <v>422</v>
      </c>
      <c r="F187" s="208" t="s">
        <v>423</v>
      </c>
      <c r="G187" s="195"/>
      <c r="H187" s="195"/>
      <c r="I187" s="198"/>
      <c r="J187" s="209">
        <f>BK187</f>
        <v>0</v>
      </c>
      <c r="K187" s="195"/>
      <c r="L187" s="200"/>
      <c r="M187" s="201"/>
      <c r="N187" s="202"/>
      <c r="O187" s="202"/>
      <c r="P187" s="203">
        <f>SUM(P188:P189)</f>
        <v>0</v>
      </c>
      <c r="Q187" s="202"/>
      <c r="R187" s="203">
        <f>SUM(R188:R189)</f>
        <v>0</v>
      </c>
      <c r="S187" s="202"/>
      <c r="T187" s="204">
        <f>SUM(T188:T189)</f>
        <v>0</v>
      </c>
      <c r="U187" s="12"/>
      <c r="V187" s="12"/>
      <c r="W187" s="12"/>
      <c r="X187" s="12"/>
      <c r="Y187" s="12"/>
      <c r="Z187" s="12"/>
      <c r="AA187" s="12"/>
      <c r="AB187" s="12"/>
      <c r="AC187" s="12"/>
      <c r="AD187" s="12"/>
      <c r="AE187" s="12"/>
      <c r="AR187" s="205" t="s">
        <v>142</v>
      </c>
      <c r="AT187" s="206" t="s">
        <v>70</v>
      </c>
      <c r="AU187" s="206" t="s">
        <v>76</v>
      </c>
      <c r="AY187" s="205" t="s">
        <v>113</v>
      </c>
      <c r="BK187" s="207">
        <f>SUM(BK188:BK189)</f>
        <v>0</v>
      </c>
    </row>
    <row r="188" s="2" customFormat="1" ht="16.5" customHeight="1">
      <c r="A188" s="37"/>
      <c r="B188" s="38"/>
      <c r="C188" s="210" t="s">
        <v>424</v>
      </c>
      <c r="D188" s="210" t="s">
        <v>116</v>
      </c>
      <c r="E188" s="211" t="s">
        <v>425</v>
      </c>
      <c r="F188" s="212" t="s">
        <v>423</v>
      </c>
      <c r="G188" s="213" t="s">
        <v>202</v>
      </c>
      <c r="H188" s="214">
        <v>1</v>
      </c>
      <c r="I188" s="215"/>
      <c r="J188" s="216">
        <f>ROUND(I188*H188,2)</f>
        <v>0</v>
      </c>
      <c r="K188" s="212" t="s">
        <v>120</v>
      </c>
      <c r="L188" s="43"/>
      <c r="M188" s="217" t="s">
        <v>19</v>
      </c>
      <c r="N188" s="218" t="s">
        <v>42</v>
      </c>
      <c r="O188" s="83"/>
      <c r="P188" s="219">
        <f>O188*H188</f>
        <v>0</v>
      </c>
      <c r="Q188" s="219">
        <v>0</v>
      </c>
      <c r="R188" s="219">
        <f>Q188*H188</f>
        <v>0</v>
      </c>
      <c r="S188" s="219">
        <v>0</v>
      </c>
      <c r="T188" s="220">
        <f>S188*H188</f>
        <v>0</v>
      </c>
      <c r="U188" s="37"/>
      <c r="V188" s="37"/>
      <c r="W188" s="37"/>
      <c r="X188" s="37"/>
      <c r="Y188" s="37"/>
      <c r="Z188" s="37"/>
      <c r="AA188" s="37"/>
      <c r="AB188" s="37"/>
      <c r="AC188" s="37"/>
      <c r="AD188" s="37"/>
      <c r="AE188" s="37"/>
      <c r="AR188" s="221" t="s">
        <v>420</v>
      </c>
      <c r="AT188" s="221" t="s">
        <v>116</v>
      </c>
      <c r="AU188" s="221" t="s">
        <v>78</v>
      </c>
      <c r="AY188" s="16" t="s">
        <v>113</v>
      </c>
      <c r="BE188" s="222">
        <f>IF(N188="základní",J188,0)</f>
        <v>0</v>
      </c>
      <c r="BF188" s="222">
        <f>IF(N188="snížená",J188,0)</f>
        <v>0</v>
      </c>
      <c r="BG188" s="222">
        <f>IF(N188="zákl. přenesená",J188,0)</f>
        <v>0</v>
      </c>
      <c r="BH188" s="222">
        <f>IF(N188="sníž. přenesená",J188,0)</f>
        <v>0</v>
      </c>
      <c r="BI188" s="222">
        <f>IF(N188="nulová",J188,0)</f>
        <v>0</v>
      </c>
      <c r="BJ188" s="16" t="s">
        <v>76</v>
      </c>
      <c r="BK188" s="222">
        <f>ROUND(I188*H188,2)</f>
        <v>0</v>
      </c>
      <c r="BL188" s="16" t="s">
        <v>420</v>
      </c>
      <c r="BM188" s="221" t="s">
        <v>426</v>
      </c>
    </row>
    <row r="189" s="2" customFormat="1" ht="16.5" customHeight="1">
      <c r="A189" s="37"/>
      <c r="B189" s="38"/>
      <c r="C189" s="210" t="s">
        <v>427</v>
      </c>
      <c r="D189" s="210" t="s">
        <v>116</v>
      </c>
      <c r="E189" s="211" t="s">
        <v>428</v>
      </c>
      <c r="F189" s="212" t="s">
        <v>429</v>
      </c>
      <c r="G189" s="213" t="s">
        <v>202</v>
      </c>
      <c r="H189" s="214">
        <v>1</v>
      </c>
      <c r="I189" s="215"/>
      <c r="J189" s="216">
        <f>ROUND(I189*H189,2)</f>
        <v>0</v>
      </c>
      <c r="K189" s="212" t="s">
        <v>120</v>
      </c>
      <c r="L189" s="43"/>
      <c r="M189" s="217" t="s">
        <v>19</v>
      </c>
      <c r="N189" s="218" t="s">
        <v>42</v>
      </c>
      <c r="O189" s="83"/>
      <c r="P189" s="219">
        <f>O189*H189</f>
        <v>0</v>
      </c>
      <c r="Q189" s="219">
        <v>0</v>
      </c>
      <c r="R189" s="219">
        <f>Q189*H189</f>
        <v>0</v>
      </c>
      <c r="S189" s="219">
        <v>0</v>
      </c>
      <c r="T189" s="220">
        <f>S189*H189</f>
        <v>0</v>
      </c>
      <c r="U189" s="37"/>
      <c r="V189" s="37"/>
      <c r="W189" s="37"/>
      <c r="X189" s="37"/>
      <c r="Y189" s="37"/>
      <c r="Z189" s="37"/>
      <c r="AA189" s="37"/>
      <c r="AB189" s="37"/>
      <c r="AC189" s="37"/>
      <c r="AD189" s="37"/>
      <c r="AE189" s="37"/>
      <c r="AR189" s="221" t="s">
        <v>420</v>
      </c>
      <c r="AT189" s="221" t="s">
        <v>116</v>
      </c>
      <c r="AU189" s="221" t="s">
        <v>78</v>
      </c>
      <c r="AY189" s="16" t="s">
        <v>113</v>
      </c>
      <c r="BE189" s="222">
        <f>IF(N189="základní",J189,0)</f>
        <v>0</v>
      </c>
      <c r="BF189" s="222">
        <f>IF(N189="snížená",J189,0)</f>
        <v>0</v>
      </c>
      <c r="BG189" s="222">
        <f>IF(N189="zákl. přenesená",J189,0)</f>
        <v>0</v>
      </c>
      <c r="BH189" s="222">
        <f>IF(N189="sníž. přenesená",J189,0)</f>
        <v>0</v>
      </c>
      <c r="BI189" s="222">
        <f>IF(N189="nulová",J189,0)</f>
        <v>0</v>
      </c>
      <c r="BJ189" s="16" t="s">
        <v>76</v>
      </c>
      <c r="BK189" s="222">
        <f>ROUND(I189*H189,2)</f>
        <v>0</v>
      </c>
      <c r="BL189" s="16" t="s">
        <v>420</v>
      </c>
      <c r="BM189" s="221" t="s">
        <v>430</v>
      </c>
    </row>
    <row r="190" s="12" customFormat="1" ht="22.8" customHeight="1">
      <c r="A190" s="12"/>
      <c r="B190" s="194"/>
      <c r="C190" s="195"/>
      <c r="D190" s="196" t="s">
        <v>70</v>
      </c>
      <c r="E190" s="208" t="s">
        <v>431</v>
      </c>
      <c r="F190" s="208" t="s">
        <v>432</v>
      </c>
      <c r="G190" s="195"/>
      <c r="H190" s="195"/>
      <c r="I190" s="198"/>
      <c r="J190" s="209">
        <f>BK190</f>
        <v>0</v>
      </c>
      <c r="K190" s="195"/>
      <c r="L190" s="200"/>
      <c r="M190" s="201"/>
      <c r="N190" s="202"/>
      <c r="O190" s="202"/>
      <c r="P190" s="203">
        <f>P191</f>
        <v>0</v>
      </c>
      <c r="Q190" s="202"/>
      <c r="R190" s="203">
        <f>R191</f>
        <v>0</v>
      </c>
      <c r="S190" s="202"/>
      <c r="T190" s="204">
        <f>T191</f>
        <v>0</v>
      </c>
      <c r="U190" s="12"/>
      <c r="V190" s="12"/>
      <c r="W190" s="12"/>
      <c r="X190" s="12"/>
      <c r="Y190" s="12"/>
      <c r="Z190" s="12"/>
      <c r="AA190" s="12"/>
      <c r="AB190" s="12"/>
      <c r="AC190" s="12"/>
      <c r="AD190" s="12"/>
      <c r="AE190" s="12"/>
      <c r="AR190" s="205" t="s">
        <v>142</v>
      </c>
      <c r="AT190" s="206" t="s">
        <v>70</v>
      </c>
      <c r="AU190" s="206" t="s">
        <v>76</v>
      </c>
      <c r="AY190" s="205" t="s">
        <v>113</v>
      </c>
      <c r="BK190" s="207">
        <f>BK191</f>
        <v>0</v>
      </c>
    </row>
    <row r="191" s="2" customFormat="1" ht="16.5" customHeight="1">
      <c r="A191" s="37"/>
      <c r="B191" s="38"/>
      <c r="C191" s="210" t="s">
        <v>433</v>
      </c>
      <c r="D191" s="210" t="s">
        <v>116</v>
      </c>
      <c r="E191" s="211" t="s">
        <v>434</v>
      </c>
      <c r="F191" s="212" t="s">
        <v>435</v>
      </c>
      <c r="G191" s="213" t="s">
        <v>436</v>
      </c>
      <c r="H191" s="214">
        <v>1</v>
      </c>
      <c r="I191" s="215"/>
      <c r="J191" s="216">
        <f>ROUND(I191*H191,2)</f>
        <v>0</v>
      </c>
      <c r="K191" s="212" t="s">
        <v>120</v>
      </c>
      <c r="L191" s="43"/>
      <c r="M191" s="249" t="s">
        <v>19</v>
      </c>
      <c r="N191" s="250" t="s">
        <v>42</v>
      </c>
      <c r="O191" s="251"/>
      <c r="P191" s="252">
        <f>O191*H191</f>
        <v>0</v>
      </c>
      <c r="Q191" s="252">
        <v>0</v>
      </c>
      <c r="R191" s="252">
        <f>Q191*H191</f>
        <v>0</v>
      </c>
      <c r="S191" s="252">
        <v>0</v>
      </c>
      <c r="T191" s="253">
        <f>S191*H191</f>
        <v>0</v>
      </c>
      <c r="U191" s="37"/>
      <c r="V191" s="37"/>
      <c r="W191" s="37"/>
      <c r="X191" s="37"/>
      <c r="Y191" s="37"/>
      <c r="Z191" s="37"/>
      <c r="AA191" s="37"/>
      <c r="AB191" s="37"/>
      <c r="AC191" s="37"/>
      <c r="AD191" s="37"/>
      <c r="AE191" s="37"/>
      <c r="AR191" s="221" t="s">
        <v>420</v>
      </c>
      <c r="AT191" s="221" t="s">
        <v>116</v>
      </c>
      <c r="AU191" s="221" t="s">
        <v>78</v>
      </c>
      <c r="AY191" s="16" t="s">
        <v>113</v>
      </c>
      <c r="BE191" s="222">
        <f>IF(N191="základní",J191,0)</f>
        <v>0</v>
      </c>
      <c r="BF191" s="222">
        <f>IF(N191="snížená",J191,0)</f>
        <v>0</v>
      </c>
      <c r="BG191" s="222">
        <f>IF(N191="zákl. přenesená",J191,0)</f>
        <v>0</v>
      </c>
      <c r="BH191" s="222">
        <f>IF(N191="sníž. přenesená",J191,0)</f>
        <v>0</v>
      </c>
      <c r="BI191" s="222">
        <f>IF(N191="nulová",J191,0)</f>
        <v>0</v>
      </c>
      <c r="BJ191" s="16" t="s">
        <v>76</v>
      </c>
      <c r="BK191" s="222">
        <f>ROUND(I191*H191,2)</f>
        <v>0</v>
      </c>
      <c r="BL191" s="16" t="s">
        <v>420</v>
      </c>
      <c r="BM191" s="221" t="s">
        <v>437</v>
      </c>
    </row>
    <row r="192" s="2" customFormat="1" ht="6.96" customHeight="1">
      <c r="A192" s="37"/>
      <c r="B192" s="58"/>
      <c r="C192" s="59"/>
      <c r="D192" s="59"/>
      <c r="E192" s="59"/>
      <c r="F192" s="59"/>
      <c r="G192" s="59"/>
      <c r="H192" s="59"/>
      <c r="I192" s="159"/>
      <c r="J192" s="59"/>
      <c r="K192" s="59"/>
      <c r="L192" s="43"/>
      <c r="M192" s="37"/>
      <c r="O192" s="37"/>
      <c r="P192" s="37"/>
      <c r="Q192" s="37"/>
      <c r="R192" s="37"/>
      <c r="S192" s="37"/>
      <c r="T192" s="37"/>
      <c r="U192" s="37"/>
      <c r="V192" s="37"/>
      <c r="W192" s="37"/>
      <c r="X192" s="37"/>
      <c r="Y192" s="37"/>
      <c r="Z192" s="37"/>
      <c r="AA192" s="37"/>
      <c r="AB192" s="37"/>
      <c r="AC192" s="37"/>
      <c r="AD192" s="37"/>
      <c r="AE192" s="37"/>
    </row>
  </sheetData>
  <sheetProtection sheet="1" autoFilter="0" formatColumns="0" formatRows="0" objects="1" scenarios="1" spinCount="100000" saltValue="hXEchObA1K2wt/u9kLOdfMQQJoZvhnCDBsM5V5RvuYzbb+CPaHRQg7irO9qMq44jZftsZowSWs2jHAXZ1qDfNQ==" hashValue="I/SymymO/7MTFbW7NSTXbnOSFWqI/L6Xzp0jYCnwAbZmGHhWBhTYWEVU8PKrv2V8ZP4VoTrxY+y6J5PFKsKEjg==" algorithmName="SHA-512" password="CC35"/>
  <autoFilter ref="C86:K191"/>
  <mergeCells count="6">
    <mergeCell ref="E7:H7"/>
    <mergeCell ref="E16:H16"/>
    <mergeCell ref="E25:H25"/>
    <mergeCell ref="E46:H46"/>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54" customWidth="1"/>
    <col min="2" max="2" width="1.667969" style="254" customWidth="1"/>
    <col min="3" max="4" width="5" style="254" customWidth="1"/>
    <col min="5" max="5" width="11.66016" style="254" customWidth="1"/>
    <col min="6" max="6" width="9.160156" style="254" customWidth="1"/>
    <col min="7" max="7" width="5" style="254" customWidth="1"/>
    <col min="8" max="8" width="77.83203" style="254" customWidth="1"/>
    <col min="9" max="10" width="20" style="254" customWidth="1"/>
    <col min="11" max="11" width="1.667969" style="254" customWidth="1"/>
  </cols>
  <sheetData>
    <row r="1" s="1" customFormat="1" ht="37.5" customHeight="1"/>
    <row r="2" s="1" customFormat="1" ht="7.5" customHeight="1">
      <c r="B2" s="255"/>
      <c r="C2" s="256"/>
      <c r="D2" s="256"/>
      <c r="E2" s="256"/>
      <c r="F2" s="256"/>
      <c r="G2" s="256"/>
      <c r="H2" s="256"/>
      <c r="I2" s="256"/>
      <c r="J2" s="256"/>
      <c r="K2" s="257"/>
    </row>
    <row r="3" s="14" customFormat="1" ht="45" customHeight="1">
      <c r="B3" s="258"/>
      <c r="C3" s="259" t="s">
        <v>438</v>
      </c>
      <c r="D3" s="259"/>
      <c r="E3" s="259"/>
      <c r="F3" s="259"/>
      <c r="G3" s="259"/>
      <c r="H3" s="259"/>
      <c r="I3" s="259"/>
      <c r="J3" s="259"/>
      <c r="K3" s="260"/>
    </row>
    <row r="4" s="1" customFormat="1" ht="25.5" customHeight="1">
      <c r="B4" s="261"/>
      <c r="C4" s="262" t="s">
        <v>439</v>
      </c>
      <c r="D4" s="262"/>
      <c r="E4" s="262"/>
      <c r="F4" s="262"/>
      <c r="G4" s="262"/>
      <c r="H4" s="262"/>
      <c r="I4" s="262"/>
      <c r="J4" s="262"/>
      <c r="K4" s="263"/>
    </row>
    <row r="5" s="1" customFormat="1" ht="5.25" customHeight="1">
      <c r="B5" s="261"/>
      <c r="C5" s="264"/>
      <c r="D5" s="264"/>
      <c r="E5" s="264"/>
      <c r="F5" s="264"/>
      <c r="G5" s="264"/>
      <c r="H5" s="264"/>
      <c r="I5" s="264"/>
      <c r="J5" s="264"/>
      <c r="K5" s="263"/>
    </row>
    <row r="6" s="1" customFormat="1" ht="15" customHeight="1">
      <c r="B6" s="261"/>
      <c r="C6" s="265" t="s">
        <v>440</v>
      </c>
      <c r="D6" s="265"/>
      <c r="E6" s="265"/>
      <c r="F6" s="265"/>
      <c r="G6" s="265"/>
      <c r="H6" s="265"/>
      <c r="I6" s="265"/>
      <c r="J6" s="265"/>
      <c r="K6" s="263"/>
    </row>
    <row r="7" s="1" customFormat="1" ht="15" customHeight="1">
      <c r="B7" s="266"/>
      <c r="C7" s="265" t="s">
        <v>441</v>
      </c>
      <c r="D7" s="265"/>
      <c r="E7" s="265"/>
      <c r="F7" s="265"/>
      <c r="G7" s="265"/>
      <c r="H7" s="265"/>
      <c r="I7" s="265"/>
      <c r="J7" s="265"/>
      <c r="K7" s="263"/>
    </row>
    <row r="8" s="1" customFormat="1" ht="12.75" customHeight="1">
      <c r="B8" s="266"/>
      <c r="C8" s="265"/>
      <c r="D8" s="265"/>
      <c r="E8" s="265"/>
      <c r="F8" s="265"/>
      <c r="G8" s="265"/>
      <c r="H8" s="265"/>
      <c r="I8" s="265"/>
      <c r="J8" s="265"/>
      <c r="K8" s="263"/>
    </row>
    <row r="9" s="1" customFormat="1" ht="15" customHeight="1">
      <c r="B9" s="266"/>
      <c r="C9" s="265" t="s">
        <v>442</v>
      </c>
      <c r="D9" s="265"/>
      <c r="E9" s="265"/>
      <c r="F9" s="265"/>
      <c r="G9" s="265"/>
      <c r="H9" s="265"/>
      <c r="I9" s="265"/>
      <c r="J9" s="265"/>
      <c r="K9" s="263"/>
    </row>
    <row r="10" s="1" customFormat="1" ht="15" customHeight="1">
      <c r="B10" s="266"/>
      <c r="C10" s="265"/>
      <c r="D10" s="265" t="s">
        <v>443</v>
      </c>
      <c r="E10" s="265"/>
      <c r="F10" s="265"/>
      <c r="G10" s="265"/>
      <c r="H10" s="265"/>
      <c r="I10" s="265"/>
      <c r="J10" s="265"/>
      <c r="K10" s="263"/>
    </row>
    <row r="11" s="1" customFormat="1" ht="15" customHeight="1">
      <c r="B11" s="266"/>
      <c r="C11" s="267"/>
      <c r="D11" s="265" t="s">
        <v>444</v>
      </c>
      <c r="E11" s="265"/>
      <c r="F11" s="265"/>
      <c r="G11" s="265"/>
      <c r="H11" s="265"/>
      <c r="I11" s="265"/>
      <c r="J11" s="265"/>
      <c r="K11" s="263"/>
    </row>
    <row r="12" s="1" customFormat="1" ht="15" customHeight="1">
      <c r="B12" s="266"/>
      <c r="C12" s="267"/>
      <c r="D12" s="265"/>
      <c r="E12" s="265"/>
      <c r="F12" s="265"/>
      <c r="G12" s="265"/>
      <c r="H12" s="265"/>
      <c r="I12" s="265"/>
      <c r="J12" s="265"/>
      <c r="K12" s="263"/>
    </row>
    <row r="13" s="1" customFormat="1" ht="15" customHeight="1">
      <c r="B13" s="266"/>
      <c r="C13" s="267"/>
      <c r="D13" s="268" t="s">
        <v>445</v>
      </c>
      <c r="E13" s="265"/>
      <c r="F13" s="265"/>
      <c r="G13" s="265"/>
      <c r="H13" s="265"/>
      <c r="I13" s="265"/>
      <c r="J13" s="265"/>
      <c r="K13" s="263"/>
    </row>
    <row r="14" s="1" customFormat="1" ht="12.75" customHeight="1">
      <c r="B14" s="266"/>
      <c r="C14" s="267"/>
      <c r="D14" s="267"/>
      <c r="E14" s="267"/>
      <c r="F14" s="267"/>
      <c r="G14" s="267"/>
      <c r="H14" s="267"/>
      <c r="I14" s="267"/>
      <c r="J14" s="267"/>
      <c r="K14" s="263"/>
    </row>
    <row r="15" s="1" customFormat="1" ht="15" customHeight="1">
      <c r="B15" s="266"/>
      <c r="C15" s="267"/>
      <c r="D15" s="265" t="s">
        <v>446</v>
      </c>
      <c r="E15" s="265"/>
      <c r="F15" s="265"/>
      <c r="G15" s="265"/>
      <c r="H15" s="265"/>
      <c r="I15" s="265"/>
      <c r="J15" s="265"/>
      <c r="K15" s="263"/>
    </row>
    <row r="16" s="1" customFormat="1" ht="15" customHeight="1">
      <c r="B16" s="266"/>
      <c r="C16" s="267"/>
      <c r="D16" s="265" t="s">
        <v>447</v>
      </c>
      <c r="E16" s="265"/>
      <c r="F16" s="265"/>
      <c r="G16" s="265"/>
      <c r="H16" s="265"/>
      <c r="I16" s="265"/>
      <c r="J16" s="265"/>
      <c r="K16" s="263"/>
    </row>
    <row r="17" s="1" customFormat="1" ht="15" customHeight="1">
      <c r="B17" s="266"/>
      <c r="C17" s="267"/>
      <c r="D17" s="265" t="s">
        <v>448</v>
      </c>
      <c r="E17" s="265"/>
      <c r="F17" s="265"/>
      <c r="G17" s="265"/>
      <c r="H17" s="265"/>
      <c r="I17" s="265"/>
      <c r="J17" s="265"/>
      <c r="K17" s="263"/>
    </row>
    <row r="18" s="1" customFormat="1" ht="15" customHeight="1">
      <c r="B18" s="266"/>
      <c r="C18" s="267"/>
      <c r="D18" s="267"/>
      <c r="E18" s="269" t="s">
        <v>75</v>
      </c>
      <c r="F18" s="265" t="s">
        <v>449</v>
      </c>
      <c r="G18" s="265"/>
      <c r="H18" s="265"/>
      <c r="I18" s="265"/>
      <c r="J18" s="265"/>
      <c r="K18" s="263"/>
    </row>
    <row r="19" s="1" customFormat="1" ht="15" customHeight="1">
      <c r="B19" s="266"/>
      <c r="C19" s="267"/>
      <c r="D19" s="267"/>
      <c r="E19" s="269" t="s">
        <v>450</v>
      </c>
      <c r="F19" s="265" t="s">
        <v>451</v>
      </c>
      <c r="G19" s="265"/>
      <c r="H19" s="265"/>
      <c r="I19" s="265"/>
      <c r="J19" s="265"/>
      <c r="K19" s="263"/>
    </row>
    <row r="20" s="1" customFormat="1" ht="15" customHeight="1">
      <c r="B20" s="266"/>
      <c r="C20" s="267"/>
      <c r="D20" s="267"/>
      <c r="E20" s="269" t="s">
        <v>452</v>
      </c>
      <c r="F20" s="265" t="s">
        <v>453</v>
      </c>
      <c r="G20" s="265"/>
      <c r="H20" s="265"/>
      <c r="I20" s="265"/>
      <c r="J20" s="265"/>
      <c r="K20" s="263"/>
    </row>
    <row r="21" s="1" customFormat="1" ht="15" customHeight="1">
      <c r="B21" s="266"/>
      <c r="C21" s="267"/>
      <c r="D21" s="267"/>
      <c r="E21" s="269" t="s">
        <v>454</v>
      </c>
      <c r="F21" s="265" t="s">
        <v>455</v>
      </c>
      <c r="G21" s="265"/>
      <c r="H21" s="265"/>
      <c r="I21" s="265"/>
      <c r="J21" s="265"/>
      <c r="K21" s="263"/>
    </row>
    <row r="22" s="1" customFormat="1" ht="15" customHeight="1">
      <c r="B22" s="266"/>
      <c r="C22" s="267"/>
      <c r="D22" s="267"/>
      <c r="E22" s="269" t="s">
        <v>456</v>
      </c>
      <c r="F22" s="265" t="s">
        <v>457</v>
      </c>
      <c r="G22" s="265"/>
      <c r="H22" s="265"/>
      <c r="I22" s="265"/>
      <c r="J22" s="265"/>
      <c r="K22" s="263"/>
    </row>
    <row r="23" s="1" customFormat="1" ht="15" customHeight="1">
      <c r="B23" s="266"/>
      <c r="C23" s="267"/>
      <c r="D23" s="267"/>
      <c r="E23" s="269" t="s">
        <v>458</v>
      </c>
      <c r="F23" s="265" t="s">
        <v>459</v>
      </c>
      <c r="G23" s="265"/>
      <c r="H23" s="265"/>
      <c r="I23" s="265"/>
      <c r="J23" s="265"/>
      <c r="K23" s="263"/>
    </row>
    <row r="24" s="1" customFormat="1" ht="12.75" customHeight="1">
      <c r="B24" s="266"/>
      <c r="C24" s="267"/>
      <c r="D24" s="267"/>
      <c r="E24" s="267"/>
      <c r="F24" s="267"/>
      <c r="G24" s="267"/>
      <c r="H24" s="267"/>
      <c r="I24" s="267"/>
      <c r="J24" s="267"/>
      <c r="K24" s="263"/>
    </row>
    <row r="25" s="1" customFormat="1" ht="15" customHeight="1">
      <c r="B25" s="266"/>
      <c r="C25" s="265" t="s">
        <v>460</v>
      </c>
      <c r="D25" s="265"/>
      <c r="E25" s="265"/>
      <c r="F25" s="265"/>
      <c r="G25" s="265"/>
      <c r="H25" s="265"/>
      <c r="I25" s="265"/>
      <c r="J25" s="265"/>
      <c r="K25" s="263"/>
    </row>
    <row r="26" s="1" customFormat="1" ht="15" customHeight="1">
      <c r="B26" s="266"/>
      <c r="C26" s="265" t="s">
        <v>461</v>
      </c>
      <c r="D26" s="265"/>
      <c r="E26" s="265"/>
      <c r="F26" s="265"/>
      <c r="G26" s="265"/>
      <c r="H26" s="265"/>
      <c r="I26" s="265"/>
      <c r="J26" s="265"/>
      <c r="K26" s="263"/>
    </row>
    <row r="27" s="1" customFormat="1" ht="15" customHeight="1">
      <c r="B27" s="266"/>
      <c r="C27" s="265"/>
      <c r="D27" s="265" t="s">
        <v>462</v>
      </c>
      <c r="E27" s="265"/>
      <c r="F27" s="265"/>
      <c r="G27" s="265"/>
      <c r="H27" s="265"/>
      <c r="I27" s="265"/>
      <c r="J27" s="265"/>
      <c r="K27" s="263"/>
    </row>
    <row r="28" s="1" customFormat="1" ht="15" customHeight="1">
      <c r="B28" s="266"/>
      <c r="C28" s="267"/>
      <c r="D28" s="265" t="s">
        <v>463</v>
      </c>
      <c r="E28" s="265"/>
      <c r="F28" s="265"/>
      <c r="G28" s="265"/>
      <c r="H28" s="265"/>
      <c r="I28" s="265"/>
      <c r="J28" s="265"/>
      <c r="K28" s="263"/>
    </row>
    <row r="29" s="1" customFormat="1" ht="12.75" customHeight="1">
      <c r="B29" s="266"/>
      <c r="C29" s="267"/>
      <c r="D29" s="267"/>
      <c r="E29" s="267"/>
      <c r="F29" s="267"/>
      <c r="G29" s="267"/>
      <c r="H29" s="267"/>
      <c r="I29" s="267"/>
      <c r="J29" s="267"/>
      <c r="K29" s="263"/>
    </row>
    <row r="30" s="1" customFormat="1" ht="15" customHeight="1">
      <c r="B30" s="266"/>
      <c r="C30" s="267"/>
      <c r="D30" s="265" t="s">
        <v>464</v>
      </c>
      <c r="E30" s="265"/>
      <c r="F30" s="265"/>
      <c r="G30" s="265"/>
      <c r="H30" s="265"/>
      <c r="I30" s="265"/>
      <c r="J30" s="265"/>
      <c r="K30" s="263"/>
    </row>
    <row r="31" s="1" customFormat="1" ht="15" customHeight="1">
      <c r="B31" s="266"/>
      <c r="C31" s="267"/>
      <c r="D31" s="265" t="s">
        <v>465</v>
      </c>
      <c r="E31" s="265"/>
      <c r="F31" s="265"/>
      <c r="G31" s="265"/>
      <c r="H31" s="265"/>
      <c r="I31" s="265"/>
      <c r="J31" s="265"/>
      <c r="K31" s="263"/>
    </row>
    <row r="32" s="1" customFormat="1" ht="12.75" customHeight="1">
      <c r="B32" s="266"/>
      <c r="C32" s="267"/>
      <c r="D32" s="267"/>
      <c r="E32" s="267"/>
      <c r="F32" s="267"/>
      <c r="G32" s="267"/>
      <c r="H32" s="267"/>
      <c r="I32" s="267"/>
      <c r="J32" s="267"/>
      <c r="K32" s="263"/>
    </row>
    <row r="33" s="1" customFormat="1" ht="15" customHeight="1">
      <c r="B33" s="266"/>
      <c r="C33" s="267"/>
      <c r="D33" s="265" t="s">
        <v>466</v>
      </c>
      <c r="E33" s="265"/>
      <c r="F33" s="265"/>
      <c r="G33" s="265"/>
      <c r="H33" s="265"/>
      <c r="I33" s="265"/>
      <c r="J33" s="265"/>
      <c r="K33" s="263"/>
    </row>
    <row r="34" s="1" customFormat="1" ht="15" customHeight="1">
      <c r="B34" s="266"/>
      <c r="C34" s="267"/>
      <c r="D34" s="265" t="s">
        <v>467</v>
      </c>
      <c r="E34" s="265"/>
      <c r="F34" s="265"/>
      <c r="G34" s="265"/>
      <c r="H34" s="265"/>
      <c r="I34" s="265"/>
      <c r="J34" s="265"/>
      <c r="K34" s="263"/>
    </row>
    <row r="35" s="1" customFormat="1" ht="15" customHeight="1">
      <c r="B35" s="266"/>
      <c r="C35" s="267"/>
      <c r="D35" s="265" t="s">
        <v>468</v>
      </c>
      <c r="E35" s="265"/>
      <c r="F35" s="265"/>
      <c r="G35" s="265"/>
      <c r="H35" s="265"/>
      <c r="I35" s="265"/>
      <c r="J35" s="265"/>
      <c r="K35" s="263"/>
    </row>
    <row r="36" s="1" customFormat="1" ht="15" customHeight="1">
      <c r="B36" s="266"/>
      <c r="C36" s="267"/>
      <c r="D36" s="265"/>
      <c r="E36" s="268" t="s">
        <v>99</v>
      </c>
      <c r="F36" s="265"/>
      <c r="G36" s="265" t="s">
        <v>469</v>
      </c>
      <c r="H36" s="265"/>
      <c r="I36" s="265"/>
      <c r="J36" s="265"/>
      <c r="K36" s="263"/>
    </row>
    <row r="37" s="1" customFormat="1" ht="30.75" customHeight="1">
      <c r="B37" s="266"/>
      <c r="C37" s="267"/>
      <c r="D37" s="265"/>
      <c r="E37" s="268" t="s">
        <v>470</v>
      </c>
      <c r="F37" s="265"/>
      <c r="G37" s="265" t="s">
        <v>471</v>
      </c>
      <c r="H37" s="265"/>
      <c r="I37" s="265"/>
      <c r="J37" s="265"/>
      <c r="K37" s="263"/>
    </row>
    <row r="38" s="1" customFormat="1" ht="15" customHeight="1">
      <c r="B38" s="266"/>
      <c r="C38" s="267"/>
      <c r="D38" s="265"/>
      <c r="E38" s="268" t="s">
        <v>52</v>
      </c>
      <c r="F38" s="265"/>
      <c r="G38" s="265" t="s">
        <v>472</v>
      </c>
      <c r="H38" s="265"/>
      <c r="I38" s="265"/>
      <c r="J38" s="265"/>
      <c r="K38" s="263"/>
    </row>
    <row r="39" s="1" customFormat="1" ht="15" customHeight="1">
      <c r="B39" s="266"/>
      <c r="C39" s="267"/>
      <c r="D39" s="265"/>
      <c r="E39" s="268" t="s">
        <v>53</v>
      </c>
      <c r="F39" s="265"/>
      <c r="G39" s="265" t="s">
        <v>473</v>
      </c>
      <c r="H39" s="265"/>
      <c r="I39" s="265"/>
      <c r="J39" s="265"/>
      <c r="K39" s="263"/>
    </row>
    <row r="40" s="1" customFormat="1" ht="15" customHeight="1">
      <c r="B40" s="266"/>
      <c r="C40" s="267"/>
      <c r="D40" s="265"/>
      <c r="E40" s="268" t="s">
        <v>100</v>
      </c>
      <c r="F40" s="265"/>
      <c r="G40" s="265" t="s">
        <v>474</v>
      </c>
      <c r="H40" s="265"/>
      <c r="I40" s="265"/>
      <c r="J40" s="265"/>
      <c r="K40" s="263"/>
    </row>
    <row r="41" s="1" customFormat="1" ht="15" customHeight="1">
      <c r="B41" s="266"/>
      <c r="C41" s="267"/>
      <c r="D41" s="265"/>
      <c r="E41" s="268" t="s">
        <v>101</v>
      </c>
      <c r="F41" s="265"/>
      <c r="G41" s="265" t="s">
        <v>475</v>
      </c>
      <c r="H41" s="265"/>
      <c r="I41" s="265"/>
      <c r="J41" s="265"/>
      <c r="K41" s="263"/>
    </row>
    <row r="42" s="1" customFormat="1" ht="15" customHeight="1">
      <c r="B42" s="266"/>
      <c r="C42" s="267"/>
      <c r="D42" s="265"/>
      <c r="E42" s="268" t="s">
        <v>476</v>
      </c>
      <c r="F42" s="265"/>
      <c r="G42" s="265" t="s">
        <v>477</v>
      </c>
      <c r="H42" s="265"/>
      <c r="I42" s="265"/>
      <c r="J42" s="265"/>
      <c r="K42" s="263"/>
    </row>
    <row r="43" s="1" customFormat="1" ht="15" customHeight="1">
      <c r="B43" s="266"/>
      <c r="C43" s="267"/>
      <c r="D43" s="265"/>
      <c r="E43" s="268"/>
      <c r="F43" s="265"/>
      <c r="G43" s="265" t="s">
        <v>478</v>
      </c>
      <c r="H43" s="265"/>
      <c r="I43" s="265"/>
      <c r="J43" s="265"/>
      <c r="K43" s="263"/>
    </row>
    <row r="44" s="1" customFormat="1" ht="15" customHeight="1">
      <c r="B44" s="266"/>
      <c r="C44" s="267"/>
      <c r="D44" s="265"/>
      <c r="E44" s="268" t="s">
        <v>479</v>
      </c>
      <c r="F44" s="265"/>
      <c r="G44" s="265" t="s">
        <v>480</v>
      </c>
      <c r="H44" s="265"/>
      <c r="I44" s="265"/>
      <c r="J44" s="265"/>
      <c r="K44" s="263"/>
    </row>
    <row r="45" s="1" customFormat="1" ht="15" customHeight="1">
      <c r="B45" s="266"/>
      <c r="C45" s="267"/>
      <c r="D45" s="265"/>
      <c r="E45" s="268" t="s">
        <v>103</v>
      </c>
      <c r="F45" s="265"/>
      <c r="G45" s="265" t="s">
        <v>481</v>
      </c>
      <c r="H45" s="265"/>
      <c r="I45" s="265"/>
      <c r="J45" s="265"/>
      <c r="K45" s="263"/>
    </row>
    <row r="46" s="1" customFormat="1" ht="12.75" customHeight="1">
      <c r="B46" s="266"/>
      <c r="C46" s="267"/>
      <c r="D46" s="265"/>
      <c r="E46" s="265"/>
      <c r="F46" s="265"/>
      <c r="G46" s="265"/>
      <c r="H46" s="265"/>
      <c r="I46" s="265"/>
      <c r="J46" s="265"/>
      <c r="K46" s="263"/>
    </row>
    <row r="47" s="1" customFormat="1" ht="15" customHeight="1">
      <c r="B47" s="266"/>
      <c r="C47" s="267"/>
      <c r="D47" s="265" t="s">
        <v>482</v>
      </c>
      <c r="E47" s="265"/>
      <c r="F47" s="265"/>
      <c r="G47" s="265"/>
      <c r="H47" s="265"/>
      <c r="I47" s="265"/>
      <c r="J47" s="265"/>
      <c r="K47" s="263"/>
    </row>
    <row r="48" s="1" customFormat="1" ht="15" customHeight="1">
      <c r="B48" s="266"/>
      <c r="C48" s="267"/>
      <c r="D48" s="267"/>
      <c r="E48" s="265" t="s">
        <v>483</v>
      </c>
      <c r="F48" s="265"/>
      <c r="G48" s="265"/>
      <c r="H48" s="265"/>
      <c r="I48" s="265"/>
      <c r="J48" s="265"/>
      <c r="K48" s="263"/>
    </row>
    <row r="49" s="1" customFormat="1" ht="15" customHeight="1">
      <c r="B49" s="266"/>
      <c r="C49" s="267"/>
      <c r="D49" s="267"/>
      <c r="E49" s="265" t="s">
        <v>484</v>
      </c>
      <c r="F49" s="265"/>
      <c r="G49" s="265"/>
      <c r="H49" s="265"/>
      <c r="I49" s="265"/>
      <c r="J49" s="265"/>
      <c r="K49" s="263"/>
    </row>
    <row r="50" s="1" customFormat="1" ht="15" customHeight="1">
      <c r="B50" s="266"/>
      <c r="C50" s="267"/>
      <c r="D50" s="267"/>
      <c r="E50" s="265" t="s">
        <v>485</v>
      </c>
      <c r="F50" s="265"/>
      <c r="G50" s="265"/>
      <c r="H50" s="265"/>
      <c r="I50" s="265"/>
      <c r="J50" s="265"/>
      <c r="K50" s="263"/>
    </row>
    <row r="51" s="1" customFormat="1" ht="15" customHeight="1">
      <c r="B51" s="266"/>
      <c r="C51" s="267"/>
      <c r="D51" s="265" t="s">
        <v>486</v>
      </c>
      <c r="E51" s="265"/>
      <c r="F51" s="265"/>
      <c r="G51" s="265"/>
      <c r="H51" s="265"/>
      <c r="I51" s="265"/>
      <c r="J51" s="265"/>
      <c r="K51" s="263"/>
    </row>
    <row r="52" s="1" customFormat="1" ht="25.5" customHeight="1">
      <c r="B52" s="261"/>
      <c r="C52" s="262" t="s">
        <v>487</v>
      </c>
      <c r="D52" s="262"/>
      <c r="E52" s="262"/>
      <c r="F52" s="262"/>
      <c r="G52" s="262"/>
      <c r="H52" s="262"/>
      <c r="I52" s="262"/>
      <c r="J52" s="262"/>
      <c r="K52" s="263"/>
    </row>
    <row r="53" s="1" customFormat="1" ht="5.25" customHeight="1">
      <c r="B53" s="261"/>
      <c r="C53" s="264"/>
      <c r="D53" s="264"/>
      <c r="E53" s="264"/>
      <c r="F53" s="264"/>
      <c r="G53" s="264"/>
      <c r="H53" s="264"/>
      <c r="I53" s="264"/>
      <c r="J53" s="264"/>
      <c r="K53" s="263"/>
    </row>
    <row r="54" s="1" customFormat="1" ht="15" customHeight="1">
      <c r="B54" s="261"/>
      <c r="C54" s="265" t="s">
        <v>488</v>
      </c>
      <c r="D54" s="265"/>
      <c r="E54" s="265"/>
      <c r="F54" s="265"/>
      <c r="G54" s="265"/>
      <c r="H54" s="265"/>
      <c r="I54" s="265"/>
      <c r="J54" s="265"/>
      <c r="K54" s="263"/>
    </row>
    <row r="55" s="1" customFormat="1" ht="15" customHeight="1">
      <c r="B55" s="261"/>
      <c r="C55" s="265" t="s">
        <v>489</v>
      </c>
      <c r="D55" s="265"/>
      <c r="E55" s="265"/>
      <c r="F55" s="265"/>
      <c r="G55" s="265"/>
      <c r="H55" s="265"/>
      <c r="I55" s="265"/>
      <c r="J55" s="265"/>
      <c r="K55" s="263"/>
    </row>
    <row r="56" s="1" customFormat="1" ht="12.75" customHeight="1">
      <c r="B56" s="261"/>
      <c r="C56" s="265"/>
      <c r="D56" s="265"/>
      <c r="E56" s="265"/>
      <c r="F56" s="265"/>
      <c r="G56" s="265"/>
      <c r="H56" s="265"/>
      <c r="I56" s="265"/>
      <c r="J56" s="265"/>
      <c r="K56" s="263"/>
    </row>
    <row r="57" s="1" customFormat="1" ht="15" customHeight="1">
      <c r="B57" s="261"/>
      <c r="C57" s="265" t="s">
        <v>490</v>
      </c>
      <c r="D57" s="265"/>
      <c r="E57" s="265"/>
      <c r="F57" s="265"/>
      <c r="G57" s="265"/>
      <c r="H57" s="265"/>
      <c r="I57" s="265"/>
      <c r="J57" s="265"/>
      <c r="K57" s="263"/>
    </row>
    <row r="58" s="1" customFormat="1" ht="15" customHeight="1">
      <c r="B58" s="261"/>
      <c r="C58" s="267"/>
      <c r="D58" s="265" t="s">
        <v>491</v>
      </c>
      <c r="E58" s="265"/>
      <c r="F58" s="265"/>
      <c r="G58" s="265"/>
      <c r="H58" s="265"/>
      <c r="I58" s="265"/>
      <c r="J58" s="265"/>
      <c r="K58" s="263"/>
    </row>
    <row r="59" s="1" customFormat="1" ht="15" customHeight="1">
      <c r="B59" s="261"/>
      <c r="C59" s="267"/>
      <c r="D59" s="265" t="s">
        <v>492</v>
      </c>
      <c r="E59" s="265"/>
      <c r="F59" s="265"/>
      <c r="G59" s="265"/>
      <c r="H59" s="265"/>
      <c r="I59" s="265"/>
      <c r="J59" s="265"/>
      <c r="K59" s="263"/>
    </row>
    <row r="60" s="1" customFormat="1" ht="15" customHeight="1">
      <c r="B60" s="261"/>
      <c r="C60" s="267"/>
      <c r="D60" s="265" t="s">
        <v>493</v>
      </c>
      <c r="E60" s="265"/>
      <c r="F60" s="265"/>
      <c r="G60" s="265"/>
      <c r="H60" s="265"/>
      <c r="I60" s="265"/>
      <c r="J60" s="265"/>
      <c r="K60" s="263"/>
    </row>
    <row r="61" s="1" customFormat="1" ht="15" customHeight="1">
      <c r="B61" s="261"/>
      <c r="C61" s="267"/>
      <c r="D61" s="265" t="s">
        <v>494</v>
      </c>
      <c r="E61" s="265"/>
      <c r="F61" s="265"/>
      <c r="G61" s="265"/>
      <c r="H61" s="265"/>
      <c r="I61" s="265"/>
      <c r="J61" s="265"/>
      <c r="K61" s="263"/>
    </row>
    <row r="62" s="1" customFormat="1" ht="15" customHeight="1">
      <c r="B62" s="261"/>
      <c r="C62" s="267"/>
      <c r="D62" s="270" t="s">
        <v>495</v>
      </c>
      <c r="E62" s="270"/>
      <c r="F62" s="270"/>
      <c r="G62" s="270"/>
      <c r="H62" s="270"/>
      <c r="I62" s="270"/>
      <c r="J62" s="270"/>
      <c r="K62" s="263"/>
    </row>
    <row r="63" s="1" customFormat="1" ht="15" customHeight="1">
      <c r="B63" s="261"/>
      <c r="C63" s="267"/>
      <c r="D63" s="265" t="s">
        <v>496</v>
      </c>
      <c r="E63" s="265"/>
      <c r="F63" s="265"/>
      <c r="G63" s="265"/>
      <c r="H63" s="265"/>
      <c r="I63" s="265"/>
      <c r="J63" s="265"/>
      <c r="K63" s="263"/>
    </row>
    <row r="64" s="1" customFormat="1" ht="12.75" customHeight="1">
      <c r="B64" s="261"/>
      <c r="C64" s="267"/>
      <c r="D64" s="267"/>
      <c r="E64" s="271"/>
      <c r="F64" s="267"/>
      <c r="G64" s="267"/>
      <c r="H64" s="267"/>
      <c r="I64" s="267"/>
      <c r="J64" s="267"/>
      <c r="K64" s="263"/>
    </row>
    <row r="65" s="1" customFormat="1" ht="15" customHeight="1">
      <c r="B65" s="261"/>
      <c r="C65" s="267"/>
      <c r="D65" s="265" t="s">
        <v>497</v>
      </c>
      <c r="E65" s="265"/>
      <c r="F65" s="265"/>
      <c r="G65" s="265"/>
      <c r="H65" s="265"/>
      <c r="I65" s="265"/>
      <c r="J65" s="265"/>
      <c r="K65" s="263"/>
    </row>
    <row r="66" s="1" customFormat="1" ht="15" customHeight="1">
      <c r="B66" s="261"/>
      <c r="C66" s="267"/>
      <c r="D66" s="270" t="s">
        <v>498</v>
      </c>
      <c r="E66" s="270"/>
      <c r="F66" s="270"/>
      <c r="G66" s="270"/>
      <c r="H66" s="270"/>
      <c r="I66" s="270"/>
      <c r="J66" s="270"/>
      <c r="K66" s="263"/>
    </row>
    <row r="67" s="1" customFormat="1" ht="15" customHeight="1">
      <c r="B67" s="261"/>
      <c r="C67" s="267"/>
      <c r="D67" s="265" t="s">
        <v>499</v>
      </c>
      <c r="E67" s="265"/>
      <c r="F67" s="265"/>
      <c r="G67" s="265"/>
      <c r="H67" s="265"/>
      <c r="I67" s="265"/>
      <c r="J67" s="265"/>
      <c r="K67" s="263"/>
    </row>
    <row r="68" s="1" customFormat="1" ht="15" customHeight="1">
      <c r="B68" s="261"/>
      <c r="C68" s="267"/>
      <c r="D68" s="265" t="s">
        <v>500</v>
      </c>
      <c r="E68" s="265"/>
      <c r="F68" s="265"/>
      <c r="G68" s="265"/>
      <c r="H68" s="265"/>
      <c r="I68" s="265"/>
      <c r="J68" s="265"/>
      <c r="K68" s="263"/>
    </row>
    <row r="69" s="1" customFormat="1" ht="15" customHeight="1">
      <c r="B69" s="261"/>
      <c r="C69" s="267"/>
      <c r="D69" s="265" t="s">
        <v>501</v>
      </c>
      <c r="E69" s="265"/>
      <c r="F69" s="265"/>
      <c r="G69" s="265"/>
      <c r="H69" s="265"/>
      <c r="I69" s="265"/>
      <c r="J69" s="265"/>
      <c r="K69" s="263"/>
    </row>
    <row r="70" s="1" customFormat="1" ht="15" customHeight="1">
      <c r="B70" s="261"/>
      <c r="C70" s="267"/>
      <c r="D70" s="265" t="s">
        <v>502</v>
      </c>
      <c r="E70" s="265"/>
      <c r="F70" s="265"/>
      <c r="G70" s="265"/>
      <c r="H70" s="265"/>
      <c r="I70" s="265"/>
      <c r="J70" s="265"/>
      <c r="K70" s="263"/>
    </row>
    <row r="71" s="1" customFormat="1" ht="12.75" customHeight="1">
      <c r="B71" s="272"/>
      <c r="C71" s="273"/>
      <c r="D71" s="273"/>
      <c r="E71" s="273"/>
      <c r="F71" s="273"/>
      <c r="G71" s="273"/>
      <c r="H71" s="273"/>
      <c r="I71" s="273"/>
      <c r="J71" s="273"/>
      <c r="K71" s="274"/>
    </row>
    <row r="72" s="1" customFormat="1" ht="18.75" customHeight="1">
      <c r="B72" s="275"/>
      <c r="C72" s="275"/>
      <c r="D72" s="275"/>
      <c r="E72" s="275"/>
      <c r="F72" s="275"/>
      <c r="G72" s="275"/>
      <c r="H72" s="275"/>
      <c r="I72" s="275"/>
      <c r="J72" s="275"/>
      <c r="K72" s="276"/>
    </row>
    <row r="73" s="1" customFormat="1" ht="18.75" customHeight="1">
      <c r="B73" s="276"/>
      <c r="C73" s="276"/>
      <c r="D73" s="276"/>
      <c r="E73" s="276"/>
      <c r="F73" s="276"/>
      <c r="G73" s="276"/>
      <c r="H73" s="276"/>
      <c r="I73" s="276"/>
      <c r="J73" s="276"/>
      <c r="K73" s="276"/>
    </row>
    <row r="74" s="1" customFormat="1" ht="7.5" customHeight="1">
      <c r="B74" s="277"/>
      <c r="C74" s="278"/>
      <c r="D74" s="278"/>
      <c r="E74" s="278"/>
      <c r="F74" s="278"/>
      <c r="G74" s="278"/>
      <c r="H74" s="278"/>
      <c r="I74" s="278"/>
      <c r="J74" s="278"/>
      <c r="K74" s="279"/>
    </row>
    <row r="75" s="1" customFormat="1" ht="45" customHeight="1">
      <c r="B75" s="280"/>
      <c r="C75" s="281" t="s">
        <v>503</v>
      </c>
      <c r="D75" s="281"/>
      <c r="E75" s="281"/>
      <c r="F75" s="281"/>
      <c r="G75" s="281"/>
      <c r="H75" s="281"/>
      <c r="I75" s="281"/>
      <c r="J75" s="281"/>
      <c r="K75" s="282"/>
    </row>
    <row r="76" s="1" customFormat="1" ht="17.25" customHeight="1">
      <c r="B76" s="280"/>
      <c r="C76" s="283" t="s">
        <v>504</v>
      </c>
      <c r="D76" s="283"/>
      <c r="E76" s="283"/>
      <c r="F76" s="283" t="s">
        <v>505</v>
      </c>
      <c r="G76" s="284"/>
      <c r="H76" s="283" t="s">
        <v>53</v>
      </c>
      <c r="I76" s="283" t="s">
        <v>56</v>
      </c>
      <c r="J76" s="283" t="s">
        <v>506</v>
      </c>
      <c r="K76" s="282"/>
    </row>
    <row r="77" s="1" customFormat="1" ht="17.25" customHeight="1">
      <c r="B77" s="280"/>
      <c r="C77" s="285" t="s">
        <v>507</v>
      </c>
      <c r="D77" s="285"/>
      <c r="E77" s="285"/>
      <c r="F77" s="286" t="s">
        <v>508</v>
      </c>
      <c r="G77" s="287"/>
      <c r="H77" s="285"/>
      <c r="I77" s="285"/>
      <c r="J77" s="285" t="s">
        <v>509</v>
      </c>
      <c r="K77" s="282"/>
    </row>
    <row r="78" s="1" customFormat="1" ht="5.25" customHeight="1">
      <c r="B78" s="280"/>
      <c r="C78" s="288"/>
      <c r="D78" s="288"/>
      <c r="E78" s="288"/>
      <c r="F78" s="288"/>
      <c r="G78" s="289"/>
      <c r="H78" s="288"/>
      <c r="I78" s="288"/>
      <c r="J78" s="288"/>
      <c r="K78" s="282"/>
    </row>
    <row r="79" s="1" customFormat="1" ht="15" customHeight="1">
      <c r="B79" s="280"/>
      <c r="C79" s="268" t="s">
        <v>52</v>
      </c>
      <c r="D79" s="288"/>
      <c r="E79" s="288"/>
      <c r="F79" s="290" t="s">
        <v>510</v>
      </c>
      <c r="G79" s="289"/>
      <c r="H79" s="268" t="s">
        <v>511</v>
      </c>
      <c r="I79" s="268" t="s">
        <v>512</v>
      </c>
      <c r="J79" s="268">
        <v>20</v>
      </c>
      <c r="K79" s="282"/>
    </row>
    <row r="80" s="1" customFormat="1" ht="15" customHeight="1">
      <c r="B80" s="280"/>
      <c r="C80" s="268" t="s">
        <v>513</v>
      </c>
      <c r="D80" s="268"/>
      <c r="E80" s="268"/>
      <c r="F80" s="290" t="s">
        <v>510</v>
      </c>
      <c r="G80" s="289"/>
      <c r="H80" s="268" t="s">
        <v>514</v>
      </c>
      <c r="I80" s="268" t="s">
        <v>512</v>
      </c>
      <c r="J80" s="268">
        <v>120</v>
      </c>
      <c r="K80" s="282"/>
    </row>
    <row r="81" s="1" customFormat="1" ht="15" customHeight="1">
      <c r="B81" s="291"/>
      <c r="C81" s="268" t="s">
        <v>515</v>
      </c>
      <c r="D81" s="268"/>
      <c r="E81" s="268"/>
      <c r="F81" s="290" t="s">
        <v>516</v>
      </c>
      <c r="G81" s="289"/>
      <c r="H81" s="268" t="s">
        <v>517</v>
      </c>
      <c r="I81" s="268" t="s">
        <v>512</v>
      </c>
      <c r="J81" s="268">
        <v>50</v>
      </c>
      <c r="K81" s="282"/>
    </row>
    <row r="82" s="1" customFormat="1" ht="15" customHeight="1">
      <c r="B82" s="291"/>
      <c r="C82" s="268" t="s">
        <v>518</v>
      </c>
      <c r="D82" s="268"/>
      <c r="E82" s="268"/>
      <c r="F82" s="290" t="s">
        <v>510</v>
      </c>
      <c r="G82" s="289"/>
      <c r="H82" s="268" t="s">
        <v>519</v>
      </c>
      <c r="I82" s="268" t="s">
        <v>520</v>
      </c>
      <c r="J82" s="268"/>
      <c r="K82" s="282"/>
    </row>
    <row r="83" s="1" customFormat="1" ht="15" customHeight="1">
      <c r="B83" s="291"/>
      <c r="C83" s="292" t="s">
        <v>521</v>
      </c>
      <c r="D83" s="292"/>
      <c r="E83" s="292"/>
      <c r="F83" s="293" t="s">
        <v>516</v>
      </c>
      <c r="G83" s="292"/>
      <c r="H83" s="292" t="s">
        <v>522</v>
      </c>
      <c r="I83" s="292" t="s">
        <v>512</v>
      </c>
      <c r="J83" s="292">
        <v>15</v>
      </c>
      <c r="K83" s="282"/>
    </row>
    <row r="84" s="1" customFormat="1" ht="15" customHeight="1">
      <c r="B84" s="291"/>
      <c r="C84" s="292" t="s">
        <v>523</v>
      </c>
      <c r="D84" s="292"/>
      <c r="E84" s="292"/>
      <c r="F84" s="293" t="s">
        <v>516</v>
      </c>
      <c r="G84" s="292"/>
      <c r="H84" s="292" t="s">
        <v>524</v>
      </c>
      <c r="I84" s="292" t="s">
        <v>512</v>
      </c>
      <c r="J84" s="292">
        <v>15</v>
      </c>
      <c r="K84" s="282"/>
    </row>
    <row r="85" s="1" customFormat="1" ht="15" customHeight="1">
      <c r="B85" s="291"/>
      <c r="C85" s="292" t="s">
        <v>525</v>
      </c>
      <c r="D85" s="292"/>
      <c r="E85" s="292"/>
      <c r="F85" s="293" t="s">
        <v>516</v>
      </c>
      <c r="G85" s="292"/>
      <c r="H85" s="292" t="s">
        <v>526</v>
      </c>
      <c r="I85" s="292" t="s">
        <v>512</v>
      </c>
      <c r="J85" s="292">
        <v>20</v>
      </c>
      <c r="K85" s="282"/>
    </row>
    <row r="86" s="1" customFormat="1" ht="15" customHeight="1">
      <c r="B86" s="291"/>
      <c r="C86" s="292" t="s">
        <v>527</v>
      </c>
      <c r="D86" s="292"/>
      <c r="E86" s="292"/>
      <c r="F86" s="293" t="s">
        <v>516</v>
      </c>
      <c r="G86" s="292"/>
      <c r="H86" s="292" t="s">
        <v>528</v>
      </c>
      <c r="I86" s="292" t="s">
        <v>512</v>
      </c>
      <c r="J86" s="292">
        <v>20</v>
      </c>
      <c r="K86" s="282"/>
    </row>
    <row r="87" s="1" customFormat="1" ht="15" customHeight="1">
      <c r="B87" s="291"/>
      <c r="C87" s="268" t="s">
        <v>529</v>
      </c>
      <c r="D87" s="268"/>
      <c r="E87" s="268"/>
      <c r="F87" s="290" t="s">
        <v>516</v>
      </c>
      <c r="G87" s="289"/>
      <c r="H87" s="268" t="s">
        <v>530</v>
      </c>
      <c r="I87" s="268" t="s">
        <v>512</v>
      </c>
      <c r="J87" s="268">
        <v>50</v>
      </c>
      <c r="K87" s="282"/>
    </row>
    <row r="88" s="1" customFormat="1" ht="15" customHeight="1">
      <c r="B88" s="291"/>
      <c r="C88" s="268" t="s">
        <v>531</v>
      </c>
      <c r="D88" s="268"/>
      <c r="E88" s="268"/>
      <c r="F88" s="290" t="s">
        <v>516</v>
      </c>
      <c r="G88" s="289"/>
      <c r="H88" s="268" t="s">
        <v>532</v>
      </c>
      <c r="I88" s="268" t="s">
        <v>512</v>
      </c>
      <c r="J88" s="268">
        <v>20</v>
      </c>
      <c r="K88" s="282"/>
    </row>
    <row r="89" s="1" customFormat="1" ht="15" customHeight="1">
      <c r="B89" s="291"/>
      <c r="C89" s="268" t="s">
        <v>533</v>
      </c>
      <c r="D89" s="268"/>
      <c r="E89" s="268"/>
      <c r="F89" s="290" t="s">
        <v>516</v>
      </c>
      <c r="G89" s="289"/>
      <c r="H89" s="268" t="s">
        <v>534</v>
      </c>
      <c r="I89" s="268" t="s">
        <v>512</v>
      </c>
      <c r="J89" s="268">
        <v>20</v>
      </c>
      <c r="K89" s="282"/>
    </row>
    <row r="90" s="1" customFormat="1" ht="15" customHeight="1">
      <c r="B90" s="291"/>
      <c r="C90" s="268" t="s">
        <v>535</v>
      </c>
      <c r="D90" s="268"/>
      <c r="E90" s="268"/>
      <c r="F90" s="290" t="s">
        <v>516</v>
      </c>
      <c r="G90" s="289"/>
      <c r="H90" s="268" t="s">
        <v>536</v>
      </c>
      <c r="I90" s="268" t="s">
        <v>512</v>
      </c>
      <c r="J90" s="268">
        <v>50</v>
      </c>
      <c r="K90" s="282"/>
    </row>
    <row r="91" s="1" customFormat="1" ht="15" customHeight="1">
      <c r="B91" s="291"/>
      <c r="C91" s="268" t="s">
        <v>537</v>
      </c>
      <c r="D91" s="268"/>
      <c r="E91" s="268"/>
      <c r="F91" s="290" t="s">
        <v>516</v>
      </c>
      <c r="G91" s="289"/>
      <c r="H91" s="268" t="s">
        <v>537</v>
      </c>
      <c r="I91" s="268" t="s">
        <v>512</v>
      </c>
      <c r="J91" s="268">
        <v>50</v>
      </c>
      <c r="K91" s="282"/>
    </row>
    <row r="92" s="1" customFormat="1" ht="15" customHeight="1">
      <c r="B92" s="291"/>
      <c r="C92" s="268" t="s">
        <v>538</v>
      </c>
      <c r="D92" s="268"/>
      <c r="E92" s="268"/>
      <c r="F92" s="290" t="s">
        <v>516</v>
      </c>
      <c r="G92" s="289"/>
      <c r="H92" s="268" t="s">
        <v>539</v>
      </c>
      <c r="I92" s="268" t="s">
        <v>512</v>
      </c>
      <c r="J92" s="268">
        <v>255</v>
      </c>
      <c r="K92" s="282"/>
    </row>
    <row r="93" s="1" customFormat="1" ht="15" customHeight="1">
      <c r="B93" s="291"/>
      <c r="C93" s="268" t="s">
        <v>540</v>
      </c>
      <c r="D93" s="268"/>
      <c r="E93" s="268"/>
      <c r="F93" s="290" t="s">
        <v>510</v>
      </c>
      <c r="G93" s="289"/>
      <c r="H93" s="268" t="s">
        <v>541</v>
      </c>
      <c r="I93" s="268" t="s">
        <v>542</v>
      </c>
      <c r="J93" s="268"/>
      <c r="K93" s="282"/>
    </row>
    <row r="94" s="1" customFormat="1" ht="15" customHeight="1">
      <c r="B94" s="291"/>
      <c r="C94" s="268" t="s">
        <v>543</v>
      </c>
      <c r="D94" s="268"/>
      <c r="E94" s="268"/>
      <c r="F94" s="290" t="s">
        <v>510</v>
      </c>
      <c r="G94" s="289"/>
      <c r="H94" s="268" t="s">
        <v>544</v>
      </c>
      <c r="I94" s="268" t="s">
        <v>545</v>
      </c>
      <c r="J94" s="268"/>
      <c r="K94" s="282"/>
    </row>
    <row r="95" s="1" customFormat="1" ht="15" customHeight="1">
      <c r="B95" s="291"/>
      <c r="C95" s="268" t="s">
        <v>546</v>
      </c>
      <c r="D95" s="268"/>
      <c r="E95" s="268"/>
      <c r="F95" s="290" t="s">
        <v>510</v>
      </c>
      <c r="G95" s="289"/>
      <c r="H95" s="268" t="s">
        <v>546</v>
      </c>
      <c r="I95" s="268" t="s">
        <v>545</v>
      </c>
      <c r="J95" s="268"/>
      <c r="K95" s="282"/>
    </row>
    <row r="96" s="1" customFormat="1" ht="15" customHeight="1">
      <c r="B96" s="291"/>
      <c r="C96" s="268" t="s">
        <v>37</v>
      </c>
      <c r="D96" s="268"/>
      <c r="E96" s="268"/>
      <c r="F96" s="290" t="s">
        <v>510</v>
      </c>
      <c r="G96" s="289"/>
      <c r="H96" s="268" t="s">
        <v>547</v>
      </c>
      <c r="I96" s="268" t="s">
        <v>545</v>
      </c>
      <c r="J96" s="268"/>
      <c r="K96" s="282"/>
    </row>
    <row r="97" s="1" customFormat="1" ht="15" customHeight="1">
      <c r="B97" s="291"/>
      <c r="C97" s="268" t="s">
        <v>47</v>
      </c>
      <c r="D97" s="268"/>
      <c r="E97" s="268"/>
      <c r="F97" s="290" t="s">
        <v>510</v>
      </c>
      <c r="G97" s="289"/>
      <c r="H97" s="268" t="s">
        <v>548</v>
      </c>
      <c r="I97" s="268" t="s">
        <v>545</v>
      </c>
      <c r="J97" s="268"/>
      <c r="K97" s="282"/>
    </row>
    <row r="98" s="1" customFormat="1" ht="15" customHeight="1">
      <c r="B98" s="294"/>
      <c r="C98" s="295"/>
      <c r="D98" s="295"/>
      <c r="E98" s="295"/>
      <c r="F98" s="295"/>
      <c r="G98" s="295"/>
      <c r="H98" s="295"/>
      <c r="I98" s="295"/>
      <c r="J98" s="295"/>
      <c r="K98" s="296"/>
    </row>
    <row r="99" s="1" customFormat="1" ht="18.75" customHeight="1">
      <c r="B99" s="297"/>
      <c r="C99" s="298"/>
      <c r="D99" s="298"/>
      <c r="E99" s="298"/>
      <c r="F99" s="298"/>
      <c r="G99" s="298"/>
      <c r="H99" s="298"/>
      <c r="I99" s="298"/>
      <c r="J99" s="298"/>
      <c r="K99" s="297"/>
    </row>
    <row r="100" s="1" customFormat="1" ht="18.75" customHeight="1">
      <c r="B100" s="276"/>
      <c r="C100" s="276"/>
      <c r="D100" s="276"/>
      <c r="E100" s="276"/>
      <c r="F100" s="276"/>
      <c r="G100" s="276"/>
      <c r="H100" s="276"/>
      <c r="I100" s="276"/>
      <c r="J100" s="276"/>
      <c r="K100" s="276"/>
    </row>
    <row r="101" s="1" customFormat="1" ht="7.5" customHeight="1">
      <c r="B101" s="277"/>
      <c r="C101" s="278"/>
      <c r="D101" s="278"/>
      <c r="E101" s="278"/>
      <c r="F101" s="278"/>
      <c r="G101" s="278"/>
      <c r="H101" s="278"/>
      <c r="I101" s="278"/>
      <c r="J101" s="278"/>
      <c r="K101" s="279"/>
    </row>
    <row r="102" s="1" customFormat="1" ht="45" customHeight="1">
      <c r="B102" s="280"/>
      <c r="C102" s="281" t="s">
        <v>549</v>
      </c>
      <c r="D102" s="281"/>
      <c r="E102" s="281"/>
      <c r="F102" s="281"/>
      <c r="G102" s="281"/>
      <c r="H102" s="281"/>
      <c r="I102" s="281"/>
      <c r="J102" s="281"/>
      <c r="K102" s="282"/>
    </row>
    <row r="103" s="1" customFormat="1" ht="17.25" customHeight="1">
      <c r="B103" s="280"/>
      <c r="C103" s="283" t="s">
        <v>504</v>
      </c>
      <c r="D103" s="283"/>
      <c r="E103" s="283"/>
      <c r="F103" s="283" t="s">
        <v>505</v>
      </c>
      <c r="G103" s="284"/>
      <c r="H103" s="283" t="s">
        <v>53</v>
      </c>
      <c r="I103" s="283" t="s">
        <v>56</v>
      </c>
      <c r="J103" s="283" t="s">
        <v>506</v>
      </c>
      <c r="K103" s="282"/>
    </row>
    <row r="104" s="1" customFormat="1" ht="17.25" customHeight="1">
      <c r="B104" s="280"/>
      <c r="C104" s="285" t="s">
        <v>507</v>
      </c>
      <c r="D104" s="285"/>
      <c r="E104" s="285"/>
      <c r="F104" s="286" t="s">
        <v>508</v>
      </c>
      <c r="G104" s="287"/>
      <c r="H104" s="285"/>
      <c r="I104" s="285"/>
      <c r="J104" s="285" t="s">
        <v>509</v>
      </c>
      <c r="K104" s="282"/>
    </row>
    <row r="105" s="1" customFormat="1" ht="5.25" customHeight="1">
      <c r="B105" s="280"/>
      <c r="C105" s="283"/>
      <c r="D105" s="283"/>
      <c r="E105" s="283"/>
      <c r="F105" s="283"/>
      <c r="G105" s="299"/>
      <c r="H105" s="283"/>
      <c r="I105" s="283"/>
      <c r="J105" s="283"/>
      <c r="K105" s="282"/>
    </row>
    <row r="106" s="1" customFormat="1" ht="15" customHeight="1">
      <c r="B106" s="280"/>
      <c r="C106" s="268" t="s">
        <v>52</v>
      </c>
      <c r="D106" s="288"/>
      <c r="E106" s="288"/>
      <c r="F106" s="290" t="s">
        <v>510</v>
      </c>
      <c r="G106" s="299"/>
      <c r="H106" s="268" t="s">
        <v>550</v>
      </c>
      <c r="I106" s="268" t="s">
        <v>512</v>
      </c>
      <c r="J106" s="268">
        <v>20</v>
      </c>
      <c r="K106" s="282"/>
    </row>
    <row r="107" s="1" customFormat="1" ht="15" customHeight="1">
      <c r="B107" s="280"/>
      <c r="C107" s="268" t="s">
        <v>513</v>
      </c>
      <c r="D107" s="268"/>
      <c r="E107" s="268"/>
      <c r="F107" s="290" t="s">
        <v>510</v>
      </c>
      <c r="G107" s="268"/>
      <c r="H107" s="268" t="s">
        <v>550</v>
      </c>
      <c r="I107" s="268" t="s">
        <v>512</v>
      </c>
      <c r="J107" s="268">
        <v>120</v>
      </c>
      <c r="K107" s="282"/>
    </row>
    <row r="108" s="1" customFormat="1" ht="15" customHeight="1">
      <c r="B108" s="291"/>
      <c r="C108" s="268" t="s">
        <v>515</v>
      </c>
      <c r="D108" s="268"/>
      <c r="E108" s="268"/>
      <c r="F108" s="290" t="s">
        <v>516</v>
      </c>
      <c r="G108" s="268"/>
      <c r="H108" s="268" t="s">
        <v>550</v>
      </c>
      <c r="I108" s="268" t="s">
        <v>512</v>
      </c>
      <c r="J108" s="268">
        <v>50</v>
      </c>
      <c r="K108" s="282"/>
    </row>
    <row r="109" s="1" customFormat="1" ht="15" customHeight="1">
      <c r="B109" s="291"/>
      <c r="C109" s="268" t="s">
        <v>518</v>
      </c>
      <c r="D109" s="268"/>
      <c r="E109" s="268"/>
      <c r="F109" s="290" t="s">
        <v>510</v>
      </c>
      <c r="G109" s="268"/>
      <c r="H109" s="268" t="s">
        <v>550</v>
      </c>
      <c r="I109" s="268" t="s">
        <v>520</v>
      </c>
      <c r="J109" s="268"/>
      <c r="K109" s="282"/>
    </row>
    <row r="110" s="1" customFormat="1" ht="15" customHeight="1">
      <c r="B110" s="291"/>
      <c r="C110" s="268" t="s">
        <v>529</v>
      </c>
      <c r="D110" s="268"/>
      <c r="E110" s="268"/>
      <c r="F110" s="290" t="s">
        <v>516</v>
      </c>
      <c r="G110" s="268"/>
      <c r="H110" s="268" t="s">
        <v>550</v>
      </c>
      <c r="I110" s="268" t="s">
        <v>512</v>
      </c>
      <c r="J110" s="268">
        <v>50</v>
      </c>
      <c r="K110" s="282"/>
    </row>
    <row r="111" s="1" customFormat="1" ht="15" customHeight="1">
      <c r="B111" s="291"/>
      <c r="C111" s="268" t="s">
        <v>537</v>
      </c>
      <c r="D111" s="268"/>
      <c r="E111" s="268"/>
      <c r="F111" s="290" t="s">
        <v>516</v>
      </c>
      <c r="G111" s="268"/>
      <c r="H111" s="268" t="s">
        <v>550</v>
      </c>
      <c r="I111" s="268" t="s">
        <v>512</v>
      </c>
      <c r="J111" s="268">
        <v>50</v>
      </c>
      <c r="K111" s="282"/>
    </row>
    <row r="112" s="1" customFormat="1" ht="15" customHeight="1">
      <c r="B112" s="291"/>
      <c r="C112" s="268" t="s">
        <v>535</v>
      </c>
      <c r="D112" s="268"/>
      <c r="E112" s="268"/>
      <c r="F112" s="290" t="s">
        <v>516</v>
      </c>
      <c r="G112" s="268"/>
      <c r="H112" s="268" t="s">
        <v>550</v>
      </c>
      <c r="I112" s="268" t="s">
        <v>512</v>
      </c>
      <c r="J112" s="268">
        <v>50</v>
      </c>
      <c r="K112" s="282"/>
    </row>
    <row r="113" s="1" customFormat="1" ht="15" customHeight="1">
      <c r="B113" s="291"/>
      <c r="C113" s="268" t="s">
        <v>52</v>
      </c>
      <c r="D113" s="268"/>
      <c r="E113" s="268"/>
      <c r="F113" s="290" t="s">
        <v>510</v>
      </c>
      <c r="G113" s="268"/>
      <c r="H113" s="268" t="s">
        <v>551</v>
      </c>
      <c r="I113" s="268" t="s">
        <v>512</v>
      </c>
      <c r="J113" s="268">
        <v>20</v>
      </c>
      <c r="K113" s="282"/>
    </row>
    <row r="114" s="1" customFormat="1" ht="15" customHeight="1">
      <c r="B114" s="291"/>
      <c r="C114" s="268" t="s">
        <v>552</v>
      </c>
      <c r="D114" s="268"/>
      <c r="E114" s="268"/>
      <c r="F114" s="290" t="s">
        <v>510</v>
      </c>
      <c r="G114" s="268"/>
      <c r="H114" s="268" t="s">
        <v>553</v>
      </c>
      <c r="I114" s="268" t="s">
        <v>512</v>
      </c>
      <c r="J114" s="268">
        <v>120</v>
      </c>
      <c r="K114" s="282"/>
    </row>
    <row r="115" s="1" customFormat="1" ht="15" customHeight="1">
      <c r="B115" s="291"/>
      <c r="C115" s="268" t="s">
        <v>37</v>
      </c>
      <c r="D115" s="268"/>
      <c r="E115" s="268"/>
      <c r="F115" s="290" t="s">
        <v>510</v>
      </c>
      <c r="G115" s="268"/>
      <c r="H115" s="268" t="s">
        <v>554</v>
      </c>
      <c r="I115" s="268" t="s">
        <v>545</v>
      </c>
      <c r="J115" s="268"/>
      <c r="K115" s="282"/>
    </row>
    <row r="116" s="1" customFormat="1" ht="15" customHeight="1">
      <c r="B116" s="291"/>
      <c r="C116" s="268" t="s">
        <v>47</v>
      </c>
      <c r="D116" s="268"/>
      <c r="E116" s="268"/>
      <c r="F116" s="290" t="s">
        <v>510</v>
      </c>
      <c r="G116" s="268"/>
      <c r="H116" s="268" t="s">
        <v>555</v>
      </c>
      <c r="I116" s="268" t="s">
        <v>545</v>
      </c>
      <c r="J116" s="268"/>
      <c r="K116" s="282"/>
    </row>
    <row r="117" s="1" customFormat="1" ht="15" customHeight="1">
      <c r="B117" s="291"/>
      <c r="C117" s="268" t="s">
        <v>56</v>
      </c>
      <c r="D117" s="268"/>
      <c r="E117" s="268"/>
      <c r="F117" s="290" t="s">
        <v>510</v>
      </c>
      <c r="G117" s="268"/>
      <c r="H117" s="268" t="s">
        <v>556</v>
      </c>
      <c r="I117" s="268" t="s">
        <v>557</v>
      </c>
      <c r="J117" s="268"/>
      <c r="K117" s="282"/>
    </row>
    <row r="118" s="1" customFormat="1" ht="15" customHeight="1">
      <c r="B118" s="294"/>
      <c r="C118" s="300"/>
      <c r="D118" s="300"/>
      <c r="E118" s="300"/>
      <c r="F118" s="300"/>
      <c r="G118" s="300"/>
      <c r="H118" s="300"/>
      <c r="I118" s="300"/>
      <c r="J118" s="300"/>
      <c r="K118" s="296"/>
    </row>
    <row r="119" s="1" customFormat="1" ht="18.75" customHeight="1">
      <c r="B119" s="301"/>
      <c r="C119" s="265"/>
      <c r="D119" s="265"/>
      <c r="E119" s="265"/>
      <c r="F119" s="302"/>
      <c r="G119" s="265"/>
      <c r="H119" s="265"/>
      <c r="I119" s="265"/>
      <c r="J119" s="265"/>
      <c r="K119" s="301"/>
    </row>
    <row r="120" s="1" customFormat="1" ht="18.75" customHeight="1">
      <c r="B120" s="276"/>
      <c r="C120" s="276"/>
      <c r="D120" s="276"/>
      <c r="E120" s="276"/>
      <c r="F120" s="276"/>
      <c r="G120" s="276"/>
      <c r="H120" s="276"/>
      <c r="I120" s="276"/>
      <c r="J120" s="276"/>
      <c r="K120" s="276"/>
    </row>
    <row r="121" s="1" customFormat="1" ht="7.5" customHeight="1">
      <c r="B121" s="303"/>
      <c r="C121" s="304"/>
      <c r="D121" s="304"/>
      <c r="E121" s="304"/>
      <c r="F121" s="304"/>
      <c r="G121" s="304"/>
      <c r="H121" s="304"/>
      <c r="I121" s="304"/>
      <c r="J121" s="304"/>
      <c r="K121" s="305"/>
    </row>
    <row r="122" s="1" customFormat="1" ht="45" customHeight="1">
      <c r="B122" s="306"/>
      <c r="C122" s="259" t="s">
        <v>558</v>
      </c>
      <c r="D122" s="259"/>
      <c r="E122" s="259"/>
      <c r="F122" s="259"/>
      <c r="G122" s="259"/>
      <c r="H122" s="259"/>
      <c r="I122" s="259"/>
      <c r="J122" s="259"/>
      <c r="K122" s="307"/>
    </row>
    <row r="123" s="1" customFormat="1" ht="17.25" customHeight="1">
      <c r="B123" s="308"/>
      <c r="C123" s="283" t="s">
        <v>504</v>
      </c>
      <c r="D123" s="283"/>
      <c r="E123" s="283"/>
      <c r="F123" s="283" t="s">
        <v>505</v>
      </c>
      <c r="G123" s="284"/>
      <c r="H123" s="283" t="s">
        <v>53</v>
      </c>
      <c r="I123" s="283" t="s">
        <v>56</v>
      </c>
      <c r="J123" s="283" t="s">
        <v>506</v>
      </c>
      <c r="K123" s="309"/>
    </row>
    <row r="124" s="1" customFormat="1" ht="17.25" customHeight="1">
      <c r="B124" s="308"/>
      <c r="C124" s="285" t="s">
        <v>507</v>
      </c>
      <c r="D124" s="285"/>
      <c r="E124" s="285"/>
      <c r="F124" s="286" t="s">
        <v>508</v>
      </c>
      <c r="G124" s="287"/>
      <c r="H124" s="285"/>
      <c r="I124" s="285"/>
      <c r="J124" s="285" t="s">
        <v>509</v>
      </c>
      <c r="K124" s="309"/>
    </row>
    <row r="125" s="1" customFormat="1" ht="5.25" customHeight="1">
      <c r="B125" s="310"/>
      <c r="C125" s="288"/>
      <c r="D125" s="288"/>
      <c r="E125" s="288"/>
      <c r="F125" s="288"/>
      <c r="G125" s="268"/>
      <c r="H125" s="288"/>
      <c r="I125" s="288"/>
      <c r="J125" s="288"/>
      <c r="K125" s="311"/>
    </row>
    <row r="126" s="1" customFormat="1" ht="15" customHeight="1">
      <c r="B126" s="310"/>
      <c r="C126" s="268" t="s">
        <v>513</v>
      </c>
      <c r="D126" s="288"/>
      <c r="E126" s="288"/>
      <c r="F126" s="290" t="s">
        <v>510</v>
      </c>
      <c r="G126" s="268"/>
      <c r="H126" s="268" t="s">
        <v>550</v>
      </c>
      <c r="I126" s="268" t="s">
        <v>512</v>
      </c>
      <c r="J126" s="268">
        <v>120</v>
      </c>
      <c r="K126" s="312"/>
    </row>
    <row r="127" s="1" customFormat="1" ht="15" customHeight="1">
      <c r="B127" s="310"/>
      <c r="C127" s="268" t="s">
        <v>559</v>
      </c>
      <c r="D127" s="268"/>
      <c r="E127" s="268"/>
      <c r="F127" s="290" t="s">
        <v>510</v>
      </c>
      <c r="G127" s="268"/>
      <c r="H127" s="268" t="s">
        <v>560</v>
      </c>
      <c r="I127" s="268" t="s">
        <v>512</v>
      </c>
      <c r="J127" s="268" t="s">
        <v>561</v>
      </c>
      <c r="K127" s="312"/>
    </row>
    <row r="128" s="1" customFormat="1" ht="15" customHeight="1">
      <c r="B128" s="310"/>
      <c r="C128" s="268" t="s">
        <v>458</v>
      </c>
      <c r="D128" s="268"/>
      <c r="E128" s="268"/>
      <c r="F128" s="290" t="s">
        <v>510</v>
      </c>
      <c r="G128" s="268"/>
      <c r="H128" s="268" t="s">
        <v>562</v>
      </c>
      <c r="I128" s="268" t="s">
        <v>512</v>
      </c>
      <c r="J128" s="268" t="s">
        <v>561</v>
      </c>
      <c r="K128" s="312"/>
    </row>
    <row r="129" s="1" customFormat="1" ht="15" customHeight="1">
      <c r="B129" s="310"/>
      <c r="C129" s="268" t="s">
        <v>521</v>
      </c>
      <c r="D129" s="268"/>
      <c r="E129" s="268"/>
      <c r="F129" s="290" t="s">
        <v>516</v>
      </c>
      <c r="G129" s="268"/>
      <c r="H129" s="268" t="s">
        <v>522</v>
      </c>
      <c r="I129" s="268" t="s">
        <v>512</v>
      </c>
      <c r="J129" s="268">
        <v>15</v>
      </c>
      <c r="K129" s="312"/>
    </row>
    <row r="130" s="1" customFormat="1" ht="15" customHeight="1">
      <c r="B130" s="310"/>
      <c r="C130" s="292" t="s">
        <v>523</v>
      </c>
      <c r="D130" s="292"/>
      <c r="E130" s="292"/>
      <c r="F130" s="293" t="s">
        <v>516</v>
      </c>
      <c r="G130" s="292"/>
      <c r="H130" s="292" t="s">
        <v>524</v>
      </c>
      <c r="I130" s="292" t="s">
        <v>512</v>
      </c>
      <c r="J130" s="292">
        <v>15</v>
      </c>
      <c r="K130" s="312"/>
    </row>
    <row r="131" s="1" customFormat="1" ht="15" customHeight="1">
      <c r="B131" s="310"/>
      <c r="C131" s="292" t="s">
        <v>525</v>
      </c>
      <c r="D131" s="292"/>
      <c r="E131" s="292"/>
      <c r="F131" s="293" t="s">
        <v>516</v>
      </c>
      <c r="G131" s="292"/>
      <c r="H131" s="292" t="s">
        <v>526</v>
      </c>
      <c r="I131" s="292" t="s">
        <v>512</v>
      </c>
      <c r="J131" s="292">
        <v>20</v>
      </c>
      <c r="K131" s="312"/>
    </row>
    <row r="132" s="1" customFormat="1" ht="15" customHeight="1">
      <c r="B132" s="310"/>
      <c r="C132" s="292" t="s">
        <v>527</v>
      </c>
      <c r="D132" s="292"/>
      <c r="E132" s="292"/>
      <c r="F132" s="293" t="s">
        <v>516</v>
      </c>
      <c r="G132" s="292"/>
      <c r="H132" s="292" t="s">
        <v>528</v>
      </c>
      <c r="I132" s="292" t="s">
        <v>512</v>
      </c>
      <c r="J132" s="292">
        <v>20</v>
      </c>
      <c r="K132" s="312"/>
    </row>
    <row r="133" s="1" customFormat="1" ht="15" customHeight="1">
      <c r="B133" s="310"/>
      <c r="C133" s="268" t="s">
        <v>515</v>
      </c>
      <c r="D133" s="268"/>
      <c r="E133" s="268"/>
      <c r="F133" s="290" t="s">
        <v>516</v>
      </c>
      <c r="G133" s="268"/>
      <c r="H133" s="268" t="s">
        <v>550</v>
      </c>
      <c r="I133" s="268" t="s">
        <v>512</v>
      </c>
      <c r="J133" s="268">
        <v>50</v>
      </c>
      <c r="K133" s="312"/>
    </row>
    <row r="134" s="1" customFormat="1" ht="15" customHeight="1">
      <c r="B134" s="310"/>
      <c r="C134" s="268" t="s">
        <v>529</v>
      </c>
      <c r="D134" s="268"/>
      <c r="E134" s="268"/>
      <c r="F134" s="290" t="s">
        <v>516</v>
      </c>
      <c r="G134" s="268"/>
      <c r="H134" s="268" t="s">
        <v>550</v>
      </c>
      <c r="I134" s="268" t="s">
        <v>512</v>
      </c>
      <c r="J134" s="268">
        <v>50</v>
      </c>
      <c r="K134" s="312"/>
    </row>
    <row r="135" s="1" customFormat="1" ht="15" customHeight="1">
      <c r="B135" s="310"/>
      <c r="C135" s="268" t="s">
        <v>535</v>
      </c>
      <c r="D135" s="268"/>
      <c r="E135" s="268"/>
      <c r="F135" s="290" t="s">
        <v>516</v>
      </c>
      <c r="G135" s="268"/>
      <c r="H135" s="268" t="s">
        <v>550</v>
      </c>
      <c r="I135" s="268" t="s">
        <v>512</v>
      </c>
      <c r="J135" s="268">
        <v>50</v>
      </c>
      <c r="K135" s="312"/>
    </row>
    <row r="136" s="1" customFormat="1" ht="15" customHeight="1">
      <c r="B136" s="310"/>
      <c r="C136" s="268" t="s">
        <v>537</v>
      </c>
      <c r="D136" s="268"/>
      <c r="E136" s="268"/>
      <c r="F136" s="290" t="s">
        <v>516</v>
      </c>
      <c r="G136" s="268"/>
      <c r="H136" s="268" t="s">
        <v>550</v>
      </c>
      <c r="I136" s="268" t="s">
        <v>512</v>
      </c>
      <c r="J136" s="268">
        <v>50</v>
      </c>
      <c r="K136" s="312"/>
    </row>
    <row r="137" s="1" customFormat="1" ht="15" customHeight="1">
      <c r="B137" s="310"/>
      <c r="C137" s="268" t="s">
        <v>538</v>
      </c>
      <c r="D137" s="268"/>
      <c r="E137" s="268"/>
      <c r="F137" s="290" t="s">
        <v>516</v>
      </c>
      <c r="G137" s="268"/>
      <c r="H137" s="268" t="s">
        <v>563</v>
      </c>
      <c r="I137" s="268" t="s">
        <v>512</v>
      </c>
      <c r="J137" s="268">
        <v>255</v>
      </c>
      <c r="K137" s="312"/>
    </row>
    <row r="138" s="1" customFormat="1" ht="15" customHeight="1">
      <c r="B138" s="310"/>
      <c r="C138" s="268" t="s">
        <v>540</v>
      </c>
      <c r="D138" s="268"/>
      <c r="E138" s="268"/>
      <c r="F138" s="290" t="s">
        <v>510</v>
      </c>
      <c r="G138" s="268"/>
      <c r="H138" s="268" t="s">
        <v>564</v>
      </c>
      <c r="I138" s="268" t="s">
        <v>542</v>
      </c>
      <c r="J138" s="268"/>
      <c r="K138" s="312"/>
    </row>
    <row r="139" s="1" customFormat="1" ht="15" customHeight="1">
      <c r="B139" s="310"/>
      <c r="C139" s="268" t="s">
        <v>543</v>
      </c>
      <c r="D139" s="268"/>
      <c r="E139" s="268"/>
      <c r="F139" s="290" t="s">
        <v>510</v>
      </c>
      <c r="G139" s="268"/>
      <c r="H139" s="268" t="s">
        <v>565</v>
      </c>
      <c r="I139" s="268" t="s">
        <v>545</v>
      </c>
      <c r="J139" s="268"/>
      <c r="K139" s="312"/>
    </row>
    <row r="140" s="1" customFormat="1" ht="15" customHeight="1">
      <c r="B140" s="310"/>
      <c r="C140" s="268" t="s">
        <v>546</v>
      </c>
      <c r="D140" s="268"/>
      <c r="E140" s="268"/>
      <c r="F140" s="290" t="s">
        <v>510</v>
      </c>
      <c r="G140" s="268"/>
      <c r="H140" s="268" t="s">
        <v>546</v>
      </c>
      <c r="I140" s="268" t="s">
        <v>545</v>
      </c>
      <c r="J140" s="268"/>
      <c r="K140" s="312"/>
    </row>
    <row r="141" s="1" customFormat="1" ht="15" customHeight="1">
      <c r="B141" s="310"/>
      <c r="C141" s="268" t="s">
        <v>37</v>
      </c>
      <c r="D141" s="268"/>
      <c r="E141" s="268"/>
      <c r="F141" s="290" t="s">
        <v>510</v>
      </c>
      <c r="G141" s="268"/>
      <c r="H141" s="268" t="s">
        <v>566</v>
      </c>
      <c r="I141" s="268" t="s">
        <v>545</v>
      </c>
      <c r="J141" s="268"/>
      <c r="K141" s="312"/>
    </row>
    <row r="142" s="1" customFormat="1" ht="15" customHeight="1">
      <c r="B142" s="310"/>
      <c r="C142" s="268" t="s">
        <v>567</v>
      </c>
      <c r="D142" s="268"/>
      <c r="E142" s="268"/>
      <c r="F142" s="290" t="s">
        <v>510</v>
      </c>
      <c r="G142" s="268"/>
      <c r="H142" s="268" t="s">
        <v>568</v>
      </c>
      <c r="I142" s="268" t="s">
        <v>545</v>
      </c>
      <c r="J142" s="268"/>
      <c r="K142" s="312"/>
    </row>
    <row r="143" s="1" customFormat="1" ht="15" customHeight="1">
      <c r="B143" s="313"/>
      <c r="C143" s="314"/>
      <c r="D143" s="314"/>
      <c r="E143" s="314"/>
      <c r="F143" s="314"/>
      <c r="G143" s="314"/>
      <c r="H143" s="314"/>
      <c r="I143" s="314"/>
      <c r="J143" s="314"/>
      <c r="K143" s="315"/>
    </row>
    <row r="144" s="1" customFormat="1" ht="18.75" customHeight="1">
      <c r="B144" s="265"/>
      <c r="C144" s="265"/>
      <c r="D144" s="265"/>
      <c r="E144" s="265"/>
      <c r="F144" s="302"/>
      <c r="G144" s="265"/>
      <c r="H144" s="265"/>
      <c r="I144" s="265"/>
      <c r="J144" s="265"/>
      <c r="K144" s="265"/>
    </row>
    <row r="145" s="1" customFormat="1" ht="18.75" customHeight="1">
      <c r="B145" s="276"/>
      <c r="C145" s="276"/>
      <c r="D145" s="276"/>
      <c r="E145" s="276"/>
      <c r="F145" s="276"/>
      <c r="G145" s="276"/>
      <c r="H145" s="276"/>
      <c r="I145" s="276"/>
      <c r="J145" s="276"/>
      <c r="K145" s="276"/>
    </row>
    <row r="146" s="1" customFormat="1" ht="7.5" customHeight="1">
      <c r="B146" s="277"/>
      <c r="C146" s="278"/>
      <c r="D146" s="278"/>
      <c r="E146" s="278"/>
      <c r="F146" s="278"/>
      <c r="G146" s="278"/>
      <c r="H146" s="278"/>
      <c r="I146" s="278"/>
      <c r="J146" s="278"/>
      <c r="K146" s="279"/>
    </row>
    <row r="147" s="1" customFormat="1" ht="45" customHeight="1">
      <c r="B147" s="280"/>
      <c r="C147" s="281" t="s">
        <v>569</v>
      </c>
      <c r="D147" s="281"/>
      <c r="E147" s="281"/>
      <c r="F147" s="281"/>
      <c r="G147" s="281"/>
      <c r="H147" s="281"/>
      <c r="I147" s="281"/>
      <c r="J147" s="281"/>
      <c r="K147" s="282"/>
    </row>
    <row r="148" s="1" customFormat="1" ht="17.25" customHeight="1">
      <c r="B148" s="280"/>
      <c r="C148" s="283" t="s">
        <v>504</v>
      </c>
      <c r="D148" s="283"/>
      <c r="E148" s="283"/>
      <c r="F148" s="283" t="s">
        <v>505</v>
      </c>
      <c r="G148" s="284"/>
      <c r="H148" s="283" t="s">
        <v>53</v>
      </c>
      <c r="I148" s="283" t="s">
        <v>56</v>
      </c>
      <c r="J148" s="283" t="s">
        <v>506</v>
      </c>
      <c r="K148" s="282"/>
    </row>
    <row r="149" s="1" customFormat="1" ht="17.25" customHeight="1">
      <c r="B149" s="280"/>
      <c r="C149" s="285" t="s">
        <v>507</v>
      </c>
      <c r="D149" s="285"/>
      <c r="E149" s="285"/>
      <c r="F149" s="286" t="s">
        <v>508</v>
      </c>
      <c r="G149" s="287"/>
      <c r="H149" s="285"/>
      <c r="I149" s="285"/>
      <c r="J149" s="285" t="s">
        <v>509</v>
      </c>
      <c r="K149" s="282"/>
    </row>
    <row r="150" s="1" customFormat="1" ht="5.25" customHeight="1">
      <c r="B150" s="291"/>
      <c r="C150" s="288"/>
      <c r="D150" s="288"/>
      <c r="E150" s="288"/>
      <c r="F150" s="288"/>
      <c r="G150" s="289"/>
      <c r="H150" s="288"/>
      <c r="I150" s="288"/>
      <c r="J150" s="288"/>
      <c r="K150" s="312"/>
    </row>
    <row r="151" s="1" customFormat="1" ht="15" customHeight="1">
      <c r="B151" s="291"/>
      <c r="C151" s="316" t="s">
        <v>513</v>
      </c>
      <c r="D151" s="268"/>
      <c r="E151" s="268"/>
      <c r="F151" s="317" t="s">
        <v>510</v>
      </c>
      <c r="G151" s="268"/>
      <c r="H151" s="316" t="s">
        <v>550</v>
      </c>
      <c r="I151" s="316" t="s">
        <v>512</v>
      </c>
      <c r="J151" s="316">
        <v>120</v>
      </c>
      <c r="K151" s="312"/>
    </row>
    <row r="152" s="1" customFormat="1" ht="15" customHeight="1">
      <c r="B152" s="291"/>
      <c r="C152" s="316" t="s">
        <v>559</v>
      </c>
      <c r="D152" s="268"/>
      <c r="E152" s="268"/>
      <c r="F152" s="317" t="s">
        <v>510</v>
      </c>
      <c r="G152" s="268"/>
      <c r="H152" s="316" t="s">
        <v>570</v>
      </c>
      <c r="I152" s="316" t="s">
        <v>512</v>
      </c>
      <c r="J152" s="316" t="s">
        <v>561</v>
      </c>
      <c r="K152" s="312"/>
    </row>
    <row r="153" s="1" customFormat="1" ht="15" customHeight="1">
      <c r="B153" s="291"/>
      <c r="C153" s="316" t="s">
        <v>458</v>
      </c>
      <c r="D153" s="268"/>
      <c r="E153" s="268"/>
      <c r="F153" s="317" t="s">
        <v>510</v>
      </c>
      <c r="G153" s="268"/>
      <c r="H153" s="316" t="s">
        <v>571</v>
      </c>
      <c r="I153" s="316" t="s">
        <v>512</v>
      </c>
      <c r="J153" s="316" t="s">
        <v>561</v>
      </c>
      <c r="K153" s="312"/>
    </row>
    <row r="154" s="1" customFormat="1" ht="15" customHeight="1">
      <c r="B154" s="291"/>
      <c r="C154" s="316" t="s">
        <v>515</v>
      </c>
      <c r="D154" s="268"/>
      <c r="E154" s="268"/>
      <c r="F154" s="317" t="s">
        <v>516</v>
      </c>
      <c r="G154" s="268"/>
      <c r="H154" s="316" t="s">
        <v>550</v>
      </c>
      <c r="I154" s="316" t="s">
        <v>512</v>
      </c>
      <c r="J154" s="316">
        <v>50</v>
      </c>
      <c r="K154" s="312"/>
    </row>
    <row r="155" s="1" customFormat="1" ht="15" customHeight="1">
      <c r="B155" s="291"/>
      <c r="C155" s="316" t="s">
        <v>518</v>
      </c>
      <c r="D155" s="268"/>
      <c r="E155" s="268"/>
      <c r="F155" s="317" t="s">
        <v>510</v>
      </c>
      <c r="G155" s="268"/>
      <c r="H155" s="316" t="s">
        <v>550</v>
      </c>
      <c r="I155" s="316" t="s">
        <v>520</v>
      </c>
      <c r="J155" s="316"/>
      <c r="K155" s="312"/>
    </row>
    <row r="156" s="1" customFormat="1" ht="15" customHeight="1">
      <c r="B156" s="291"/>
      <c r="C156" s="316" t="s">
        <v>529</v>
      </c>
      <c r="D156" s="268"/>
      <c r="E156" s="268"/>
      <c r="F156" s="317" t="s">
        <v>516</v>
      </c>
      <c r="G156" s="268"/>
      <c r="H156" s="316" t="s">
        <v>550</v>
      </c>
      <c r="I156" s="316" t="s">
        <v>512</v>
      </c>
      <c r="J156" s="316">
        <v>50</v>
      </c>
      <c r="K156" s="312"/>
    </row>
    <row r="157" s="1" customFormat="1" ht="15" customHeight="1">
      <c r="B157" s="291"/>
      <c r="C157" s="316" t="s">
        <v>537</v>
      </c>
      <c r="D157" s="268"/>
      <c r="E157" s="268"/>
      <c r="F157" s="317" t="s">
        <v>516</v>
      </c>
      <c r="G157" s="268"/>
      <c r="H157" s="316" t="s">
        <v>550</v>
      </c>
      <c r="I157" s="316" t="s">
        <v>512</v>
      </c>
      <c r="J157" s="316">
        <v>50</v>
      </c>
      <c r="K157" s="312"/>
    </row>
    <row r="158" s="1" customFormat="1" ht="15" customHeight="1">
      <c r="B158" s="291"/>
      <c r="C158" s="316" t="s">
        <v>535</v>
      </c>
      <c r="D158" s="268"/>
      <c r="E158" s="268"/>
      <c r="F158" s="317" t="s">
        <v>516</v>
      </c>
      <c r="G158" s="268"/>
      <c r="H158" s="316" t="s">
        <v>550</v>
      </c>
      <c r="I158" s="316" t="s">
        <v>512</v>
      </c>
      <c r="J158" s="316">
        <v>50</v>
      </c>
      <c r="K158" s="312"/>
    </row>
    <row r="159" s="1" customFormat="1" ht="15" customHeight="1">
      <c r="B159" s="291"/>
      <c r="C159" s="316" t="s">
        <v>81</v>
      </c>
      <c r="D159" s="268"/>
      <c r="E159" s="268"/>
      <c r="F159" s="317" t="s">
        <v>510</v>
      </c>
      <c r="G159" s="268"/>
      <c r="H159" s="316" t="s">
        <v>572</v>
      </c>
      <c r="I159" s="316" t="s">
        <v>512</v>
      </c>
      <c r="J159" s="316" t="s">
        <v>573</v>
      </c>
      <c r="K159" s="312"/>
    </row>
    <row r="160" s="1" customFormat="1" ht="15" customHeight="1">
      <c r="B160" s="291"/>
      <c r="C160" s="316" t="s">
        <v>574</v>
      </c>
      <c r="D160" s="268"/>
      <c r="E160" s="268"/>
      <c r="F160" s="317" t="s">
        <v>510</v>
      </c>
      <c r="G160" s="268"/>
      <c r="H160" s="316" t="s">
        <v>575</v>
      </c>
      <c r="I160" s="316" t="s">
        <v>545</v>
      </c>
      <c r="J160" s="316"/>
      <c r="K160" s="312"/>
    </row>
    <row r="161" s="1" customFormat="1" ht="15" customHeight="1">
      <c r="B161" s="318"/>
      <c r="C161" s="300"/>
      <c r="D161" s="300"/>
      <c r="E161" s="300"/>
      <c r="F161" s="300"/>
      <c r="G161" s="300"/>
      <c r="H161" s="300"/>
      <c r="I161" s="300"/>
      <c r="J161" s="300"/>
      <c r="K161" s="319"/>
    </row>
    <row r="162" s="1" customFormat="1" ht="18.75" customHeight="1">
      <c r="B162" s="265"/>
      <c r="C162" s="268"/>
      <c r="D162" s="268"/>
      <c r="E162" s="268"/>
      <c r="F162" s="290"/>
      <c r="G162" s="268"/>
      <c r="H162" s="268"/>
      <c r="I162" s="268"/>
      <c r="J162" s="268"/>
      <c r="K162" s="265"/>
    </row>
    <row r="163" s="1" customFormat="1" ht="18.75" customHeight="1">
      <c r="B163" s="276"/>
      <c r="C163" s="276"/>
      <c r="D163" s="276"/>
      <c r="E163" s="276"/>
      <c r="F163" s="276"/>
      <c r="G163" s="276"/>
      <c r="H163" s="276"/>
      <c r="I163" s="276"/>
      <c r="J163" s="276"/>
      <c r="K163" s="276"/>
    </row>
    <row r="164" s="1" customFormat="1" ht="7.5" customHeight="1">
      <c r="B164" s="255"/>
      <c r="C164" s="256"/>
      <c r="D164" s="256"/>
      <c r="E164" s="256"/>
      <c r="F164" s="256"/>
      <c r="G164" s="256"/>
      <c r="H164" s="256"/>
      <c r="I164" s="256"/>
      <c r="J164" s="256"/>
      <c r="K164" s="257"/>
    </row>
    <row r="165" s="1" customFormat="1" ht="45" customHeight="1">
      <c r="B165" s="258"/>
      <c r="C165" s="259" t="s">
        <v>576</v>
      </c>
      <c r="D165" s="259"/>
      <c r="E165" s="259"/>
      <c r="F165" s="259"/>
      <c r="G165" s="259"/>
      <c r="H165" s="259"/>
      <c r="I165" s="259"/>
      <c r="J165" s="259"/>
      <c r="K165" s="260"/>
    </row>
    <row r="166" s="1" customFormat="1" ht="17.25" customHeight="1">
      <c r="B166" s="258"/>
      <c r="C166" s="283" t="s">
        <v>504</v>
      </c>
      <c r="D166" s="283"/>
      <c r="E166" s="283"/>
      <c r="F166" s="283" t="s">
        <v>505</v>
      </c>
      <c r="G166" s="320"/>
      <c r="H166" s="321" t="s">
        <v>53</v>
      </c>
      <c r="I166" s="321" t="s">
        <v>56</v>
      </c>
      <c r="J166" s="283" t="s">
        <v>506</v>
      </c>
      <c r="K166" s="260"/>
    </row>
    <row r="167" s="1" customFormat="1" ht="17.25" customHeight="1">
      <c r="B167" s="261"/>
      <c r="C167" s="285" t="s">
        <v>507</v>
      </c>
      <c r="D167" s="285"/>
      <c r="E167" s="285"/>
      <c r="F167" s="286" t="s">
        <v>508</v>
      </c>
      <c r="G167" s="322"/>
      <c r="H167" s="323"/>
      <c r="I167" s="323"/>
      <c r="J167" s="285" t="s">
        <v>509</v>
      </c>
      <c r="K167" s="263"/>
    </row>
    <row r="168" s="1" customFormat="1" ht="5.25" customHeight="1">
      <c r="B168" s="291"/>
      <c r="C168" s="288"/>
      <c r="D168" s="288"/>
      <c r="E168" s="288"/>
      <c r="F168" s="288"/>
      <c r="G168" s="289"/>
      <c r="H168" s="288"/>
      <c r="I168" s="288"/>
      <c r="J168" s="288"/>
      <c r="K168" s="312"/>
    </row>
    <row r="169" s="1" customFormat="1" ht="15" customHeight="1">
      <c r="B169" s="291"/>
      <c r="C169" s="268" t="s">
        <v>513</v>
      </c>
      <c r="D169" s="268"/>
      <c r="E169" s="268"/>
      <c r="F169" s="290" t="s">
        <v>510</v>
      </c>
      <c r="G169" s="268"/>
      <c r="H169" s="268" t="s">
        <v>550</v>
      </c>
      <c r="I169" s="268" t="s">
        <v>512</v>
      </c>
      <c r="J169" s="268">
        <v>120</v>
      </c>
      <c r="K169" s="312"/>
    </row>
    <row r="170" s="1" customFormat="1" ht="15" customHeight="1">
      <c r="B170" s="291"/>
      <c r="C170" s="268" t="s">
        <v>559</v>
      </c>
      <c r="D170" s="268"/>
      <c r="E170" s="268"/>
      <c r="F170" s="290" t="s">
        <v>510</v>
      </c>
      <c r="G170" s="268"/>
      <c r="H170" s="268" t="s">
        <v>560</v>
      </c>
      <c r="I170" s="268" t="s">
        <v>512</v>
      </c>
      <c r="J170" s="268" t="s">
        <v>561</v>
      </c>
      <c r="K170" s="312"/>
    </row>
    <row r="171" s="1" customFormat="1" ht="15" customHeight="1">
      <c r="B171" s="291"/>
      <c r="C171" s="268" t="s">
        <v>458</v>
      </c>
      <c r="D171" s="268"/>
      <c r="E171" s="268"/>
      <c r="F171" s="290" t="s">
        <v>510</v>
      </c>
      <c r="G171" s="268"/>
      <c r="H171" s="268" t="s">
        <v>577</v>
      </c>
      <c r="I171" s="268" t="s">
        <v>512</v>
      </c>
      <c r="J171" s="268" t="s">
        <v>561</v>
      </c>
      <c r="K171" s="312"/>
    </row>
    <row r="172" s="1" customFormat="1" ht="15" customHeight="1">
      <c r="B172" s="291"/>
      <c r="C172" s="268" t="s">
        <v>515</v>
      </c>
      <c r="D172" s="268"/>
      <c r="E172" s="268"/>
      <c r="F172" s="290" t="s">
        <v>516</v>
      </c>
      <c r="G172" s="268"/>
      <c r="H172" s="268" t="s">
        <v>577</v>
      </c>
      <c r="I172" s="268" t="s">
        <v>512</v>
      </c>
      <c r="J172" s="268">
        <v>50</v>
      </c>
      <c r="K172" s="312"/>
    </row>
    <row r="173" s="1" customFormat="1" ht="15" customHeight="1">
      <c r="B173" s="291"/>
      <c r="C173" s="268" t="s">
        <v>518</v>
      </c>
      <c r="D173" s="268"/>
      <c r="E173" s="268"/>
      <c r="F173" s="290" t="s">
        <v>510</v>
      </c>
      <c r="G173" s="268"/>
      <c r="H173" s="268" t="s">
        <v>577</v>
      </c>
      <c r="I173" s="268" t="s">
        <v>520</v>
      </c>
      <c r="J173" s="268"/>
      <c r="K173" s="312"/>
    </row>
    <row r="174" s="1" customFormat="1" ht="15" customHeight="1">
      <c r="B174" s="291"/>
      <c r="C174" s="268" t="s">
        <v>529</v>
      </c>
      <c r="D174" s="268"/>
      <c r="E174" s="268"/>
      <c r="F174" s="290" t="s">
        <v>516</v>
      </c>
      <c r="G174" s="268"/>
      <c r="H174" s="268" t="s">
        <v>577</v>
      </c>
      <c r="I174" s="268" t="s">
        <v>512</v>
      </c>
      <c r="J174" s="268">
        <v>50</v>
      </c>
      <c r="K174" s="312"/>
    </row>
    <row r="175" s="1" customFormat="1" ht="15" customHeight="1">
      <c r="B175" s="291"/>
      <c r="C175" s="268" t="s">
        <v>537</v>
      </c>
      <c r="D175" s="268"/>
      <c r="E175" s="268"/>
      <c r="F175" s="290" t="s">
        <v>516</v>
      </c>
      <c r="G175" s="268"/>
      <c r="H175" s="268" t="s">
        <v>577</v>
      </c>
      <c r="I175" s="268" t="s">
        <v>512</v>
      </c>
      <c r="J175" s="268">
        <v>50</v>
      </c>
      <c r="K175" s="312"/>
    </row>
    <row r="176" s="1" customFormat="1" ht="15" customHeight="1">
      <c r="B176" s="291"/>
      <c r="C176" s="268" t="s">
        <v>535</v>
      </c>
      <c r="D176" s="268"/>
      <c r="E176" s="268"/>
      <c r="F176" s="290" t="s">
        <v>516</v>
      </c>
      <c r="G176" s="268"/>
      <c r="H176" s="268" t="s">
        <v>577</v>
      </c>
      <c r="I176" s="268" t="s">
        <v>512</v>
      </c>
      <c r="J176" s="268">
        <v>50</v>
      </c>
      <c r="K176" s="312"/>
    </row>
    <row r="177" s="1" customFormat="1" ht="15" customHeight="1">
      <c r="B177" s="291"/>
      <c r="C177" s="268" t="s">
        <v>99</v>
      </c>
      <c r="D177" s="268"/>
      <c r="E177" s="268"/>
      <c r="F177" s="290" t="s">
        <v>510</v>
      </c>
      <c r="G177" s="268"/>
      <c r="H177" s="268" t="s">
        <v>578</v>
      </c>
      <c r="I177" s="268" t="s">
        <v>579</v>
      </c>
      <c r="J177" s="268"/>
      <c r="K177" s="312"/>
    </row>
    <row r="178" s="1" customFormat="1" ht="15" customHeight="1">
      <c r="B178" s="291"/>
      <c r="C178" s="268" t="s">
        <v>56</v>
      </c>
      <c r="D178" s="268"/>
      <c r="E178" s="268"/>
      <c r="F178" s="290" t="s">
        <v>510</v>
      </c>
      <c r="G178" s="268"/>
      <c r="H178" s="268" t="s">
        <v>580</v>
      </c>
      <c r="I178" s="268" t="s">
        <v>581</v>
      </c>
      <c r="J178" s="268">
        <v>1</v>
      </c>
      <c r="K178" s="312"/>
    </row>
    <row r="179" s="1" customFormat="1" ht="15" customHeight="1">
      <c r="B179" s="291"/>
      <c r="C179" s="268" t="s">
        <v>52</v>
      </c>
      <c r="D179" s="268"/>
      <c r="E179" s="268"/>
      <c r="F179" s="290" t="s">
        <v>510</v>
      </c>
      <c r="G179" s="268"/>
      <c r="H179" s="268" t="s">
        <v>582</v>
      </c>
      <c r="I179" s="268" t="s">
        <v>512</v>
      </c>
      <c r="J179" s="268">
        <v>20</v>
      </c>
      <c r="K179" s="312"/>
    </row>
    <row r="180" s="1" customFormat="1" ht="15" customHeight="1">
      <c r="B180" s="291"/>
      <c r="C180" s="268" t="s">
        <v>53</v>
      </c>
      <c r="D180" s="268"/>
      <c r="E180" s="268"/>
      <c r="F180" s="290" t="s">
        <v>510</v>
      </c>
      <c r="G180" s="268"/>
      <c r="H180" s="268" t="s">
        <v>583</v>
      </c>
      <c r="I180" s="268" t="s">
        <v>512</v>
      </c>
      <c r="J180" s="268">
        <v>255</v>
      </c>
      <c r="K180" s="312"/>
    </row>
    <row r="181" s="1" customFormat="1" ht="15" customHeight="1">
      <c r="B181" s="291"/>
      <c r="C181" s="268" t="s">
        <v>100</v>
      </c>
      <c r="D181" s="268"/>
      <c r="E181" s="268"/>
      <c r="F181" s="290" t="s">
        <v>510</v>
      </c>
      <c r="G181" s="268"/>
      <c r="H181" s="268" t="s">
        <v>474</v>
      </c>
      <c r="I181" s="268" t="s">
        <v>512</v>
      </c>
      <c r="J181" s="268">
        <v>10</v>
      </c>
      <c r="K181" s="312"/>
    </row>
    <row r="182" s="1" customFormat="1" ht="15" customHeight="1">
      <c r="B182" s="291"/>
      <c r="C182" s="268" t="s">
        <v>101</v>
      </c>
      <c r="D182" s="268"/>
      <c r="E182" s="268"/>
      <c r="F182" s="290" t="s">
        <v>510</v>
      </c>
      <c r="G182" s="268"/>
      <c r="H182" s="268" t="s">
        <v>584</v>
      </c>
      <c r="I182" s="268" t="s">
        <v>545</v>
      </c>
      <c r="J182" s="268"/>
      <c r="K182" s="312"/>
    </row>
    <row r="183" s="1" customFormat="1" ht="15" customHeight="1">
      <c r="B183" s="291"/>
      <c r="C183" s="268" t="s">
        <v>585</v>
      </c>
      <c r="D183" s="268"/>
      <c r="E183" s="268"/>
      <c r="F183" s="290" t="s">
        <v>510</v>
      </c>
      <c r="G183" s="268"/>
      <c r="H183" s="268" t="s">
        <v>586</v>
      </c>
      <c r="I183" s="268" t="s">
        <v>545</v>
      </c>
      <c r="J183" s="268"/>
      <c r="K183" s="312"/>
    </row>
    <row r="184" s="1" customFormat="1" ht="15" customHeight="1">
      <c r="B184" s="291"/>
      <c r="C184" s="268" t="s">
        <v>574</v>
      </c>
      <c r="D184" s="268"/>
      <c r="E184" s="268"/>
      <c r="F184" s="290" t="s">
        <v>510</v>
      </c>
      <c r="G184" s="268"/>
      <c r="H184" s="268" t="s">
        <v>587</v>
      </c>
      <c r="I184" s="268" t="s">
        <v>545</v>
      </c>
      <c r="J184" s="268"/>
      <c r="K184" s="312"/>
    </row>
    <row r="185" s="1" customFormat="1" ht="15" customHeight="1">
      <c r="B185" s="291"/>
      <c r="C185" s="268" t="s">
        <v>103</v>
      </c>
      <c r="D185" s="268"/>
      <c r="E185" s="268"/>
      <c r="F185" s="290" t="s">
        <v>516</v>
      </c>
      <c r="G185" s="268"/>
      <c r="H185" s="268" t="s">
        <v>588</v>
      </c>
      <c r="I185" s="268" t="s">
        <v>512</v>
      </c>
      <c r="J185" s="268">
        <v>50</v>
      </c>
      <c r="K185" s="312"/>
    </row>
    <row r="186" s="1" customFormat="1" ht="15" customHeight="1">
      <c r="B186" s="291"/>
      <c r="C186" s="268" t="s">
        <v>589</v>
      </c>
      <c r="D186" s="268"/>
      <c r="E186" s="268"/>
      <c r="F186" s="290" t="s">
        <v>516</v>
      </c>
      <c r="G186" s="268"/>
      <c r="H186" s="268" t="s">
        <v>590</v>
      </c>
      <c r="I186" s="268" t="s">
        <v>591</v>
      </c>
      <c r="J186" s="268"/>
      <c r="K186" s="312"/>
    </row>
    <row r="187" s="1" customFormat="1" ht="15" customHeight="1">
      <c r="B187" s="291"/>
      <c r="C187" s="268" t="s">
        <v>592</v>
      </c>
      <c r="D187" s="268"/>
      <c r="E187" s="268"/>
      <c r="F187" s="290" t="s">
        <v>516</v>
      </c>
      <c r="G187" s="268"/>
      <c r="H187" s="268" t="s">
        <v>593</v>
      </c>
      <c r="I187" s="268" t="s">
        <v>591</v>
      </c>
      <c r="J187" s="268"/>
      <c r="K187" s="312"/>
    </row>
    <row r="188" s="1" customFormat="1" ht="15" customHeight="1">
      <c r="B188" s="291"/>
      <c r="C188" s="268" t="s">
        <v>594</v>
      </c>
      <c r="D188" s="268"/>
      <c r="E188" s="268"/>
      <c r="F188" s="290" t="s">
        <v>516</v>
      </c>
      <c r="G188" s="268"/>
      <c r="H188" s="268" t="s">
        <v>595</v>
      </c>
      <c r="I188" s="268" t="s">
        <v>591</v>
      </c>
      <c r="J188" s="268"/>
      <c r="K188" s="312"/>
    </row>
    <row r="189" s="1" customFormat="1" ht="15" customHeight="1">
      <c r="B189" s="291"/>
      <c r="C189" s="324" t="s">
        <v>596</v>
      </c>
      <c r="D189" s="268"/>
      <c r="E189" s="268"/>
      <c r="F189" s="290" t="s">
        <v>516</v>
      </c>
      <c r="G189" s="268"/>
      <c r="H189" s="268" t="s">
        <v>597</v>
      </c>
      <c r="I189" s="268" t="s">
        <v>598</v>
      </c>
      <c r="J189" s="325" t="s">
        <v>599</v>
      </c>
      <c r="K189" s="312"/>
    </row>
    <row r="190" s="1" customFormat="1" ht="15" customHeight="1">
      <c r="B190" s="291"/>
      <c r="C190" s="275" t="s">
        <v>41</v>
      </c>
      <c r="D190" s="268"/>
      <c r="E190" s="268"/>
      <c r="F190" s="290" t="s">
        <v>510</v>
      </c>
      <c r="G190" s="268"/>
      <c r="H190" s="265" t="s">
        <v>600</v>
      </c>
      <c r="I190" s="268" t="s">
        <v>601</v>
      </c>
      <c r="J190" s="268"/>
      <c r="K190" s="312"/>
    </row>
    <row r="191" s="1" customFormat="1" ht="15" customHeight="1">
      <c r="B191" s="291"/>
      <c r="C191" s="275" t="s">
        <v>602</v>
      </c>
      <c r="D191" s="268"/>
      <c r="E191" s="268"/>
      <c r="F191" s="290" t="s">
        <v>510</v>
      </c>
      <c r="G191" s="268"/>
      <c r="H191" s="268" t="s">
        <v>603</v>
      </c>
      <c r="I191" s="268" t="s">
        <v>545</v>
      </c>
      <c r="J191" s="268"/>
      <c r="K191" s="312"/>
    </row>
    <row r="192" s="1" customFormat="1" ht="15" customHeight="1">
      <c r="B192" s="291"/>
      <c r="C192" s="275" t="s">
        <v>604</v>
      </c>
      <c r="D192" s="268"/>
      <c r="E192" s="268"/>
      <c r="F192" s="290" t="s">
        <v>510</v>
      </c>
      <c r="G192" s="268"/>
      <c r="H192" s="268" t="s">
        <v>605</v>
      </c>
      <c r="I192" s="268" t="s">
        <v>545</v>
      </c>
      <c r="J192" s="268"/>
      <c r="K192" s="312"/>
    </row>
    <row r="193" s="1" customFormat="1" ht="15" customHeight="1">
      <c r="B193" s="291"/>
      <c r="C193" s="275" t="s">
        <v>606</v>
      </c>
      <c r="D193" s="268"/>
      <c r="E193" s="268"/>
      <c r="F193" s="290" t="s">
        <v>516</v>
      </c>
      <c r="G193" s="268"/>
      <c r="H193" s="268" t="s">
        <v>607</v>
      </c>
      <c r="I193" s="268" t="s">
        <v>545</v>
      </c>
      <c r="J193" s="268"/>
      <c r="K193" s="312"/>
    </row>
    <row r="194" s="1" customFormat="1" ht="15" customHeight="1">
      <c r="B194" s="318"/>
      <c r="C194" s="326"/>
      <c r="D194" s="300"/>
      <c r="E194" s="300"/>
      <c r="F194" s="300"/>
      <c r="G194" s="300"/>
      <c r="H194" s="300"/>
      <c r="I194" s="300"/>
      <c r="J194" s="300"/>
      <c r="K194" s="319"/>
    </row>
    <row r="195" s="1" customFormat="1" ht="18.75" customHeight="1">
      <c r="B195" s="265"/>
      <c r="C195" s="268"/>
      <c r="D195" s="268"/>
      <c r="E195" s="268"/>
      <c r="F195" s="290"/>
      <c r="G195" s="268"/>
      <c r="H195" s="268"/>
      <c r="I195" s="268"/>
      <c r="J195" s="268"/>
      <c r="K195" s="265"/>
    </row>
    <row r="196" s="1" customFormat="1" ht="18.75" customHeight="1">
      <c r="B196" s="265"/>
      <c r="C196" s="268"/>
      <c r="D196" s="268"/>
      <c r="E196" s="268"/>
      <c r="F196" s="290"/>
      <c r="G196" s="268"/>
      <c r="H196" s="268"/>
      <c r="I196" s="268"/>
      <c r="J196" s="268"/>
      <c r="K196" s="265"/>
    </row>
    <row r="197" s="1" customFormat="1" ht="18.75" customHeight="1">
      <c r="B197" s="276"/>
      <c r="C197" s="276"/>
      <c r="D197" s="276"/>
      <c r="E197" s="276"/>
      <c r="F197" s="276"/>
      <c r="G197" s="276"/>
      <c r="H197" s="276"/>
      <c r="I197" s="276"/>
      <c r="J197" s="276"/>
      <c r="K197" s="276"/>
    </row>
    <row r="198" s="1" customFormat="1" ht="13.5">
      <c r="B198" s="255"/>
      <c r="C198" s="256"/>
      <c r="D198" s="256"/>
      <c r="E198" s="256"/>
      <c r="F198" s="256"/>
      <c r="G198" s="256"/>
      <c r="H198" s="256"/>
      <c r="I198" s="256"/>
      <c r="J198" s="256"/>
      <c r="K198" s="257"/>
    </row>
    <row r="199" s="1" customFormat="1" ht="21">
      <c r="B199" s="258"/>
      <c r="C199" s="259" t="s">
        <v>608</v>
      </c>
      <c r="D199" s="259"/>
      <c r="E199" s="259"/>
      <c r="F199" s="259"/>
      <c r="G199" s="259"/>
      <c r="H199" s="259"/>
      <c r="I199" s="259"/>
      <c r="J199" s="259"/>
      <c r="K199" s="260"/>
    </row>
    <row r="200" s="1" customFormat="1" ht="25.5" customHeight="1">
      <c r="B200" s="258"/>
      <c r="C200" s="327" t="s">
        <v>609</v>
      </c>
      <c r="D200" s="327"/>
      <c r="E200" s="327"/>
      <c r="F200" s="327" t="s">
        <v>610</v>
      </c>
      <c r="G200" s="328"/>
      <c r="H200" s="327" t="s">
        <v>611</v>
      </c>
      <c r="I200" s="327"/>
      <c r="J200" s="327"/>
      <c r="K200" s="260"/>
    </row>
    <row r="201" s="1" customFormat="1" ht="5.25" customHeight="1">
      <c r="B201" s="291"/>
      <c r="C201" s="288"/>
      <c r="D201" s="288"/>
      <c r="E201" s="288"/>
      <c r="F201" s="288"/>
      <c r="G201" s="268"/>
      <c r="H201" s="288"/>
      <c r="I201" s="288"/>
      <c r="J201" s="288"/>
      <c r="K201" s="312"/>
    </row>
    <row r="202" s="1" customFormat="1" ht="15" customHeight="1">
      <c r="B202" s="291"/>
      <c r="C202" s="268" t="s">
        <v>601</v>
      </c>
      <c r="D202" s="268"/>
      <c r="E202" s="268"/>
      <c r="F202" s="290" t="s">
        <v>42</v>
      </c>
      <c r="G202" s="268"/>
      <c r="H202" s="268" t="s">
        <v>612</v>
      </c>
      <c r="I202" s="268"/>
      <c r="J202" s="268"/>
      <c r="K202" s="312"/>
    </row>
    <row r="203" s="1" customFormat="1" ht="15" customHeight="1">
      <c r="B203" s="291"/>
      <c r="C203" s="297"/>
      <c r="D203" s="268"/>
      <c r="E203" s="268"/>
      <c r="F203" s="290" t="s">
        <v>43</v>
      </c>
      <c r="G203" s="268"/>
      <c r="H203" s="268" t="s">
        <v>613</v>
      </c>
      <c r="I203" s="268"/>
      <c r="J203" s="268"/>
      <c r="K203" s="312"/>
    </row>
    <row r="204" s="1" customFormat="1" ht="15" customHeight="1">
      <c r="B204" s="291"/>
      <c r="C204" s="297"/>
      <c r="D204" s="268"/>
      <c r="E204" s="268"/>
      <c r="F204" s="290" t="s">
        <v>46</v>
      </c>
      <c r="G204" s="268"/>
      <c r="H204" s="268" t="s">
        <v>614</v>
      </c>
      <c r="I204" s="268"/>
      <c r="J204" s="268"/>
      <c r="K204" s="312"/>
    </row>
    <row r="205" s="1" customFormat="1" ht="15" customHeight="1">
      <c r="B205" s="291"/>
      <c r="C205" s="268"/>
      <c r="D205" s="268"/>
      <c r="E205" s="268"/>
      <c r="F205" s="290" t="s">
        <v>44</v>
      </c>
      <c r="G205" s="268"/>
      <c r="H205" s="268" t="s">
        <v>615</v>
      </c>
      <c r="I205" s="268"/>
      <c r="J205" s="268"/>
      <c r="K205" s="312"/>
    </row>
    <row r="206" s="1" customFormat="1" ht="15" customHeight="1">
      <c r="B206" s="291"/>
      <c r="C206" s="268"/>
      <c r="D206" s="268"/>
      <c r="E206" s="268"/>
      <c r="F206" s="290" t="s">
        <v>45</v>
      </c>
      <c r="G206" s="268"/>
      <c r="H206" s="268" t="s">
        <v>616</v>
      </c>
      <c r="I206" s="268"/>
      <c r="J206" s="268"/>
      <c r="K206" s="312"/>
    </row>
    <row r="207" s="1" customFormat="1" ht="15" customHeight="1">
      <c r="B207" s="291"/>
      <c r="C207" s="268"/>
      <c r="D207" s="268"/>
      <c r="E207" s="268"/>
      <c r="F207" s="290"/>
      <c r="G207" s="268"/>
      <c r="H207" s="268"/>
      <c r="I207" s="268"/>
      <c r="J207" s="268"/>
      <c r="K207" s="312"/>
    </row>
    <row r="208" s="1" customFormat="1" ht="15" customHeight="1">
      <c r="B208" s="291"/>
      <c r="C208" s="268" t="s">
        <v>557</v>
      </c>
      <c r="D208" s="268"/>
      <c r="E208" s="268"/>
      <c r="F208" s="290" t="s">
        <v>75</v>
      </c>
      <c r="G208" s="268"/>
      <c r="H208" s="268" t="s">
        <v>617</v>
      </c>
      <c r="I208" s="268"/>
      <c r="J208" s="268"/>
      <c r="K208" s="312"/>
    </row>
    <row r="209" s="1" customFormat="1" ht="15" customHeight="1">
      <c r="B209" s="291"/>
      <c r="C209" s="297"/>
      <c r="D209" s="268"/>
      <c r="E209" s="268"/>
      <c r="F209" s="290" t="s">
        <v>452</v>
      </c>
      <c r="G209" s="268"/>
      <c r="H209" s="268" t="s">
        <v>453</v>
      </c>
      <c r="I209" s="268"/>
      <c r="J209" s="268"/>
      <c r="K209" s="312"/>
    </row>
    <row r="210" s="1" customFormat="1" ht="15" customHeight="1">
      <c r="B210" s="291"/>
      <c r="C210" s="268"/>
      <c r="D210" s="268"/>
      <c r="E210" s="268"/>
      <c r="F210" s="290" t="s">
        <v>450</v>
      </c>
      <c r="G210" s="268"/>
      <c r="H210" s="268" t="s">
        <v>618</v>
      </c>
      <c r="I210" s="268"/>
      <c r="J210" s="268"/>
      <c r="K210" s="312"/>
    </row>
    <row r="211" s="1" customFormat="1" ht="15" customHeight="1">
      <c r="B211" s="329"/>
      <c r="C211" s="297"/>
      <c r="D211" s="297"/>
      <c r="E211" s="297"/>
      <c r="F211" s="290" t="s">
        <v>454</v>
      </c>
      <c r="G211" s="275"/>
      <c r="H211" s="316" t="s">
        <v>455</v>
      </c>
      <c r="I211" s="316"/>
      <c r="J211" s="316"/>
      <c r="K211" s="330"/>
    </row>
    <row r="212" s="1" customFormat="1" ht="15" customHeight="1">
      <c r="B212" s="329"/>
      <c r="C212" s="297"/>
      <c r="D212" s="297"/>
      <c r="E212" s="297"/>
      <c r="F212" s="290" t="s">
        <v>456</v>
      </c>
      <c r="G212" s="275"/>
      <c r="H212" s="316" t="s">
        <v>619</v>
      </c>
      <c r="I212" s="316"/>
      <c r="J212" s="316"/>
      <c r="K212" s="330"/>
    </row>
    <row r="213" s="1" customFormat="1" ht="15" customHeight="1">
      <c r="B213" s="329"/>
      <c r="C213" s="297"/>
      <c r="D213" s="297"/>
      <c r="E213" s="297"/>
      <c r="F213" s="331"/>
      <c r="G213" s="275"/>
      <c r="H213" s="332"/>
      <c r="I213" s="332"/>
      <c r="J213" s="332"/>
      <c r="K213" s="330"/>
    </row>
    <row r="214" s="1" customFormat="1" ht="15" customHeight="1">
      <c r="B214" s="329"/>
      <c r="C214" s="268" t="s">
        <v>581</v>
      </c>
      <c r="D214" s="297"/>
      <c r="E214" s="297"/>
      <c r="F214" s="290">
        <v>1</v>
      </c>
      <c r="G214" s="275"/>
      <c r="H214" s="316" t="s">
        <v>620</v>
      </c>
      <c r="I214" s="316"/>
      <c r="J214" s="316"/>
      <c r="K214" s="330"/>
    </row>
    <row r="215" s="1" customFormat="1" ht="15" customHeight="1">
      <c r="B215" s="329"/>
      <c r="C215" s="297"/>
      <c r="D215" s="297"/>
      <c r="E215" s="297"/>
      <c r="F215" s="290">
        <v>2</v>
      </c>
      <c r="G215" s="275"/>
      <c r="H215" s="316" t="s">
        <v>621</v>
      </c>
      <c r="I215" s="316"/>
      <c r="J215" s="316"/>
      <c r="K215" s="330"/>
    </row>
    <row r="216" s="1" customFormat="1" ht="15" customHeight="1">
      <c r="B216" s="329"/>
      <c r="C216" s="297"/>
      <c r="D216" s="297"/>
      <c r="E216" s="297"/>
      <c r="F216" s="290">
        <v>3</v>
      </c>
      <c r="G216" s="275"/>
      <c r="H216" s="316" t="s">
        <v>622</v>
      </c>
      <c r="I216" s="316"/>
      <c r="J216" s="316"/>
      <c r="K216" s="330"/>
    </row>
    <row r="217" s="1" customFormat="1" ht="15" customHeight="1">
      <c r="B217" s="329"/>
      <c r="C217" s="297"/>
      <c r="D217" s="297"/>
      <c r="E217" s="297"/>
      <c r="F217" s="290">
        <v>4</v>
      </c>
      <c r="G217" s="275"/>
      <c r="H217" s="316" t="s">
        <v>623</v>
      </c>
      <c r="I217" s="316"/>
      <c r="J217" s="316"/>
      <c r="K217" s="330"/>
    </row>
    <row r="218" s="1" customFormat="1" ht="12.75" customHeight="1">
      <c r="B218" s="333"/>
      <c r="C218" s="334"/>
      <c r="D218" s="334"/>
      <c r="E218" s="334"/>
      <c r="F218" s="334"/>
      <c r="G218" s="334"/>
      <c r="H218" s="334"/>
      <c r="I218" s="334"/>
      <c r="J218" s="334"/>
      <c r="K218" s="33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 Adam</dc:creator>
  <cp:lastModifiedBy>Miroslav Adam</cp:lastModifiedBy>
  <dcterms:created xsi:type="dcterms:W3CDTF">2020-02-13T11:24:44Z</dcterms:created>
  <dcterms:modified xsi:type="dcterms:W3CDTF">2020-02-13T11:24:49Z</dcterms:modified>
</cp:coreProperties>
</file>