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_01- Bourání konstr..." sheetId="2" r:id="rId2"/>
    <sheet name="2 - SO_02- Stavební část" sheetId="3" r:id="rId3"/>
    <sheet name="3 - VRN- Vedlejší rozpočt..." sheetId="4" r:id="rId4"/>
  </sheets>
  <definedNames>
    <definedName name="_xlnm.Print_Area" localSheetId="0">'Rekapitulace stavby'!$D$4:$AO$76,'Rekapitulace stavby'!$C$82:$AQ$98</definedName>
    <definedName name="_xlnm._FilterDatabase" localSheetId="1" hidden="1">'1 - SO_01- Bourání konstr...'!$C$119:$K$168</definedName>
    <definedName name="_xlnm.Print_Area" localSheetId="1">'1 - SO_01- Bourání konstr...'!$C$4:$J$76,'1 - SO_01- Bourání konstr...'!$C$82:$J$101,'1 - SO_01- Bourání konstr...'!$C$107:$K$168</definedName>
    <definedName name="_xlnm._FilterDatabase" localSheetId="2" hidden="1">'2 - SO_02- Stavební část'!$C$126:$K$214</definedName>
    <definedName name="_xlnm.Print_Area" localSheetId="2">'2 - SO_02- Stavební část'!$C$4:$J$76,'2 - SO_02- Stavební část'!$C$82:$J$108,'2 - SO_02- Stavební část'!$C$114:$K$214</definedName>
    <definedName name="_xlnm._FilterDatabase" localSheetId="3" hidden="1">'3 - VRN- Vedlejší rozpočt...'!$C$116:$K$127</definedName>
    <definedName name="_xlnm.Print_Area" localSheetId="3">'3 - VRN- Vedlejší rozpočt...'!$C$4:$J$76,'3 - VRN- Vedlejší rozpočt...'!$C$82:$J$98,'3 - VRN- Vedlejší rozpočt...'!$C$104:$K$127</definedName>
    <definedName name="_xlnm.Print_Titles" localSheetId="0">'Rekapitulace stavby'!$92:$92</definedName>
    <definedName name="_xlnm.Print_Titles" localSheetId="1">'1 - SO_01- Bourání konstr...'!$119:$119</definedName>
    <definedName name="_xlnm.Print_Titles" localSheetId="2">'2 - SO_02- Stavební část'!$126:$126</definedName>
    <definedName name="_xlnm.Print_Titles" localSheetId="3">'3 - VRN- Vedlejší rozpočt...'!$116:$116</definedName>
  </definedNames>
  <calcPr fullCalcOnLoad="1"/>
</workbook>
</file>

<file path=xl/sharedStrings.xml><?xml version="1.0" encoding="utf-8"?>
<sst xmlns="http://schemas.openxmlformats.org/spreadsheetml/2006/main" count="2064" uniqueCount="417">
  <si>
    <t>Export Komplet</t>
  </si>
  <si>
    <t/>
  </si>
  <si>
    <t>2.0</t>
  </si>
  <si>
    <t>ZAMOK</t>
  </si>
  <si>
    <t>False</t>
  </si>
  <si>
    <t>{7fff50e4-1bdb-4e17-a0d9-cfea14620d65}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</si>
  <si>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</si>
  <si>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</si>
  <si>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</si>
  <si>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</si>
  <si>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</si>
  <si>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</si>
  <si>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</si>
  <si>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</si>
  <si>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25-2019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</si>
  <si>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</si>
  <si>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</si>
  <si>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mostního svršku , most vul. Osvobození CH-01</t>
  </si>
  <si>
    <t>KSO:</t>
  </si>
  <si>
    <t>CC-CZ:</t>
  </si>
  <si>
    <t>Místo:</t>
  </si>
  <si>
    <t xml:space="preserve"> </t>
  </si>
  <si>
    <t>Datum:</t>
  </si>
  <si>
    <t>7. 3. 2019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</si>
  <si>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</si>
  <si>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</si>
  <si>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</si>
  <si>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</si>
  <si>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</si>
  <si>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</si>
  <si>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</si>
  <si>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</si>
  <si>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</si>
  <si>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</si>
  <si>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</si>
  <si>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</si>
  <si>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</si>
  <si>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</si>
  <si>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</si>
  <si>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</si>
  <si>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</si>
  <si>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</si>
  <si>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</si>
  <si>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</si>
  <si>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</si>
  <si>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</si>
  <si>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</si>
  <si>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</si>
  <si>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</si>
  <si>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</si>
  <si>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</si>
  <si>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</si>
  <si>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</si>
  <si>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</si>
  <si>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</si>
  <si>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</si>
  <si>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</si>
  <si>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</si>
  <si>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</si>
  <si>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</si>
  <si>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</si>
  <si>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</si>
  <si>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</si>
  <si>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</si>
  <si>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</si>
  <si>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</si>
  <si>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</si>
  <si>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</si>
  <si>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</si>
  <si>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</si>
  <si>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</si>
  <si>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</si>
  <si>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</si>
  <si>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</si>
  <si>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</si>
  <si>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</si>
  <si>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</si>
  <si>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</si>
  <si>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</si>
  <si>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SO_01: Bourání konstrukcí</t>
  </si>
  <si>
    <t>STA</t>
  </si>
  <si>
    <t>{6b2c992b-9e5e-433a-9426-207ead9b787a}</t>
  </si>
  <si>
    <t>2</t>
  </si>
  <si>
    <t>SO_02: Stavební část</t>
  </si>
  <si>
    <t>{5706782e-dcc3-4469-952c-7f6ad9fc0336}</t>
  </si>
  <si>
    <t>3</t>
  </si>
  <si>
    <t>VRN: Vedlejší rozpočtové náklady</t>
  </si>
  <si>
    <t>{157807a6-0df6-4295-815c-4b9ed0fe2956}</t>
  </si>
  <si>
    <t>KRYCÍ LIST SOUPISU PRACÍ</t>
  </si>
  <si>
    <t>Objekt:</t>
  </si>
  <si>
    <t>1 - SO_01: Bourání konstrukcí</t>
  </si>
  <si>
    <t>REKAPITULACE ČLENĚNÍ SOUPISU PRACÍ</t>
  </si>
  <si>
    <t>Kód dílu - Popis</t>
  </si>
  <si>
    <t>Cena celkem [CZK]</t>
  </si>
  <si>
    <t>Náklady ze soupisu prací</t>
  </si>
  <si>
    <t>-1</t>
  </si>
  <si>
    <t>1 - 001: Zemní práce</t>
  </si>
  <si>
    <t>D1 - 009: Ostatní konstrukce a práce</t>
  </si>
  <si>
    <t xml:space="preserve">    711 - 711: Izolace proti vodě, vlhkosti a plynům</t>
  </si>
  <si>
    <t>D2 - 099: Přesun hmot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</si>
  <si>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</si>
  <si>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</si>
  <si>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</si>
  <si>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</si>
  <si>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</si>
  <si>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</si>
  <si>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</si>
  <si>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</si>
  <si>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</si>
  <si>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</si>
  <si>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</si>
  <si>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</si>
  <si>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</si>
  <si>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001: Zemní práce</t>
  </si>
  <si>
    <t>ROZPOCET</t>
  </si>
  <si>
    <t>27</t>
  </si>
  <si>
    <t>K</t>
  </si>
  <si>
    <t>113106023</t>
  </si>
  <si>
    <t>Rozebrání dlažeb při překopech komunikací pro pěší ze zámkové dlažby ručně</t>
  </si>
  <si>
    <t>m2</t>
  </si>
  <si>
    <t>4</t>
  </si>
  <si>
    <t>-805735751</t>
  </si>
  <si>
    <t>D1</t>
  </si>
  <si>
    <t>009: Ostatní konstrukce a práce</t>
  </si>
  <si>
    <t>113107220.RAB</t>
  </si>
  <si>
    <t>Odstranění asfaltobet. krytu do 5 cm, pl. do 50 m2  , včetně naložení a odvozu na skládku do 1 km</t>
  </si>
  <si>
    <t>-1448659448</t>
  </si>
  <si>
    <t>26</t>
  </si>
  <si>
    <t>113107343</t>
  </si>
  <si>
    <t>Odstranění podkladu živičného tl 150 mm strojně pl do 50 m2</t>
  </si>
  <si>
    <t>480173768</t>
  </si>
  <si>
    <t>VV</t>
  </si>
  <si>
    <t>637,4+(10*4)</t>
  </si>
  <si>
    <t>25</t>
  </si>
  <si>
    <t>113107341</t>
  </si>
  <si>
    <t>Odstranění podkladu živičného tl 50 mm strojně pl do 50 m2</t>
  </si>
  <si>
    <t>1691216722</t>
  </si>
  <si>
    <t>19</t>
  </si>
  <si>
    <t>113107165</t>
  </si>
  <si>
    <t>Odstranění podkladu z kameniva drceného tl 500 mm strojně pl přes 50 do 200 m2</t>
  </si>
  <si>
    <t>178719327</t>
  </si>
  <si>
    <t>129,9+40</t>
  </si>
  <si>
    <t>113201011.RAA</t>
  </si>
  <si>
    <t>Vytrhání obrubníků silničních včetně naložení a odvozu na skládku do 1 km</t>
  </si>
  <si>
    <t>m</t>
  </si>
  <si>
    <t>496260726</t>
  </si>
  <si>
    <t>153,7+10</t>
  </si>
  <si>
    <t>966 07-6141.R00</t>
  </si>
  <si>
    <t>Odstranění svodidla NHKG bet. mostů - vcelku</t>
  </si>
  <si>
    <t>-709245856</t>
  </si>
  <si>
    <t>5</t>
  </si>
  <si>
    <t>113107220.RAB.1</t>
  </si>
  <si>
    <t>Odstranění asfaltobet. krytu do 5 cm, pl. do 50 m2  , včetně naložení a odvozu na skládku do 1 km - CHODNÍK</t>
  </si>
  <si>
    <t>-1737834357</t>
  </si>
  <si>
    <t>6</t>
  </si>
  <si>
    <t>96200000R</t>
  </si>
  <si>
    <t>Přeložení stávající vpusti</t>
  </si>
  <si>
    <t>kus</t>
  </si>
  <si>
    <t>-1369833735</t>
  </si>
  <si>
    <t>7</t>
  </si>
  <si>
    <t>966006132</t>
  </si>
  <si>
    <t>Odstranění značek dopravních nebo orientačních se sloupky s betonovými patkami</t>
  </si>
  <si>
    <t>-506211514</t>
  </si>
  <si>
    <t>8</t>
  </si>
  <si>
    <t>919735112</t>
  </si>
  <si>
    <t>Řezání stávajícího živičného krytu hl do 100 mm</t>
  </si>
  <si>
    <t>-1228967878</t>
  </si>
  <si>
    <t>7+7+10</t>
  </si>
  <si>
    <t>711</t>
  </si>
  <si>
    <t>711: Izolace proti vodě, vlhkosti a plynům</t>
  </si>
  <si>
    <t>20</t>
  </si>
  <si>
    <t>711131811</t>
  </si>
  <si>
    <t>Odstranění izolace proti zemní vlhkosti vodorovné</t>
  </si>
  <si>
    <t>16</t>
  </si>
  <si>
    <t>-951254557</t>
  </si>
  <si>
    <t>komunikace</t>
  </si>
  <si>
    <t>507,5</t>
  </si>
  <si>
    <t>chodník</t>
  </si>
  <si>
    <t>77*2,25</t>
  </si>
  <si>
    <t>Součet</t>
  </si>
  <si>
    <t>D2</t>
  </si>
  <si>
    <t>099: Přesun hmot HSV</t>
  </si>
  <si>
    <t>13</t>
  </si>
  <si>
    <t>979901121</t>
  </si>
  <si>
    <t xml:space="preserve">Poplatek za uložení na skládce (skládkovné) stavebního odpadu  - asfaltové pásy </t>
  </si>
  <si>
    <t>t</t>
  </si>
  <si>
    <t>-979608058</t>
  </si>
  <si>
    <t>14</t>
  </si>
  <si>
    <t>979901121a</t>
  </si>
  <si>
    <t>Poplatek za uložení na skládce (skládkovné) stavebního odpadu  - betonové suti</t>
  </si>
  <si>
    <t>1717081684</t>
  </si>
  <si>
    <t xml:space="preserve">původní výkaz výměr chybný počet hmotnosti suti - betonové </t>
  </si>
  <si>
    <t>(153,7+10)*0,1*0,3*2</t>
  </si>
  <si>
    <t>979901121b</t>
  </si>
  <si>
    <t>Poplatek za uložení na skládce (skládkovné) stavebního odpadu  - asfalt</t>
  </si>
  <si>
    <t>70153364</t>
  </si>
  <si>
    <t>suti asfalty</t>
  </si>
  <si>
    <t>677,4*0,15*2</t>
  </si>
  <si>
    <t>178,5*0,05*2</t>
  </si>
  <si>
    <t>979901121c</t>
  </si>
  <si>
    <t>Poplatek za uložení na skládce (skládkovné) stavebního odpadu  - kamenivo</t>
  </si>
  <si>
    <t>1900089595</t>
  </si>
  <si>
    <t>23</t>
  </si>
  <si>
    <t>997211521</t>
  </si>
  <si>
    <t>Vodorovná doprava vybouraných hmot po suchu na vzdálenost do 1 km</t>
  </si>
  <si>
    <t>813274670</t>
  </si>
  <si>
    <t>asfaltové pásy</t>
  </si>
  <si>
    <t>2,723</t>
  </si>
  <si>
    <t>betonová suť</t>
  </si>
  <si>
    <t>9,822</t>
  </si>
  <si>
    <t>asfalt</t>
  </si>
  <si>
    <t>221,070</t>
  </si>
  <si>
    <t>kamenivo</t>
  </si>
  <si>
    <t>127,425</t>
  </si>
  <si>
    <t>24</t>
  </si>
  <si>
    <t>997211529</t>
  </si>
  <si>
    <t>Příplatek ZKD 1 km u vodorovné dopravy vybouraných hmot</t>
  </si>
  <si>
    <t>131467530</t>
  </si>
  <si>
    <t>361,04*15</t>
  </si>
  <si>
    <t>2 - SO_02: Stavební část</t>
  </si>
  <si>
    <t>2 - 002: Zakládání</t>
  </si>
  <si>
    <t>D1 - 004: Vodorovné konstrukce</t>
  </si>
  <si>
    <t>D2 - 005: Komunikace</t>
  </si>
  <si>
    <t xml:space="preserve">    D3 - 006: Úpravy povrchu</t>
  </si>
  <si>
    <t>D4 - 009: Ostatní konstrukce a práce</t>
  </si>
  <si>
    <t>HSV - Práce a dodávky HSV</t>
  </si>
  <si>
    <t xml:space="preserve">    5 - 005: Komunikace pozemní</t>
  </si>
  <si>
    <t xml:space="preserve">    9 - Ostatní konstrukce a práce, bourání</t>
  </si>
  <si>
    <t xml:space="preserve">    998 - Přesun hmot</t>
  </si>
  <si>
    <t>711 - 711: Izolace proti vodě, vlhkosti a plynům</t>
  </si>
  <si>
    <t>783 - 783: Dokončovací práce - nátěry</t>
  </si>
  <si>
    <t>002: Zakládání</t>
  </si>
  <si>
    <t>278383211</t>
  </si>
  <si>
    <t>Zálivka pod stroje z epoxidové zálivkové hmoty plochy do 1 m2 tl 12 mm</t>
  </si>
  <si>
    <t>1264203295</t>
  </si>
  <si>
    <t>(72,5+66,2)/2*0,15*0,15</t>
  </si>
  <si>
    <t>004: Vodorovné konstrukce</t>
  </si>
  <si>
    <t>451571222</t>
  </si>
  <si>
    <t>Podklad pod dlažbu ze štěrkopísku tl nad 100 do 150 mm</t>
  </si>
  <si>
    <t>847911175</t>
  </si>
  <si>
    <t>13,97+10+40</t>
  </si>
  <si>
    <t>005: Komunikace</t>
  </si>
  <si>
    <t>577142112</t>
  </si>
  <si>
    <t>Asfaltový beton vrstva obrusná ACO 11 S(+) tř. I tl 50 mm š. nad 3 m, tl.5 cm  , plochy 201-1000 m2</t>
  </si>
  <si>
    <t>491855676</t>
  </si>
  <si>
    <t>113106231</t>
  </si>
  <si>
    <t>Rozebrání dlažeb ze zámkové dlažby v kamenivu</t>
  </si>
  <si>
    <t>-1427332410</t>
  </si>
  <si>
    <t>573231107</t>
  </si>
  <si>
    <t>Postřik živičný spojovací ze silniční emulze v množství 0,40 kg/m2</t>
  </si>
  <si>
    <t>-455017019</t>
  </si>
  <si>
    <t>57814323R</t>
  </si>
  <si>
    <t>Litý asfalt MA 11 IV tl 45 mm š přes 3 m z modifikovaného asfaltu</t>
  </si>
  <si>
    <t>-999077130</t>
  </si>
  <si>
    <t>578901111</t>
  </si>
  <si>
    <t>Zdrsňovací posyp litého asf.obal.kamenivem 4 kg/m2</t>
  </si>
  <si>
    <t>935205237</t>
  </si>
  <si>
    <t>9</t>
  </si>
  <si>
    <t>599141111</t>
  </si>
  <si>
    <t>Vyplnění spár mezi silničními dílci živičnou zálivkou</t>
  </si>
  <si>
    <t>-389536473</t>
  </si>
  <si>
    <t>Napojení na stávající komunikace</t>
  </si>
  <si>
    <t>7+9.5</t>
  </si>
  <si>
    <t>10</t>
  </si>
  <si>
    <t>572471113</t>
  </si>
  <si>
    <t>Vyspravení výtluků průměru 500, tl.50 mm polymerem</t>
  </si>
  <si>
    <t>ks</t>
  </si>
  <si>
    <t>2113740805</t>
  </si>
  <si>
    <t>11</t>
  </si>
  <si>
    <t>564851111</t>
  </si>
  <si>
    <t>Podklad ze štěrkodrtě ŠD tl 150 mm</t>
  </si>
  <si>
    <t>-407154179</t>
  </si>
  <si>
    <t>2 vrtstvy dle PD+přejezdový práh</t>
  </si>
  <si>
    <t>129,9*2+40</t>
  </si>
  <si>
    <t>12</t>
  </si>
  <si>
    <t>564851114</t>
  </si>
  <si>
    <t>Podklad ze štěrkodrtě ŠD tl 180 mm</t>
  </si>
  <si>
    <t>-560577161</t>
  </si>
  <si>
    <t>dorovnání tloušťky vybourané stávající skladby+přejezdový práh</t>
  </si>
  <si>
    <t>D3</t>
  </si>
  <si>
    <t>006: Úpravy povrchu</t>
  </si>
  <si>
    <t>628611131</t>
  </si>
  <si>
    <t>Nátěr betonu mostu akrylátový 2x ochranný pružný OS-C</t>
  </si>
  <si>
    <t>-687916594</t>
  </si>
  <si>
    <t>D4</t>
  </si>
  <si>
    <t>985113131</t>
  </si>
  <si>
    <t>Pemrlování povrchu betonu rubu kleneb a podlah</t>
  </si>
  <si>
    <t>182536929</t>
  </si>
  <si>
    <t>72,5*7</t>
  </si>
  <si>
    <t>2,25*77</t>
  </si>
  <si>
    <t>914511111</t>
  </si>
  <si>
    <t>Montáž sloupku dopravních značek délky do 3,5 m s betonovým základem</t>
  </si>
  <si>
    <t>-1398175600</t>
  </si>
  <si>
    <t>40445230</t>
  </si>
  <si>
    <t>sloupek Zn pro dopravní značku D 70mm v 3,5m</t>
  </si>
  <si>
    <t>-423718277</t>
  </si>
  <si>
    <t>17</t>
  </si>
  <si>
    <t>914111111</t>
  </si>
  <si>
    <t>Montáž svislé dopravní značky do velikosti 1 m2 objímkami na sloupek nebo konzolu</t>
  </si>
  <si>
    <t>1550600692</t>
  </si>
  <si>
    <t>18</t>
  </si>
  <si>
    <t>40444000</t>
  </si>
  <si>
    <t>značka dopravní svislá</t>
  </si>
  <si>
    <t>-1579815164</t>
  </si>
  <si>
    <t>915121111</t>
  </si>
  <si>
    <t>Vodorovné dopravní značení vodící čáry souvislé š 250 mm základní bíllá barva</t>
  </si>
  <si>
    <t>-1196736515</t>
  </si>
  <si>
    <t>1.86+2.7+2.9+62.8+6.8+66.2+1.1+1.6+0.4+0.9+2.9+2.01+4.1+1.1+1.4</t>
  </si>
  <si>
    <t>93162611R</t>
  </si>
  <si>
    <t>Úprava dilatační spáry vč výplně, mostního závěru a nátěru</t>
  </si>
  <si>
    <t>-342067327</t>
  </si>
  <si>
    <t>917762111</t>
  </si>
  <si>
    <t>Osazení ležat. obrub. bet. s opěrou,lože z C 12/15  , včetně obrubníku ABO 2 - 15 100/15/25</t>
  </si>
  <si>
    <t>-424596088</t>
  </si>
  <si>
    <t>142,8+5+3+2+3+5</t>
  </si>
  <si>
    <t>22</t>
  </si>
  <si>
    <t>917862111</t>
  </si>
  <si>
    <t>Osazení stojat. obrub.bet. s opěrou,lože z C 12/15  , včet. obrubníku obloukového CSB H 25 R 780/150/250</t>
  </si>
  <si>
    <t>546144425</t>
  </si>
  <si>
    <t>6+10</t>
  </si>
  <si>
    <t>911332211</t>
  </si>
  <si>
    <t>Montáž svodidla ocel. s výkopem jamek, vzd. 2 m</t>
  </si>
  <si>
    <t>-450509589</t>
  </si>
  <si>
    <t>911 33-9211.R00</t>
  </si>
  <si>
    <t>Příplatek za ukončení svodidla se zapuštěním pás.</t>
  </si>
  <si>
    <t>-1302109334</t>
  </si>
  <si>
    <t>HSV</t>
  </si>
  <si>
    <t>Práce a dodávky HSV</t>
  </si>
  <si>
    <t>005: Komunikace pozemní</t>
  </si>
  <si>
    <t>40</t>
  </si>
  <si>
    <t>596212210</t>
  </si>
  <si>
    <t>Kladení zámkové dlažby pozemních komunikací tl 80 mm skupiny A pl do 50 m2</t>
  </si>
  <si>
    <t>1363903056</t>
  </si>
  <si>
    <t>slepecká tl 80 mm</t>
  </si>
  <si>
    <t>0,4*6</t>
  </si>
  <si>
    <t>přírodní tl 80 mm</t>
  </si>
  <si>
    <t>5*5,6</t>
  </si>
  <si>
    <t>přeskládání staré dlažby bez dodávky materiálu</t>
  </si>
  <si>
    <t>41</t>
  </si>
  <si>
    <t>M</t>
  </si>
  <si>
    <t>59245297</t>
  </si>
  <si>
    <t xml:space="preserve">dlažba zámková 20x10x8 cm přírodní </t>
  </si>
  <si>
    <t>2076664285</t>
  </si>
  <si>
    <t>42</t>
  </si>
  <si>
    <t>59245280</t>
  </si>
  <si>
    <t xml:space="preserve">dlažba zámková  20x10x8 cm barevná reliéfní slepecká </t>
  </si>
  <si>
    <t>879957169</t>
  </si>
  <si>
    <t>Ostatní konstrukce a práce, bourání</t>
  </si>
  <si>
    <t>39</t>
  </si>
  <si>
    <t>915131112</t>
  </si>
  <si>
    <t>Vodorovné dopravní značení přechody pro chodce, šipky, symboly retroreflexní bílá barva</t>
  </si>
  <si>
    <t>1352661899</t>
  </si>
  <si>
    <t>998</t>
  </si>
  <si>
    <t>Přesun hmot</t>
  </si>
  <si>
    <t>44</t>
  </si>
  <si>
    <t>998225111</t>
  </si>
  <si>
    <t>Přesun hmot pro pozemní komunikace s krytem z kamene, monolitickým betonovým nebo živičným</t>
  </si>
  <si>
    <t>544916596</t>
  </si>
  <si>
    <t>(63,97*0,1)*2+(733,50*0,05)*2,6+(299,8*0,15*2)+(169,9*0,18*2)+(160,8*0,05)+(16*0,05)+(40,4*0,08*2)+(680,75*0,02)+50</t>
  </si>
  <si>
    <t>-1013964300</t>
  </si>
  <si>
    <t>711141559</t>
  </si>
  <si>
    <t>Provedení izolace proti zemní vlhkosti pásy přitavením vodorovné NAIP</t>
  </si>
  <si>
    <t>-1048691839</t>
  </si>
  <si>
    <t>28</t>
  </si>
  <si>
    <t>62832001</t>
  </si>
  <si>
    <t>pás těžký asfaltovaný BIT BITUMELIT PR5</t>
  </si>
  <si>
    <t>32</t>
  </si>
  <si>
    <t>2033577203</t>
  </si>
  <si>
    <t>680,75 * 1,15 " Přepočtené koeficientem množství</t>
  </si>
  <si>
    <t>29</t>
  </si>
  <si>
    <t>711191101</t>
  </si>
  <si>
    <t>Provedení izolace proti zemní vlhkosti hydroizolační stěrkou vodorovné na betonu, 1 vrstva</t>
  </si>
  <si>
    <t>1328870963</t>
  </si>
  <si>
    <t>30</t>
  </si>
  <si>
    <t>58581005</t>
  </si>
  <si>
    <t>pečetící vrtsva Master Seal P605 spotřeba 1,5/m2</t>
  </si>
  <si>
    <t>kg</t>
  </si>
  <si>
    <t>847263465</t>
  </si>
  <si>
    <t>680,75*1,5</t>
  </si>
  <si>
    <t>783</t>
  </si>
  <si>
    <t>783: Dokončovací práce - nátěry</t>
  </si>
  <si>
    <t>38</t>
  </si>
  <si>
    <t>783917151</t>
  </si>
  <si>
    <t xml:space="preserve">Krycí jednonásobný syntetický nátěr betonové podlahy - nátěr říms Master protect 320 spotřeba 1kg/m2 ( příplatek za pracnost při natírání) </t>
  </si>
  <si>
    <t>-599575820</t>
  </si>
  <si>
    <t>betonové římsy</t>
  </si>
  <si>
    <t>72,5*1,55</t>
  </si>
  <si>
    <t>66,2*1,8</t>
  </si>
  <si>
    <t>3 - VRN: Vedlejší rozpočtové náklady</t>
  </si>
  <si>
    <t>D1 - VRN: Vedlejší rozpočtové náklady</t>
  </si>
  <si>
    <t>VRN01</t>
  </si>
  <si>
    <t>Příprava staveniště vč případných přeložení sítí</t>
  </si>
  <si>
    <t>-975709295</t>
  </si>
  <si>
    <t>VRN02</t>
  </si>
  <si>
    <t>Zařízení staveniště</t>
  </si>
  <si>
    <t>1427272899</t>
  </si>
  <si>
    <t>VRN03</t>
  </si>
  <si>
    <t>Geodetické práce</t>
  </si>
  <si>
    <t>96306229</t>
  </si>
  <si>
    <t>VRN04</t>
  </si>
  <si>
    <t>DIR a DIO vč stanovisek a značení</t>
  </si>
  <si>
    <t>-236164226</t>
  </si>
  <si>
    <t>VRN05</t>
  </si>
  <si>
    <t>Doplňkový inženýrskogeologický průzkum</t>
  </si>
  <si>
    <t>746095992</t>
  </si>
  <si>
    <t>VRN06</t>
  </si>
  <si>
    <t>Realizační dokumentace stavby</t>
  </si>
  <si>
    <t>586907575</t>
  </si>
  <si>
    <t>VRN08</t>
  </si>
  <si>
    <t>Průzkumné práce ŽP na povrchu</t>
  </si>
  <si>
    <t>-17443632</t>
  </si>
  <si>
    <t>VRN09</t>
  </si>
  <si>
    <t>Revizní zprávy</t>
  </si>
  <si>
    <t>-1113966947</t>
  </si>
  <si>
    <t>VRN10</t>
  </si>
  <si>
    <t>Dozory</t>
  </si>
  <si>
    <t>77931120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</si>
</sst>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25-2019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mostního svršku , most vul. Osvobození CH-01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7. 3. 2019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SO_01- Bourání konstr...'!J30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'1 - SO_01- Bourání konstr...'!P120</f>
        <v>0</v>
      </c>
      <c r="AV95" s="128">
        <f>'1 - SO_01- Bourání konstr...'!J33</f>
        <v>0</v>
      </c>
      <c r="AW95" s="128">
        <f>'1 - SO_01- Bourání konstr...'!J34</f>
        <v>0</v>
      </c>
      <c r="AX95" s="128">
        <f>'1 - SO_01- Bourání konstr...'!J35</f>
        <v>0</v>
      </c>
      <c r="AY95" s="128">
        <f>'1 - SO_01- Bourání konstr...'!J36</f>
        <v>0</v>
      </c>
      <c r="AZ95" s="128">
        <f>'1 - SO_01- Bourání konstr...'!F33</f>
        <v>0</v>
      </c>
      <c r="BA95" s="128">
        <f>'1 - SO_01- Bourání konstr...'!F34</f>
        <v>0</v>
      </c>
      <c r="BB95" s="128">
        <f>'1 - SO_01- Bourání konstr...'!F35</f>
        <v>0</v>
      </c>
      <c r="BC95" s="128">
        <f>'1 - SO_01- Bourání konstr...'!F36</f>
        <v>0</v>
      </c>
      <c r="BD95" s="130">
        <f>'1 - SO_01- Bourání konstr...'!F37</f>
        <v>0</v>
      </c>
      <c r="BE95" s="7"/>
      <c r="BT95" s="131" t="s">
        <v>78</v>
      </c>
      <c r="BV95" s="131" t="s">
        <v>75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91" s="7" customFormat="1" ht="16.5" customHeight="1">
      <c r="A96" s="119" t="s">
        <v>77</v>
      </c>
      <c r="B96" s="120"/>
      <c r="C96" s="121"/>
      <c r="D96" s="122" t="s">
        <v>82</v>
      </c>
      <c r="E96" s="122"/>
      <c r="F96" s="122"/>
      <c r="G96" s="122"/>
      <c r="H96" s="122"/>
      <c r="I96" s="123"/>
      <c r="J96" s="122" t="s">
        <v>83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SO_02- Stavební část'!J30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'2 - SO_02- Stavební část'!P127</f>
        <v>0</v>
      </c>
      <c r="AV96" s="128">
        <f>'2 - SO_02- Stavební část'!J33</f>
        <v>0</v>
      </c>
      <c r="AW96" s="128">
        <f>'2 - SO_02- Stavební část'!J34</f>
        <v>0</v>
      </c>
      <c r="AX96" s="128">
        <f>'2 - SO_02- Stavební část'!J35</f>
        <v>0</v>
      </c>
      <c r="AY96" s="128">
        <f>'2 - SO_02- Stavební část'!J36</f>
        <v>0</v>
      </c>
      <c r="AZ96" s="128">
        <f>'2 - SO_02- Stavební část'!F33</f>
        <v>0</v>
      </c>
      <c r="BA96" s="128">
        <f>'2 - SO_02- Stavební část'!F34</f>
        <v>0</v>
      </c>
      <c r="BB96" s="128">
        <f>'2 - SO_02- Stavební část'!F35</f>
        <v>0</v>
      </c>
      <c r="BC96" s="128">
        <f>'2 - SO_02- Stavební část'!F36</f>
        <v>0</v>
      </c>
      <c r="BD96" s="130">
        <f>'2 - SO_02- Stavební část'!F37</f>
        <v>0</v>
      </c>
      <c r="BE96" s="7"/>
      <c r="BT96" s="131" t="s">
        <v>78</v>
      </c>
      <c r="BV96" s="131" t="s">
        <v>75</v>
      </c>
      <c r="BW96" s="131" t="s">
        <v>84</v>
      </c>
      <c r="BX96" s="131" t="s">
        <v>5</v>
      </c>
      <c r="CL96" s="131" t="s">
        <v>1</v>
      </c>
      <c r="CM96" s="131" t="s">
        <v>82</v>
      </c>
    </row>
    <row r="97" spans="1:91" s="7" customFormat="1" ht="16.5" customHeight="1">
      <c r="A97" s="119" t="s">
        <v>77</v>
      </c>
      <c r="B97" s="120"/>
      <c r="C97" s="121"/>
      <c r="D97" s="122" t="s">
        <v>85</v>
      </c>
      <c r="E97" s="122"/>
      <c r="F97" s="122"/>
      <c r="G97" s="122"/>
      <c r="H97" s="122"/>
      <c r="I97" s="123"/>
      <c r="J97" s="122" t="s">
        <v>86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VRN- Vedlejší rozpočt...'!J30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32">
        <v>0</v>
      </c>
      <c r="AT97" s="133">
        <f>ROUND(SUM(AV97:AW97),2)</f>
        <v>0</v>
      </c>
      <c r="AU97" s="134">
        <f>'3 - VRN- Vedlejší rozpočt...'!P117</f>
        <v>0</v>
      </c>
      <c r="AV97" s="133">
        <f>'3 - VRN- Vedlejší rozpočt...'!J33</f>
        <v>0</v>
      </c>
      <c r="AW97" s="133">
        <f>'3 - VRN- Vedlejší rozpočt...'!J34</f>
        <v>0</v>
      </c>
      <c r="AX97" s="133">
        <f>'3 - VRN- Vedlejší rozpočt...'!J35</f>
        <v>0</v>
      </c>
      <c r="AY97" s="133">
        <f>'3 - VRN- Vedlejší rozpočt...'!J36</f>
        <v>0</v>
      </c>
      <c r="AZ97" s="133">
        <f>'3 - VRN- Vedlejší rozpočt...'!F33</f>
        <v>0</v>
      </c>
      <c r="BA97" s="133">
        <f>'3 - VRN- Vedlejší rozpočt...'!F34</f>
        <v>0</v>
      </c>
      <c r="BB97" s="133">
        <f>'3 - VRN- Vedlejší rozpočt...'!F35</f>
        <v>0</v>
      </c>
      <c r="BC97" s="133">
        <f>'3 - VRN- Vedlejší rozpočt...'!F36</f>
        <v>0</v>
      </c>
      <c r="BD97" s="135">
        <f>'3 - VRN- Vedlejší rozpočt...'!F37</f>
        <v>0</v>
      </c>
      <c r="BE97" s="7"/>
      <c r="BT97" s="131" t="s">
        <v>78</v>
      </c>
      <c r="BV97" s="131" t="s">
        <v>75</v>
      </c>
      <c r="BW97" s="131" t="s">
        <v>87</v>
      </c>
      <c r="BX97" s="131" t="s">
        <v>5</v>
      </c>
      <c r="CL97" s="131" t="s">
        <v>1</v>
      </c>
      <c r="CM97" s="131" t="s">
        <v>82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71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 - SO_01- Bourání konstr...'!C2" display="/"/>
    <hyperlink ref="A96" location="'2 - SO_02- Stavební část'!C2" display="/"/>
    <hyperlink ref="A97" location="'3 - VRN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88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Rekonstrukce mostního svršku , most vul. Osvobození CH-01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7. 3. 2019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ROUND((SUM(BE120:BE168)),2)</f>
        <v>0</v>
      </c>
      <c r="G33" s="38"/>
      <c r="H33" s="38"/>
      <c r="I33" s="162">
        <v>0.21</v>
      </c>
      <c r="J33" s="161">
        <f>ROUND(((SUM(BE120:BE168))*I33),2)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ROUND((SUM(BF120:BF168)),2)</f>
        <v>0</v>
      </c>
      <c r="G34" s="38"/>
      <c r="H34" s="38"/>
      <c r="I34" s="162">
        <v>0.15</v>
      </c>
      <c r="J34" s="161">
        <f>ROUND(((SUM(BF120:BF168))*I34),2)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ROUND((SUM(BG120:BG168)),2)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ROUND((SUM(BH120:BH168)),2)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ROUND((SUM(BI120:BI168)),2)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Rekonstrukce mostního svršku , most vul. Osvobození CH-01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SO_01: Bourání konstrukcí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7. 3. 2019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92</v>
      </c>
      <c r="D94" s="189"/>
      <c r="E94" s="189"/>
      <c r="F94" s="189"/>
      <c r="G94" s="189"/>
      <c r="H94" s="189"/>
      <c r="I94" s="190"/>
      <c r="J94" s="191" t="s">
        <v>93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94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93"/>
      <c r="C97" s="194"/>
      <c r="D97" s="195" t="s">
        <v>96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97</v>
      </c>
      <c r="E98" s="196"/>
      <c r="F98" s="196"/>
      <c r="G98" s="196"/>
      <c r="H98" s="196"/>
      <c r="I98" s="197"/>
      <c r="J98" s="198">
        <f>J123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00"/>
      <c r="C99" s="201"/>
      <c r="D99" s="202" t="s">
        <v>98</v>
      </c>
      <c r="E99" s="203"/>
      <c r="F99" s="203"/>
      <c r="G99" s="203"/>
      <c r="H99" s="203"/>
      <c r="I99" s="204"/>
      <c r="J99" s="205">
        <f>J138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3"/>
      <c r="C100" s="194"/>
      <c r="D100" s="195" t="s">
        <v>99</v>
      </c>
      <c r="E100" s="196"/>
      <c r="F100" s="196"/>
      <c r="G100" s="196"/>
      <c r="H100" s="196"/>
      <c r="I100" s="197"/>
      <c r="J100" s="198">
        <f>J145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100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Rekonstrukce mostního svršku , most vul. Osvobození CH-01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89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1 - SO_01: Bourání konstrukcí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147" t="s">
        <v>22</v>
      </c>
      <c r="J114" s="79" t="str">
        <f>IF(J12="","",J12)</f>
        <v>7. 3. 2019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147" t="s">
        <v>29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IF(E18="","",E18)</f>
        <v>Vyplň údaj</v>
      </c>
      <c r="G117" s="40"/>
      <c r="H117" s="40"/>
      <c r="I117" s="147" t="s">
        <v>31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101</v>
      </c>
      <c r="D119" s="210" t="s">
        <v>58</v>
      </c>
      <c r="E119" s="210" t="s">
        <v>54</v>
      </c>
      <c r="F119" s="210" t="s">
        <v>55</v>
      </c>
      <c r="G119" s="210" t="s">
        <v>102</v>
      </c>
      <c r="H119" s="210" t="s">
        <v>103</v>
      </c>
      <c r="I119" s="211" t="s">
        <v>104</v>
      </c>
      <c r="J119" s="212" t="s">
        <v>93</v>
      </c>
      <c r="K119" s="213" t="s">
        <v>105</v>
      </c>
      <c r="L119" s="214"/>
      <c r="M119" s="100" t="s">
        <v>1</v>
      </c>
      <c r="N119" s="101" t="s">
        <v>37</v>
      </c>
      <c r="O119" s="101" t="s">
        <v>106</v>
      </c>
      <c r="P119" s="101" t="s">
        <v>107</v>
      </c>
      <c r="Q119" s="101" t="s">
        <v>108</v>
      </c>
      <c r="R119" s="101" t="s">
        <v>109</v>
      </c>
      <c r="S119" s="101" t="s">
        <v>110</v>
      </c>
      <c r="T119" s="102" t="s">
        <v>111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112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P121+P123+P145</f>
        <v>0</v>
      </c>
      <c r="Q120" s="104"/>
      <c r="R120" s="217">
        <f>R121+R123+R145</f>
        <v>0</v>
      </c>
      <c r="S120" s="104"/>
      <c r="T120" s="218">
        <f>T121+T123+T145</f>
        <v>364.29940000000005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95</v>
      </c>
      <c r="BK120" s="219">
        <f>BK121+BK123+BK145</f>
        <v>0</v>
      </c>
    </row>
    <row r="121" spans="1:63" s="12" customFormat="1" ht="25.9" customHeight="1">
      <c r="A121" s="12"/>
      <c r="B121" s="220"/>
      <c r="C121" s="221"/>
      <c r="D121" s="222" t="s">
        <v>72</v>
      </c>
      <c r="E121" s="223" t="s">
        <v>78</v>
      </c>
      <c r="F121" s="223" t="s">
        <v>113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P122</f>
        <v>0</v>
      </c>
      <c r="Q121" s="228"/>
      <c r="R121" s="229">
        <f>R122</f>
        <v>0</v>
      </c>
      <c r="S121" s="228"/>
      <c r="T121" s="230">
        <f>T122</f>
        <v>2.6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78</v>
      </c>
      <c r="AT121" s="232" t="s">
        <v>72</v>
      </c>
      <c r="AU121" s="232" t="s">
        <v>73</v>
      </c>
      <c r="AY121" s="231" t="s">
        <v>114</v>
      </c>
      <c r="BK121" s="233">
        <f>BK122</f>
        <v>0</v>
      </c>
    </row>
    <row r="122" spans="1:65" s="2" customFormat="1" ht="21.75" customHeight="1">
      <c r="A122" s="38"/>
      <c r="B122" s="39"/>
      <c r="C122" s="234" t="s">
        <v>115</v>
      </c>
      <c r="D122" s="234" t="s">
        <v>116</v>
      </c>
      <c r="E122" s="235" t="s">
        <v>117</v>
      </c>
      <c r="F122" s="236" t="s">
        <v>118</v>
      </c>
      <c r="G122" s="237" t="s">
        <v>119</v>
      </c>
      <c r="H122" s="238">
        <v>10</v>
      </c>
      <c r="I122" s="239"/>
      <c r="J122" s="240">
        <f>ROUND(I122*H122,2)</f>
        <v>0</v>
      </c>
      <c r="K122" s="241"/>
      <c r="L122" s="44"/>
      <c r="M122" s="242" t="s">
        <v>1</v>
      </c>
      <c r="N122" s="243" t="s">
        <v>38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0.26</v>
      </c>
      <c r="T122" s="245">
        <f>S122*H122</f>
        <v>2.6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120</v>
      </c>
      <c r="AT122" s="246" t="s">
        <v>116</v>
      </c>
      <c r="AU122" s="246" t="s">
        <v>78</v>
      </c>
      <c r="AY122" s="17" t="s">
        <v>114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78</v>
      </c>
      <c r="BK122" s="247">
        <f>ROUND(I122*H122,2)</f>
        <v>0</v>
      </c>
      <c r="BL122" s="17" t="s">
        <v>120</v>
      </c>
      <c r="BM122" s="246" t="s">
        <v>121</v>
      </c>
    </row>
    <row r="123" spans="1:63" s="12" customFormat="1" ht="25.9" customHeight="1">
      <c r="A123" s="12"/>
      <c r="B123" s="220"/>
      <c r="C123" s="221"/>
      <c r="D123" s="222" t="s">
        <v>72</v>
      </c>
      <c r="E123" s="223" t="s">
        <v>122</v>
      </c>
      <c r="F123" s="223" t="s">
        <v>123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P124+SUM(P125:P138)</f>
        <v>0</v>
      </c>
      <c r="Q123" s="228"/>
      <c r="R123" s="229">
        <f>R124+SUM(R125:R138)</f>
        <v>0</v>
      </c>
      <c r="S123" s="228"/>
      <c r="T123" s="230">
        <f>T124+SUM(T125:T138)</f>
        <v>361.6994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78</v>
      </c>
      <c r="AT123" s="232" t="s">
        <v>72</v>
      </c>
      <c r="AU123" s="232" t="s">
        <v>73</v>
      </c>
      <c r="AY123" s="231" t="s">
        <v>114</v>
      </c>
      <c r="BK123" s="233">
        <f>BK124+SUM(BK125:BK138)</f>
        <v>0</v>
      </c>
    </row>
    <row r="124" spans="1:65" s="2" customFormat="1" ht="21.75" customHeight="1">
      <c r="A124" s="38"/>
      <c r="B124" s="39"/>
      <c r="C124" s="234" t="s">
        <v>78</v>
      </c>
      <c r="D124" s="234" t="s">
        <v>116</v>
      </c>
      <c r="E124" s="235" t="s">
        <v>124</v>
      </c>
      <c r="F124" s="236" t="s">
        <v>125</v>
      </c>
      <c r="G124" s="237" t="s">
        <v>119</v>
      </c>
      <c r="H124" s="238">
        <v>637.4</v>
      </c>
      <c r="I124" s="239"/>
      <c r="J124" s="240">
        <f>ROUND(I124*H124,2)</f>
        <v>0</v>
      </c>
      <c r="K124" s="241"/>
      <c r="L124" s="44"/>
      <c r="M124" s="242" t="s">
        <v>1</v>
      </c>
      <c r="N124" s="243" t="s">
        <v>38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120</v>
      </c>
      <c r="AT124" s="246" t="s">
        <v>116</v>
      </c>
      <c r="AU124" s="246" t="s">
        <v>78</v>
      </c>
      <c r="AY124" s="17" t="s">
        <v>114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78</v>
      </c>
      <c r="BK124" s="247">
        <f>ROUND(I124*H124,2)</f>
        <v>0</v>
      </c>
      <c r="BL124" s="17" t="s">
        <v>120</v>
      </c>
      <c r="BM124" s="246" t="s">
        <v>126</v>
      </c>
    </row>
    <row r="125" spans="1:65" s="2" customFormat="1" ht="21.75" customHeight="1">
      <c r="A125" s="38"/>
      <c r="B125" s="39"/>
      <c r="C125" s="234" t="s">
        <v>127</v>
      </c>
      <c r="D125" s="234" t="s">
        <v>116</v>
      </c>
      <c r="E125" s="235" t="s">
        <v>128</v>
      </c>
      <c r="F125" s="236" t="s">
        <v>129</v>
      </c>
      <c r="G125" s="237" t="s">
        <v>119</v>
      </c>
      <c r="H125" s="238">
        <v>677.4</v>
      </c>
      <c r="I125" s="239"/>
      <c r="J125" s="240">
        <f>ROUND(I125*H125,2)</f>
        <v>0</v>
      </c>
      <c r="K125" s="241"/>
      <c r="L125" s="44"/>
      <c r="M125" s="242" t="s">
        <v>1</v>
      </c>
      <c r="N125" s="243" t="s">
        <v>38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0.316</v>
      </c>
      <c r="T125" s="245">
        <f>S125*H125</f>
        <v>214.0584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120</v>
      </c>
      <c r="AT125" s="246" t="s">
        <v>116</v>
      </c>
      <c r="AU125" s="246" t="s">
        <v>78</v>
      </c>
      <c r="AY125" s="17" t="s">
        <v>114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78</v>
      </c>
      <c r="BK125" s="247">
        <f>ROUND(I125*H125,2)</f>
        <v>0</v>
      </c>
      <c r="BL125" s="17" t="s">
        <v>120</v>
      </c>
      <c r="BM125" s="246" t="s">
        <v>130</v>
      </c>
    </row>
    <row r="126" spans="1:51" s="13" customFormat="1" ht="12">
      <c r="A126" s="13"/>
      <c r="B126" s="248"/>
      <c r="C126" s="249"/>
      <c r="D126" s="250" t="s">
        <v>131</v>
      </c>
      <c r="E126" s="251" t="s">
        <v>1</v>
      </c>
      <c r="F126" s="252" t="s">
        <v>132</v>
      </c>
      <c r="G126" s="249"/>
      <c r="H126" s="253">
        <v>677.4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9" t="s">
        <v>131</v>
      </c>
      <c r="AU126" s="259" t="s">
        <v>78</v>
      </c>
      <c r="AV126" s="13" t="s">
        <v>82</v>
      </c>
      <c r="AW126" s="13" t="s">
        <v>30</v>
      </c>
      <c r="AX126" s="13" t="s">
        <v>78</v>
      </c>
      <c r="AY126" s="259" t="s">
        <v>114</v>
      </c>
    </row>
    <row r="127" spans="1:65" s="2" customFormat="1" ht="21.75" customHeight="1">
      <c r="A127" s="38"/>
      <c r="B127" s="39"/>
      <c r="C127" s="234" t="s">
        <v>133</v>
      </c>
      <c r="D127" s="234" t="s">
        <v>116</v>
      </c>
      <c r="E127" s="235" t="s">
        <v>134</v>
      </c>
      <c r="F127" s="236" t="s">
        <v>135</v>
      </c>
      <c r="G127" s="237" t="s">
        <v>119</v>
      </c>
      <c r="H127" s="238">
        <v>178.5</v>
      </c>
      <c r="I127" s="239"/>
      <c r="J127" s="240">
        <f>ROUND(I127*H127,2)</f>
        <v>0</v>
      </c>
      <c r="K127" s="241"/>
      <c r="L127" s="44"/>
      <c r="M127" s="242" t="s">
        <v>1</v>
      </c>
      <c r="N127" s="243" t="s">
        <v>38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0.098</v>
      </c>
      <c r="T127" s="245">
        <f>S127*H127</f>
        <v>17.493000000000002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120</v>
      </c>
      <c r="AT127" s="246" t="s">
        <v>116</v>
      </c>
      <c r="AU127" s="246" t="s">
        <v>78</v>
      </c>
      <c r="AY127" s="17" t="s">
        <v>114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78</v>
      </c>
      <c r="BK127" s="247">
        <f>ROUND(I127*H127,2)</f>
        <v>0</v>
      </c>
      <c r="BL127" s="17" t="s">
        <v>120</v>
      </c>
      <c r="BM127" s="246" t="s">
        <v>136</v>
      </c>
    </row>
    <row r="128" spans="1:65" s="2" customFormat="1" ht="21.75" customHeight="1">
      <c r="A128" s="38"/>
      <c r="B128" s="39"/>
      <c r="C128" s="234" t="s">
        <v>137</v>
      </c>
      <c r="D128" s="234" t="s">
        <v>116</v>
      </c>
      <c r="E128" s="235" t="s">
        <v>138</v>
      </c>
      <c r="F128" s="236" t="s">
        <v>139</v>
      </c>
      <c r="G128" s="237" t="s">
        <v>119</v>
      </c>
      <c r="H128" s="238">
        <v>169.9</v>
      </c>
      <c r="I128" s="239"/>
      <c r="J128" s="240">
        <f>ROUND(I128*H128,2)</f>
        <v>0</v>
      </c>
      <c r="K128" s="241"/>
      <c r="L128" s="44"/>
      <c r="M128" s="242" t="s">
        <v>1</v>
      </c>
      <c r="N128" s="243" t="s">
        <v>38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0.75</v>
      </c>
      <c r="T128" s="245">
        <f>S128*H128</f>
        <v>127.42500000000001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120</v>
      </c>
      <c r="AT128" s="246" t="s">
        <v>116</v>
      </c>
      <c r="AU128" s="246" t="s">
        <v>78</v>
      </c>
      <c r="AY128" s="17" t="s">
        <v>114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78</v>
      </c>
      <c r="BK128" s="247">
        <f>ROUND(I128*H128,2)</f>
        <v>0</v>
      </c>
      <c r="BL128" s="17" t="s">
        <v>120</v>
      </c>
      <c r="BM128" s="246" t="s">
        <v>140</v>
      </c>
    </row>
    <row r="129" spans="1:51" s="13" customFormat="1" ht="12">
      <c r="A129" s="13"/>
      <c r="B129" s="248"/>
      <c r="C129" s="249"/>
      <c r="D129" s="250" t="s">
        <v>131</v>
      </c>
      <c r="E129" s="251" t="s">
        <v>1</v>
      </c>
      <c r="F129" s="252" t="s">
        <v>141</v>
      </c>
      <c r="G129" s="249"/>
      <c r="H129" s="253">
        <v>169.9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131</v>
      </c>
      <c r="AU129" s="259" t="s">
        <v>78</v>
      </c>
      <c r="AV129" s="13" t="s">
        <v>82</v>
      </c>
      <c r="AW129" s="13" t="s">
        <v>30</v>
      </c>
      <c r="AX129" s="13" t="s">
        <v>78</v>
      </c>
      <c r="AY129" s="259" t="s">
        <v>114</v>
      </c>
    </row>
    <row r="130" spans="1:65" s="2" customFormat="1" ht="21.75" customHeight="1">
      <c r="A130" s="38"/>
      <c r="B130" s="39"/>
      <c r="C130" s="234" t="s">
        <v>85</v>
      </c>
      <c r="D130" s="234" t="s">
        <v>116</v>
      </c>
      <c r="E130" s="235" t="s">
        <v>142</v>
      </c>
      <c r="F130" s="236" t="s">
        <v>143</v>
      </c>
      <c r="G130" s="237" t="s">
        <v>144</v>
      </c>
      <c r="H130" s="238">
        <v>163.7</v>
      </c>
      <c r="I130" s="239"/>
      <c r="J130" s="240">
        <f>ROUND(I130*H130,2)</f>
        <v>0</v>
      </c>
      <c r="K130" s="241"/>
      <c r="L130" s="44"/>
      <c r="M130" s="242" t="s">
        <v>1</v>
      </c>
      <c r="N130" s="243" t="s">
        <v>38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120</v>
      </c>
      <c r="AT130" s="246" t="s">
        <v>116</v>
      </c>
      <c r="AU130" s="246" t="s">
        <v>78</v>
      </c>
      <c r="AY130" s="17" t="s">
        <v>114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78</v>
      </c>
      <c r="BK130" s="247">
        <f>ROUND(I130*H130,2)</f>
        <v>0</v>
      </c>
      <c r="BL130" s="17" t="s">
        <v>120</v>
      </c>
      <c r="BM130" s="246" t="s">
        <v>145</v>
      </c>
    </row>
    <row r="131" spans="1:51" s="13" customFormat="1" ht="12">
      <c r="A131" s="13"/>
      <c r="B131" s="248"/>
      <c r="C131" s="249"/>
      <c r="D131" s="250" t="s">
        <v>131</v>
      </c>
      <c r="E131" s="251" t="s">
        <v>1</v>
      </c>
      <c r="F131" s="252" t="s">
        <v>146</v>
      </c>
      <c r="G131" s="249"/>
      <c r="H131" s="253">
        <v>163.7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131</v>
      </c>
      <c r="AU131" s="259" t="s">
        <v>78</v>
      </c>
      <c r="AV131" s="13" t="s">
        <v>82</v>
      </c>
      <c r="AW131" s="13" t="s">
        <v>30</v>
      </c>
      <c r="AX131" s="13" t="s">
        <v>78</v>
      </c>
      <c r="AY131" s="259" t="s">
        <v>114</v>
      </c>
    </row>
    <row r="132" spans="1:65" s="2" customFormat="1" ht="16.5" customHeight="1">
      <c r="A132" s="38"/>
      <c r="B132" s="39"/>
      <c r="C132" s="234" t="s">
        <v>120</v>
      </c>
      <c r="D132" s="234" t="s">
        <v>116</v>
      </c>
      <c r="E132" s="235" t="s">
        <v>147</v>
      </c>
      <c r="F132" s="236" t="s">
        <v>148</v>
      </c>
      <c r="G132" s="237" t="s">
        <v>144</v>
      </c>
      <c r="H132" s="238">
        <v>66.3</v>
      </c>
      <c r="I132" s="239"/>
      <c r="J132" s="240">
        <f>ROUND(I132*H132,2)</f>
        <v>0</v>
      </c>
      <c r="K132" s="241"/>
      <c r="L132" s="44"/>
      <c r="M132" s="242" t="s">
        <v>1</v>
      </c>
      <c r="N132" s="243" t="s">
        <v>38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120</v>
      </c>
      <c r="AT132" s="246" t="s">
        <v>116</v>
      </c>
      <c r="AU132" s="246" t="s">
        <v>78</v>
      </c>
      <c r="AY132" s="17" t="s">
        <v>114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78</v>
      </c>
      <c r="BK132" s="247">
        <f>ROUND(I132*H132,2)</f>
        <v>0</v>
      </c>
      <c r="BL132" s="17" t="s">
        <v>120</v>
      </c>
      <c r="BM132" s="246" t="s">
        <v>149</v>
      </c>
    </row>
    <row r="133" spans="1:65" s="2" customFormat="1" ht="33" customHeight="1">
      <c r="A133" s="38"/>
      <c r="B133" s="39"/>
      <c r="C133" s="234" t="s">
        <v>150</v>
      </c>
      <c r="D133" s="234" t="s">
        <v>116</v>
      </c>
      <c r="E133" s="235" t="s">
        <v>151</v>
      </c>
      <c r="F133" s="236" t="s">
        <v>152</v>
      </c>
      <c r="G133" s="237" t="s">
        <v>119</v>
      </c>
      <c r="H133" s="238">
        <v>178.5</v>
      </c>
      <c r="I133" s="239"/>
      <c r="J133" s="240">
        <f>ROUND(I133*H133,2)</f>
        <v>0</v>
      </c>
      <c r="K133" s="241"/>
      <c r="L133" s="44"/>
      <c r="M133" s="242" t="s">
        <v>1</v>
      </c>
      <c r="N133" s="243" t="s">
        <v>38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120</v>
      </c>
      <c r="AT133" s="246" t="s">
        <v>116</v>
      </c>
      <c r="AU133" s="246" t="s">
        <v>78</v>
      </c>
      <c r="AY133" s="17" t="s">
        <v>114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78</v>
      </c>
      <c r="BK133" s="247">
        <f>ROUND(I133*H133,2)</f>
        <v>0</v>
      </c>
      <c r="BL133" s="17" t="s">
        <v>120</v>
      </c>
      <c r="BM133" s="246" t="s">
        <v>153</v>
      </c>
    </row>
    <row r="134" spans="1:65" s="2" customFormat="1" ht="16.5" customHeight="1">
      <c r="A134" s="38"/>
      <c r="B134" s="39"/>
      <c r="C134" s="234" t="s">
        <v>154</v>
      </c>
      <c r="D134" s="234" t="s">
        <v>116</v>
      </c>
      <c r="E134" s="235" t="s">
        <v>155</v>
      </c>
      <c r="F134" s="236" t="s">
        <v>156</v>
      </c>
      <c r="G134" s="237" t="s">
        <v>157</v>
      </c>
      <c r="H134" s="238">
        <v>4</v>
      </c>
      <c r="I134" s="239"/>
      <c r="J134" s="240">
        <f>ROUND(I134*H134,2)</f>
        <v>0</v>
      </c>
      <c r="K134" s="241"/>
      <c r="L134" s="44"/>
      <c r="M134" s="242" t="s">
        <v>1</v>
      </c>
      <c r="N134" s="243" t="s">
        <v>38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120</v>
      </c>
      <c r="AT134" s="246" t="s">
        <v>116</v>
      </c>
      <c r="AU134" s="246" t="s">
        <v>78</v>
      </c>
      <c r="AY134" s="17" t="s">
        <v>114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78</v>
      </c>
      <c r="BK134" s="247">
        <f>ROUND(I134*H134,2)</f>
        <v>0</v>
      </c>
      <c r="BL134" s="17" t="s">
        <v>120</v>
      </c>
      <c r="BM134" s="246" t="s">
        <v>158</v>
      </c>
    </row>
    <row r="135" spans="1:65" s="2" customFormat="1" ht="21.75" customHeight="1">
      <c r="A135" s="38"/>
      <c r="B135" s="39"/>
      <c r="C135" s="234" t="s">
        <v>159</v>
      </c>
      <c r="D135" s="234" t="s">
        <v>116</v>
      </c>
      <c r="E135" s="235" t="s">
        <v>160</v>
      </c>
      <c r="F135" s="236" t="s">
        <v>161</v>
      </c>
      <c r="G135" s="237" t="s">
        <v>157</v>
      </c>
      <c r="H135" s="238">
        <v>4</v>
      </c>
      <c r="I135" s="239"/>
      <c r="J135" s="240">
        <f>ROUND(I135*H135,2)</f>
        <v>0</v>
      </c>
      <c r="K135" s="241"/>
      <c r="L135" s="44"/>
      <c r="M135" s="242" t="s">
        <v>1</v>
      </c>
      <c r="N135" s="243" t="s">
        <v>38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120</v>
      </c>
      <c r="AT135" s="246" t="s">
        <v>116</v>
      </c>
      <c r="AU135" s="246" t="s">
        <v>78</v>
      </c>
      <c r="AY135" s="17" t="s">
        <v>114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78</v>
      </c>
      <c r="BK135" s="247">
        <f>ROUND(I135*H135,2)</f>
        <v>0</v>
      </c>
      <c r="BL135" s="17" t="s">
        <v>120</v>
      </c>
      <c r="BM135" s="246" t="s">
        <v>162</v>
      </c>
    </row>
    <row r="136" spans="1:65" s="2" customFormat="1" ht="16.5" customHeight="1">
      <c r="A136" s="38"/>
      <c r="B136" s="39"/>
      <c r="C136" s="234" t="s">
        <v>163</v>
      </c>
      <c r="D136" s="234" t="s">
        <v>116</v>
      </c>
      <c r="E136" s="235" t="s">
        <v>164</v>
      </c>
      <c r="F136" s="236" t="s">
        <v>165</v>
      </c>
      <c r="G136" s="237" t="s">
        <v>144</v>
      </c>
      <c r="H136" s="238">
        <v>24</v>
      </c>
      <c r="I136" s="239"/>
      <c r="J136" s="240">
        <f>ROUND(I136*H136,2)</f>
        <v>0</v>
      </c>
      <c r="K136" s="241"/>
      <c r="L136" s="44"/>
      <c r="M136" s="242" t="s">
        <v>1</v>
      </c>
      <c r="N136" s="243" t="s">
        <v>38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120</v>
      </c>
      <c r="AT136" s="246" t="s">
        <v>116</v>
      </c>
      <c r="AU136" s="246" t="s">
        <v>78</v>
      </c>
      <c r="AY136" s="17" t="s">
        <v>114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78</v>
      </c>
      <c r="BK136" s="247">
        <f>ROUND(I136*H136,2)</f>
        <v>0</v>
      </c>
      <c r="BL136" s="17" t="s">
        <v>120</v>
      </c>
      <c r="BM136" s="246" t="s">
        <v>166</v>
      </c>
    </row>
    <row r="137" spans="1:51" s="13" customFormat="1" ht="12">
      <c r="A137" s="13"/>
      <c r="B137" s="248"/>
      <c r="C137" s="249"/>
      <c r="D137" s="250" t="s">
        <v>131</v>
      </c>
      <c r="E137" s="251" t="s">
        <v>1</v>
      </c>
      <c r="F137" s="252" t="s">
        <v>167</v>
      </c>
      <c r="G137" s="249"/>
      <c r="H137" s="253">
        <v>24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131</v>
      </c>
      <c r="AU137" s="259" t="s">
        <v>78</v>
      </c>
      <c r="AV137" s="13" t="s">
        <v>82</v>
      </c>
      <c r="AW137" s="13" t="s">
        <v>30</v>
      </c>
      <c r="AX137" s="13" t="s">
        <v>78</v>
      </c>
      <c r="AY137" s="259" t="s">
        <v>114</v>
      </c>
    </row>
    <row r="138" spans="1:63" s="12" customFormat="1" ht="22.8" customHeight="1">
      <c r="A138" s="12"/>
      <c r="B138" s="220"/>
      <c r="C138" s="221"/>
      <c r="D138" s="222" t="s">
        <v>72</v>
      </c>
      <c r="E138" s="260" t="s">
        <v>168</v>
      </c>
      <c r="F138" s="260" t="s">
        <v>169</v>
      </c>
      <c r="G138" s="221"/>
      <c r="H138" s="221"/>
      <c r="I138" s="224"/>
      <c r="J138" s="261">
        <f>BK138</f>
        <v>0</v>
      </c>
      <c r="K138" s="221"/>
      <c r="L138" s="226"/>
      <c r="M138" s="227"/>
      <c r="N138" s="228"/>
      <c r="O138" s="228"/>
      <c r="P138" s="229">
        <f>SUM(P139:P144)</f>
        <v>0</v>
      </c>
      <c r="Q138" s="228"/>
      <c r="R138" s="229">
        <f>SUM(R139:R144)</f>
        <v>0</v>
      </c>
      <c r="S138" s="228"/>
      <c r="T138" s="230">
        <f>SUM(T139:T144)</f>
        <v>2.723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82</v>
      </c>
      <c r="AT138" s="232" t="s">
        <v>72</v>
      </c>
      <c r="AU138" s="232" t="s">
        <v>78</v>
      </c>
      <c r="AY138" s="231" t="s">
        <v>114</v>
      </c>
      <c r="BK138" s="233">
        <f>SUM(BK139:BK144)</f>
        <v>0</v>
      </c>
    </row>
    <row r="139" spans="1:65" s="2" customFormat="1" ht="16.5" customHeight="1">
      <c r="A139" s="38"/>
      <c r="B139" s="39"/>
      <c r="C139" s="234" t="s">
        <v>170</v>
      </c>
      <c r="D139" s="234" t="s">
        <v>116</v>
      </c>
      <c r="E139" s="235" t="s">
        <v>171</v>
      </c>
      <c r="F139" s="236" t="s">
        <v>172</v>
      </c>
      <c r="G139" s="237" t="s">
        <v>119</v>
      </c>
      <c r="H139" s="238">
        <v>680.75</v>
      </c>
      <c r="I139" s="239"/>
      <c r="J139" s="240">
        <f>ROUND(I139*H139,2)</f>
        <v>0</v>
      </c>
      <c r="K139" s="241"/>
      <c r="L139" s="44"/>
      <c r="M139" s="242" t="s">
        <v>1</v>
      </c>
      <c r="N139" s="243" t="s">
        <v>38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0.004</v>
      </c>
      <c r="T139" s="245">
        <f>S139*H139</f>
        <v>2.723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173</v>
      </c>
      <c r="AT139" s="246" t="s">
        <v>116</v>
      </c>
      <c r="AU139" s="246" t="s">
        <v>82</v>
      </c>
      <c r="AY139" s="17" t="s">
        <v>114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78</v>
      </c>
      <c r="BK139" s="247">
        <f>ROUND(I139*H139,2)</f>
        <v>0</v>
      </c>
      <c r="BL139" s="17" t="s">
        <v>173</v>
      </c>
      <c r="BM139" s="246" t="s">
        <v>174</v>
      </c>
    </row>
    <row r="140" spans="1:51" s="14" customFormat="1" ht="12">
      <c r="A140" s="14"/>
      <c r="B140" s="262"/>
      <c r="C140" s="263"/>
      <c r="D140" s="250" t="s">
        <v>131</v>
      </c>
      <c r="E140" s="264" t="s">
        <v>1</v>
      </c>
      <c r="F140" s="265" t="s">
        <v>175</v>
      </c>
      <c r="G140" s="263"/>
      <c r="H140" s="264" t="s">
        <v>1</v>
      </c>
      <c r="I140" s="266"/>
      <c r="J140" s="263"/>
      <c r="K140" s="263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131</v>
      </c>
      <c r="AU140" s="271" t="s">
        <v>82</v>
      </c>
      <c r="AV140" s="14" t="s">
        <v>78</v>
      </c>
      <c r="AW140" s="14" t="s">
        <v>30</v>
      </c>
      <c r="AX140" s="14" t="s">
        <v>73</v>
      </c>
      <c r="AY140" s="271" t="s">
        <v>114</v>
      </c>
    </row>
    <row r="141" spans="1:51" s="13" customFormat="1" ht="12">
      <c r="A141" s="13"/>
      <c r="B141" s="248"/>
      <c r="C141" s="249"/>
      <c r="D141" s="250" t="s">
        <v>131</v>
      </c>
      <c r="E141" s="251" t="s">
        <v>1</v>
      </c>
      <c r="F141" s="252" t="s">
        <v>176</v>
      </c>
      <c r="G141" s="249"/>
      <c r="H141" s="253">
        <v>507.5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131</v>
      </c>
      <c r="AU141" s="259" t="s">
        <v>82</v>
      </c>
      <c r="AV141" s="13" t="s">
        <v>82</v>
      </c>
      <c r="AW141" s="13" t="s">
        <v>30</v>
      </c>
      <c r="AX141" s="13" t="s">
        <v>73</v>
      </c>
      <c r="AY141" s="259" t="s">
        <v>114</v>
      </c>
    </row>
    <row r="142" spans="1:51" s="14" customFormat="1" ht="12">
      <c r="A142" s="14"/>
      <c r="B142" s="262"/>
      <c r="C142" s="263"/>
      <c r="D142" s="250" t="s">
        <v>131</v>
      </c>
      <c r="E142" s="264" t="s">
        <v>1</v>
      </c>
      <c r="F142" s="265" t="s">
        <v>177</v>
      </c>
      <c r="G142" s="263"/>
      <c r="H142" s="264" t="s">
        <v>1</v>
      </c>
      <c r="I142" s="266"/>
      <c r="J142" s="263"/>
      <c r="K142" s="263"/>
      <c r="L142" s="267"/>
      <c r="M142" s="268"/>
      <c r="N142" s="269"/>
      <c r="O142" s="269"/>
      <c r="P142" s="269"/>
      <c r="Q142" s="269"/>
      <c r="R142" s="269"/>
      <c r="S142" s="269"/>
      <c r="T142" s="27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1" t="s">
        <v>131</v>
      </c>
      <c r="AU142" s="271" t="s">
        <v>82</v>
      </c>
      <c r="AV142" s="14" t="s">
        <v>78</v>
      </c>
      <c r="AW142" s="14" t="s">
        <v>30</v>
      </c>
      <c r="AX142" s="14" t="s">
        <v>73</v>
      </c>
      <c r="AY142" s="271" t="s">
        <v>114</v>
      </c>
    </row>
    <row r="143" spans="1:51" s="13" customFormat="1" ht="12">
      <c r="A143" s="13"/>
      <c r="B143" s="248"/>
      <c r="C143" s="249"/>
      <c r="D143" s="250" t="s">
        <v>131</v>
      </c>
      <c r="E143" s="251" t="s">
        <v>1</v>
      </c>
      <c r="F143" s="252" t="s">
        <v>178</v>
      </c>
      <c r="G143" s="249"/>
      <c r="H143" s="253">
        <v>173.25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131</v>
      </c>
      <c r="AU143" s="259" t="s">
        <v>82</v>
      </c>
      <c r="AV143" s="13" t="s">
        <v>82</v>
      </c>
      <c r="AW143" s="13" t="s">
        <v>30</v>
      </c>
      <c r="AX143" s="13" t="s">
        <v>73</v>
      </c>
      <c r="AY143" s="259" t="s">
        <v>114</v>
      </c>
    </row>
    <row r="144" spans="1:51" s="15" customFormat="1" ht="12">
      <c r="A144" s="15"/>
      <c r="B144" s="272"/>
      <c r="C144" s="273"/>
      <c r="D144" s="250" t="s">
        <v>131</v>
      </c>
      <c r="E144" s="274" t="s">
        <v>1</v>
      </c>
      <c r="F144" s="275" t="s">
        <v>179</v>
      </c>
      <c r="G144" s="273"/>
      <c r="H144" s="276">
        <v>680.75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2" t="s">
        <v>131</v>
      </c>
      <c r="AU144" s="282" t="s">
        <v>82</v>
      </c>
      <c r="AV144" s="15" t="s">
        <v>120</v>
      </c>
      <c r="AW144" s="15" t="s">
        <v>30</v>
      </c>
      <c r="AX144" s="15" t="s">
        <v>78</v>
      </c>
      <c r="AY144" s="282" t="s">
        <v>114</v>
      </c>
    </row>
    <row r="145" spans="1:63" s="12" customFormat="1" ht="25.9" customHeight="1">
      <c r="A145" s="12"/>
      <c r="B145" s="220"/>
      <c r="C145" s="221"/>
      <c r="D145" s="222" t="s">
        <v>72</v>
      </c>
      <c r="E145" s="223" t="s">
        <v>180</v>
      </c>
      <c r="F145" s="223" t="s">
        <v>181</v>
      </c>
      <c r="G145" s="221"/>
      <c r="H145" s="221"/>
      <c r="I145" s="224"/>
      <c r="J145" s="225">
        <f>BK145</f>
        <v>0</v>
      </c>
      <c r="K145" s="221"/>
      <c r="L145" s="226"/>
      <c r="M145" s="227"/>
      <c r="N145" s="228"/>
      <c r="O145" s="228"/>
      <c r="P145" s="229">
        <f>SUM(P146:P168)</f>
        <v>0</v>
      </c>
      <c r="Q145" s="228"/>
      <c r="R145" s="229">
        <f>SUM(R146:R168)</f>
        <v>0</v>
      </c>
      <c r="S145" s="228"/>
      <c r="T145" s="230">
        <f>SUM(T146:T168)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1" t="s">
        <v>78</v>
      </c>
      <c r="AT145" s="232" t="s">
        <v>72</v>
      </c>
      <c r="AU145" s="232" t="s">
        <v>73</v>
      </c>
      <c r="AY145" s="231" t="s">
        <v>114</v>
      </c>
      <c r="BK145" s="233">
        <f>SUM(BK146:BK168)</f>
        <v>0</v>
      </c>
    </row>
    <row r="146" spans="1:65" s="2" customFormat="1" ht="21.75" customHeight="1">
      <c r="A146" s="38"/>
      <c r="B146" s="39"/>
      <c r="C146" s="234" t="s">
        <v>182</v>
      </c>
      <c r="D146" s="234" t="s">
        <v>116</v>
      </c>
      <c r="E146" s="235" t="s">
        <v>183</v>
      </c>
      <c r="F146" s="236" t="s">
        <v>184</v>
      </c>
      <c r="G146" s="237" t="s">
        <v>185</v>
      </c>
      <c r="H146" s="238">
        <v>2.723</v>
      </c>
      <c r="I146" s="239"/>
      <c r="J146" s="240">
        <f>ROUND(I146*H146,2)</f>
        <v>0</v>
      </c>
      <c r="K146" s="241"/>
      <c r="L146" s="44"/>
      <c r="M146" s="242" t="s">
        <v>1</v>
      </c>
      <c r="N146" s="243" t="s">
        <v>38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173</v>
      </c>
      <c r="AT146" s="246" t="s">
        <v>116</v>
      </c>
      <c r="AU146" s="246" t="s">
        <v>78</v>
      </c>
      <c r="AY146" s="17" t="s">
        <v>114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78</v>
      </c>
      <c r="BK146" s="247">
        <f>ROUND(I146*H146,2)</f>
        <v>0</v>
      </c>
      <c r="BL146" s="17" t="s">
        <v>173</v>
      </c>
      <c r="BM146" s="246" t="s">
        <v>186</v>
      </c>
    </row>
    <row r="147" spans="1:65" s="2" customFormat="1" ht="21.75" customHeight="1">
      <c r="A147" s="38"/>
      <c r="B147" s="39"/>
      <c r="C147" s="234" t="s">
        <v>187</v>
      </c>
      <c r="D147" s="234" t="s">
        <v>116</v>
      </c>
      <c r="E147" s="235" t="s">
        <v>188</v>
      </c>
      <c r="F147" s="236" t="s">
        <v>189</v>
      </c>
      <c r="G147" s="237" t="s">
        <v>185</v>
      </c>
      <c r="H147" s="238">
        <v>9.822</v>
      </c>
      <c r="I147" s="239"/>
      <c r="J147" s="240">
        <f>ROUND(I147*H147,2)</f>
        <v>0</v>
      </c>
      <c r="K147" s="241"/>
      <c r="L147" s="44"/>
      <c r="M147" s="242" t="s">
        <v>1</v>
      </c>
      <c r="N147" s="243" t="s">
        <v>38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173</v>
      </c>
      <c r="AT147" s="246" t="s">
        <v>116</v>
      </c>
      <c r="AU147" s="246" t="s">
        <v>78</v>
      </c>
      <c r="AY147" s="17" t="s">
        <v>114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78</v>
      </c>
      <c r="BK147" s="247">
        <f>ROUND(I147*H147,2)</f>
        <v>0</v>
      </c>
      <c r="BL147" s="17" t="s">
        <v>173</v>
      </c>
      <c r="BM147" s="246" t="s">
        <v>190</v>
      </c>
    </row>
    <row r="148" spans="1:51" s="14" customFormat="1" ht="12">
      <c r="A148" s="14"/>
      <c r="B148" s="262"/>
      <c r="C148" s="263"/>
      <c r="D148" s="250" t="s">
        <v>131</v>
      </c>
      <c r="E148" s="264" t="s">
        <v>1</v>
      </c>
      <c r="F148" s="265" t="s">
        <v>191</v>
      </c>
      <c r="G148" s="263"/>
      <c r="H148" s="264" t="s">
        <v>1</v>
      </c>
      <c r="I148" s="266"/>
      <c r="J148" s="263"/>
      <c r="K148" s="263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131</v>
      </c>
      <c r="AU148" s="271" t="s">
        <v>78</v>
      </c>
      <c r="AV148" s="14" t="s">
        <v>78</v>
      </c>
      <c r="AW148" s="14" t="s">
        <v>30</v>
      </c>
      <c r="AX148" s="14" t="s">
        <v>73</v>
      </c>
      <c r="AY148" s="271" t="s">
        <v>114</v>
      </c>
    </row>
    <row r="149" spans="1:51" s="13" customFormat="1" ht="12">
      <c r="A149" s="13"/>
      <c r="B149" s="248"/>
      <c r="C149" s="249"/>
      <c r="D149" s="250" t="s">
        <v>131</v>
      </c>
      <c r="E149" s="251" t="s">
        <v>1</v>
      </c>
      <c r="F149" s="252" t="s">
        <v>192</v>
      </c>
      <c r="G149" s="249"/>
      <c r="H149" s="253">
        <v>9.822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131</v>
      </c>
      <c r="AU149" s="259" t="s">
        <v>78</v>
      </c>
      <c r="AV149" s="13" t="s">
        <v>82</v>
      </c>
      <c r="AW149" s="13" t="s">
        <v>30</v>
      </c>
      <c r="AX149" s="13" t="s">
        <v>73</v>
      </c>
      <c r="AY149" s="259" t="s">
        <v>114</v>
      </c>
    </row>
    <row r="150" spans="1:51" s="15" customFormat="1" ht="12">
      <c r="A150" s="15"/>
      <c r="B150" s="272"/>
      <c r="C150" s="273"/>
      <c r="D150" s="250" t="s">
        <v>131</v>
      </c>
      <c r="E150" s="274" t="s">
        <v>1</v>
      </c>
      <c r="F150" s="275" t="s">
        <v>179</v>
      </c>
      <c r="G150" s="273"/>
      <c r="H150" s="276">
        <v>9.822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2" t="s">
        <v>131</v>
      </c>
      <c r="AU150" s="282" t="s">
        <v>78</v>
      </c>
      <c r="AV150" s="15" t="s">
        <v>120</v>
      </c>
      <c r="AW150" s="15" t="s">
        <v>30</v>
      </c>
      <c r="AX150" s="15" t="s">
        <v>78</v>
      </c>
      <c r="AY150" s="282" t="s">
        <v>114</v>
      </c>
    </row>
    <row r="151" spans="1:65" s="2" customFormat="1" ht="21.75" customHeight="1">
      <c r="A151" s="38"/>
      <c r="B151" s="39"/>
      <c r="C151" s="234" t="s">
        <v>8</v>
      </c>
      <c r="D151" s="234" t="s">
        <v>116</v>
      </c>
      <c r="E151" s="235" t="s">
        <v>193</v>
      </c>
      <c r="F151" s="236" t="s">
        <v>194</v>
      </c>
      <c r="G151" s="237" t="s">
        <v>185</v>
      </c>
      <c r="H151" s="238">
        <v>221.07</v>
      </c>
      <c r="I151" s="239"/>
      <c r="J151" s="240">
        <f>ROUND(I151*H151,2)</f>
        <v>0</v>
      </c>
      <c r="K151" s="241"/>
      <c r="L151" s="44"/>
      <c r="M151" s="242" t="s">
        <v>1</v>
      </c>
      <c r="N151" s="243" t="s">
        <v>38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173</v>
      </c>
      <c r="AT151" s="246" t="s">
        <v>116</v>
      </c>
      <c r="AU151" s="246" t="s">
        <v>78</v>
      </c>
      <c r="AY151" s="17" t="s">
        <v>114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78</v>
      </c>
      <c r="BK151" s="247">
        <f>ROUND(I151*H151,2)</f>
        <v>0</v>
      </c>
      <c r="BL151" s="17" t="s">
        <v>173</v>
      </c>
      <c r="BM151" s="246" t="s">
        <v>195</v>
      </c>
    </row>
    <row r="152" spans="1:51" s="14" customFormat="1" ht="12">
      <c r="A152" s="14"/>
      <c r="B152" s="262"/>
      <c r="C152" s="263"/>
      <c r="D152" s="250" t="s">
        <v>131</v>
      </c>
      <c r="E152" s="264" t="s">
        <v>1</v>
      </c>
      <c r="F152" s="265" t="s">
        <v>196</v>
      </c>
      <c r="G152" s="263"/>
      <c r="H152" s="264" t="s">
        <v>1</v>
      </c>
      <c r="I152" s="266"/>
      <c r="J152" s="263"/>
      <c r="K152" s="263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131</v>
      </c>
      <c r="AU152" s="271" t="s">
        <v>78</v>
      </c>
      <c r="AV152" s="14" t="s">
        <v>78</v>
      </c>
      <c r="AW152" s="14" t="s">
        <v>30</v>
      </c>
      <c r="AX152" s="14" t="s">
        <v>73</v>
      </c>
      <c r="AY152" s="271" t="s">
        <v>114</v>
      </c>
    </row>
    <row r="153" spans="1:51" s="13" customFormat="1" ht="12">
      <c r="A153" s="13"/>
      <c r="B153" s="248"/>
      <c r="C153" s="249"/>
      <c r="D153" s="250" t="s">
        <v>131</v>
      </c>
      <c r="E153" s="251" t="s">
        <v>1</v>
      </c>
      <c r="F153" s="252" t="s">
        <v>197</v>
      </c>
      <c r="G153" s="249"/>
      <c r="H153" s="253">
        <v>203.22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131</v>
      </c>
      <c r="AU153" s="259" t="s">
        <v>78</v>
      </c>
      <c r="AV153" s="13" t="s">
        <v>82</v>
      </c>
      <c r="AW153" s="13" t="s">
        <v>30</v>
      </c>
      <c r="AX153" s="13" t="s">
        <v>73</v>
      </c>
      <c r="AY153" s="259" t="s">
        <v>114</v>
      </c>
    </row>
    <row r="154" spans="1:51" s="13" customFormat="1" ht="12">
      <c r="A154" s="13"/>
      <c r="B154" s="248"/>
      <c r="C154" s="249"/>
      <c r="D154" s="250" t="s">
        <v>131</v>
      </c>
      <c r="E154" s="251" t="s">
        <v>1</v>
      </c>
      <c r="F154" s="252" t="s">
        <v>198</v>
      </c>
      <c r="G154" s="249"/>
      <c r="H154" s="253">
        <v>17.85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131</v>
      </c>
      <c r="AU154" s="259" t="s">
        <v>78</v>
      </c>
      <c r="AV154" s="13" t="s">
        <v>82</v>
      </c>
      <c r="AW154" s="13" t="s">
        <v>30</v>
      </c>
      <c r="AX154" s="13" t="s">
        <v>73</v>
      </c>
      <c r="AY154" s="259" t="s">
        <v>114</v>
      </c>
    </row>
    <row r="155" spans="1:51" s="15" customFormat="1" ht="12">
      <c r="A155" s="15"/>
      <c r="B155" s="272"/>
      <c r="C155" s="273"/>
      <c r="D155" s="250" t="s">
        <v>131</v>
      </c>
      <c r="E155" s="274" t="s">
        <v>1</v>
      </c>
      <c r="F155" s="275" t="s">
        <v>179</v>
      </c>
      <c r="G155" s="273"/>
      <c r="H155" s="276">
        <v>221.07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2" t="s">
        <v>131</v>
      </c>
      <c r="AU155" s="282" t="s">
        <v>78</v>
      </c>
      <c r="AV155" s="15" t="s">
        <v>120</v>
      </c>
      <c r="AW155" s="15" t="s">
        <v>30</v>
      </c>
      <c r="AX155" s="15" t="s">
        <v>78</v>
      </c>
      <c r="AY155" s="282" t="s">
        <v>114</v>
      </c>
    </row>
    <row r="156" spans="1:65" s="2" customFormat="1" ht="21.75" customHeight="1">
      <c r="A156" s="38"/>
      <c r="B156" s="39"/>
      <c r="C156" s="234" t="s">
        <v>173</v>
      </c>
      <c r="D156" s="234" t="s">
        <v>116</v>
      </c>
      <c r="E156" s="235" t="s">
        <v>199</v>
      </c>
      <c r="F156" s="236" t="s">
        <v>200</v>
      </c>
      <c r="G156" s="237" t="s">
        <v>185</v>
      </c>
      <c r="H156" s="238">
        <v>127.425</v>
      </c>
      <c r="I156" s="239"/>
      <c r="J156" s="240">
        <f>ROUND(I156*H156,2)</f>
        <v>0</v>
      </c>
      <c r="K156" s="241"/>
      <c r="L156" s="44"/>
      <c r="M156" s="242" t="s">
        <v>1</v>
      </c>
      <c r="N156" s="243" t="s">
        <v>38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173</v>
      </c>
      <c r="AT156" s="246" t="s">
        <v>116</v>
      </c>
      <c r="AU156" s="246" t="s">
        <v>78</v>
      </c>
      <c r="AY156" s="17" t="s">
        <v>114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78</v>
      </c>
      <c r="BK156" s="247">
        <f>ROUND(I156*H156,2)</f>
        <v>0</v>
      </c>
      <c r="BL156" s="17" t="s">
        <v>173</v>
      </c>
      <c r="BM156" s="246" t="s">
        <v>201</v>
      </c>
    </row>
    <row r="157" spans="1:65" s="2" customFormat="1" ht="21.75" customHeight="1">
      <c r="A157" s="38"/>
      <c r="B157" s="39"/>
      <c r="C157" s="234" t="s">
        <v>202</v>
      </c>
      <c r="D157" s="234" t="s">
        <v>116</v>
      </c>
      <c r="E157" s="235" t="s">
        <v>203</v>
      </c>
      <c r="F157" s="236" t="s">
        <v>204</v>
      </c>
      <c r="G157" s="237" t="s">
        <v>185</v>
      </c>
      <c r="H157" s="238">
        <v>361.04</v>
      </c>
      <c r="I157" s="239"/>
      <c r="J157" s="240">
        <f>ROUND(I157*H157,2)</f>
        <v>0</v>
      </c>
      <c r="K157" s="241"/>
      <c r="L157" s="44"/>
      <c r="M157" s="242" t="s">
        <v>1</v>
      </c>
      <c r="N157" s="243" t="s">
        <v>38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120</v>
      </c>
      <c r="AT157" s="246" t="s">
        <v>116</v>
      </c>
      <c r="AU157" s="246" t="s">
        <v>78</v>
      </c>
      <c r="AY157" s="17" t="s">
        <v>114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78</v>
      </c>
      <c r="BK157" s="247">
        <f>ROUND(I157*H157,2)</f>
        <v>0</v>
      </c>
      <c r="BL157" s="17" t="s">
        <v>120</v>
      </c>
      <c r="BM157" s="246" t="s">
        <v>205</v>
      </c>
    </row>
    <row r="158" spans="1:51" s="14" customFormat="1" ht="12">
      <c r="A158" s="14"/>
      <c r="B158" s="262"/>
      <c r="C158" s="263"/>
      <c r="D158" s="250" t="s">
        <v>131</v>
      </c>
      <c r="E158" s="264" t="s">
        <v>1</v>
      </c>
      <c r="F158" s="265" t="s">
        <v>206</v>
      </c>
      <c r="G158" s="263"/>
      <c r="H158" s="264" t="s">
        <v>1</v>
      </c>
      <c r="I158" s="266"/>
      <c r="J158" s="263"/>
      <c r="K158" s="263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131</v>
      </c>
      <c r="AU158" s="271" t="s">
        <v>78</v>
      </c>
      <c r="AV158" s="14" t="s">
        <v>78</v>
      </c>
      <c r="AW158" s="14" t="s">
        <v>30</v>
      </c>
      <c r="AX158" s="14" t="s">
        <v>73</v>
      </c>
      <c r="AY158" s="271" t="s">
        <v>114</v>
      </c>
    </row>
    <row r="159" spans="1:51" s="13" customFormat="1" ht="12">
      <c r="A159" s="13"/>
      <c r="B159" s="248"/>
      <c r="C159" s="249"/>
      <c r="D159" s="250" t="s">
        <v>131</v>
      </c>
      <c r="E159" s="251" t="s">
        <v>1</v>
      </c>
      <c r="F159" s="252" t="s">
        <v>207</v>
      </c>
      <c r="G159" s="249"/>
      <c r="H159" s="253">
        <v>2.723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131</v>
      </c>
      <c r="AU159" s="259" t="s">
        <v>78</v>
      </c>
      <c r="AV159" s="13" t="s">
        <v>82</v>
      </c>
      <c r="AW159" s="13" t="s">
        <v>30</v>
      </c>
      <c r="AX159" s="13" t="s">
        <v>73</v>
      </c>
      <c r="AY159" s="259" t="s">
        <v>114</v>
      </c>
    </row>
    <row r="160" spans="1:51" s="14" customFormat="1" ht="12">
      <c r="A160" s="14"/>
      <c r="B160" s="262"/>
      <c r="C160" s="263"/>
      <c r="D160" s="250" t="s">
        <v>131</v>
      </c>
      <c r="E160" s="264" t="s">
        <v>1</v>
      </c>
      <c r="F160" s="265" t="s">
        <v>208</v>
      </c>
      <c r="G160" s="263"/>
      <c r="H160" s="264" t="s">
        <v>1</v>
      </c>
      <c r="I160" s="266"/>
      <c r="J160" s="263"/>
      <c r="K160" s="263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131</v>
      </c>
      <c r="AU160" s="271" t="s">
        <v>78</v>
      </c>
      <c r="AV160" s="14" t="s">
        <v>78</v>
      </c>
      <c r="AW160" s="14" t="s">
        <v>30</v>
      </c>
      <c r="AX160" s="14" t="s">
        <v>73</v>
      </c>
      <c r="AY160" s="271" t="s">
        <v>114</v>
      </c>
    </row>
    <row r="161" spans="1:51" s="13" customFormat="1" ht="12">
      <c r="A161" s="13"/>
      <c r="B161" s="248"/>
      <c r="C161" s="249"/>
      <c r="D161" s="250" t="s">
        <v>131</v>
      </c>
      <c r="E161" s="251" t="s">
        <v>1</v>
      </c>
      <c r="F161" s="252" t="s">
        <v>209</v>
      </c>
      <c r="G161" s="249"/>
      <c r="H161" s="253">
        <v>9.822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131</v>
      </c>
      <c r="AU161" s="259" t="s">
        <v>78</v>
      </c>
      <c r="AV161" s="13" t="s">
        <v>82</v>
      </c>
      <c r="AW161" s="13" t="s">
        <v>30</v>
      </c>
      <c r="AX161" s="13" t="s">
        <v>73</v>
      </c>
      <c r="AY161" s="259" t="s">
        <v>114</v>
      </c>
    </row>
    <row r="162" spans="1:51" s="14" customFormat="1" ht="12">
      <c r="A162" s="14"/>
      <c r="B162" s="262"/>
      <c r="C162" s="263"/>
      <c r="D162" s="250" t="s">
        <v>131</v>
      </c>
      <c r="E162" s="264" t="s">
        <v>1</v>
      </c>
      <c r="F162" s="265" t="s">
        <v>210</v>
      </c>
      <c r="G162" s="263"/>
      <c r="H162" s="264" t="s">
        <v>1</v>
      </c>
      <c r="I162" s="266"/>
      <c r="J162" s="263"/>
      <c r="K162" s="263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131</v>
      </c>
      <c r="AU162" s="271" t="s">
        <v>78</v>
      </c>
      <c r="AV162" s="14" t="s">
        <v>78</v>
      </c>
      <c r="AW162" s="14" t="s">
        <v>30</v>
      </c>
      <c r="AX162" s="14" t="s">
        <v>73</v>
      </c>
      <c r="AY162" s="271" t="s">
        <v>114</v>
      </c>
    </row>
    <row r="163" spans="1:51" s="13" customFormat="1" ht="12">
      <c r="A163" s="13"/>
      <c r="B163" s="248"/>
      <c r="C163" s="249"/>
      <c r="D163" s="250" t="s">
        <v>131</v>
      </c>
      <c r="E163" s="251" t="s">
        <v>1</v>
      </c>
      <c r="F163" s="252" t="s">
        <v>211</v>
      </c>
      <c r="G163" s="249"/>
      <c r="H163" s="253">
        <v>221.07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131</v>
      </c>
      <c r="AU163" s="259" t="s">
        <v>78</v>
      </c>
      <c r="AV163" s="13" t="s">
        <v>82</v>
      </c>
      <c r="AW163" s="13" t="s">
        <v>30</v>
      </c>
      <c r="AX163" s="13" t="s">
        <v>73</v>
      </c>
      <c r="AY163" s="259" t="s">
        <v>114</v>
      </c>
    </row>
    <row r="164" spans="1:51" s="14" customFormat="1" ht="12">
      <c r="A164" s="14"/>
      <c r="B164" s="262"/>
      <c r="C164" s="263"/>
      <c r="D164" s="250" t="s">
        <v>131</v>
      </c>
      <c r="E164" s="264" t="s">
        <v>1</v>
      </c>
      <c r="F164" s="265" t="s">
        <v>212</v>
      </c>
      <c r="G164" s="263"/>
      <c r="H164" s="264" t="s">
        <v>1</v>
      </c>
      <c r="I164" s="266"/>
      <c r="J164" s="263"/>
      <c r="K164" s="263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131</v>
      </c>
      <c r="AU164" s="271" t="s">
        <v>78</v>
      </c>
      <c r="AV164" s="14" t="s">
        <v>78</v>
      </c>
      <c r="AW164" s="14" t="s">
        <v>30</v>
      </c>
      <c r="AX164" s="14" t="s">
        <v>73</v>
      </c>
      <c r="AY164" s="271" t="s">
        <v>114</v>
      </c>
    </row>
    <row r="165" spans="1:51" s="13" customFormat="1" ht="12">
      <c r="A165" s="13"/>
      <c r="B165" s="248"/>
      <c r="C165" s="249"/>
      <c r="D165" s="250" t="s">
        <v>131</v>
      </c>
      <c r="E165" s="251" t="s">
        <v>1</v>
      </c>
      <c r="F165" s="252" t="s">
        <v>213</v>
      </c>
      <c r="G165" s="249"/>
      <c r="H165" s="253">
        <v>127.425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131</v>
      </c>
      <c r="AU165" s="259" t="s">
        <v>78</v>
      </c>
      <c r="AV165" s="13" t="s">
        <v>82</v>
      </c>
      <c r="AW165" s="13" t="s">
        <v>30</v>
      </c>
      <c r="AX165" s="13" t="s">
        <v>73</v>
      </c>
      <c r="AY165" s="259" t="s">
        <v>114</v>
      </c>
    </row>
    <row r="166" spans="1:51" s="15" customFormat="1" ht="12">
      <c r="A166" s="15"/>
      <c r="B166" s="272"/>
      <c r="C166" s="273"/>
      <c r="D166" s="250" t="s">
        <v>131</v>
      </c>
      <c r="E166" s="274" t="s">
        <v>1</v>
      </c>
      <c r="F166" s="275" t="s">
        <v>179</v>
      </c>
      <c r="G166" s="273"/>
      <c r="H166" s="276">
        <v>361.03999999999996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131</v>
      </c>
      <c r="AU166" s="282" t="s">
        <v>78</v>
      </c>
      <c r="AV166" s="15" t="s">
        <v>120</v>
      </c>
      <c r="AW166" s="15" t="s">
        <v>30</v>
      </c>
      <c r="AX166" s="15" t="s">
        <v>78</v>
      </c>
      <c r="AY166" s="282" t="s">
        <v>114</v>
      </c>
    </row>
    <row r="167" spans="1:65" s="2" customFormat="1" ht="21.75" customHeight="1">
      <c r="A167" s="38"/>
      <c r="B167" s="39"/>
      <c r="C167" s="234" t="s">
        <v>214</v>
      </c>
      <c r="D167" s="234" t="s">
        <v>116</v>
      </c>
      <c r="E167" s="235" t="s">
        <v>215</v>
      </c>
      <c r="F167" s="236" t="s">
        <v>216</v>
      </c>
      <c r="G167" s="237" t="s">
        <v>185</v>
      </c>
      <c r="H167" s="238">
        <v>5415.6</v>
      </c>
      <c r="I167" s="239"/>
      <c r="J167" s="240">
        <f>ROUND(I167*H167,2)</f>
        <v>0</v>
      </c>
      <c r="K167" s="241"/>
      <c r="L167" s="44"/>
      <c r="M167" s="242" t="s">
        <v>1</v>
      </c>
      <c r="N167" s="243" t="s">
        <v>38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120</v>
      </c>
      <c r="AT167" s="246" t="s">
        <v>116</v>
      </c>
      <c r="AU167" s="246" t="s">
        <v>78</v>
      </c>
      <c r="AY167" s="17" t="s">
        <v>114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78</v>
      </c>
      <c r="BK167" s="247">
        <f>ROUND(I167*H167,2)</f>
        <v>0</v>
      </c>
      <c r="BL167" s="17" t="s">
        <v>120</v>
      </c>
      <c r="BM167" s="246" t="s">
        <v>217</v>
      </c>
    </row>
    <row r="168" spans="1:51" s="13" customFormat="1" ht="12">
      <c r="A168" s="13"/>
      <c r="B168" s="248"/>
      <c r="C168" s="249"/>
      <c r="D168" s="250" t="s">
        <v>131</v>
      </c>
      <c r="E168" s="251" t="s">
        <v>1</v>
      </c>
      <c r="F168" s="252" t="s">
        <v>218</v>
      </c>
      <c r="G168" s="249"/>
      <c r="H168" s="253">
        <v>5415.6</v>
      </c>
      <c r="I168" s="254"/>
      <c r="J168" s="249"/>
      <c r="K168" s="249"/>
      <c r="L168" s="255"/>
      <c r="M168" s="283"/>
      <c r="N168" s="284"/>
      <c r="O168" s="284"/>
      <c r="P168" s="284"/>
      <c r="Q168" s="284"/>
      <c r="R168" s="284"/>
      <c r="S168" s="284"/>
      <c r="T168" s="2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131</v>
      </c>
      <c r="AU168" s="259" t="s">
        <v>78</v>
      </c>
      <c r="AV168" s="13" t="s">
        <v>82</v>
      </c>
      <c r="AW168" s="13" t="s">
        <v>30</v>
      </c>
      <c r="AX168" s="13" t="s">
        <v>78</v>
      </c>
      <c r="AY168" s="259" t="s">
        <v>114</v>
      </c>
    </row>
    <row r="169" spans="1:31" s="2" customFormat="1" ht="6.95" customHeight="1">
      <c r="A169" s="38"/>
      <c r="B169" s="66"/>
      <c r="C169" s="67"/>
      <c r="D169" s="67"/>
      <c r="E169" s="67"/>
      <c r="F169" s="67"/>
      <c r="G169" s="67"/>
      <c r="H169" s="67"/>
      <c r="I169" s="183"/>
      <c r="J169" s="67"/>
      <c r="K169" s="67"/>
      <c r="L169" s="44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sheetProtection password="CC71" sheet="1" objects="1" scenarios="1" formatColumns="0" formatRows="0" autoFilter="0"/>
  <autoFilter ref="C119:K16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88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Rekonstrukce mostního svršku , most vul. Osvobození CH-01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219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7. 3. 2019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ROUND((SUM(BE127:BE214)),2)</f>
        <v>0</v>
      </c>
      <c r="G33" s="38"/>
      <c r="H33" s="38"/>
      <c r="I33" s="162">
        <v>0.21</v>
      </c>
      <c r="J33" s="161">
        <f>ROUND(((SUM(BE127:BE214))*I33),2)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ROUND((SUM(BF127:BF214)),2)</f>
        <v>0</v>
      </c>
      <c r="G34" s="38"/>
      <c r="H34" s="38"/>
      <c r="I34" s="162">
        <v>0.15</v>
      </c>
      <c r="J34" s="161">
        <f>ROUND(((SUM(BF127:BF214))*I34),2)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ROUND((SUM(BG127:BG214)),2)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ROUND((SUM(BH127:BH214)),2)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ROUND((SUM(BI127:BI214)),2)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Rekonstrukce mostního svršku , most vul. Osvobození CH-01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SO_02: Stavební část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7. 3. 2019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92</v>
      </c>
      <c r="D94" s="189"/>
      <c r="E94" s="189"/>
      <c r="F94" s="189"/>
      <c r="G94" s="189"/>
      <c r="H94" s="189"/>
      <c r="I94" s="190"/>
      <c r="J94" s="191" t="s">
        <v>93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94</v>
      </c>
      <c r="D96" s="40"/>
      <c r="E96" s="40"/>
      <c r="F96" s="40"/>
      <c r="G96" s="40"/>
      <c r="H96" s="40"/>
      <c r="I96" s="14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93"/>
      <c r="C97" s="194"/>
      <c r="D97" s="195" t="s">
        <v>220</v>
      </c>
      <c r="E97" s="196"/>
      <c r="F97" s="196"/>
      <c r="G97" s="196"/>
      <c r="H97" s="196"/>
      <c r="I97" s="197"/>
      <c r="J97" s="198">
        <f>J128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221</v>
      </c>
      <c r="E98" s="196"/>
      <c r="F98" s="196"/>
      <c r="G98" s="196"/>
      <c r="H98" s="196"/>
      <c r="I98" s="197"/>
      <c r="J98" s="198">
        <f>J131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3"/>
      <c r="C99" s="194"/>
      <c r="D99" s="195" t="s">
        <v>222</v>
      </c>
      <c r="E99" s="196"/>
      <c r="F99" s="196"/>
      <c r="G99" s="196"/>
      <c r="H99" s="196"/>
      <c r="I99" s="197"/>
      <c r="J99" s="198">
        <f>J134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0"/>
      <c r="C100" s="201"/>
      <c r="D100" s="202" t="s">
        <v>223</v>
      </c>
      <c r="E100" s="203"/>
      <c r="F100" s="203"/>
      <c r="G100" s="203"/>
      <c r="H100" s="203"/>
      <c r="I100" s="204"/>
      <c r="J100" s="205">
        <f>J151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3"/>
      <c r="C101" s="194"/>
      <c r="D101" s="195" t="s">
        <v>224</v>
      </c>
      <c r="E101" s="196"/>
      <c r="F101" s="196"/>
      <c r="G101" s="196"/>
      <c r="H101" s="196"/>
      <c r="I101" s="197"/>
      <c r="J101" s="198">
        <f>J153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3"/>
      <c r="C102" s="194"/>
      <c r="D102" s="195" t="s">
        <v>225</v>
      </c>
      <c r="E102" s="196"/>
      <c r="F102" s="196"/>
      <c r="G102" s="196"/>
      <c r="H102" s="196"/>
      <c r="I102" s="197"/>
      <c r="J102" s="198">
        <f>J174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0"/>
      <c r="C103" s="201"/>
      <c r="D103" s="202" t="s">
        <v>226</v>
      </c>
      <c r="E103" s="203"/>
      <c r="F103" s="203"/>
      <c r="G103" s="203"/>
      <c r="H103" s="203"/>
      <c r="I103" s="204"/>
      <c r="J103" s="205">
        <f>J175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227</v>
      </c>
      <c r="E104" s="203"/>
      <c r="F104" s="203"/>
      <c r="G104" s="203"/>
      <c r="H104" s="203"/>
      <c r="I104" s="204"/>
      <c r="J104" s="205">
        <f>J186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228</v>
      </c>
      <c r="E105" s="203"/>
      <c r="F105" s="203"/>
      <c r="G105" s="203"/>
      <c r="H105" s="203"/>
      <c r="I105" s="204"/>
      <c r="J105" s="205">
        <f>J188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3"/>
      <c r="C106" s="194"/>
      <c r="D106" s="195" t="s">
        <v>229</v>
      </c>
      <c r="E106" s="196"/>
      <c r="F106" s="196"/>
      <c r="G106" s="196"/>
      <c r="H106" s="196"/>
      <c r="I106" s="197"/>
      <c r="J106" s="198">
        <f>J191</f>
        <v>0</v>
      </c>
      <c r="K106" s="194"/>
      <c r="L106" s="19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93"/>
      <c r="C107" s="194"/>
      <c r="D107" s="195" t="s">
        <v>230</v>
      </c>
      <c r="E107" s="196"/>
      <c r="F107" s="196"/>
      <c r="G107" s="196"/>
      <c r="H107" s="196"/>
      <c r="I107" s="197"/>
      <c r="J107" s="198">
        <f>J209</f>
        <v>0</v>
      </c>
      <c r="K107" s="194"/>
      <c r="L107" s="19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83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6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100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7" t="str">
        <f>E7</f>
        <v>Rekonstrukce mostního svršku , most vul. Osvobození CH-01</v>
      </c>
      <c r="F117" s="32"/>
      <c r="G117" s="32"/>
      <c r="H117" s="32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89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2 - SO_02: Stavební část</v>
      </c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147" t="s">
        <v>22</v>
      </c>
      <c r="J121" s="79" t="str">
        <f>IF(J12="","",J12)</f>
        <v>7. 3. 2019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 xml:space="preserve"> </v>
      </c>
      <c r="G123" s="40"/>
      <c r="H123" s="40"/>
      <c r="I123" s="147" t="s">
        <v>29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IF(E18="","",E18)</f>
        <v>Vyplň údaj</v>
      </c>
      <c r="G124" s="40"/>
      <c r="H124" s="40"/>
      <c r="I124" s="147" t="s">
        <v>31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7"/>
      <c r="B126" s="208"/>
      <c r="C126" s="209" t="s">
        <v>101</v>
      </c>
      <c r="D126" s="210" t="s">
        <v>58</v>
      </c>
      <c r="E126" s="210" t="s">
        <v>54</v>
      </c>
      <c r="F126" s="210" t="s">
        <v>55</v>
      </c>
      <c r="G126" s="210" t="s">
        <v>102</v>
      </c>
      <c r="H126" s="210" t="s">
        <v>103</v>
      </c>
      <c r="I126" s="211" t="s">
        <v>104</v>
      </c>
      <c r="J126" s="212" t="s">
        <v>93</v>
      </c>
      <c r="K126" s="213" t="s">
        <v>105</v>
      </c>
      <c r="L126" s="214"/>
      <c r="M126" s="100" t="s">
        <v>1</v>
      </c>
      <c r="N126" s="101" t="s">
        <v>37</v>
      </c>
      <c r="O126" s="101" t="s">
        <v>106</v>
      </c>
      <c r="P126" s="101" t="s">
        <v>107</v>
      </c>
      <c r="Q126" s="101" t="s">
        <v>108</v>
      </c>
      <c r="R126" s="101" t="s">
        <v>109</v>
      </c>
      <c r="S126" s="101" t="s">
        <v>110</v>
      </c>
      <c r="T126" s="102" t="s">
        <v>111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pans="1:63" s="2" customFormat="1" ht="22.8" customHeight="1">
      <c r="A127" s="38"/>
      <c r="B127" s="39"/>
      <c r="C127" s="107" t="s">
        <v>112</v>
      </c>
      <c r="D127" s="40"/>
      <c r="E127" s="40"/>
      <c r="F127" s="40"/>
      <c r="G127" s="40"/>
      <c r="H127" s="40"/>
      <c r="I127" s="144"/>
      <c r="J127" s="215">
        <f>BK127</f>
        <v>0</v>
      </c>
      <c r="K127" s="40"/>
      <c r="L127" s="44"/>
      <c r="M127" s="103"/>
      <c r="N127" s="216"/>
      <c r="O127" s="104"/>
      <c r="P127" s="217">
        <f>P128+P131+P134+P153+P174+P191+P209</f>
        <v>0</v>
      </c>
      <c r="Q127" s="104"/>
      <c r="R127" s="217">
        <f>R128+R131+R134+R153+R174+R191+R209</f>
        <v>13.745077040000002</v>
      </c>
      <c r="S127" s="104"/>
      <c r="T127" s="218">
        <f>T128+T131+T134+T153+T174+T191+T209</f>
        <v>43.568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95</v>
      </c>
      <c r="BK127" s="219">
        <f>BK128+BK131+BK134+BK153+BK174+BK191+BK209</f>
        <v>0</v>
      </c>
    </row>
    <row r="128" spans="1:63" s="12" customFormat="1" ht="25.9" customHeight="1">
      <c r="A128" s="12"/>
      <c r="B128" s="220"/>
      <c r="C128" s="221"/>
      <c r="D128" s="222" t="s">
        <v>72</v>
      </c>
      <c r="E128" s="223" t="s">
        <v>82</v>
      </c>
      <c r="F128" s="223" t="s">
        <v>231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f>SUM(P129:P130)</f>
        <v>0</v>
      </c>
      <c r="Q128" s="228"/>
      <c r="R128" s="229">
        <f>SUM(R129:R130)</f>
        <v>0.0454272</v>
      </c>
      <c r="S128" s="228"/>
      <c r="T128" s="23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78</v>
      </c>
      <c r="AT128" s="232" t="s">
        <v>72</v>
      </c>
      <c r="AU128" s="232" t="s">
        <v>73</v>
      </c>
      <c r="AY128" s="231" t="s">
        <v>114</v>
      </c>
      <c r="BK128" s="233">
        <f>SUM(BK129:BK130)</f>
        <v>0</v>
      </c>
    </row>
    <row r="129" spans="1:65" s="2" customFormat="1" ht="21.75" customHeight="1">
      <c r="A129" s="38"/>
      <c r="B129" s="39"/>
      <c r="C129" s="234" t="s">
        <v>82</v>
      </c>
      <c r="D129" s="234" t="s">
        <v>116</v>
      </c>
      <c r="E129" s="235" t="s">
        <v>232</v>
      </c>
      <c r="F129" s="236" t="s">
        <v>233</v>
      </c>
      <c r="G129" s="237" t="s">
        <v>119</v>
      </c>
      <c r="H129" s="238">
        <v>1.56</v>
      </c>
      <c r="I129" s="239"/>
      <c r="J129" s="240">
        <f>ROUND(I129*H129,2)</f>
        <v>0</v>
      </c>
      <c r="K129" s="241"/>
      <c r="L129" s="44"/>
      <c r="M129" s="242" t="s">
        <v>1</v>
      </c>
      <c r="N129" s="243" t="s">
        <v>38</v>
      </c>
      <c r="O129" s="91"/>
      <c r="P129" s="244">
        <f>O129*H129</f>
        <v>0</v>
      </c>
      <c r="Q129" s="244">
        <v>0.02912</v>
      </c>
      <c r="R129" s="244">
        <f>Q129*H129</f>
        <v>0.0454272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120</v>
      </c>
      <c r="AT129" s="246" t="s">
        <v>116</v>
      </c>
      <c r="AU129" s="246" t="s">
        <v>78</v>
      </c>
      <c r="AY129" s="17" t="s">
        <v>114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78</v>
      </c>
      <c r="BK129" s="247">
        <f>ROUND(I129*H129,2)</f>
        <v>0</v>
      </c>
      <c r="BL129" s="17" t="s">
        <v>120</v>
      </c>
      <c r="BM129" s="246" t="s">
        <v>234</v>
      </c>
    </row>
    <row r="130" spans="1:51" s="13" customFormat="1" ht="12">
      <c r="A130" s="13"/>
      <c r="B130" s="248"/>
      <c r="C130" s="249"/>
      <c r="D130" s="250" t="s">
        <v>131</v>
      </c>
      <c r="E130" s="251" t="s">
        <v>1</v>
      </c>
      <c r="F130" s="252" t="s">
        <v>235</v>
      </c>
      <c r="G130" s="249"/>
      <c r="H130" s="253">
        <v>1.56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131</v>
      </c>
      <c r="AU130" s="259" t="s">
        <v>78</v>
      </c>
      <c r="AV130" s="13" t="s">
        <v>82</v>
      </c>
      <c r="AW130" s="13" t="s">
        <v>30</v>
      </c>
      <c r="AX130" s="13" t="s">
        <v>78</v>
      </c>
      <c r="AY130" s="259" t="s">
        <v>114</v>
      </c>
    </row>
    <row r="131" spans="1:63" s="12" customFormat="1" ht="25.9" customHeight="1">
      <c r="A131" s="12"/>
      <c r="B131" s="220"/>
      <c r="C131" s="221"/>
      <c r="D131" s="222" t="s">
        <v>72</v>
      </c>
      <c r="E131" s="223" t="s">
        <v>122</v>
      </c>
      <c r="F131" s="223" t="s">
        <v>236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SUM(P132:P133)</f>
        <v>0</v>
      </c>
      <c r="Q131" s="228"/>
      <c r="R131" s="229">
        <f>SUM(R132:R133)</f>
        <v>0</v>
      </c>
      <c r="S131" s="228"/>
      <c r="T131" s="23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78</v>
      </c>
      <c r="AT131" s="232" t="s">
        <v>72</v>
      </c>
      <c r="AU131" s="232" t="s">
        <v>73</v>
      </c>
      <c r="AY131" s="231" t="s">
        <v>114</v>
      </c>
      <c r="BK131" s="233">
        <f>SUM(BK132:BK133)</f>
        <v>0</v>
      </c>
    </row>
    <row r="132" spans="1:65" s="2" customFormat="1" ht="21.75" customHeight="1">
      <c r="A132" s="38"/>
      <c r="B132" s="39"/>
      <c r="C132" s="234" t="s">
        <v>85</v>
      </c>
      <c r="D132" s="234" t="s">
        <v>116</v>
      </c>
      <c r="E132" s="235" t="s">
        <v>237</v>
      </c>
      <c r="F132" s="236" t="s">
        <v>238</v>
      </c>
      <c r="G132" s="237" t="s">
        <v>119</v>
      </c>
      <c r="H132" s="238">
        <v>63.97</v>
      </c>
      <c r="I132" s="239"/>
      <c r="J132" s="240">
        <f>ROUND(I132*H132,2)</f>
        <v>0</v>
      </c>
      <c r="K132" s="241"/>
      <c r="L132" s="44"/>
      <c r="M132" s="242" t="s">
        <v>1</v>
      </c>
      <c r="N132" s="243" t="s">
        <v>38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120</v>
      </c>
      <c r="AT132" s="246" t="s">
        <v>116</v>
      </c>
      <c r="AU132" s="246" t="s">
        <v>78</v>
      </c>
      <c r="AY132" s="17" t="s">
        <v>114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78</v>
      </c>
      <c r="BK132" s="247">
        <f>ROUND(I132*H132,2)</f>
        <v>0</v>
      </c>
      <c r="BL132" s="17" t="s">
        <v>120</v>
      </c>
      <c r="BM132" s="246" t="s">
        <v>239</v>
      </c>
    </row>
    <row r="133" spans="1:51" s="13" customFormat="1" ht="12">
      <c r="A133" s="13"/>
      <c r="B133" s="248"/>
      <c r="C133" s="249"/>
      <c r="D133" s="250" t="s">
        <v>131</v>
      </c>
      <c r="E133" s="251" t="s">
        <v>1</v>
      </c>
      <c r="F133" s="252" t="s">
        <v>240</v>
      </c>
      <c r="G133" s="249"/>
      <c r="H133" s="253">
        <v>63.97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131</v>
      </c>
      <c r="AU133" s="259" t="s">
        <v>78</v>
      </c>
      <c r="AV133" s="13" t="s">
        <v>82</v>
      </c>
      <c r="AW133" s="13" t="s">
        <v>30</v>
      </c>
      <c r="AX133" s="13" t="s">
        <v>78</v>
      </c>
      <c r="AY133" s="259" t="s">
        <v>114</v>
      </c>
    </row>
    <row r="134" spans="1:63" s="12" customFormat="1" ht="25.9" customHeight="1">
      <c r="A134" s="12"/>
      <c r="B134" s="220"/>
      <c r="C134" s="221"/>
      <c r="D134" s="222" t="s">
        <v>72</v>
      </c>
      <c r="E134" s="223" t="s">
        <v>180</v>
      </c>
      <c r="F134" s="223" t="s">
        <v>241</v>
      </c>
      <c r="G134" s="221"/>
      <c r="H134" s="221"/>
      <c r="I134" s="224"/>
      <c r="J134" s="225">
        <f>BK134</f>
        <v>0</v>
      </c>
      <c r="K134" s="221"/>
      <c r="L134" s="226"/>
      <c r="M134" s="227"/>
      <c r="N134" s="228"/>
      <c r="O134" s="228"/>
      <c r="P134" s="229">
        <f>P135+SUM(P136:P151)</f>
        <v>0</v>
      </c>
      <c r="Q134" s="228"/>
      <c r="R134" s="229">
        <f>R135+SUM(R136:R151)</f>
        <v>0</v>
      </c>
      <c r="S134" s="228"/>
      <c r="T134" s="230">
        <f>T135+SUM(T136:T151)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78</v>
      </c>
      <c r="AT134" s="232" t="s">
        <v>72</v>
      </c>
      <c r="AU134" s="232" t="s">
        <v>73</v>
      </c>
      <c r="AY134" s="231" t="s">
        <v>114</v>
      </c>
      <c r="BK134" s="233">
        <f>BK135+SUM(BK136:BK151)</f>
        <v>0</v>
      </c>
    </row>
    <row r="135" spans="1:65" s="2" customFormat="1" ht="21.75" customHeight="1">
      <c r="A135" s="38"/>
      <c r="B135" s="39"/>
      <c r="C135" s="234" t="s">
        <v>120</v>
      </c>
      <c r="D135" s="234" t="s">
        <v>116</v>
      </c>
      <c r="E135" s="235" t="s">
        <v>242</v>
      </c>
      <c r="F135" s="236" t="s">
        <v>243</v>
      </c>
      <c r="G135" s="237" t="s">
        <v>119</v>
      </c>
      <c r="H135" s="238">
        <v>733.5</v>
      </c>
      <c r="I135" s="239"/>
      <c r="J135" s="240">
        <f>ROUND(I135*H135,2)</f>
        <v>0</v>
      </c>
      <c r="K135" s="241"/>
      <c r="L135" s="44"/>
      <c r="M135" s="242" t="s">
        <v>1</v>
      </c>
      <c r="N135" s="243" t="s">
        <v>38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120</v>
      </c>
      <c r="AT135" s="246" t="s">
        <v>116</v>
      </c>
      <c r="AU135" s="246" t="s">
        <v>78</v>
      </c>
      <c r="AY135" s="17" t="s">
        <v>114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78</v>
      </c>
      <c r="BK135" s="247">
        <f>ROUND(I135*H135,2)</f>
        <v>0</v>
      </c>
      <c r="BL135" s="17" t="s">
        <v>120</v>
      </c>
      <c r="BM135" s="246" t="s">
        <v>244</v>
      </c>
    </row>
    <row r="136" spans="1:65" s="2" customFormat="1" ht="16.5" customHeight="1">
      <c r="A136" s="38"/>
      <c r="B136" s="39"/>
      <c r="C136" s="234" t="s">
        <v>150</v>
      </c>
      <c r="D136" s="234" t="s">
        <v>116</v>
      </c>
      <c r="E136" s="235" t="s">
        <v>245</v>
      </c>
      <c r="F136" s="236" t="s">
        <v>246</v>
      </c>
      <c r="G136" s="237" t="s">
        <v>119</v>
      </c>
      <c r="H136" s="238">
        <v>12.7</v>
      </c>
      <c r="I136" s="239"/>
      <c r="J136" s="240">
        <f>ROUND(I136*H136,2)</f>
        <v>0</v>
      </c>
      <c r="K136" s="241"/>
      <c r="L136" s="44"/>
      <c r="M136" s="242" t="s">
        <v>1</v>
      </c>
      <c r="N136" s="243" t="s">
        <v>38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120</v>
      </c>
      <c r="AT136" s="246" t="s">
        <v>116</v>
      </c>
      <c r="AU136" s="246" t="s">
        <v>78</v>
      </c>
      <c r="AY136" s="17" t="s">
        <v>114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78</v>
      </c>
      <c r="BK136" s="247">
        <f>ROUND(I136*H136,2)</f>
        <v>0</v>
      </c>
      <c r="BL136" s="17" t="s">
        <v>120</v>
      </c>
      <c r="BM136" s="246" t="s">
        <v>247</v>
      </c>
    </row>
    <row r="137" spans="1:65" s="2" customFormat="1" ht="21.75" customHeight="1">
      <c r="A137" s="38"/>
      <c r="B137" s="39"/>
      <c r="C137" s="234" t="s">
        <v>154</v>
      </c>
      <c r="D137" s="234" t="s">
        <v>116</v>
      </c>
      <c r="E137" s="235" t="s">
        <v>248</v>
      </c>
      <c r="F137" s="236" t="s">
        <v>249</v>
      </c>
      <c r="G137" s="237" t="s">
        <v>119</v>
      </c>
      <c r="H137" s="238">
        <v>733.5</v>
      </c>
      <c r="I137" s="239"/>
      <c r="J137" s="240">
        <f>ROUND(I137*H137,2)</f>
        <v>0</v>
      </c>
      <c r="K137" s="241"/>
      <c r="L137" s="44"/>
      <c r="M137" s="242" t="s">
        <v>1</v>
      </c>
      <c r="N137" s="243" t="s">
        <v>38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120</v>
      </c>
      <c r="AT137" s="246" t="s">
        <v>116</v>
      </c>
      <c r="AU137" s="246" t="s">
        <v>78</v>
      </c>
      <c r="AY137" s="17" t="s">
        <v>114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78</v>
      </c>
      <c r="BK137" s="247">
        <f>ROUND(I137*H137,2)</f>
        <v>0</v>
      </c>
      <c r="BL137" s="17" t="s">
        <v>120</v>
      </c>
      <c r="BM137" s="246" t="s">
        <v>250</v>
      </c>
    </row>
    <row r="138" spans="1:65" s="2" customFormat="1" ht="21.75" customHeight="1">
      <c r="A138" s="38"/>
      <c r="B138" s="39"/>
      <c r="C138" s="234" t="s">
        <v>159</v>
      </c>
      <c r="D138" s="234" t="s">
        <v>116</v>
      </c>
      <c r="E138" s="235" t="s">
        <v>251</v>
      </c>
      <c r="F138" s="236" t="s">
        <v>252</v>
      </c>
      <c r="G138" s="237" t="s">
        <v>119</v>
      </c>
      <c r="H138" s="238">
        <v>733.5</v>
      </c>
      <c r="I138" s="239"/>
      <c r="J138" s="240">
        <f>ROUND(I138*H138,2)</f>
        <v>0</v>
      </c>
      <c r="K138" s="241"/>
      <c r="L138" s="44"/>
      <c r="M138" s="242" t="s">
        <v>1</v>
      </c>
      <c r="N138" s="243" t="s">
        <v>38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120</v>
      </c>
      <c r="AT138" s="246" t="s">
        <v>116</v>
      </c>
      <c r="AU138" s="246" t="s">
        <v>78</v>
      </c>
      <c r="AY138" s="17" t="s">
        <v>114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78</v>
      </c>
      <c r="BK138" s="247">
        <f>ROUND(I138*H138,2)</f>
        <v>0</v>
      </c>
      <c r="BL138" s="17" t="s">
        <v>120</v>
      </c>
      <c r="BM138" s="246" t="s">
        <v>253</v>
      </c>
    </row>
    <row r="139" spans="1:65" s="2" customFormat="1" ht="16.5" customHeight="1">
      <c r="A139" s="38"/>
      <c r="B139" s="39"/>
      <c r="C139" s="234" t="s">
        <v>163</v>
      </c>
      <c r="D139" s="234" t="s">
        <v>116</v>
      </c>
      <c r="E139" s="235" t="s">
        <v>254</v>
      </c>
      <c r="F139" s="236" t="s">
        <v>255</v>
      </c>
      <c r="G139" s="237" t="s">
        <v>119</v>
      </c>
      <c r="H139" s="238">
        <v>770.175</v>
      </c>
      <c r="I139" s="239"/>
      <c r="J139" s="240">
        <f>ROUND(I139*H139,2)</f>
        <v>0</v>
      </c>
      <c r="K139" s="241"/>
      <c r="L139" s="44"/>
      <c r="M139" s="242" t="s">
        <v>1</v>
      </c>
      <c r="N139" s="243" t="s">
        <v>38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120</v>
      </c>
      <c r="AT139" s="246" t="s">
        <v>116</v>
      </c>
      <c r="AU139" s="246" t="s">
        <v>78</v>
      </c>
      <c r="AY139" s="17" t="s">
        <v>114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78</v>
      </c>
      <c r="BK139" s="247">
        <f>ROUND(I139*H139,2)</f>
        <v>0</v>
      </c>
      <c r="BL139" s="17" t="s">
        <v>120</v>
      </c>
      <c r="BM139" s="246" t="s">
        <v>256</v>
      </c>
    </row>
    <row r="140" spans="1:65" s="2" customFormat="1" ht="16.5" customHeight="1">
      <c r="A140" s="38"/>
      <c r="B140" s="39"/>
      <c r="C140" s="234" t="s">
        <v>257</v>
      </c>
      <c r="D140" s="234" t="s">
        <v>116</v>
      </c>
      <c r="E140" s="235" t="s">
        <v>258</v>
      </c>
      <c r="F140" s="236" t="s">
        <v>259</v>
      </c>
      <c r="G140" s="237" t="s">
        <v>144</v>
      </c>
      <c r="H140" s="238">
        <v>16.5</v>
      </c>
      <c r="I140" s="239"/>
      <c r="J140" s="240">
        <f>ROUND(I140*H140,2)</f>
        <v>0</v>
      </c>
      <c r="K140" s="241"/>
      <c r="L140" s="44"/>
      <c r="M140" s="242" t="s">
        <v>1</v>
      </c>
      <c r="N140" s="243" t="s">
        <v>38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120</v>
      </c>
      <c r="AT140" s="246" t="s">
        <v>116</v>
      </c>
      <c r="AU140" s="246" t="s">
        <v>78</v>
      </c>
      <c r="AY140" s="17" t="s">
        <v>114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78</v>
      </c>
      <c r="BK140" s="247">
        <f>ROUND(I140*H140,2)</f>
        <v>0</v>
      </c>
      <c r="BL140" s="17" t="s">
        <v>120</v>
      </c>
      <c r="BM140" s="246" t="s">
        <v>260</v>
      </c>
    </row>
    <row r="141" spans="1:51" s="14" customFormat="1" ht="12">
      <c r="A141" s="14"/>
      <c r="B141" s="262"/>
      <c r="C141" s="263"/>
      <c r="D141" s="250" t="s">
        <v>131</v>
      </c>
      <c r="E141" s="264" t="s">
        <v>1</v>
      </c>
      <c r="F141" s="265" t="s">
        <v>261</v>
      </c>
      <c r="G141" s="263"/>
      <c r="H141" s="264" t="s">
        <v>1</v>
      </c>
      <c r="I141" s="266"/>
      <c r="J141" s="263"/>
      <c r="K141" s="263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131</v>
      </c>
      <c r="AU141" s="271" t="s">
        <v>78</v>
      </c>
      <c r="AV141" s="14" t="s">
        <v>78</v>
      </c>
      <c r="AW141" s="14" t="s">
        <v>30</v>
      </c>
      <c r="AX141" s="14" t="s">
        <v>73</v>
      </c>
      <c r="AY141" s="271" t="s">
        <v>114</v>
      </c>
    </row>
    <row r="142" spans="1:51" s="13" customFormat="1" ht="12">
      <c r="A142" s="13"/>
      <c r="B142" s="248"/>
      <c r="C142" s="249"/>
      <c r="D142" s="250" t="s">
        <v>131</v>
      </c>
      <c r="E142" s="251" t="s">
        <v>1</v>
      </c>
      <c r="F142" s="252" t="s">
        <v>262</v>
      </c>
      <c r="G142" s="249"/>
      <c r="H142" s="253">
        <v>16.5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131</v>
      </c>
      <c r="AU142" s="259" t="s">
        <v>78</v>
      </c>
      <c r="AV142" s="13" t="s">
        <v>82</v>
      </c>
      <c r="AW142" s="13" t="s">
        <v>30</v>
      </c>
      <c r="AX142" s="13" t="s">
        <v>73</v>
      </c>
      <c r="AY142" s="259" t="s">
        <v>114</v>
      </c>
    </row>
    <row r="143" spans="1:51" s="15" customFormat="1" ht="12">
      <c r="A143" s="15"/>
      <c r="B143" s="272"/>
      <c r="C143" s="273"/>
      <c r="D143" s="250" t="s">
        <v>131</v>
      </c>
      <c r="E143" s="274" t="s">
        <v>1</v>
      </c>
      <c r="F143" s="275" t="s">
        <v>179</v>
      </c>
      <c r="G143" s="273"/>
      <c r="H143" s="276">
        <v>16.5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2" t="s">
        <v>131</v>
      </c>
      <c r="AU143" s="282" t="s">
        <v>78</v>
      </c>
      <c r="AV143" s="15" t="s">
        <v>120</v>
      </c>
      <c r="AW143" s="15" t="s">
        <v>30</v>
      </c>
      <c r="AX143" s="15" t="s">
        <v>78</v>
      </c>
      <c r="AY143" s="282" t="s">
        <v>114</v>
      </c>
    </row>
    <row r="144" spans="1:65" s="2" customFormat="1" ht="16.5" customHeight="1">
      <c r="A144" s="38"/>
      <c r="B144" s="39"/>
      <c r="C144" s="234" t="s">
        <v>263</v>
      </c>
      <c r="D144" s="234" t="s">
        <v>116</v>
      </c>
      <c r="E144" s="235" t="s">
        <v>264</v>
      </c>
      <c r="F144" s="236" t="s">
        <v>265</v>
      </c>
      <c r="G144" s="237" t="s">
        <v>266</v>
      </c>
      <c r="H144" s="238">
        <v>10</v>
      </c>
      <c r="I144" s="239"/>
      <c r="J144" s="240">
        <f>ROUND(I144*H144,2)</f>
        <v>0</v>
      </c>
      <c r="K144" s="241"/>
      <c r="L144" s="44"/>
      <c r="M144" s="242" t="s">
        <v>1</v>
      </c>
      <c r="N144" s="243" t="s">
        <v>38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120</v>
      </c>
      <c r="AT144" s="246" t="s">
        <v>116</v>
      </c>
      <c r="AU144" s="246" t="s">
        <v>78</v>
      </c>
      <c r="AY144" s="17" t="s">
        <v>114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78</v>
      </c>
      <c r="BK144" s="247">
        <f>ROUND(I144*H144,2)</f>
        <v>0</v>
      </c>
      <c r="BL144" s="17" t="s">
        <v>120</v>
      </c>
      <c r="BM144" s="246" t="s">
        <v>267</v>
      </c>
    </row>
    <row r="145" spans="1:65" s="2" customFormat="1" ht="16.5" customHeight="1">
      <c r="A145" s="38"/>
      <c r="B145" s="39"/>
      <c r="C145" s="234" t="s">
        <v>268</v>
      </c>
      <c r="D145" s="234" t="s">
        <v>116</v>
      </c>
      <c r="E145" s="235" t="s">
        <v>269</v>
      </c>
      <c r="F145" s="236" t="s">
        <v>270</v>
      </c>
      <c r="G145" s="237" t="s">
        <v>119</v>
      </c>
      <c r="H145" s="238">
        <v>299.8</v>
      </c>
      <c r="I145" s="239"/>
      <c r="J145" s="240">
        <f>ROUND(I145*H145,2)</f>
        <v>0</v>
      </c>
      <c r="K145" s="241"/>
      <c r="L145" s="44"/>
      <c r="M145" s="242" t="s">
        <v>1</v>
      </c>
      <c r="N145" s="243" t="s">
        <v>38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120</v>
      </c>
      <c r="AT145" s="246" t="s">
        <v>116</v>
      </c>
      <c r="AU145" s="246" t="s">
        <v>78</v>
      </c>
      <c r="AY145" s="17" t="s">
        <v>114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78</v>
      </c>
      <c r="BK145" s="247">
        <f>ROUND(I145*H145,2)</f>
        <v>0</v>
      </c>
      <c r="BL145" s="17" t="s">
        <v>120</v>
      </c>
      <c r="BM145" s="246" t="s">
        <v>271</v>
      </c>
    </row>
    <row r="146" spans="1:51" s="14" customFormat="1" ht="12">
      <c r="A146" s="14"/>
      <c r="B146" s="262"/>
      <c r="C146" s="263"/>
      <c r="D146" s="250" t="s">
        <v>131</v>
      </c>
      <c r="E146" s="264" t="s">
        <v>1</v>
      </c>
      <c r="F146" s="265" t="s">
        <v>272</v>
      </c>
      <c r="G146" s="263"/>
      <c r="H146" s="264" t="s">
        <v>1</v>
      </c>
      <c r="I146" s="266"/>
      <c r="J146" s="263"/>
      <c r="K146" s="263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131</v>
      </c>
      <c r="AU146" s="271" t="s">
        <v>78</v>
      </c>
      <c r="AV146" s="14" t="s">
        <v>78</v>
      </c>
      <c r="AW146" s="14" t="s">
        <v>30</v>
      </c>
      <c r="AX146" s="14" t="s">
        <v>73</v>
      </c>
      <c r="AY146" s="271" t="s">
        <v>114</v>
      </c>
    </row>
    <row r="147" spans="1:51" s="13" customFormat="1" ht="12">
      <c r="A147" s="13"/>
      <c r="B147" s="248"/>
      <c r="C147" s="249"/>
      <c r="D147" s="250" t="s">
        <v>131</v>
      </c>
      <c r="E147" s="251" t="s">
        <v>1</v>
      </c>
      <c r="F147" s="252" t="s">
        <v>273</v>
      </c>
      <c r="G147" s="249"/>
      <c r="H147" s="253">
        <v>299.8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131</v>
      </c>
      <c r="AU147" s="259" t="s">
        <v>78</v>
      </c>
      <c r="AV147" s="13" t="s">
        <v>82</v>
      </c>
      <c r="AW147" s="13" t="s">
        <v>30</v>
      </c>
      <c r="AX147" s="13" t="s">
        <v>78</v>
      </c>
      <c r="AY147" s="259" t="s">
        <v>114</v>
      </c>
    </row>
    <row r="148" spans="1:65" s="2" customFormat="1" ht="16.5" customHeight="1">
      <c r="A148" s="38"/>
      <c r="B148" s="39"/>
      <c r="C148" s="234" t="s">
        <v>274</v>
      </c>
      <c r="D148" s="234" t="s">
        <v>116</v>
      </c>
      <c r="E148" s="235" t="s">
        <v>275</v>
      </c>
      <c r="F148" s="236" t="s">
        <v>276</v>
      </c>
      <c r="G148" s="237" t="s">
        <v>119</v>
      </c>
      <c r="H148" s="238">
        <v>169.9</v>
      </c>
      <c r="I148" s="239"/>
      <c r="J148" s="240">
        <f>ROUND(I148*H148,2)</f>
        <v>0</v>
      </c>
      <c r="K148" s="241"/>
      <c r="L148" s="44"/>
      <c r="M148" s="242" t="s">
        <v>1</v>
      </c>
      <c r="N148" s="243" t="s">
        <v>38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120</v>
      </c>
      <c r="AT148" s="246" t="s">
        <v>116</v>
      </c>
      <c r="AU148" s="246" t="s">
        <v>78</v>
      </c>
      <c r="AY148" s="17" t="s">
        <v>114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78</v>
      </c>
      <c r="BK148" s="247">
        <f>ROUND(I148*H148,2)</f>
        <v>0</v>
      </c>
      <c r="BL148" s="17" t="s">
        <v>120</v>
      </c>
      <c r="BM148" s="246" t="s">
        <v>277</v>
      </c>
    </row>
    <row r="149" spans="1:51" s="14" customFormat="1" ht="12">
      <c r="A149" s="14"/>
      <c r="B149" s="262"/>
      <c r="C149" s="263"/>
      <c r="D149" s="250" t="s">
        <v>131</v>
      </c>
      <c r="E149" s="264" t="s">
        <v>1</v>
      </c>
      <c r="F149" s="265" t="s">
        <v>278</v>
      </c>
      <c r="G149" s="263"/>
      <c r="H149" s="264" t="s">
        <v>1</v>
      </c>
      <c r="I149" s="266"/>
      <c r="J149" s="263"/>
      <c r="K149" s="263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131</v>
      </c>
      <c r="AU149" s="271" t="s">
        <v>78</v>
      </c>
      <c r="AV149" s="14" t="s">
        <v>78</v>
      </c>
      <c r="AW149" s="14" t="s">
        <v>30</v>
      </c>
      <c r="AX149" s="14" t="s">
        <v>73</v>
      </c>
      <c r="AY149" s="271" t="s">
        <v>114</v>
      </c>
    </row>
    <row r="150" spans="1:51" s="13" customFormat="1" ht="12">
      <c r="A150" s="13"/>
      <c r="B150" s="248"/>
      <c r="C150" s="249"/>
      <c r="D150" s="250" t="s">
        <v>131</v>
      </c>
      <c r="E150" s="251" t="s">
        <v>1</v>
      </c>
      <c r="F150" s="252" t="s">
        <v>141</v>
      </c>
      <c r="G150" s="249"/>
      <c r="H150" s="253">
        <v>169.9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131</v>
      </c>
      <c r="AU150" s="259" t="s">
        <v>78</v>
      </c>
      <c r="AV150" s="13" t="s">
        <v>82</v>
      </c>
      <c r="AW150" s="13" t="s">
        <v>30</v>
      </c>
      <c r="AX150" s="13" t="s">
        <v>78</v>
      </c>
      <c r="AY150" s="259" t="s">
        <v>114</v>
      </c>
    </row>
    <row r="151" spans="1:63" s="12" customFormat="1" ht="22.8" customHeight="1">
      <c r="A151" s="12"/>
      <c r="B151" s="220"/>
      <c r="C151" s="221"/>
      <c r="D151" s="222" t="s">
        <v>72</v>
      </c>
      <c r="E151" s="260" t="s">
        <v>279</v>
      </c>
      <c r="F151" s="260" t="s">
        <v>280</v>
      </c>
      <c r="G151" s="221"/>
      <c r="H151" s="221"/>
      <c r="I151" s="224"/>
      <c r="J151" s="261">
        <f>BK151</f>
        <v>0</v>
      </c>
      <c r="K151" s="221"/>
      <c r="L151" s="226"/>
      <c r="M151" s="227"/>
      <c r="N151" s="228"/>
      <c r="O151" s="228"/>
      <c r="P151" s="229">
        <f>P152</f>
        <v>0</v>
      </c>
      <c r="Q151" s="228"/>
      <c r="R151" s="229">
        <f>R152</f>
        <v>0</v>
      </c>
      <c r="S151" s="228"/>
      <c r="T151" s="23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1" t="s">
        <v>78</v>
      </c>
      <c r="AT151" s="232" t="s">
        <v>72</v>
      </c>
      <c r="AU151" s="232" t="s">
        <v>78</v>
      </c>
      <c r="AY151" s="231" t="s">
        <v>114</v>
      </c>
      <c r="BK151" s="233">
        <f>BK152</f>
        <v>0</v>
      </c>
    </row>
    <row r="152" spans="1:65" s="2" customFormat="1" ht="21.75" customHeight="1">
      <c r="A152" s="38"/>
      <c r="B152" s="39"/>
      <c r="C152" s="234" t="s">
        <v>182</v>
      </c>
      <c r="D152" s="234" t="s">
        <v>116</v>
      </c>
      <c r="E152" s="235" t="s">
        <v>281</v>
      </c>
      <c r="F152" s="236" t="s">
        <v>282</v>
      </c>
      <c r="G152" s="237" t="s">
        <v>119</v>
      </c>
      <c r="H152" s="238">
        <v>733.5</v>
      </c>
      <c r="I152" s="239"/>
      <c r="J152" s="240">
        <f>ROUND(I152*H152,2)</f>
        <v>0</v>
      </c>
      <c r="K152" s="241"/>
      <c r="L152" s="44"/>
      <c r="M152" s="242" t="s">
        <v>1</v>
      </c>
      <c r="N152" s="243" t="s">
        <v>38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120</v>
      </c>
      <c r="AT152" s="246" t="s">
        <v>116</v>
      </c>
      <c r="AU152" s="246" t="s">
        <v>82</v>
      </c>
      <c r="AY152" s="17" t="s">
        <v>114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78</v>
      </c>
      <c r="BK152" s="247">
        <f>ROUND(I152*H152,2)</f>
        <v>0</v>
      </c>
      <c r="BL152" s="17" t="s">
        <v>120</v>
      </c>
      <c r="BM152" s="246" t="s">
        <v>283</v>
      </c>
    </row>
    <row r="153" spans="1:63" s="12" customFormat="1" ht="25.9" customHeight="1">
      <c r="A153" s="12"/>
      <c r="B153" s="220"/>
      <c r="C153" s="221"/>
      <c r="D153" s="222" t="s">
        <v>72</v>
      </c>
      <c r="E153" s="223" t="s">
        <v>284</v>
      </c>
      <c r="F153" s="223" t="s">
        <v>123</v>
      </c>
      <c r="G153" s="221"/>
      <c r="H153" s="221"/>
      <c r="I153" s="224"/>
      <c r="J153" s="225">
        <f>BK153</f>
        <v>0</v>
      </c>
      <c r="K153" s="221"/>
      <c r="L153" s="226"/>
      <c r="M153" s="227"/>
      <c r="N153" s="228"/>
      <c r="O153" s="228"/>
      <c r="P153" s="229">
        <f>SUM(P154:P173)</f>
        <v>0</v>
      </c>
      <c r="Q153" s="228"/>
      <c r="R153" s="229">
        <f>SUM(R154:R173)</f>
        <v>0</v>
      </c>
      <c r="S153" s="228"/>
      <c r="T153" s="230">
        <f>SUM(T154:T173)</f>
        <v>40.845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1" t="s">
        <v>78</v>
      </c>
      <c r="AT153" s="232" t="s">
        <v>72</v>
      </c>
      <c r="AU153" s="232" t="s">
        <v>73</v>
      </c>
      <c r="AY153" s="231" t="s">
        <v>114</v>
      </c>
      <c r="BK153" s="233">
        <f>SUM(BK154:BK173)</f>
        <v>0</v>
      </c>
    </row>
    <row r="154" spans="1:65" s="2" customFormat="1" ht="16.5" customHeight="1">
      <c r="A154" s="38"/>
      <c r="B154" s="39"/>
      <c r="C154" s="234" t="s">
        <v>187</v>
      </c>
      <c r="D154" s="234" t="s">
        <v>116</v>
      </c>
      <c r="E154" s="235" t="s">
        <v>285</v>
      </c>
      <c r="F154" s="236" t="s">
        <v>286</v>
      </c>
      <c r="G154" s="237" t="s">
        <v>119</v>
      </c>
      <c r="H154" s="238">
        <v>680.75</v>
      </c>
      <c r="I154" s="239"/>
      <c r="J154" s="240">
        <f>ROUND(I154*H154,2)</f>
        <v>0</v>
      </c>
      <c r="K154" s="241"/>
      <c r="L154" s="44"/>
      <c r="M154" s="242" t="s">
        <v>1</v>
      </c>
      <c r="N154" s="243" t="s">
        <v>38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0.06</v>
      </c>
      <c r="T154" s="245">
        <f>S154*H154</f>
        <v>40.845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120</v>
      </c>
      <c r="AT154" s="246" t="s">
        <v>116</v>
      </c>
      <c r="AU154" s="246" t="s">
        <v>78</v>
      </c>
      <c r="AY154" s="17" t="s">
        <v>114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78</v>
      </c>
      <c r="BK154" s="247">
        <f>ROUND(I154*H154,2)</f>
        <v>0</v>
      </c>
      <c r="BL154" s="17" t="s">
        <v>120</v>
      </c>
      <c r="BM154" s="246" t="s">
        <v>287</v>
      </c>
    </row>
    <row r="155" spans="1:51" s="14" customFormat="1" ht="12">
      <c r="A155" s="14"/>
      <c r="B155" s="262"/>
      <c r="C155" s="263"/>
      <c r="D155" s="250" t="s">
        <v>131</v>
      </c>
      <c r="E155" s="264" t="s">
        <v>1</v>
      </c>
      <c r="F155" s="265" t="s">
        <v>175</v>
      </c>
      <c r="G155" s="263"/>
      <c r="H155" s="264" t="s">
        <v>1</v>
      </c>
      <c r="I155" s="266"/>
      <c r="J155" s="263"/>
      <c r="K155" s="263"/>
      <c r="L155" s="267"/>
      <c r="M155" s="268"/>
      <c r="N155" s="269"/>
      <c r="O155" s="269"/>
      <c r="P155" s="269"/>
      <c r="Q155" s="269"/>
      <c r="R155" s="269"/>
      <c r="S155" s="269"/>
      <c r="T155" s="27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1" t="s">
        <v>131</v>
      </c>
      <c r="AU155" s="271" t="s">
        <v>78</v>
      </c>
      <c r="AV155" s="14" t="s">
        <v>78</v>
      </c>
      <c r="AW155" s="14" t="s">
        <v>30</v>
      </c>
      <c r="AX155" s="14" t="s">
        <v>73</v>
      </c>
      <c r="AY155" s="271" t="s">
        <v>114</v>
      </c>
    </row>
    <row r="156" spans="1:51" s="13" customFormat="1" ht="12">
      <c r="A156" s="13"/>
      <c r="B156" s="248"/>
      <c r="C156" s="249"/>
      <c r="D156" s="250" t="s">
        <v>131</v>
      </c>
      <c r="E156" s="251" t="s">
        <v>1</v>
      </c>
      <c r="F156" s="252" t="s">
        <v>288</v>
      </c>
      <c r="G156" s="249"/>
      <c r="H156" s="253">
        <v>507.5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131</v>
      </c>
      <c r="AU156" s="259" t="s">
        <v>78</v>
      </c>
      <c r="AV156" s="13" t="s">
        <v>82</v>
      </c>
      <c r="AW156" s="13" t="s">
        <v>30</v>
      </c>
      <c r="AX156" s="13" t="s">
        <v>73</v>
      </c>
      <c r="AY156" s="259" t="s">
        <v>114</v>
      </c>
    </row>
    <row r="157" spans="1:51" s="14" customFormat="1" ht="12">
      <c r="A157" s="14"/>
      <c r="B157" s="262"/>
      <c r="C157" s="263"/>
      <c r="D157" s="250" t="s">
        <v>131</v>
      </c>
      <c r="E157" s="264" t="s">
        <v>1</v>
      </c>
      <c r="F157" s="265" t="s">
        <v>177</v>
      </c>
      <c r="G157" s="263"/>
      <c r="H157" s="264" t="s">
        <v>1</v>
      </c>
      <c r="I157" s="266"/>
      <c r="J157" s="263"/>
      <c r="K157" s="263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131</v>
      </c>
      <c r="AU157" s="271" t="s">
        <v>78</v>
      </c>
      <c r="AV157" s="14" t="s">
        <v>78</v>
      </c>
      <c r="AW157" s="14" t="s">
        <v>30</v>
      </c>
      <c r="AX157" s="14" t="s">
        <v>73</v>
      </c>
      <c r="AY157" s="271" t="s">
        <v>114</v>
      </c>
    </row>
    <row r="158" spans="1:51" s="13" customFormat="1" ht="12">
      <c r="A158" s="13"/>
      <c r="B158" s="248"/>
      <c r="C158" s="249"/>
      <c r="D158" s="250" t="s">
        <v>131</v>
      </c>
      <c r="E158" s="251" t="s">
        <v>1</v>
      </c>
      <c r="F158" s="252" t="s">
        <v>289</v>
      </c>
      <c r="G158" s="249"/>
      <c r="H158" s="253">
        <v>173.25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131</v>
      </c>
      <c r="AU158" s="259" t="s">
        <v>78</v>
      </c>
      <c r="AV158" s="13" t="s">
        <v>82</v>
      </c>
      <c r="AW158" s="13" t="s">
        <v>30</v>
      </c>
      <c r="AX158" s="13" t="s">
        <v>73</v>
      </c>
      <c r="AY158" s="259" t="s">
        <v>114</v>
      </c>
    </row>
    <row r="159" spans="1:51" s="15" customFormat="1" ht="12">
      <c r="A159" s="15"/>
      <c r="B159" s="272"/>
      <c r="C159" s="273"/>
      <c r="D159" s="250" t="s">
        <v>131</v>
      </c>
      <c r="E159" s="274" t="s">
        <v>1</v>
      </c>
      <c r="F159" s="275" t="s">
        <v>179</v>
      </c>
      <c r="G159" s="273"/>
      <c r="H159" s="276">
        <v>680.75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2" t="s">
        <v>131</v>
      </c>
      <c r="AU159" s="282" t="s">
        <v>78</v>
      </c>
      <c r="AV159" s="15" t="s">
        <v>120</v>
      </c>
      <c r="AW159" s="15" t="s">
        <v>30</v>
      </c>
      <c r="AX159" s="15" t="s">
        <v>78</v>
      </c>
      <c r="AY159" s="282" t="s">
        <v>114</v>
      </c>
    </row>
    <row r="160" spans="1:65" s="2" customFormat="1" ht="21.75" customHeight="1">
      <c r="A160" s="38"/>
      <c r="B160" s="39"/>
      <c r="C160" s="234" t="s">
        <v>8</v>
      </c>
      <c r="D160" s="234" t="s">
        <v>116</v>
      </c>
      <c r="E160" s="235" t="s">
        <v>290</v>
      </c>
      <c r="F160" s="236" t="s">
        <v>291</v>
      </c>
      <c r="G160" s="237" t="s">
        <v>157</v>
      </c>
      <c r="H160" s="238">
        <v>4</v>
      </c>
      <c r="I160" s="239"/>
      <c r="J160" s="240">
        <f>ROUND(I160*H160,2)</f>
        <v>0</v>
      </c>
      <c r="K160" s="241"/>
      <c r="L160" s="44"/>
      <c r="M160" s="242" t="s">
        <v>1</v>
      </c>
      <c r="N160" s="243" t="s">
        <v>38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120</v>
      </c>
      <c r="AT160" s="246" t="s">
        <v>116</v>
      </c>
      <c r="AU160" s="246" t="s">
        <v>78</v>
      </c>
      <c r="AY160" s="17" t="s">
        <v>114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78</v>
      </c>
      <c r="BK160" s="247">
        <f>ROUND(I160*H160,2)</f>
        <v>0</v>
      </c>
      <c r="BL160" s="17" t="s">
        <v>120</v>
      </c>
      <c r="BM160" s="246" t="s">
        <v>292</v>
      </c>
    </row>
    <row r="161" spans="1:65" s="2" customFormat="1" ht="16.5" customHeight="1">
      <c r="A161" s="38"/>
      <c r="B161" s="39"/>
      <c r="C161" s="234" t="s">
        <v>173</v>
      </c>
      <c r="D161" s="234" t="s">
        <v>116</v>
      </c>
      <c r="E161" s="235" t="s">
        <v>293</v>
      </c>
      <c r="F161" s="236" t="s">
        <v>294</v>
      </c>
      <c r="G161" s="237" t="s">
        <v>157</v>
      </c>
      <c r="H161" s="238">
        <v>4</v>
      </c>
      <c r="I161" s="239"/>
      <c r="J161" s="240">
        <f>ROUND(I161*H161,2)</f>
        <v>0</v>
      </c>
      <c r="K161" s="241"/>
      <c r="L161" s="44"/>
      <c r="M161" s="242" t="s">
        <v>1</v>
      </c>
      <c r="N161" s="243" t="s">
        <v>38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120</v>
      </c>
      <c r="AT161" s="246" t="s">
        <v>116</v>
      </c>
      <c r="AU161" s="246" t="s">
        <v>78</v>
      </c>
      <c r="AY161" s="17" t="s">
        <v>114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78</v>
      </c>
      <c r="BK161" s="247">
        <f>ROUND(I161*H161,2)</f>
        <v>0</v>
      </c>
      <c r="BL161" s="17" t="s">
        <v>120</v>
      </c>
      <c r="BM161" s="246" t="s">
        <v>295</v>
      </c>
    </row>
    <row r="162" spans="1:65" s="2" customFormat="1" ht="21.75" customHeight="1">
      <c r="A162" s="38"/>
      <c r="B162" s="39"/>
      <c r="C162" s="234" t="s">
        <v>296</v>
      </c>
      <c r="D162" s="234" t="s">
        <v>116</v>
      </c>
      <c r="E162" s="235" t="s">
        <v>297</v>
      </c>
      <c r="F162" s="236" t="s">
        <v>298</v>
      </c>
      <c r="G162" s="237" t="s">
        <v>157</v>
      </c>
      <c r="H162" s="238">
        <v>4</v>
      </c>
      <c r="I162" s="239"/>
      <c r="J162" s="240">
        <f>ROUND(I162*H162,2)</f>
        <v>0</v>
      </c>
      <c r="K162" s="241"/>
      <c r="L162" s="44"/>
      <c r="M162" s="242" t="s">
        <v>1</v>
      </c>
      <c r="N162" s="243" t="s">
        <v>38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120</v>
      </c>
      <c r="AT162" s="246" t="s">
        <v>116</v>
      </c>
      <c r="AU162" s="246" t="s">
        <v>78</v>
      </c>
      <c r="AY162" s="17" t="s">
        <v>114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78</v>
      </c>
      <c r="BK162" s="247">
        <f>ROUND(I162*H162,2)</f>
        <v>0</v>
      </c>
      <c r="BL162" s="17" t="s">
        <v>120</v>
      </c>
      <c r="BM162" s="246" t="s">
        <v>299</v>
      </c>
    </row>
    <row r="163" spans="1:65" s="2" customFormat="1" ht="16.5" customHeight="1">
      <c r="A163" s="38"/>
      <c r="B163" s="39"/>
      <c r="C163" s="234" t="s">
        <v>300</v>
      </c>
      <c r="D163" s="234" t="s">
        <v>116</v>
      </c>
      <c r="E163" s="235" t="s">
        <v>301</v>
      </c>
      <c r="F163" s="236" t="s">
        <v>302</v>
      </c>
      <c r="G163" s="237" t="s">
        <v>157</v>
      </c>
      <c r="H163" s="238">
        <v>4</v>
      </c>
      <c r="I163" s="239"/>
      <c r="J163" s="240">
        <f>ROUND(I163*H163,2)</f>
        <v>0</v>
      </c>
      <c r="K163" s="241"/>
      <c r="L163" s="44"/>
      <c r="M163" s="242" t="s">
        <v>1</v>
      </c>
      <c r="N163" s="243" t="s">
        <v>38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120</v>
      </c>
      <c r="AT163" s="246" t="s">
        <v>116</v>
      </c>
      <c r="AU163" s="246" t="s">
        <v>78</v>
      </c>
      <c r="AY163" s="17" t="s">
        <v>114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78</v>
      </c>
      <c r="BK163" s="247">
        <f>ROUND(I163*H163,2)</f>
        <v>0</v>
      </c>
      <c r="BL163" s="17" t="s">
        <v>120</v>
      </c>
      <c r="BM163" s="246" t="s">
        <v>303</v>
      </c>
    </row>
    <row r="164" spans="1:65" s="2" customFormat="1" ht="21.75" customHeight="1">
      <c r="A164" s="38"/>
      <c r="B164" s="39"/>
      <c r="C164" s="234" t="s">
        <v>137</v>
      </c>
      <c r="D164" s="234" t="s">
        <v>116</v>
      </c>
      <c r="E164" s="235" t="s">
        <v>304</v>
      </c>
      <c r="F164" s="236" t="s">
        <v>305</v>
      </c>
      <c r="G164" s="237" t="s">
        <v>144</v>
      </c>
      <c r="H164" s="238">
        <v>158.77</v>
      </c>
      <c r="I164" s="239"/>
      <c r="J164" s="240">
        <f>ROUND(I164*H164,2)</f>
        <v>0</v>
      </c>
      <c r="K164" s="241"/>
      <c r="L164" s="44"/>
      <c r="M164" s="242" t="s">
        <v>1</v>
      </c>
      <c r="N164" s="243" t="s">
        <v>38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120</v>
      </c>
      <c r="AT164" s="246" t="s">
        <v>116</v>
      </c>
      <c r="AU164" s="246" t="s">
        <v>78</v>
      </c>
      <c r="AY164" s="17" t="s">
        <v>114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78</v>
      </c>
      <c r="BK164" s="247">
        <f>ROUND(I164*H164,2)</f>
        <v>0</v>
      </c>
      <c r="BL164" s="17" t="s">
        <v>120</v>
      </c>
      <c r="BM164" s="246" t="s">
        <v>306</v>
      </c>
    </row>
    <row r="165" spans="1:51" s="13" customFormat="1" ht="12">
      <c r="A165" s="13"/>
      <c r="B165" s="248"/>
      <c r="C165" s="249"/>
      <c r="D165" s="250" t="s">
        <v>131</v>
      </c>
      <c r="E165" s="251" t="s">
        <v>1</v>
      </c>
      <c r="F165" s="252" t="s">
        <v>307</v>
      </c>
      <c r="G165" s="249"/>
      <c r="H165" s="253">
        <v>158.77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131</v>
      </c>
      <c r="AU165" s="259" t="s">
        <v>78</v>
      </c>
      <c r="AV165" s="13" t="s">
        <v>82</v>
      </c>
      <c r="AW165" s="13" t="s">
        <v>30</v>
      </c>
      <c r="AX165" s="13" t="s">
        <v>73</v>
      </c>
      <c r="AY165" s="259" t="s">
        <v>114</v>
      </c>
    </row>
    <row r="166" spans="1:51" s="15" customFormat="1" ht="12">
      <c r="A166" s="15"/>
      <c r="B166" s="272"/>
      <c r="C166" s="273"/>
      <c r="D166" s="250" t="s">
        <v>131</v>
      </c>
      <c r="E166" s="274" t="s">
        <v>1</v>
      </c>
      <c r="F166" s="275" t="s">
        <v>179</v>
      </c>
      <c r="G166" s="273"/>
      <c r="H166" s="276">
        <v>158.77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131</v>
      </c>
      <c r="AU166" s="282" t="s">
        <v>78</v>
      </c>
      <c r="AV166" s="15" t="s">
        <v>120</v>
      </c>
      <c r="AW166" s="15" t="s">
        <v>30</v>
      </c>
      <c r="AX166" s="15" t="s">
        <v>78</v>
      </c>
      <c r="AY166" s="282" t="s">
        <v>114</v>
      </c>
    </row>
    <row r="167" spans="1:65" s="2" customFormat="1" ht="21.75" customHeight="1">
      <c r="A167" s="38"/>
      <c r="B167" s="39"/>
      <c r="C167" s="234" t="s">
        <v>170</v>
      </c>
      <c r="D167" s="234" t="s">
        <v>116</v>
      </c>
      <c r="E167" s="235" t="s">
        <v>308</v>
      </c>
      <c r="F167" s="236" t="s">
        <v>309</v>
      </c>
      <c r="G167" s="237" t="s">
        <v>144</v>
      </c>
      <c r="H167" s="238">
        <v>14</v>
      </c>
      <c r="I167" s="239"/>
      <c r="J167" s="240">
        <f>ROUND(I167*H167,2)</f>
        <v>0</v>
      </c>
      <c r="K167" s="241"/>
      <c r="L167" s="44"/>
      <c r="M167" s="242" t="s">
        <v>1</v>
      </c>
      <c r="N167" s="243" t="s">
        <v>38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120</v>
      </c>
      <c r="AT167" s="246" t="s">
        <v>116</v>
      </c>
      <c r="AU167" s="246" t="s">
        <v>78</v>
      </c>
      <c r="AY167" s="17" t="s">
        <v>114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78</v>
      </c>
      <c r="BK167" s="247">
        <f>ROUND(I167*H167,2)</f>
        <v>0</v>
      </c>
      <c r="BL167" s="17" t="s">
        <v>120</v>
      </c>
      <c r="BM167" s="246" t="s">
        <v>310</v>
      </c>
    </row>
    <row r="168" spans="1:65" s="2" customFormat="1" ht="21.75" customHeight="1">
      <c r="A168" s="38"/>
      <c r="B168" s="39"/>
      <c r="C168" s="234" t="s">
        <v>7</v>
      </c>
      <c r="D168" s="234" t="s">
        <v>116</v>
      </c>
      <c r="E168" s="235" t="s">
        <v>311</v>
      </c>
      <c r="F168" s="236" t="s">
        <v>312</v>
      </c>
      <c r="G168" s="237" t="s">
        <v>144</v>
      </c>
      <c r="H168" s="238">
        <v>160.8</v>
      </c>
      <c r="I168" s="239"/>
      <c r="J168" s="240">
        <f>ROUND(I168*H168,2)</f>
        <v>0</v>
      </c>
      <c r="K168" s="241"/>
      <c r="L168" s="44"/>
      <c r="M168" s="242" t="s">
        <v>1</v>
      </c>
      <c r="N168" s="243" t="s">
        <v>38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120</v>
      </c>
      <c r="AT168" s="246" t="s">
        <v>116</v>
      </c>
      <c r="AU168" s="246" t="s">
        <v>78</v>
      </c>
      <c r="AY168" s="17" t="s">
        <v>114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78</v>
      </c>
      <c r="BK168" s="247">
        <f>ROUND(I168*H168,2)</f>
        <v>0</v>
      </c>
      <c r="BL168" s="17" t="s">
        <v>120</v>
      </c>
      <c r="BM168" s="246" t="s">
        <v>313</v>
      </c>
    </row>
    <row r="169" spans="1:51" s="13" customFormat="1" ht="12">
      <c r="A169" s="13"/>
      <c r="B169" s="248"/>
      <c r="C169" s="249"/>
      <c r="D169" s="250" t="s">
        <v>131</v>
      </c>
      <c r="E169" s="251" t="s">
        <v>1</v>
      </c>
      <c r="F169" s="252" t="s">
        <v>314</v>
      </c>
      <c r="G169" s="249"/>
      <c r="H169" s="253">
        <v>160.8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131</v>
      </c>
      <c r="AU169" s="259" t="s">
        <v>78</v>
      </c>
      <c r="AV169" s="13" t="s">
        <v>82</v>
      </c>
      <c r="AW169" s="13" t="s">
        <v>30</v>
      </c>
      <c r="AX169" s="13" t="s">
        <v>78</v>
      </c>
      <c r="AY169" s="259" t="s">
        <v>114</v>
      </c>
    </row>
    <row r="170" spans="1:65" s="2" customFormat="1" ht="21.75" customHeight="1">
      <c r="A170" s="38"/>
      <c r="B170" s="39"/>
      <c r="C170" s="234" t="s">
        <v>315</v>
      </c>
      <c r="D170" s="234" t="s">
        <v>116</v>
      </c>
      <c r="E170" s="235" t="s">
        <v>316</v>
      </c>
      <c r="F170" s="236" t="s">
        <v>317</v>
      </c>
      <c r="G170" s="237" t="s">
        <v>144</v>
      </c>
      <c r="H170" s="238">
        <v>16</v>
      </c>
      <c r="I170" s="239"/>
      <c r="J170" s="240">
        <f>ROUND(I170*H170,2)</f>
        <v>0</v>
      </c>
      <c r="K170" s="241"/>
      <c r="L170" s="44"/>
      <c r="M170" s="242" t="s">
        <v>1</v>
      </c>
      <c r="N170" s="243" t="s">
        <v>38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120</v>
      </c>
      <c r="AT170" s="246" t="s">
        <v>116</v>
      </c>
      <c r="AU170" s="246" t="s">
        <v>78</v>
      </c>
      <c r="AY170" s="17" t="s">
        <v>114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78</v>
      </c>
      <c r="BK170" s="247">
        <f>ROUND(I170*H170,2)</f>
        <v>0</v>
      </c>
      <c r="BL170" s="17" t="s">
        <v>120</v>
      </c>
      <c r="BM170" s="246" t="s">
        <v>318</v>
      </c>
    </row>
    <row r="171" spans="1:51" s="13" customFormat="1" ht="12">
      <c r="A171" s="13"/>
      <c r="B171" s="248"/>
      <c r="C171" s="249"/>
      <c r="D171" s="250" t="s">
        <v>131</v>
      </c>
      <c r="E171" s="251" t="s">
        <v>1</v>
      </c>
      <c r="F171" s="252" t="s">
        <v>319</v>
      </c>
      <c r="G171" s="249"/>
      <c r="H171" s="253">
        <v>16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131</v>
      </c>
      <c r="AU171" s="259" t="s">
        <v>78</v>
      </c>
      <c r="AV171" s="13" t="s">
        <v>82</v>
      </c>
      <c r="AW171" s="13" t="s">
        <v>30</v>
      </c>
      <c r="AX171" s="13" t="s">
        <v>78</v>
      </c>
      <c r="AY171" s="259" t="s">
        <v>114</v>
      </c>
    </row>
    <row r="172" spans="1:65" s="2" customFormat="1" ht="16.5" customHeight="1">
      <c r="A172" s="38"/>
      <c r="B172" s="39"/>
      <c r="C172" s="234" t="s">
        <v>202</v>
      </c>
      <c r="D172" s="234" t="s">
        <v>116</v>
      </c>
      <c r="E172" s="235" t="s">
        <v>320</v>
      </c>
      <c r="F172" s="236" t="s">
        <v>321</v>
      </c>
      <c r="G172" s="237" t="s">
        <v>144</v>
      </c>
      <c r="H172" s="238">
        <v>158.77</v>
      </c>
      <c r="I172" s="239"/>
      <c r="J172" s="240">
        <f>ROUND(I172*H172,2)</f>
        <v>0</v>
      </c>
      <c r="K172" s="241"/>
      <c r="L172" s="44"/>
      <c r="M172" s="242" t="s">
        <v>1</v>
      </c>
      <c r="N172" s="243" t="s">
        <v>38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120</v>
      </c>
      <c r="AT172" s="246" t="s">
        <v>116</v>
      </c>
      <c r="AU172" s="246" t="s">
        <v>78</v>
      </c>
      <c r="AY172" s="17" t="s">
        <v>114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78</v>
      </c>
      <c r="BK172" s="247">
        <f>ROUND(I172*H172,2)</f>
        <v>0</v>
      </c>
      <c r="BL172" s="17" t="s">
        <v>120</v>
      </c>
      <c r="BM172" s="246" t="s">
        <v>322</v>
      </c>
    </row>
    <row r="173" spans="1:65" s="2" customFormat="1" ht="16.5" customHeight="1">
      <c r="A173" s="38"/>
      <c r="B173" s="39"/>
      <c r="C173" s="234" t="s">
        <v>214</v>
      </c>
      <c r="D173" s="234" t="s">
        <v>116</v>
      </c>
      <c r="E173" s="235" t="s">
        <v>323</v>
      </c>
      <c r="F173" s="236" t="s">
        <v>324</v>
      </c>
      <c r="G173" s="237" t="s">
        <v>157</v>
      </c>
      <c r="H173" s="238">
        <v>4</v>
      </c>
      <c r="I173" s="239"/>
      <c r="J173" s="240">
        <f>ROUND(I173*H173,2)</f>
        <v>0</v>
      </c>
      <c r="K173" s="241"/>
      <c r="L173" s="44"/>
      <c r="M173" s="242" t="s">
        <v>1</v>
      </c>
      <c r="N173" s="243" t="s">
        <v>38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120</v>
      </c>
      <c r="AT173" s="246" t="s">
        <v>116</v>
      </c>
      <c r="AU173" s="246" t="s">
        <v>78</v>
      </c>
      <c r="AY173" s="17" t="s">
        <v>114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78</v>
      </c>
      <c r="BK173" s="247">
        <f>ROUND(I173*H173,2)</f>
        <v>0</v>
      </c>
      <c r="BL173" s="17" t="s">
        <v>120</v>
      </c>
      <c r="BM173" s="246" t="s">
        <v>325</v>
      </c>
    </row>
    <row r="174" spans="1:63" s="12" customFormat="1" ht="25.9" customHeight="1">
      <c r="A174" s="12"/>
      <c r="B174" s="220"/>
      <c r="C174" s="221"/>
      <c r="D174" s="222" t="s">
        <v>72</v>
      </c>
      <c r="E174" s="223" t="s">
        <v>326</v>
      </c>
      <c r="F174" s="223" t="s">
        <v>327</v>
      </c>
      <c r="G174" s="221"/>
      <c r="H174" s="221"/>
      <c r="I174" s="224"/>
      <c r="J174" s="225">
        <f>BK174</f>
        <v>0</v>
      </c>
      <c r="K174" s="221"/>
      <c r="L174" s="226"/>
      <c r="M174" s="227"/>
      <c r="N174" s="228"/>
      <c r="O174" s="228"/>
      <c r="P174" s="229">
        <f>P175+P186+P188</f>
        <v>0</v>
      </c>
      <c r="Q174" s="228"/>
      <c r="R174" s="229">
        <f>R175+R186+R188</f>
        <v>9.313148</v>
      </c>
      <c r="S174" s="228"/>
      <c r="T174" s="230">
        <f>T175+T186+T188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1" t="s">
        <v>78</v>
      </c>
      <c r="AT174" s="232" t="s">
        <v>72</v>
      </c>
      <c r="AU174" s="232" t="s">
        <v>73</v>
      </c>
      <c r="AY174" s="231" t="s">
        <v>114</v>
      </c>
      <c r="BK174" s="233">
        <f>BK175+BK186+BK188</f>
        <v>0</v>
      </c>
    </row>
    <row r="175" spans="1:63" s="12" customFormat="1" ht="22.8" customHeight="1">
      <c r="A175" s="12"/>
      <c r="B175" s="220"/>
      <c r="C175" s="221"/>
      <c r="D175" s="222" t="s">
        <v>72</v>
      </c>
      <c r="E175" s="260" t="s">
        <v>150</v>
      </c>
      <c r="F175" s="260" t="s">
        <v>328</v>
      </c>
      <c r="G175" s="221"/>
      <c r="H175" s="221"/>
      <c r="I175" s="224"/>
      <c r="J175" s="261">
        <f>BK175</f>
        <v>0</v>
      </c>
      <c r="K175" s="221"/>
      <c r="L175" s="226"/>
      <c r="M175" s="227"/>
      <c r="N175" s="228"/>
      <c r="O175" s="228"/>
      <c r="P175" s="229">
        <f>SUM(P176:P185)</f>
        <v>0</v>
      </c>
      <c r="Q175" s="228"/>
      <c r="R175" s="229">
        <f>SUM(R176:R185)</f>
        <v>9.301248</v>
      </c>
      <c r="S175" s="228"/>
      <c r="T175" s="23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1" t="s">
        <v>78</v>
      </c>
      <c r="AT175" s="232" t="s">
        <v>72</v>
      </c>
      <c r="AU175" s="232" t="s">
        <v>78</v>
      </c>
      <c r="AY175" s="231" t="s">
        <v>114</v>
      </c>
      <c r="BK175" s="233">
        <f>SUM(BK176:BK185)</f>
        <v>0</v>
      </c>
    </row>
    <row r="176" spans="1:65" s="2" customFormat="1" ht="21.75" customHeight="1">
      <c r="A176" s="38"/>
      <c r="B176" s="39"/>
      <c r="C176" s="234" t="s">
        <v>329</v>
      </c>
      <c r="D176" s="234" t="s">
        <v>116</v>
      </c>
      <c r="E176" s="235" t="s">
        <v>330</v>
      </c>
      <c r="F176" s="236" t="s">
        <v>331</v>
      </c>
      <c r="G176" s="237" t="s">
        <v>119</v>
      </c>
      <c r="H176" s="238">
        <v>40.4</v>
      </c>
      <c r="I176" s="239"/>
      <c r="J176" s="240">
        <f>ROUND(I176*H176,2)</f>
        <v>0</v>
      </c>
      <c r="K176" s="241"/>
      <c r="L176" s="44"/>
      <c r="M176" s="242" t="s">
        <v>1</v>
      </c>
      <c r="N176" s="243" t="s">
        <v>38</v>
      </c>
      <c r="O176" s="91"/>
      <c r="P176" s="244">
        <f>O176*H176</f>
        <v>0</v>
      </c>
      <c r="Q176" s="244">
        <v>0.10362</v>
      </c>
      <c r="R176" s="244">
        <f>Q176*H176</f>
        <v>4.186248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120</v>
      </c>
      <c r="AT176" s="246" t="s">
        <v>116</v>
      </c>
      <c r="AU176" s="246" t="s">
        <v>82</v>
      </c>
      <c r="AY176" s="17" t="s">
        <v>114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78</v>
      </c>
      <c r="BK176" s="247">
        <f>ROUND(I176*H176,2)</f>
        <v>0</v>
      </c>
      <c r="BL176" s="17" t="s">
        <v>120</v>
      </c>
      <c r="BM176" s="246" t="s">
        <v>332</v>
      </c>
    </row>
    <row r="177" spans="1:51" s="14" customFormat="1" ht="12">
      <c r="A177" s="14"/>
      <c r="B177" s="262"/>
      <c r="C177" s="263"/>
      <c r="D177" s="250" t="s">
        <v>131</v>
      </c>
      <c r="E177" s="264" t="s">
        <v>1</v>
      </c>
      <c r="F177" s="265" t="s">
        <v>333</v>
      </c>
      <c r="G177" s="263"/>
      <c r="H177" s="264" t="s">
        <v>1</v>
      </c>
      <c r="I177" s="266"/>
      <c r="J177" s="263"/>
      <c r="K177" s="263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131</v>
      </c>
      <c r="AU177" s="271" t="s">
        <v>82</v>
      </c>
      <c r="AV177" s="14" t="s">
        <v>78</v>
      </c>
      <c r="AW177" s="14" t="s">
        <v>30</v>
      </c>
      <c r="AX177" s="14" t="s">
        <v>73</v>
      </c>
      <c r="AY177" s="271" t="s">
        <v>114</v>
      </c>
    </row>
    <row r="178" spans="1:51" s="13" customFormat="1" ht="12">
      <c r="A178" s="13"/>
      <c r="B178" s="248"/>
      <c r="C178" s="249"/>
      <c r="D178" s="250" t="s">
        <v>131</v>
      </c>
      <c r="E178" s="251" t="s">
        <v>1</v>
      </c>
      <c r="F178" s="252" t="s">
        <v>334</v>
      </c>
      <c r="G178" s="249"/>
      <c r="H178" s="253">
        <v>2.4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131</v>
      </c>
      <c r="AU178" s="259" t="s">
        <v>82</v>
      </c>
      <c r="AV178" s="13" t="s">
        <v>82</v>
      </c>
      <c r="AW178" s="13" t="s">
        <v>30</v>
      </c>
      <c r="AX178" s="13" t="s">
        <v>73</v>
      </c>
      <c r="AY178" s="259" t="s">
        <v>114</v>
      </c>
    </row>
    <row r="179" spans="1:51" s="14" customFormat="1" ht="12">
      <c r="A179" s="14"/>
      <c r="B179" s="262"/>
      <c r="C179" s="263"/>
      <c r="D179" s="250" t="s">
        <v>131</v>
      </c>
      <c r="E179" s="264" t="s">
        <v>1</v>
      </c>
      <c r="F179" s="265" t="s">
        <v>335</v>
      </c>
      <c r="G179" s="263"/>
      <c r="H179" s="264" t="s">
        <v>1</v>
      </c>
      <c r="I179" s="266"/>
      <c r="J179" s="263"/>
      <c r="K179" s="263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131</v>
      </c>
      <c r="AU179" s="271" t="s">
        <v>82</v>
      </c>
      <c r="AV179" s="14" t="s">
        <v>78</v>
      </c>
      <c r="AW179" s="14" t="s">
        <v>30</v>
      </c>
      <c r="AX179" s="14" t="s">
        <v>73</v>
      </c>
      <c r="AY179" s="271" t="s">
        <v>114</v>
      </c>
    </row>
    <row r="180" spans="1:51" s="13" customFormat="1" ht="12">
      <c r="A180" s="13"/>
      <c r="B180" s="248"/>
      <c r="C180" s="249"/>
      <c r="D180" s="250" t="s">
        <v>131</v>
      </c>
      <c r="E180" s="251" t="s">
        <v>1</v>
      </c>
      <c r="F180" s="252" t="s">
        <v>336</v>
      </c>
      <c r="G180" s="249"/>
      <c r="H180" s="253">
        <v>28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131</v>
      </c>
      <c r="AU180" s="259" t="s">
        <v>82</v>
      </c>
      <c r="AV180" s="13" t="s">
        <v>82</v>
      </c>
      <c r="AW180" s="13" t="s">
        <v>30</v>
      </c>
      <c r="AX180" s="13" t="s">
        <v>73</v>
      </c>
      <c r="AY180" s="259" t="s">
        <v>114</v>
      </c>
    </row>
    <row r="181" spans="1:51" s="14" customFormat="1" ht="12">
      <c r="A181" s="14"/>
      <c r="B181" s="262"/>
      <c r="C181" s="263"/>
      <c r="D181" s="250" t="s">
        <v>131</v>
      </c>
      <c r="E181" s="264" t="s">
        <v>1</v>
      </c>
      <c r="F181" s="265" t="s">
        <v>337</v>
      </c>
      <c r="G181" s="263"/>
      <c r="H181" s="264" t="s">
        <v>1</v>
      </c>
      <c r="I181" s="266"/>
      <c r="J181" s="263"/>
      <c r="K181" s="263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131</v>
      </c>
      <c r="AU181" s="271" t="s">
        <v>82</v>
      </c>
      <c r="AV181" s="14" t="s">
        <v>78</v>
      </c>
      <c r="AW181" s="14" t="s">
        <v>30</v>
      </c>
      <c r="AX181" s="14" t="s">
        <v>73</v>
      </c>
      <c r="AY181" s="271" t="s">
        <v>114</v>
      </c>
    </row>
    <row r="182" spans="1:51" s="13" customFormat="1" ht="12">
      <c r="A182" s="13"/>
      <c r="B182" s="248"/>
      <c r="C182" s="249"/>
      <c r="D182" s="250" t="s">
        <v>131</v>
      </c>
      <c r="E182" s="251" t="s">
        <v>1</v>
      </c>
      <c r="F182" s="252" t="s">
        <v>263</v>
      </c>
      <c r="G182" s="249"/>
      <c r="H182" s="253">
        <v>10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131</v>
      </c>
      <c r="AU182" s="259" t="s">
        <v>82</v>
      </c>
      <c r="AV182" s="13" t="s">
        <v>82</v>
      </c>
      <c r="AW182" s="13" t="s">
        <v>30</v>
      </c>
      <c r="AX182" s="13" t="s">
        <v>73</v>
      </c>
      <c r="AY182" s="259" t="s">
        <v>114</v>
      </c>
    </row>
    <row r="183" spans="1:51" s="15" customFormat="1" ht="12">
      <c r="A183" s="15"/>
      <c r="B183" s="272"/>
      <c r="C183" s="273"/>
      <c r="D183" s="250" t="s">
        <v>131</v>
      </c>
      <c r="E183" s="274" t="s">
        <v>1</v>
      </c>
      <c r="F183" s="275" t="s">
        <v>179</v>
      </c>
      <c r="G183" s="273"/>
      <c r="H183" s="276">
        <v>40.4</v>
      </c>
      <c r="I183" s="277"/>
      <c r="J183" s="273"/>
      <c r="K183" s="273"/>
      <c r="L183" s="278"/>
      <c r="M183" s="279"/>
      <c r="N183" s="280"/>
      <c r="O183" s="280"/>
      <c r="P183" s="280"/>
      <c r="Q183" s="280"/>
      <c r="R183" s="280"/>
      <c r="S183" s="280"/>
      <c r="T183" s="281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2" t="s">
        <v>131</v>
      </c>
      <c r="AU183" s="282" t="s">
        <v>82</v>
      </c>
      <c r="AV183" s="15" t="s">
        <v>120</v>
      </c>
      <c r="AW183" s="15" t="s">
        <v>30</v>
      </c>
      <c r="AX183" s="15" t="s">
        <v>78</v>
      </c>
      <c r="AY183" s="282" t="s">
        <v>114</v>
      </c>
    </row>
    <row r="184" spans="1:65" s="2" customFormat="1" ht="16.5" customHeight="1">
      <c r="A184" s="38"/>
      <c r="B184" s="39"/>
      <c r="C184" s="286" t="s">
        <v>338</v>
      </c>
      <c r="D184" s="286" t="s">
        <v>339</v>
      </c>
      <c r="E184" s="287" t="s">
        <v>340</v>
      </c>
      <c r="F184" s="288" t="s">
        <v>341</v>
      </c>
      <c r="G184" s="289" t="s">
        <v>119</v>
      </c>
      <c r="H184" s="290">
        <v>28</v>
      </c>
      <c r="I184" s="291"/>
      <c r="J184" s="292">
        <f>ROUND(I184*H184,2)</f>
        <v>0</v>
      </c>
      <c r="K184" s="293"/>
      <c r="L184" s="294"/>
      <c r="M184" s="295" t="s">
        <v>1</v>
      </c>
      <c r="N184" s="296" t="s">
        <v>38</v>
      </c>
      <c r="O184" s="91"/>
      <c r="P184" s="244">
        <f>O184*H184</f>
        <v>0</v>
      </c>
      <c r="Q184" s="244">
        <v>0.165</v>
      </c>
      <c r="R184" s="244">
        <f>Q184*H184</f>
        <v>4.62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163</v>
      </c>
      <c r="AT184" s="246" t="s">
        <v>339</v>
      </c>
      <c r="AU184" s="246" t="s">
        <v>82</v>
      </c>
      <c r="AY184" s="17" t="s">
        <v>114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78</v>
      </c>
      <c r="BK184" s="247">
        <f>ROUND(I184*H184,2)</f>
        <v>0</v>
      </c>
      <c r="BL184" s="17" t="s">
        <v>120</v>
      </c>
      <c r="BM184" s="246" t="s">
        <v>342</v>
      </c>
    </row>
    <row r="185" spans="1:65" s="2" customFormat="1" ht="16.5" customHeight="1">
      <c r="A185" s="38"/>
      <c r="B185" s="39"/>
      <c r="C185" s="286" t="s">
        <v>343</v>
      </c>
      <c r="D185" s="286" t="s">
        <v>339</v>
      </c>
      <c r="E185" s="287" t="s">
        <v>344</v>
      </c>
      <c r="F185" s="288" t="s">
        <v>345</v>
      </c>
      <c r="G185" s="289" t="s">
        <v>119</v>
      </c>
      <c r="H185" s="290">
        <v>3</v>
      </c>
      <c r="I185" s="291"/>
      <c r="J185" s="292">
        <f>ROUND(I185*H185,2)</f>
        <v>0</v>
      </c>
      <c r="K185" s="293"/>
      <c r="L185" s="294"/>
      <c r="M185" s="295" t="s">
        <v>1</v>
      </c>
      <c r="N185" s="296" t="s">
        <v>38</v>
      </c>
      <c r="O185" s="91"/>
      <c r="P185" s="244">
        <f>O185*H185</f>
        <v>0</v>
      </c>
      <c r="Q185" s="244">
        <v>0.165</v>
      </c>
      <c r="R185" s="244">
        <f>Q185*H185</f>
        <v>0.495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163</v>
      </c>
      <c r="AT185" s="246" t="s">
        <v>339</v>
      </c>
      <c r="AU185" s="246" t="s">
        <v>82</v>
      </c>
      <c r="AY185" s="17" t="s">
        <v>114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78</v>
      </c>
      <c r="BK185" s="247">
        <f>ROUND(I185*H185,2)</f>
        <v>0</v>
      </c>
      <c r="BL185" s="17" t="s">
        <v>120</v>
      </c>
      <c r="BM185" s="246" t="s">
        <v>346</v>
      </c>
    </row>
    <row r="186" spans="1:63" s="12" customFormat="1" ht="22.8" customHeight="1">
      <c r="A186" s="12"/>
      <c r="B186" s="220"/>
      <c r="C186" s="221"/>
      <c r="D186" s="222" t="s">
        <v>72</v>
      </c>
      <c r="E186" s="260" t="s">
        <v>257</v>
      </c>
      <c r="F186" s="260" t="s">
        <v>347</v>
      </c>
      <c r="G186" s="221"/>
      <c r="H186" s="221"/>
      <c r="I186" s="224"/>
      <c r="J186" s="261">
        <f>BK186</f>
        <v>0</v>
      </c>
      <c r="K186" s="221"/>
      <c r="L186" s="226"/>
      <c r="M186" s="227"/>
      <c r="N186" s="228"/>
      <c r="O186" s="228"/>
      <c r="P186" s="229">
        <f>P187</f>
        <v>0</v>
      </c>
      <c r="Q186" s="228"/>
      <c r="R186" s="229">
        <f>R187</f>
        <v>0.011899999999999999</v>
      </c>
      <c r="S186" s="228"/>
      <c r="T186" s="23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1" t="s">
        <v>78</v>
      </c>
      <c r="AT186" s="232" t="s">
        <v>72</v>
      </c>
      <c r="AU186" s="232" t="s">
        <v>78</v>
      </c>
      <c r="AY186" s="231" t="s">
        <v>114</v>
      </c>
      <c r="BK186" s="233">
        <f>BK187</f>
        <v>0</v>
      </c>
    </row>
    <row r="187" spans="1:65" s="2" customFormat="1" ht="21.75" customHeight="1">
      <c r="A187" s="38"/>
      <c r="B187" s="39"/>
      <c r="C187" s="234" t="s">
        <v>348</v>
      </c>
      <c r="D187" s="234" t="s">
        <v>116</v>
      </c>
      <c r="E187" s="235" t="s">
        <v>349</v>
      </c>
      <c r="F187" s="236" t="s">
        <v>350</v>
      </c>
      <c r="G187" s="237" t="s">
        <v>119</v>
      </c>
      <c r="H187" s="238">
        <v>14</v>
      </c>
      <c r="I187" s="239"/>
      <c r="J187" s="240">
        <f>ROUND(I187*H187,2)</f>
        <v>0</v>
      </c>
      <c r="K187" s="241"/>
      <c r="L187" s="44"/>
      <c r="M187" s="242" t="s">
        <v>1</v>
      </c>
      <c r="N187" s="243" t="s">
        <v>38</v>
      </c>
      <c r="O187" s="91"/>
      <c r="P187" s="244">
        <f>O187*H187</f>
        <v>0</v>
      </c>
      <c r="Q187" s="244">
        <v>0.00085</v>
      </c>
      <c r="R187" s="244">
        <f>Q187*H187</f>
        <v>0.011899999999999999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120</v>
      </c>
      <c r="AT187" s="246" t="s">
        <v>116</v>
      </c>
      <c r="AU187" s="246" t="s">
        <v>82</v>
      </c>
      <c r="AY187" s="17" t="s">
        <v>114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78</v>
      </c>
      <c r="BK187" s="247">
        <f>ROUND(I187*H187,2)</f>
        <v>0</v>
      </c>
      <c r="BL187" s="17" t="s">
        <v>120</v>
      </c>
      <c r="BM187" s="246" t="s">
        <v>351</v>
      </c>
    </row>
    <row r="188" spans="1:63" s="12" customFormat="1" ht="22.8" customHeight="1">
      <c r="A188" s="12"/>
      <c r="B188" s="220"/>
      <c r="C188" s="221"/>
      <c r="D188" s="222" t="s">
        <v>72</v>
      </c>
      <c r="E188" s="260" t="s">
        <v>352</v>
      </c>
      <c r="F188" s="260" t="s">
        <v>353</v>
      </c>
      <c r="G188" s="221"/>
      <c r="H188" s="221"/>
      <c r="I188" s="224"/>
      <c r="J188" s="261">
        <f>BK188</f>
        <v>0</v>
      </c>
      <c r="K188" s="221"/>
      <c r="L188" s="226"/>
      <c r="M188" s="227"/>
      <c r="N188" s="228"/>
      <c r="O188" s="228"/>
      <c r="P188" s="229">
        <f>SUM(P189:P190)</f>
        <v>0</v>
      </c>
      <c r="Q188" s="228"/>
      <c r="R188" s="229">
        <f>SUM(R189:R190)</f>
        <v>0</v>
      </c>
      <c r="S188" s="228"/>
      <c r="T188" s="230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1" t="s">
        <v>78</v>
      </c>
      <c r="AT188" s="232" t="s">
        <v>72</v>
      </c>
      <c r="AU188" s="232" t="s">
        <v>78</v>
      </c>
      <c r="AY188" s="231" t="s">
        <v>114</v>
      </c>
      <c r="BK188" s="233">
        <f>SUM(BK189:BK190)</f>
        <v>0</v>
      </c>
    </row>
    <row r="189" spans="1:65" s="2" customFormat="1" ht="21.75" customHeight="1">
      <c r="A189" s="38"/>
      <c r="B189" s="39"/>
      <c r="C189" s="234" t="s">
        <v>354</v>
      </c>
      <c r="D189" s="234" t="s">
        <v>116</v>
      </c>
      <c r="E189" s="235" t="s">
        <v>355</v>
      </c>
      <c r="F189" s="236" t="s">
        <v>356</v>
      </c>
      <c r="G189" s="237" t="s">
        <v>185</v>
      </c>
      <c r="H189" s="238">
        <v>338.172</v>
      </c>
      <c r="I189" s="239"/>
      <c r="J189" s="240">
        <f>ROUND(I189*H189,2)</f>
        <v>0</v>
      </c>
      <c r="K189" s="241"/>
      <c r="L189" s="44"/>
      <c r="M189" s="242" t="s">
        <v>1</v>
      </c>
      <c r="N189" s="243" t="s">
        <v>38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120</v>
      </c>
      <c r="AT189" s="246" t="s">
        <v>116</v>
      </c>
      <c r="AU189" s="246" t="s">
        <v>82</v>
      </c>
      <c r="AY189" s="17" t="s">
        <v>114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78</v>
      </c>
      <c r="BK189" s="247">
        <f>ROUND(I189*H189,2)</f>
        <v>0</v>
      </c>
      <c r="BL189" s="17" t="s">
        <v>120</v>
      </c>
      <c r="BM189" s="246" t="s">
        <v>357</v>
      </c>
    </row>
    <row r="190" spans="1:51" s="13" customFormat="1" ht="12">
      <c r="A190" s="13"/>
      <c r="B190" s="248"/>
      <c r="C190" s="249"/>
      <c r="D190" s="250" t="s">
        <v>131</v>
      </c>
      <c r="E190" s="251" t="s">
        <v>1</v>
      </c>
      <c r="F190" s="252" t="s">
        <v>358</v>
      </c>
      <c r="G190" s="249"/>
      <c r="H190" s="253">
        <v>338.172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131</v>
      </c>
      <c r="AU190" s="259" t="s">
        <v>82</v>
      </c>
      <c r="AV190" s="13" t="s">
        <v>82</v>
      </c>
      <c r="AW190" s="13" t="s">
        <v>30</v>
      </c>
      <c r="AX190" s="13" t="s">
        <v>78</v>
      </c>
      <c r="AY190" s="259" t="s">
        <v>114</v>
      </c>
    </row>
    <row r="191" spans="1:63" s="12" customFormat="1" ht="25.9" customHeight="1">
      <c r="A191" s="12"/>
      <c r="B191" s="220"/>
      <c r="C191" s="221"/>
      <c r="D191" s="222" t="s">
        <v>72</v>
      </c>
      <c r="E191" s="223" t="s">
        <v>168</v>
      </c>
      <c r="F191" s="223" t="s">
        <v>169</v>
      </c>
      <c r="G191" s="221"/>
      <c r="H191" s="221"/>
      <c r="I191" s="224"/>
      <c r="J191" s="225">
        <f>BK191</f>
        <v>0</v>
      </c>
      <c r="K191" s="221"/>
      <c r="L191" s="226"/>
      <c r="M191" s="227"/>
      <c r="N191" s="228"/>
      <c r="O191" s="228"/>
      <c r="P191" s="229">
        <f>SUM(P192:P208)</f>
        <v>0</v>
      </c>
      <c r="Q191" s="228"/>
      <c r="R191" s="229">
        <f>SUM(R192:R208)</f>
        <v>4.330933440000001</v>
      </c>
      <c r="S191" s="228"/>
      <c r="T191" s="230">
        <f>SUM(T192:T208)</f>
        <v>2.723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1" t="s">
        <v>82</v>
      </c>
      <c r="AT191" s="232" t="s">
        <v>72</v>
      </c>
      <c r="AU191" s="232" t="s">
        <v>73</v>
      </c>
      <c r="AY191" s="231" t="s">
        <v>114</v>
      </c>
      <c r="BK191" s="233">
        <f>SUM(BK192:BK208)</f>
        <v>0</v>
      </c>
    </row>
    <row r="192" spans="1:65" s="2" customFormat="1" ht="16.5" customHeight="1">
      <c r="A192" s="38"/>
      <c r="B192" s="39"/>
      <c r="C192" s="234" t="s">
        <v>127</v>
      </c>
      <c r="D192" s="234" t="s">
        <v>116</v>
      </c>
      <c r="E192" s="235" t="s">
        <v>171</v>
      </c>
      <c r="F192" s="236" t="s">
        <v>172</v>
      </c>
      <c r="G192" s="237" t="s">
        <v>119</v>
      </c>
      <c r="H192" s="238">
        <v>680.75</v>
      </c>
      <c r="I192" s="239"/>
      <c r="J192" s="240">
        <f>ROUND(I192*H192,2)</f>
        <v>0</v>
      </c>
      <c r="K192" s="241"/>
      <c r="L192" s="44"/>
      <c r="M192" s="242" t="s">
        <v>1</v>
      </c>
      <c r="N192" s="243" t="s">
        <v>38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0.004</v>
      </c>
      <c r="T192" s="245">
        <f>S192*H192</f>
        <v>2.723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173</v>
      </c>
      <c r="AT192" s="246" t="s">
        <v>116</v>
      </c>
      <c r="AU192" s="246" t="s">
        <v>78</v>
      </c>
      <c r="AY192" s="17" t="s">
        <v>114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78</v>
      </c>
      <c r="BK192" s="247">
        <f>ROUND(I192*H192,2)</f>
        <v>0</v>
      </c>
      <c r="BL192" s="17" t="s">
        <v>173</v>
      </c>
      <c r="BM192" s="246" t="s">
        <v>359</v>
      </c>
    </row>
    <row r="193" spans="1:51" s="14" customFormat="1" ht="12">
      <c r="A193" s="14"/>
      <c r="B193" s="262"/>
      <c r="C193" s="263"/>
      <c r="D193" s="250" t="s">
        <v>131</v>
      </c>
      <c r="E193" s="264" t="s">
        <v>1</v>
      </c>
      <c r="F193" s="265" t="s">
        <v>175</v>
      </c>
      <c r="G193" s="263"/>
      <c r="H193" s="264" t="s">
        <v>1</v>
      </c>
      <c r="I193" s="266"/>
      <c r="J193" s="263"/>
      <c r="K193" s="263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131</v>
      </c>
      <c r="AU193" s="271" t="s">
        <v>78</v>
      </c>
      <c r="AV193" s="14" t="s">
        <v>78</v>
      </c>
      <c r="AW193" s="14" t="s">
        <v>30</v>
      </c>
      <c r="AX193" s="14" t="s">
        <v>73</v>
      </c>
      <c r="AY193" s="271" t="s">
        <v>114</v>
      </c>
    </row>
    <row r="194" spans="1:51" s="13" customFormat="1" ht="12">
      <c r="A194" s="13"/>
      <c r="B194" s="248"/>
      <c r="C194" s="249"/>
      <c r="D194" s="250" t="s">
        <v>131</v>
      </c>
      <c r="E194" s="251" t="s">
        <v>1</v>
      </c>
      <c r="F194" s="252" t="s">
        <v>176</v>
      </c>
      <c r="G194" s="249"/>
      <c r="H194" s="253">
        <v>507.5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131</v>
      </c>
      <c r="AU194" s="259" t="s">
        <v>78</v>
      </c>
      <c r="AV194" s="13" t="s">
        <v>82</v>
      </c>
      <c r="AW194" s="13" t="s">
        <v>30</v>
      </c>
      <c r="AX194" s="13" t="s">
        <v>73</v>
      </c>
      <c r="AY194" s="259" t="s">
        <v>114</v>
      </c>
    </row>
    <row r="195" spans="1:51" s="14" customFormat="1" ht="12">
      <c r="A195" s="14"/>
      <c r="B195" s="262"/>
      <c r="C195" s="263"/>
      <c r="D195" s="250" t="s">
        <v>131</v>
      </c>
      <c r="E195" s="264" t="s">
        <v>1</v>
      </c>
      <c r="F195" s="265" t="s">
        <v>177</v>
      </c>
      <c r="G195" s="263"/>
      <c r="H195" s="264" t="s">
        <v>1</v>
      </c>
      <c r="I195" s="266"/>
      <c r="J195" s="263"/>
      <c r="K195" s="263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131</v>
      </c>
      <c r="AU195" s="271" t="s">
        <v>78</v>
      </c>
      <c r="AV195" s="14" t="s">
        <v>78</v>
      </c>
      <c r="AW195" s="14" t="s">
        <v>30</v>
      </c>
      <c r="AX195" s="14" t="s">
        <v>73</v>
      </c>
      <c r="AY195" s="271" t="s">
        <v>114</v>
      </c>
    </row>
    <row r="196" spans="1:51" s="13" customFormat="1" ht="12">
      <c r="A196" s="13"/>
      <c r="B196" s="248"/>
      <c r="C196" s="249"/>
      <c r="D196" s="250" t="s">
        <v>131</v>
      </c>
      <c r="E196" s="251" t="s">
        <v>1</v>
      </c>
      <c r="F196" s="252" t="s">
        <v>178</v>
      </c>
      <c r="G196" s="249"/>
      <c r="H196" s="253">
        <v>173.25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131</v>
      </c>
      <c r="AU196" s="259" t="s">
        <v>78</v>
      </c>
      <c r="AV196" s="13" t="s">
        <v>82</v>
      </c>
      <c r="AW196" s="13" t="s">
        <v>30</v>
      </c>
      <c r="AX196" s="13" t="s">
        <v>73</v>
      </c>
      <c r="AY196" s="259" t="s">
        <v>114</v>
      </c>
    </row>
    <row r="197" spans="1:51" s="15" customFormat="1" ht="12">
      <c r="A197" s="15"/>
      <c r="B197" s="272"/>
      <c r="C197" s="273"/>
      <c r="D197" s="250" t="s">
        <v>131</v>
      </c>
      <c r="E197" s="274" t="s">
        <v>1</v>
      </c>
      <c r="F197" s="275" t="s">
        <v>179</v>
      </c>
      <c r="G197" s="273"/>
      <c r="H197" s="276">
        <v>680.75</v>
      </c>
      <c r="I197" s="277"/>
      <c r="J197" s="273"/>
      <c r="K197" s="273"/>
      <c r="L197" s="278"/>
      <c r="M197" s="279"/>
      <c r="N197" s="280"/>
      <c r="O197" s="280"/>
      <c r="P197" s="280"/>
      <c r="Q197" s="280"/>
      <c r="R197" s="280"/>
      <c r="S197" s="280"/>
      <c r="T197" s="28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2" t="s">
        <v>131</v>
      </c>
      <c r="AU197" s="282" t="s">
        <v>78</v>
      </c>
      <c r="AV197" s="15" t="s">
        <v>120</v>
      </c>
      <c r="AW197" s="15" t="s">
        <v>30</v>
      </c>
      <c r="AX197" s="15" t="s">
        <v>78</v>
      </c>
      <c r="AY197" s="282" t="s">
        <v>114</v>
      </c>
    </row>
    <row r="198" spans="1:65" s="2" customFormat="1" ht="21.75" customHeight="1">
      <c r="A198" s="38"/>
      <c r="B198" s="39"/>
      <c r="C198" s="234" t="s">
        <v>115</v>
      </c>
      <c r="D198" s="234" t="s">
        <v>116</v>
      </c>
      <c r="E198" s="235" t="s">
        <v>360</v>
      </c>
      <c r="F198" s="236" t="s">
        <v>361</v>
      </c>
      <c r="G198" s="237" t="s">
        <v>119</v>
      </c>
      <c r="H198" s="238">
        <v>680.75</v>
      </c>
      <c r="I198" s="239"/>
      <c r="J198" s="240">
        <f>ROUND(I198*H198,2)</f>
        <v>0</v>
      </c>
      <c r="K198" s="241"/>
      <c r="L198" s="44"/>
      <c r="M198" s="242" t="s">
        <v>1</v>
      </c>
      <c r="N198" s="243" t="s">
        <v>38</v>
      </c>
      <c r="O198" s="91"/>
      <c r="P198" s="244">
        <f>O198*H198</f>
        <v>0</v>
      </c>
      <c r="Q198" s="244">
        <v>0.0004</v>
      </c>
      <c r="R198" s="244">
        <f>Q198*H198</f>
        <v>0.2723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173</v>
      </c>
      <c r="AT198" s="246" t="s">
        <v>116</v>
      </c>
      <c r="AU198" s="246" t="s">
        <v>78</v>
      </c>
      <c r="AY198" s="17" t="s">
        <v>114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78</v>
      </c>
      <c r="BK198" s="247">
        <f>ROUND(I198*H198,2)</f>
        <v>0</v>
      </c>
      <c r="BL198" s="17" t="s">
        <v>173</v>
      </c>
      <c r="BM198" s="246" t="s">
        <v>362</v>
      </c>
    </row>
    <row r="199" spans="1:51" s="14" customFormat="1" ht="12">
      <c r="A199" s="14"/>
      <c r="B199" s="262"/>
      <c r="C199" s="263"/>
      <c r="D199" s="250" t="s">
        <v>131</v>
      </c>
      <c r="E199" s="264" t="s">
        <v>1</v>
      </c>
      <c r="F199" s="265" t="s">
        <v>175</v>
      </c>
      <c r="G199" s="263"/>
      <c r="H199" s="264" t="s">
        <v>1</v>
      </c>
      <c r="I199" s="266"/>
      <c r="J199" s="263"/>
      <c r="K199" s="263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131</v>
      </c>
      <c r="AU199" s="271" t="s">
        <v>78</v>
      </c>
      <c r="AV199" s="14" t="s">
        <v>78</v>
      </c>
      <c r="AW199" s="14" t="s">
        <v>30</v>
      </c>
      <c r="AX199" s="14" t="s">
        <v>73</v>
      </c>
      <c r="AY199" s="271" t="s">
        <v>114</v>
      </c>
    </row>
    <row r="200" spans="1:51" s="13" customFormat="1" ht="12">
      <c r="A200" s="13"/>
      <c r="B200" s="248"/>
      <c r="C200" s="249"/>
      <c r="D200" s="250" t="s">
        <v>131</v>
      </c>
      <c r="E200" s="251" t="s">
        <v>1</v>
      </c>
      <c r="F200" s="252" t="s">
        <v>288</v>
      </c>
      <c r="G200" s="249"/>
      <c r="H200" s="253">
        <v>507.5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131</v>
      </c>
      <c r="AU200" s="259" t="s">
        <v>78</v>
      </c>
      <c r="AV200" s="13" t="s">
        <v>82</v>
      </c>
      <c r="AW200" s="13" t="s">
        <v>30</v>
      </c>
      <c r="AX200" s="13" t="s">
        <v>73</v>
      </c>
      <c r="AY200" s="259" t="s">
        <v>114</v>
      </c>
    </row>
    <row r="201" spans="1:51" s="14" customFormat="1" ht="12">
      <c r="A201" s="14"/>
      <c r="B201" s="262"/>
      <c r="C201" s="263"/>
      <c r="D201" s="250" t="s">
        <v>131</v>
      </c>
      <c r="E201" s="264" t="s">
        <v>1</v>
      </c>
      <c r="F201" s="265" t="s">
        <v>177</v>
      </c>
      <c r="G201" s="263"/>
      <c r="H201" s="264" t="s">
        <v>1</v>
      </c>
      <c r="I201" s="266"/>
      <c r="J201" s="263"/>
      <c r="K201" s="263"/>
      <c r="L201" s="267"/>
      <c r="M201" s="268"/>
      <c r="N201" s="269"/>
      <c r="O201" s="269"/>
      <c r="P201" s="269"/>
      <c r="Q201" s="269"/>
      <c r="R201" s="269"/>
      <c r="S201" s="269"/>
      <c r="T201" s="27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1" t="s">
        <v>131</v>
      </c>
      <c r="AU201" s="271" t="s">
        <v>78</v>
      </c>
      <c r="AV201" s="14" t="s">
        <v>78</v>
      </c>
      <c r="AW201" s="14" t="s">
        <v>30</v>
      </c>
      <c r="AX201" s="14" t="s">
        <v>73</v>
      </c>
      <c r="AY201" s="271" t="s">
        <v>114</v>
      </c>
    </row>
    <row r="202" spans="1:51" s="13" customFormat="1" ht="12">
      <c r="A202" s="13"/>
      <c r="B202" s="248"/>
      <c r="C202" s="249"/>
      <c r="D202" s="250" t="s">
        <v>131</v>
      </c>
      <c r="E202" s="251" t="s">
        <v>1</v>
      </c>
      <c r="F202" s="252" t="s">
        <v>289</v>
      </c>
      <c r="G202" s="249"/>
      <c r="H202" s="253">
        <v>173.25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131</v>
      </c>
      <c r="AU202" s="259" t="s">
        <v>78</v>
      </c>
      <c r="AV202" s="13" t="s">
        <v>82</v>
      </c>
      <c r="AW202" s="13" t="s">
        <v>30</v>
      </c>
      <c r="AX202" s="13" t="s">
        <v>73</v>
      </c>
      <c r="AY202" s="259" t="s">
        <v>114</v>
      </c>
    </row>
    <row r="203" spans="1:51" s="15" customFormat="1" ht="12">
      <c r="A203" s="15"/>
      <c r="B203" s="272"/>
      <c r="C203" s="273"/>
      <c r="D203" s="250" t="s">
        <v>131</v>
      </c>
      <c r="E203" s="274" t="s">
        <v>1</v>
      </c>
      <c r="F203" s="275" t="s">
        <v>179</v>
      </c>
      <c r="G203" s="273"/>
      <c r="H203" s="276">
        <v>680.75</v>
      </c>
      <c r="I203" s="277"/>
      <c r="J203" s="273"/>
      <c r="K203" s="273"/>
      <c r="L203" s="278"/>
      <c r="M203" s="279"/>
      <c r="N203" s="280"/>
      <c r="O203" s="280"/>
      <c r="P203" s="280"/>
      <c r="Q203" s="280"/>
      <c r="R203" s="280"/>
      <c r="S203" s="280"/>
      <c r="T203" s="28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82" t="s">
        <v>131</v>
      </c>
      <c r="AU203" s="282" t="s">
        <v>78</v>
      </c>
      <c r="AV203" s="15" t="s">
        <v>120</v>
      </c>
      <c r="AW203" s="15" t="s">
        <v>30</v>
      </c>
      <c r="AX203" s="15" t="s">
        <v>78</v>
      </c>
      <c r="AY203" s="282" t="s">
        <v>114</v>
      </c>
    </row>
    <row r="204" spans="1:65" s="2" customFormat="1" ht="16.5" customHeight="1">
      <c r="A204" s="38"/>
      <c r="B204" s="39"/>
      <c r="C204" s="286" t="s">
        <v>363</v>
      </c>
      <c r="D204" s="286" t="s">
        <v>339</v>
      </c>
      <c r="E204" s="287" t="s">
        <v>364</v>
      </c>
      <c r="F204" s="288" t="s">
        <v>365</v>
      </c>
      <c r="G204" s="289" t="s">
        <v>119</v>
      </c>
      <c r="H204" s="290">
        <v>782.863</v>
      </c>
      <c r="I204" s="291"/>
      <c r="J204" s="292">
        <f>ROUND(I204*H204,2)</f>
        <v>0</v>
      </c>
      <c r="K204" s="293"/>
      <c r="L204" s="294"/>
      <c r="M204" s="295" t="s">
        <v>1</v>
      </c>
      <c r="N204" s="296" t="s">
        <v>38</v>
      </c>
      <c r="O204" s="91"/>
      <c r="P204" s="244">
        <f>O204*H204</f>
        <v>0</v>
      </c>
      <c r="Q204" s="244">
        <v>0.00388</v>
      </c>
      <c r="R204" s="244">
        <f>Q204*H204</f>
        <v>3.0375084400000003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366</v>
      </c>
      <c r="AT204" s="246" t="s">
        <v>339</v>
      </c>
      <c r="AU204" s="246" t="s">
        <v>78</v>
      </c>
      <c r="AY204" s="17" t="s">
        <v>114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78</v>
      </c>
      <c r="BK204" s="247">
        <f>ROUND(I204*H204,2)</f>
        <v>0</v>
      </c>
      <c r="BL204" s="17" t="s">
        <v>173</v>
      </c>
      <c r="BM204" s="246" t="s">
        <v>367</v>
      </c>
    </row>
    <row r="205" spans="1:51" s="13" customFormat="1" ht="12">
      <c r="A205" s="13"/>
      <c r="B205" s="248"/>
      <c r="C205" s="249"/>
      <c r="D205" s="250" t="s">
        <v>131</v>
      </c>
      <c r="E205" s="251" t="s">
        <v>1</v>
      </c>
      <c r="F205" s="252" t="s">
        <v>368</v>
      </c>
      <c r="G205" s="249"/>
      <c r="H205" s="253">
        <v>782.863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131</v>
      </c>
      <c r="AU205" s="259" t="s">
        <v>78</v>
      </c>
      <c r="AV205" s="13" t="s">
        <v>82</v>
      </c>
      <c r="AW205" s="13" t="s">
        <v>30</v>
      </c>
      <c r="AX205" s="13" t="s">
        <v>78</v>
      </c>
      <c r="AY205" s="259" t="s">
        <v>114</v>
      </c>
    </row>
    <row r="206" spans="1:65" s="2" customFormat="1" ht="21.75" customHeight="1">
      <c r="A206" s="38"/>
      <c r="B206" s="39"/>
      <c r="C206" s="234" t="s">
        <v>369</v>
      </c>
      <c r="D206" s="234" t="s">
        <v>116</v>
      </c>
      <c r="E206" s="235" t="s">
        <v>370</v>
      </c>
      <c r="F206" s="236" t="s">
        <v>371</v>
      </c>
      <c r="G206" s="237" t="s">
        <v>119</v>
      </c>
      <c r="H206" s="238">
        <v>680.75</v>
      </c>
      <c r="I206" s="239"/>
      <c r="J206" s="240">
        <f>ROUND(I206*H206,2)</f>
        <v>0</v>
      </c>
      <c r="K206" s="241"/>
      <c r="L206" s="44"/>
      <c r="M206" s="242" t="s">
        <v>1</v>
      </c>
      <c r="N206" s="243" t="s">
        <v>38</v>
      </c>
      <c r="O206" s="91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173</v>
      </c>
      <c r="AT206" s="246" t="s">
        <v>116</v>
      </c>
      <c r="AU206" s="246" t="s">
        <v>78</v>
      </c>
      <c r="AY206" s="17" t="s">
        <v>114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7" t="s">
        <v>78</v>
      </c>
      <c r="BK206" s="247">
        <f>ROUND(I206*H206,2)</f>
        <v>0</v>
      </c>
      <c r="BL206" s="17" t="s">
        <v>173</v>
      </c>
      <c r="BM206" s="246" t="s">
        <v>372</v>
      </c>
    </row>
    <row r="207" spans="1:65" s="2" customFormat="1" ht="16.5" customHeight="1">
      <c r="A207" s="38"/>
      <c r="B207" s="39"/>
      <c r="C207" s="286" t="s">
        <v>373</v>
      </c>
      <c r="D207" s="286" t="s">
        <v>339</v>
      </c>
      <c r="E207" s="287" t="s">
        <v>374</v>
      </c>
      <c r="F207" s="288" t="s">
        <v>375</v>
      </c>
      <c r="G207" s="289" t="s">
        <v>376</v>
      </c>
      <c r="H207" s="290">
        <v>1021.125</v>
      </c>
      <c r="I207" s="291"/>
      <c r="J207" s="292">
        <f>ROUND(I207*H207,2)</f>
        <v>0</v>
      </c>
      <c r="K207" s="293"/>
      <c r="L207" s="294"/>
      <c r="M207" s="295" t="s">
        <v>1</v>
      </c>
      <c r="N207" s="296" t="s">
        <v>38</v>
      </c>
      <c r="O207" s="91"/>
      <c r="P207" s="244">
        <f>O207*H207</f>
        <v>0</v>
      </c>
      <c r="Q207" s="244">
        <v>0.001</v>
      </c>
      <c r="R207" s="244">
        <f>Q207*H207</f>
        <v>1.021125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366</v>
      </c>
      <c r="AT207" s="246" t="s">
        <v>339</v>
      </c>
      <c r="AU207" s="246" t="s">
        <v>78</v>
      </c>
      <c r="AY207" s="17" t="s">
        <v>114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78</v>
      </c>
      <c r="BK207" s="247">
        <f>ROUND(I207*H207,2)</f>
        <v>0</v>
      </c>
      <c r="BL207" s="17" t="s">
        <v>173</v>
      </c>
      <c r="BM207" s="246" t="s">
        <v>377</v>
      </c>
    </row>
    <row r="208" spans="1:51" s="13" customFormat="1" ht="12">
      <c r="A208" s="13"/>
      <c r="B208" s="248"/>
      <c r="C208" s="249"/>
      <c r="D208" s="250" t="s">
        <v>131</v>
      </c>
      <c r="E208" s="251" t="s">
        <v>1</v>
      </c>
      <c r="F208" s="252" t="s">
        <v>378</v>
      </c>
      <c r="G208" s="249"/>
      <c r="H208" s="253">
        <v>1021.125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131</v>
      </c>
      <c r="AU208" s="259" t="s">
        <v>78</v>
      </c>
      <c r="AV208" s="13" t="s">
        <v>82</v>
      </c>
      <c r="AW208" s="13" t="s">
        <v>30</v>
      </c>
      <c r="AX208" s="13" t="s">
        <v>78</v>
      </c>
      <c r="AY208" s="259" t="s">
        <v>114</v>
      </c>
    </row>
    <row r="209" spans="1:63" s="12" customFormat="1" ht="25.9" customHeight="1">
      <c r="A209" s="12"/>
      <c r="B209" s="220"/>
      <c r="C209" s="221"/>
      <c r="D209" s="222" t="s">
        <v>72</v>
      </c>
      <c r="E209" s="223" t="s">
        <v>379</v>
      </c>
      <c r="F209" s="223" t="s">
        <v>380</v>
      </c>
      <c r="G209" s="221"/>
      <c r="H209" s="221"/>
      <c r="I209" s="224"/>
      <c r="J209" s="225">
        <f>BK209</f>
        <v>0</v>
      </c>
      <c r="K209" s="221"/>
      <c r="L209" s="226"/>
      <c r="M209" s="227"/>
      <c r="N209" s="228"/>
      <c r="O209" s="228"/>
      <c r="P209" s="229">
        <f>SUM(P210:P214)</f>
        <v>0</v>
      </c>
      <c r="Q209" s="228"/>
      <c r="R209" s="229">
        <f>SUM(R210:R214)</f>
        <v>0.055568400000000004</v>
      </c>
      <c r="S209" s="228"/>
      <c r="T209" s="230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1" t="s">
        <v>82</v>
      </c>
      <c r="AT209" s="232" t="s">
        <v>72</v>
      </c>
      <c r="AU209" s="232" t="s">
        <v>73</v>
      </c>
      <c r="AY209" s="231" t="s">
        <v>114</v>
      </c>
      <c r="BK209" s="233">
        <f>SUM(BK210:BK214)</f>
        <v>0</v>
      </c>
    </row>
    <row r="210" spans="1:65" s="2" customFormat="1" ht="33" customHeight="1">
      <c r="A210" s="38"/>
      <c r="B210" s="39"/>
      <c r="C210" s="234" t="s">
        <v>381</v>
      </c>
      <c r="D210" s="234" t="s">
        <v>116</v>
      </c>
      <c r="E210" s="235" t="s">
        <v>382</v>
      </c>
      <c r="F210" s="236" t="s">
        <v>383</v>
      </c>
      <c r="G210" s="237" t="s">
        <v>119</v>
      </c>
      <c r="H210" s="238">
        <v>231.535</v>
      </c>
      <c r="I210" s="239"/>
      <c r="J210" s="240">
        <f>ROUND(I210*H210,2)</f>
        <v>0</v>
      </c>
      <c r="K210" s="241"/>
      <c r="L210" s="44"/>
      <c r="M210" s="242" t="s">
        <v>1</v>
      </c>
      <c r="N210" s="243" t="s">
        <v>38</v>
      </c>
      <c r="O210" s="91"/>
      <c r="P210" s="244">
        <f>O210*H210</f>
        <v>0</v>
      </c>
      <c r="Q210" s="244">
        <v>0.00024</v>
      </c>
      <c r="R210" s="244">
        <f>Q210*H210</f>
        <v>0.055568400000000004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173</v>
      </c>
      <c r="AT210" s="246" t="s">
        <v>116</v>
      </c>
      <c r="AU210" s="246" t="s">
        <v>78</v>
      </c>
      <c r="AY210" s="17" t="s">
        <v>114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78</v>
      </c>
      <c r="BK210" s="247">
        <f>ROUND(I210*H210,2)</f>
        <v>0</v>
      </c>
      <c r="BL210" s="17" t="s">
        <v>173</v>
      </c>
      <c r="BM210" s="246" t="s">
        <v>384</v>
      </c>
    </row>
    <row r="211" spans="1:51" s="14" customFormat="1" ht="12">
      <c r="A211" s="14"/>
      <c r="B211" s="262"/>
      <c r="C211" s="263"/>
      <c r="D211" s="250" t="s">
        <v>131</v>
      </c>
      <c r="E211" s="264" t="s">
        <v>1</v>
      </c>
      <c r="F211" s="265" t="s">
        <v>385</v>
      </c>
      <c r="G211" s="263"/>
      <c r="H211" s="264" t="s">
        <v>1</v>
      </c>
      <c r="I211" s="266"/>
      <c r="J211" s="263"/>
      <c r="K211" s="263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131</v>
      </c>
      <c r="AU211" s="271" t="s">
        <v>78</v>
      </c>
      <c r="AV211" s="14" t="s">
        <v>78</v>
      </c>
      <c r="AW211" s="14" t="s">
        <v>30</v>
      </c>
      <c r="AX211" s="14" t="s">
        <v>73</v>
      </c>
      <c r="AY211" s="271" t="s">
        <v>114</v>
      </c>
    </row>
    <row r="212" spans="1:51" s="13" customFormat="1" ht="12">
      <c r="A212" s="13"/>
      <c r="B212" s="248"/>
      <c r="C212" s="249"/>
      <c r="D212" s="250" t="s">
        <v>131</v>
      </c>
      <c r="E212" s="251" t="s">
        <v>1</v>
      </c>
      <c r="F212" s="252" t="s">
        <v>386</v>
      </c>
      <c r="G212" s="249"/>
      <c r="H212" s="253">
        <v>112.375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131</v>
      </c>
      <c r="AU212" s="259" t="s">
        <v>78</v>
      </c>
      <c r="AV212" s="13" t="s">
        <v>82</v>
      </c>
      <c r="AW212" s="13" t="s">
        <v>30</v>
      </c>
      <c r="AX212" s="13" t="s">
        <v>73</v>
      </c>
      <c r="AY212" s="259" t="s">
        <v>114</v>
      </c>
    </row>
    <row r="213" spans="1:51" s="13" customFormat="1" ht="12">
      <c r="A213" s="13"/>
      <c r="B213" s="248"/>
      <c r="C213" s="249"/>
      <c r="D213" s="250" t="s">
        <v>131</v>
      </c>
      <c r="E213" s="251" t="s">
        <v>1</v>
      </c>
      <c r="F213" s="252" t="s">
        <v>387</v>
      </c>
      <c r="G213" s="249"/>
      <c r="H213" s="253">
        <v>119.16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131</v>
      </c>
      <c r="AU213" s="259" t="s">
        <v>78</v>
      </c>
      <c r="AV213" s="13" t="s">
        <v>82</v>
      </c>
      <c r="AW213" s="13" t="s">
        <v>30</v>
      </c>
      <c r="AX213" s="13" t="s">
        <v>73</v>
      </c>
      <c r="AY213" s="259" t="s">
        <v>114</v>
      </c>
    </row>
    <row r="214" spans="1:51" s="15" customFormat="1" ht="12">
      <c r="A214" s="15"/>
      <c r="B214" s="272"/>
      <c r="C214" s="273"/>
      <c r="D214" s="250" t="s">
        <v>131</v>
      </c>
      <c r="E214" s="274" t="s">
        <v>1</v>
      </c>
      <c r="F214" s="275" t="s">
        <v>179</v>
      </c>
      <c r="G214" s="273"/>
      <c r="H214" s="276">
        <v>231.535</v>
      </c>
      <c r="I214" s="277"/>
      <c r="J214" s="273"/>
      <c r="K214" s="273"/>
      <c r="L214" s="278"/>
      <c r="M214" s="297"/>
      <c r="N214" s="298"/>
      <c r="O214" s="298"/>
      <c r="P214" s="298"/>
      <c r="Q214" s="298"/>
      <c r="R214" s="298"/>
      <c r="S214" s="298"/>
      <c r="T214" s="29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131</v>
      </c>
      <c r="AU214" s="282" t="s">
        <v>78</v>
      </c>
      <c r="AV214" s="15" t="s">
        <v>120</v>
      </c>
      <c r="AW214" s="15" t="s">
        <v>30</v>
      </c>
      <c r="AX214" s="15" t="s">
        <v>78</v>
      </c>
      <c r="AY214" s="282" t="s">
        <v>114</v>
      </c>
    </row>
    <row r="215" spans="1:31" s="2" customFormat="1" ht="6.95" customHeight="1">
      <c r="A215" s="38"/>
      <c r="B215" s="66"/>
      <c r="C215" s="67"/>
      <c r="D215" s="67"/>
      <c r="E215" s="67"/>
      <c r="F215" s="67"/>
      <c r="G215" s="67"/>
      <c r="H215" s="67"/>
      <c r="I215" s="183"/>
      <c r="J215" s="67"/>
      <c r="K215" s="67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71" sheet="1" objects="1" scenarios="1" formatColumns="0" formatRows="0" autoFilter="0"/>
  <autoFilter ref="C126:K21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82</v>
      </c>
    </row>
    <row r="4" spans="2:46" s="1" customFormat="1" ht="24.95" customHeight="1">
      <c r="B4" s="20"/>
      <c r="D4" s="140" t="s">
        <v>88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Rekonstrukce mostního svršku , most vul. Osvobození CH-01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388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7. 3. 2019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ROUND((SUM(BE117:BE127)),2)</f>
        <v>0</v>
      </c>
      <c r="G33" s="38"/>
      <c r="H33" s="38"/>
      <c r="I33" s="162">
        <v>0.21</v>
      </c>
      <c r="J33" s="161">
        <f>ROUND(((SUM(BE117:BE127))*I33),2)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ROUND((SUM(BF117:BF127)),2)</f>
        <v>0</v>
      </c>
      <c r="G34" s="38"/>
      <c r="H34" s="38"/>
      <c r="I34" s="162">
        <v>0.15</v>
      </c>
      <c r="J34" s="161">
        <f>ROUND(((SUM(BF117:BF127))*I34),2)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ROUND((SUM(BG117:BG127)),2)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ROUND((SUM(BH117:BH127)),2)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ROUND((SUM(BI117:BI127)),2)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Rekonstrukce mostního svršku , most vul. Osvobození CH-01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3 - VRN: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7. 3. 2019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92</v>
      </c>
      <c r="D94" s="189"/>
      <c r="E94" s="189"/>
      <c r="F94" s="189"/>
      <c r="G94" s="189"/>
      <c r="H94" s="189"/>
      <c r="I94" s="190"/>
      <c r="J94" s="191" t="s">
        <v>93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94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93"/>
      <c r="C97" s="194"/>
      <c r="D97" s="195" t="s">
        <v>389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100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87" t="str">
        <f>E7</f>
        <v>Rekonstrukce mostního svršku , most vul. Osvobození CH-01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89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3 - VRN: Vedlejší rozpočtové náklady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147" t="s">
        <v>22</v>
      </c>
      <c r="J111" s="79" t="str">
        <f>IF(J12="","",J12)</f>
        <v>7. 3. 2019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 xml:space="preserve"> </v>
      </c>
      <c r="G113" s="40"/>
      <c r="H113" s="40"/>
      <c r="I113" s="147" t="s">
        <v>29</v>
      </c>
      <c r="J113" s="36" t="str">
        <f>E21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27</v>
      </c>
      <c r="D114" s="40"/>
      <c r="E114" s="40"/>
      <c r="F114" s="27" t="str">
        <f>IF(E18="","",E18)</f>
        <v>Vyplň údaj</v>
      </c>
      <c r="G114" s="40"/>
      <c r="H114" s="40"/>
      <c r="I114" s="147" t="s">
        <v>31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7"/>
      <c r="B116" s="208"/>
      <c r="C116" s="209" t="s">
        <v>101</v>
      </c>
      <c r="D116" s="210" t="s">
        <v>58</v>
      </c>
      <c r="E116" s="210" t="s">
        <v>54</v>
      </c>
      <c r="F116" s="210" t="s">
        <v>55</v>
      </c>
      <c r="G116" s="210" t="s">
        <v>102</v>
      </c>
      <c r="H116" s="210" t="s">
        <v>103</v>
      </c>
      <c r="I116" s="211" t="s">
        <v>104</v>
      </c>
      <c r="J116" s="212" t="s">
        <v>93</v>
      </c>
      <c r="K116" s="213" t="s">
        <v>105</v>
      </c>
      <c r="L116" s="214"/>
      <c r="M116" s="100" t="s">
        <v>1</v>
      </c>
      <c r="N116" s="101" t="s">
        <v>37</v>
      </c>
      <c r="O116" s="101" t="s">
        <v>106</v>
      </c>
      <c r="P116" s="101" t="s">
        <v>107</v>
      </c>
      <c r="Q116" s="101" t="s">
        <v>108</v>
      </c>
      <c r="R116" s="101" t="s">
        <v>109</v>
      </c>
      <c r="S116" s="101" t="s">
        <v>110</v>
      </c>
      <c r="T116" s="102" t="s">
        <v>111</v>
      </c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:63" s="2" customFormat="1" ht="22.8" customHeight="1">
      <c r="A117" s="38"/>
      <c r="B117" s="39"/>
      <c r="C117" s="107" t="s">
        <v>112</v>
      </c>
      <c r="D117" s="40"/>
      <c r="E117" s="40"/>
      <c r="F117" s="40"/>
      <c r="G117" s="40"/>
      <c r="H117" s="40"/>
      <c r="I117" s="144"/>
      <c r="J117" s="215">
        <f>BK117</f>
        <v>0</v>
      </c>
      <c r="K117" s="40"/>
      <c r="L117" s="44"/>
      <c r="M117" s="103"/>
      <c r="N117" s="216"/>
      <c r="O117" s="104"/>
      <c r="P117" s="217">
        <f>P118</f>
        <v>0</v>
      </c>
      <c r="Q117" s="104"/>
      <c r="R117" s="217">
        <f>R118</f>
        <v>0</v>
      </c>
      <c r="S117" s="104"/>
      <c r="T117" s="218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72</v>
      </c>
      <c r="AU117" s="17" t="s">
        <v>95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72</v>
      </c>
      <c r="E118" s="223" t="s">
        <v>122</v>
      </c>
      <c r="F118" s="223" t="s">
        <v>86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SUM(P119:P127)</f>
        <v>0</v>
      </c>
      <c r="Q118" s="228"/>
      <c r="R118" s="229">
        <f>SUM(R119:R127)</f>
        <v>0</v>
      </c>
      <c r="S118" s="228"/>
      <c r="T118" s="230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78</v>
      </c>
      <c r="AT118" s="232" t="s">
        <v>72</v>
      </c>
      <c r="AU118" s="232" t="s">
        <v>73</v>
      </c>
      <c r="AY118" s="231" t="s">
        <v>114</v>
      </c>
      <c r="BK118" s="233">
        <f>SUM(BK119:BK127)</f>
        <v>0</v>
      </c>
    </row>
    <row r="119" spans="1:65" s="2" customFormat="1" ht="16.5" customHeight="1">
      <c r="A119" s="38"/>
      <c r="B119" s="39"/>
      <c r="C119" s="234" t="s">
        <v>78</v>
      </c>
      <c r="D119" s="234" t="s">
        <v>116</v>
      </c>
      <c r="E119" s="235" t="s">
        <v>390</v>
      </c>
      <c r="F119" s="236" t="s">
        <v>391</v>
      </c>
      <c r="G119" s="237" t="s">
        <v>1</v>
      </c>
      <c r="H119" s="238">
        <v>1</v>
      </c>
      <c r="I119" s="239"/>
      <c r="J119" s="240">
        <f>ROUND(I119*H119,2)</f>
        <v>0</v>
      </c>
      <c r="K119" s="241"/>
      <c r="L119" s="44"/>
      <c r="M119" s="242" t="s">
        <v>1</v>
      </c>
      <c r="N119" s="243" t="s">
        <v>38</v>
      </c>
      <c r="O119" s="91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46" t="s">
        <v>120</v>
      </c>
      <c r="AT119" s="246" t="s">
        <v>116</v>
      </c>
      <c r="AU119" s="246" t="s">
        <v>78</v>
      </c>
      <c r="AY119" s="17" t="s">
        <v>114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17" t="s">
        <v>78</v>
      </c>
      <c r="BK119" s="247">
        <f>ROUND(I119*H119,2)</f>
        <v>0</v>
      </c>
      <c r="BL119" s="17" t="s">
        <v>120</v>
      </c>
      <c r="BM119" s="246" t="s">
        <v>392</v>
      </c>
    </row>
    <row r="120" spans="1:65" s="2" customFormat="1" ht="16.5" customHeight="1">
      <c r="A120" s="38"/>
      <c r="B120" s="39"/>
      <c r="C120" s="234" t="s">
        <v>82</v>
      </c>
      <c r="D120" s="234" t="s">
        <v>116</v>
      </c>
      <c r="E120" s="235" t="s">
        <v>393</v>
      </c>
      <c r="F120" s="236" t="s">
        <v>394</v>
      </c>
      <c r="G120" s="237" t="s">
        <v>1</v>
      </c>
      <c r="H120" s="238">
        <v>1</v>
      </c>
      <c r="I120" s="239"/>
      <c r="J120" s="240">
        <f>ROUND(I120*H120,2)</f>
        <v>0</v>
      </c>
      <c r="K120" s="241"/>
      <c r="L120" s="44"/>
      <c r="M120" s="242" t="s">
        <v>1</v>
      </c>
      <c r="N120" s="243" t="s">
        <v>38</v>
      </c>
      <c r="O120" s="91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6" t="s">
        <v>120</v>
      </c>
      <c r="AT120" s="246" t="s">
        <v>116</v>
      </c>
      <c r="AU120" s="246" t="s">
        <v>78</v>
      </c>
      <c r="AY120" s="17" t="s">
        <v>114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17" t="s">
        <v>78</v>
      </c>
      <c r="BK120" s="247">
        <f>ROUND(I120*H120,2)</f>
        <v>0</v>
      </c>
      <c r="BL120" s="17" t="s">
        <v>120</v>
      </c>
      <c r="BM120" s="246" t="s">
        <v>395</v>
      </c>
    </row>
    <row r="121" spans="1:65" s="2" customFormat="1" ht="16.5" customHeight="1">
      <c r="A121" s="38"/>
      <c r="B121" s="39"/>
      <c r="C121" s="234" t="s">
        <v>85</v>
      </c>
      <c r="D121" s="234" t="s">
        <v>116</v>
      </c>
      <c r="E121" s="235" t="s">
        <v>396</v>
      </c>
      <c r="F121" s="236" t="s">
        <v>397</v>
      </c>
      <c r="G121" s="237" t="s">
        <v>1</v>
      </c>
      <c r="H121" s="238">
        <v>1</v>
      </c>
      <c r="I121" s="239"/>
      <c r="J121" s="240">
        <f>ROUND(I121*H121,2)</f>
        <v>0</v>
      </c>
      <c r="K121" s="241"/>
      <c r="L121" s="44"/>
      <c r="M121" s="242" t="s">
        <v>1</v>
      </c>
      <c r="N121" s="243" t="s">
        <v>38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120</v>
      </c>
      <c r="AT121" s="246" t="s">
        <v>116</v>
      </c>
      <c r="AU121" s="246" t="s">
        <v>78</v>
      </c>
      <c r="AY121" s="17" t="s">
        <v>114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78</v>
      </c>
      <c r="BK121" s="247">
        <f>ROUND(I121*H121,2)</f>
        <v>0</v>
      </c>
      <c r="BL121" s="17" t="s">
        <v>120</v>
      </c>
      <c r="BM121" s="246" t="s">
        <v>398</v>
      </c>
    </row>
    <row r="122" spans="1:65" s="2" customFormat="1" ht="16.5" customHeight="1">
      <c r="A122" s="38"/>
      <c r="B122" s="39"/>
      <c r="C122" s="234" t="s">
        <v>120</v>
      </c>
      <c r="D122" s="234" t="s">
        <v>116</v>
      </c>
      <c r="E122" s="235" t="s">
        <v>399</v>
      </c>
      <c r="F122" s="236" t="s">
        <v>400</v>
      </c>
      <c r="G122" s="237" t="s">
        <v>1</v>
      </c>
      <c r="H122" s="238">
        <v>1</v>
      </c>
      <c r="I122" s="239"/>
      <c r="J122" s="240">
        <f>ROUND(I122*H122,2)</f>
        <v>0</v>
      </c>
      <c r="K122" s="241"/>
      <c r="L122" s="44"/>
      <c r="M122" s="242" t="s">
        <v>1</v>
      </c>
      <c r="N122" s="243" t="s">
        <v>38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120</v>
      </c>
      <c r="AT122" s="246" t="s">
        <v>116</v>
      </c>
      <c r="AU122" s="246" t="s">
        <v>78</v>
      </c>
      <c r="AY122" s="17" t="s">
        <v>114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78</v>
      </c>
      <c r="BK122" s="247">
        <f>ROUND(I122*H122,2)</f>
        <v>0</v>
      </c>
      <c r="BL122" s="17" t="s">
        <v>120</v>
      </c>
      <c r="BM122" s="246" t="s">
        <v>401</v>
      </c>
    </row>
    <row r="123" spans="1:65" s="2" customFormat="1" ht="16.5" customHeight="1">
      <c r="A123" s="38"/>
      <c r="B123" s="39"/>
      <c r="C123" s="234" t="s">
        <v>150</v>
      </c>
      <c r="D123" s="234" t="s">
        <v>116</v>
      </c>
      <c r="E123" s="235" t="s">
        <v>402</v>
      </c>
      <c r="F123" s="236" t="s">
        <v>403</v>
      </c>
      <c r="G123" s="237" t="s">
        <v>1</v>
      </c>
      <c r="H123" s="238">
        <v>1</v>
      </c>
      <c r="I123" s="239"/>
      <c r="J123" s="240">
        <f>ROUND(I123*H123,2)</f>
        <v>0</v>
      </c>
      <c r="K123" s="241"/>
      <c r="L123" s="44"/>
      <c r="M123" s="242" t="s">
        <v>1</v>
      </c>
      <c r="N123" s="243" t="s">
        <v>38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120</v>
      </c>
      <c r="AT123" s="246" t="s">
        <v>116</v>
      </c>
      <c r="AU123" s="246" t="s">
        <v>78</v>
      </c>
      <c r="AY123" s="17" t="s">
        <v>114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78</v>
      </c>
      <c r="BK123" s="247">
        <f>ROUND(I123*H123,2)</f>
        <v>0</v>
      </c>
      <c r="BL123" s="17" t="s">
        <v>120</v>
      </c>
      <c r="BM123" s="246" t="s">
        <v>404</v>
      </c>
    </row>
    <row r="124" spans="1:65" s="2" customFormat="1" ht="16.5" customHeight="1">
      <c r="A124" s="38"/>
      <c r="B124" s="39"/>
      <c r="C124" s="234" t="s">
        <v>154</v>
      </c>
      <c r="D124" s="234" t="s">
        <v>116</v>
      </c>
      <c r="E124" s="235" t="s">
        <v>405</v>
      </c>
      <c r="F124" s="236" t="s">
        <v>406</v>
      </c>
      <c r="G124" s="237" t="s">
        <v>1</v>
      </c>
      <c r="H124" s="238">
        <v>1</v>
      </c>
      <c r="I124" s="239"/>
      <c r="J124" s="240">
        <f>ROUND(I124*H124,2)</f>
        <v>0</v>
      </c>
      <c r="K124" s="241"/>
      <c r="L124" s="44"/>
      <c r="M124" s="242" t="s">
        <v>1</v>
      </c>
      <c r="N124" s="243" t="s">
        <v>38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120</v>
      </c>
      <c r="AT124" s="246" t="s">
        <v>116</v>
      </c>
      <c r="AU124" s="246" t="s">
        <v>78</v>
      </c>
      <c r="AY124" s="17" t="s">
        <v>114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78</v>
      </c>
      <c r="BK124" s="247">
        <f>ROUND(I124*H124,2)</f>
        <v>0</v>
      </c>
      <c r="BL124" s="17" t="s">
        <v>120</v>
      </c>
      <c r="BM124" s="246" t="s">
        <v>407</v>
      </c>
    </row>
    <row r="125" spans="1:65" s="2" customFormat="1" ht="16.5" customHeight="1">
      <c r="A125" s="38"/>
      <c r="B125" s="39"/>
      <c r="C125" s="234" t="s">
        <v>159</v>
      </c>
      <c r="D125" s="234" t="s">
        <v>116</v>
      </c>
      <c r="E125" s="235" t="s">
        <v>408</v>
      </c>
      <c r="F125" s="236" t="s">
        <v>409</v>
      </c>
      <c r="G125" s="237" t="s">
        <v>1</v>
      </c>
      <c r="H125" s="238">
        <v>1</v>
      </c>
      <c r="I125" s="239"/>
      <c r="J125" s="240">
        <f>ROUND(I125*H125,2)</f>
        <v>0</v>
      </c>
      <c r="K125" s="241"/>
      <c r="L125" s="44"/>
      <c r="M125" s="242" t="s">
        <v>1</v>
      </c>
      <c r="N125" s="243" t="s">
        <v>38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120</v>
      </c>
      <c r="AT125" s="246" t="s">
        <v>116</v>
      </c>
      <c r="AU125" s="246" t="s">
        <v>78</v>
      </c>
      <c r="AY125" s="17" t="s">
        <v>114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78</v>
      </c>
      <c r="BK125" s="247">
        <f>ROUND(I125*H125,2)</f>
        <v>0</v>
      </c>
      <c r="BL125" s="17" t="s">
        <v>120</v>
      </c>
      <c r="BM125" s="246" t="s">
        <v>410</v>
      </c>
    </row>
    <row r="126" spans="1:65" s="2" customFormat="1" ht="16.5" customHeight="1">
      <c r="A126" s="38"/>
      <c r="B126" s="39"/>
      <c r="C126" s="234" t="s">
        <v>163</v>
      </c>
      <c r="D126" s="234" t="s">
        <v>116</v>
      </c>
      <c r="E126" s="235" t="s">
        <v>411</v>
      </c>
      <c r="F126" s="236" t="s">
        <v>412</v>
      </c>
      <c r="G126" s="237" t="s">
        <v>1</v>
      </c>
      <c r="H126" s="238">
        <v>1</v>
      </c>
      <c r="I126" s="239"/>
      <c r="J126" s="240">
        <f>ROUND(I126*H126,2)</f>
        <v>0</v>
      </c>
      <c r="K126" s="241"/>
      <c r="L126" s="44"/>
      <c r="M126" s="242" t="s">
        <v>1</v>
      </c>
      <c r="N126" s="243" t="s">
        <v>38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120</v>
      </c>
      <c r="AT126" s="246" t="s">
        <v>116</v>
      </c>
      <c r="AU126" s="246" t="s">
        <v>78</v>
      </c>
      <c r="AY126" s="17" t="s">
        <v>114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78</v>
      </c>
      <c r="BK126" s="247">
        <f>ROUND(I126*H126,2)</f>
        <v>0</v>
      </c>
      <c r="BL126" s="17" t="s">
        <v>120</v>
      </c>
      <c r="BM126" s="246" t="s">
        <v>413</v>
      </c>
    </row>
    <row r="127" spans="1:65" s="2" customFormat="1" ht="16.5" customHeight="1">
      <c r="A127" s="38"/>
      <c r="B127" s="39"/>
      <c r="C127" s="234" t="s">
        <v>257</v>
      </c>
      <c r="D127" s="234" t="s">
        <v>116</v>
      </c>
      <c r="E127" s="235" t="s">
        <v>414</v>
      </c>
      <c r="F127" s="236" t="s">
        <v>415</v>
      </c>
      <c r="G127" s="237" t="s">
        <v>1</v>
      </c>
      <c r="H127" s="238">
        <v>1</v>
      </c>
      <c r="I127" s="239"/>
      <c r="J127" s="240">
        <f>ROUND(I127*H127,2)</f>
        <v>0</v>
      </c>
      <c r="K127" s="241"/>
      <c r="L127" s="44"/>
      <c r="M127" s="300" t="s">
        <v>1</v>
      </c>
      <c r="N127" s="301" t="s">
        <v>38</v>
      </c>
      <c r="O127" s="302"/>
      <c r="P127" s="303">
        <f>O127*H127</f>
        <v>0</v>
      </c>
      <c r="Q127" s="303">
        <v>0</v>
      </c>
      <c r="R127" s="303">
        <f>Q127*H127</f>
        <v>0</v>
      </c>
      <c r="S127" s="303">
        <v>0</v>
      </c>
      <c r="T127" s="30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120</v>
      </c>
      <c r="AT127" s="246" t="s">
        <v>116</v>
      </c>
      <c r="AU127" s="246" t="s">
        <v>78</v>
      </c>
      <c r="AY127" s="17" t="s">
        <v>114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78</v>
      </c>
      <c r="BK127" s="247">
        <f>ROUND(I127*H127,2)</f>
        <v>0</v>
      </c>
      <c r="BL127" s="17" t="s">
        <v>120</v>
      </c>
      <c r="BM127" s="246" t="s">
        <v>416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8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71" sheet="1" objects="1" scenarios="1" formatColumns="0" formatRows="0" autoFilter="0"/>
  <autoFilter ref="C116:K12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2020-02-05T06:41:21Z</dcterms:created>
  <dcterms:modified xsi:type="dcterms:W3CDTF">2020-02-05T06:41:29Z</dcterms:modified>
  <cp:category/>
  <cp:version/>
  <cp:contentType/>
  <cp:contentStatus/>
</cp:coreProperties>
</file>