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9405"/>
  </bookViews>
  <sheets>
    <sheet name="Rekapitulace stavby" sheetId="1" r:id="rId1"/>
    <sheet name="24a-20019 - Prodloužení v..." sheetId="2" r:id="rId2"/>
  </sheets>
  <definedNames>
    <definedName name="_xlnm._FilterDatabase" localSheetId="1" hidden="1">'24a-20019 - Prodloužení v...'!$C$121:$K$185</definedName>
    <definedName name="_xlnm.Print_Titles" localSheetId="1">'24a-20019 - Prodloužení v...'!$121:$121</definedName>
    <definedName name="_xlnm.Print_Titles" localSheetId="0">'Rekapitulace stavby'!$92:$92</definedName>
    <definedName name="_xlnm.Print_Area" localSheetId="1">'24a-20019 - Prodloužení v...'!$C$4:$J$76,'24a-20019 - Prodloužení v...'!$C$82:$J$103,'24a-20019 - Prodloužení v...'!$C$109:$K$185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4" i="2"/>
  <c r="BH184" i="2"/>
  <c r="BG184" i="2"/>
  <c r="BF184" i="2"/>
  <c r="T184" i="2"/>
  <c r="T183" i="2" s="1"/>
  <c r="T179" i="2" s="1"/>
  <c r="R184" i="2"/>
  <c r="R183" i="2"/>
  <c r="P184" i="2"/>
  <c r="P183" i="2" s="1"/>
  <c r="BK184" i="2"/>
  <c r="BK183" i="2" s="1"/>
  <c r="J183" i="2" s="1"/>
  <c r="J102" i="2" s="1"/>
  <c r="J184" i="2"/>
  <c r="BE184" i="2"/>
  <c r="BI181" i="2"/>
  <c r="BH181" i="2"/>
  <c r="BG181" i="2"/>
  <c r="BF181" i="2"/>
  <c r="T181" i="2"/>
  <c r="T180" i="2"/>
  <c r="R181" i="2"/>
  <c r="R180" i="2"/>
  <c r="R179" i="2"/>
  <c r="P181" i="2"/>
  <c r="P180" i="2" s="1"/>
  <c r="BK181" i="2"/>
  <c r="BK180" i="2"/>
  <c r="J180" i="2" s="1"/>
  <c r="J101" i="2" s="1"/>
  <c r="J181" i="2"/>
  <c r="BE181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P166" i="2" s="1"/>
  <c r="BK171" i="2"/>
  <c r="J171" i="2"/>
  <c r="BE171" i="2"/>
  <c r="BI169" i="2"/>
  <c r="BH169" i="2"/>
  <c r="BG169" i="2"/>
  <c r="BF169" i="2"/>
  <c r="T169" i="2"/>
  <c r="T166" i="2" s="1"/>
  <c r="R169" i="2"/>
  <c r="P169" i="2"/>
  <c r="BK169" i="2"/>
  <c r="J169" i="2"/>
  <c r="BE169" i="2"/>
  <c r="BI167" i="2"/>
  <c r="BH167" i="2"/>
  <c r="BG167" i="2"/>
  <c r="BF167" i="2"/>
  <c r="T167" i="2"/>
  <c r="R167" i="2"/>
  <c r="R166" i="2"/>
  <c r="P167" i="2"/>
  <c r="BK167" i="2"/>
  <c r="BK166" i="2"/>
  <c r="J166" i="2" s="1"/>
  <c r="J99" i="2" s="1"/>
  <c r="J167" i="2"/>
  <c r="BE167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/>
  <c r="BI153" i="2"/>
  <c r="BH153" i="2"/>
  <c r="BG153" i="2"/>
  <c r="BF153" i="2"/>
  <c r="T153" i="2"/>
  <c r="R153" i="2"/>
  <c r="P153" i="2"/>
  <c r="BK153" i="2"/>
  <c r="J153" i="2"/>
  <c r="BE153" i="2"/>
  <c r="BI149" i="2"/>
  <c r="BH149" i="2"/>
  <c r="BG149" i="2"/>
  <c r="BF149" i="2"/>
  <c r="T149" i="2"/>
  <c r="R149" i="2"/>
  <c r="P149" i="2"/>
  <c r="BK149" i="2"/>
  <c r="J149" i="2"/>
  <c r="BE149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3" i="2"/>
  <c r="BH133" i="2"/>
  <c r="BG133" i="2"/>
  <c r="BF133" i="2"/>
  <c r="T133" i="2"/>
  <c r="R133" i="2"/>
  <c r="P133" i="2"/>
  <c r="BK133" i="2"/>
  <c r="J133" i="2"/>
  <c r="BE133" i="2"/>
  <c r="BI129" i="2"/>
  <c r="BH129" i="2"/>
  <c r="BG129" i="2"/>
  <c r="BF129" i="2"/>
  <c r="T129" i="2"/>
  <c r="R129" i="2"/>
  <c r="P129" i="2"/>
  <c r="BK129" i="2"/>
  <c r="J129" i="2"/>
  <c r="BE129" i="2"/>
  <c r="BI125" i="2"/>
  <c r="F37" i="2"/>
  <c r="BD95" i="1" s="1"/>
  <c r="BD94" i="1" s="1"/>
  <c r="W33" i="1" s="1"/>
  <c r="BH125" i="2"/>
  <c r="F36" i="2"/>
  <c r="BC95" i="1"/>
  <c r="BG125" i="2"/>
  <c r="F35" i="2"/>
  <c r="BB95" i="1"/>
  <c r="BF125" i="2"/>
  <c r="J34" i="2" s="1"/>
  <c r="AW95" i="1" s="1"/>
  <c r="T125" i="2"/>
  <c r="T124" i="2"/>
  <c r="R125" i="2"/>
  <c r="R124" i="2"/>
  <c r="R123" i="2" s="1"/>
  <c r="R122" i="2" s="1"/>
  <c r="P125" i="2"/>
  <c r="P124" i="2"/>
  <c r="BK125" i="2"/>
  <c r="BK124" i="2" s="1"/>
  <c r="J125" i="2"/>
  <c r="BE125" i="2" s="1"/>
  <c r="F116" i="2"/>
  <c r="E114" i="2"/>
  <c r="F89" i="2"/>
  <c r="E87" i="2"/>
  <c r="J24" i="2"/>
  <c r="E24" i="2"/>
  <c r="J92" i="2" s="1"/>
  <c r="J23" i="2"/>
  <c r="J21" i="2"/>
  <c r="E21" i="2"/>
  <c r="J118" i="2" s="1"/>
  <c r="J20" i="2"/>
  <c r="J18" i="2"/>
  <c r="E18" i="2"/>
  <c r="F119" i="2" s="1"/>
  <c r="F92" i="2"/>
  <c r="J17" i="2"/>
  <c r="J15" i="2"/>
  <c r="E15" i="2"/>
  <c r="F118" i="2"/>
  <c r="F91" i="2"/>
  <c r="J14" i="2"/>
  <c r="J12" i="2"/>
  <c r="J116" i="2"/>
  <c r="J89" i="2"/>
  <c r="E7" i="2"/>
  <c r="E112" i="2" s="1"/>
  <c r="E85" i="2"/>
  <c r="BC94" i="1"/>
  <c r="W32" i="1"/>
  <c r="BB94" i="1"/>
  <c r="W31" i="1" s="1"/>
  <c r="AY94" i="1"/>
  <c r="AX94" i="1"/>
  <c r="AS94" i="1"/>
  <c r="L90" i="1"/>
  <c r="AM90" i="1"/>
  <c r="AM89" i="1"/>
  <c r="L89" i="1"/>
  <c r="AM87" i="1"/>
  <c r="L87" i="1"/>
  <c r="L85" i="1"/>
  <c r="L84" i="1"/>
  <c r="F33" i="2" l="1"/>
  <c r="AZ95" i="1" s="1"/>
  <c r="AZ94" i="1" s="1"/>
  <c r="J33" i="2"/>
  <c r="AV95" i="1" s="1"/>
  <c r="AT95" i="1" s="1"/>
  <c r="J124" i="2"/>
  <c r="J98" i="2" s="1"/>
  <c r="BK123" i="2"/>
  <c r="P123" i="2"/>
  <c r="P122" i="2" s="1"/>
  <c r="AU95" i="1" s="1"/>
  <c r="AU94" i="1" s="1"/>
  <c r="T123" i="2"/>
  <c r="T122" i="2" s="1"/>
  <c r="P179" i="2"/>
  <c r="J119" i="2"/>
  <c r="F34" i="2"/>
  <c r="BA95" i="1" s="1"/>
  <c r="BA94" i="1" s="1"/>
  <c r="J91" i="2"/>
  <c r="BK179" i="2"/>
  <c r="J179" i="2" s="1"/>
  <c r="J100" i="2" s="1"/>
  <c r="J123" i="2" l="1"/>
  <c r="J97" i="2" s="1"/>
  <c r="BK122" i="2"/>
  <c r="J122" i="2" s="1"/>
  <c r="W30" i="1"/>
  <c r="AW94" i="1"/>
  <c r="AK30" i="1" s="1"/>
  <c r="W29" i="1"/>
  <c r="AV94" i="1"/>
  <c r="AT94" i="1" l="1"/>
  <c r="AK29" i="1"/>
  <c r="J96" i="2"/>
  <c r="J30" i="2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<sst xmlns="http://schemas.openxmlformats.org/spreadsheetml/2006/main" count="817" uniqueCount="232">
  <si>
    <t>Export Komplet</t>
  </si>
  <si>
    <t/>
  </si>
  <si>
    <t>2.0</t>
  </si>
  <si>
    <t>ZAMOK</t>
  </si>
  <si>
    <t>False</t>
  </si>
  <si>
    <t>{feb96912-38cb-4e99-99a8-6fec2caaf1b3}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</si>
  <si>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</si>
  <si>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</si>
  <si>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</si>
  <si>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</si>
  <si>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</si>
  <si>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</si>
  <si>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</si>
  <si>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</si>
  <si>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</si>
  <si>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</si>
  <si>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</si>
  <si>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vodovodní přípojky a vybudování 2x pítek na Městkým hřbitově Cheb</t>
  </si>
  <si>
    <t>KSO:</t>
  </si>
  <si>
    <t>CC-CZ:</t>
  </si>
  <si>
    <t>Místo:</t>
  </si>
  <si>
    <t xml:space="preserve"> </t>
  </si>
  <si>
    <t>Datum:</t>
  </si>
  <si>
    <t>3. 11. 2019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</si>
  <si>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</si>
  <si>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</si>
  <si>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</si>
  <si>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</si>
  <si>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</si>
  <si>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</si>
  <si>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</si>
  <si>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</si>
  <si>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</si>
  <si>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</si>
  <si>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</si>
  <si>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</si>
  <si>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</si>
  <si>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</si>
  <si>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</si>
  <si>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</si>
  <si>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</si>
  <si>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</si>
  <si>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</si>
  <si>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</si>
  <si>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</si>
  <si>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</si>
  <si>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</si>
  <si>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</si>
  <si>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</si>
  <si>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</si>
  <si>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</si>
  <si>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</si>
  <si>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</si>
  <si>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</si>
  <si>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</si>
  <si>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</si>
  <si>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</si>
  <si>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</si>
  <si>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</si>
  <si>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</si>
  <si>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</si>
  <si>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</si>
  <si>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</si>
  <si>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</si>
  <si>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</si>
  <si>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</si>
  <si>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</si>
  <si>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</si>
  <si>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</si>
  <si>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</si>
  <si>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</si>
  <si>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</si>
  <si>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</si>
  <si>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</si>
  <si>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</si>
  <si>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</si>
  <si>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</si>
  <si>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</si>
  <si>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24a-20019</t>
  </si>
  <si>
    <t>Prodloužení vodovodní přípojky a vybudování 2xpítek na Městkým hřbitově Cheb</t>
  </si>
  <si>
    <t>STA</t>
  </si>
  <si>
    <t>1</t>
  </si>
  <si>
    <t>{6de86497-98cb-4d7a-a4a0-23edf24836da}</t>
  </si>
  <si>
    <t>2</t>
  </si>
  <si>
    <t>KRYCÍ LIST SOUPISU PRACÍ</t>
  </si>
  <si>
    <t>Objekt:</t>
  </si>
  <si>
    <t>24a-20019 - Prodloužení vodovodní přípojky a vybudování 2xpítek na Městkým hřbitově Cheb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</si>
  <si>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</si>
  <si>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</si>
  <si>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</si>
  <si>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</si>
  <si>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</si>
  <si>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</si>
  <si>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</si>
  <si>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</si>
  <si>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>VRN - Vedlejší rozpočtové náklady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</si>
  <si>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</si>
  <si>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</si>
  <si>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</si>
  <si>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</si>
  <si>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</si>
  <si>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</si>
  <si>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</si>
  <si>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</si>
  <si>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</si>
  <si>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</si>
  <si>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</si>
  <si>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</si>
  <si>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</si>
  <si>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</si>
  <si>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</si>
  <si>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</si>
  <si>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</si>
  <si>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</si>
  <si>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</si>
  <si>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</si>
  <si>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</si>
  <si>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121101102</t>
  </si>
  <si>
    <t>Sejmutí ornice s přemístěním na vzdálenost do 100 m</t>
  </si>
  <si>
    <t>m3</t>
  </si>
  <si>
    <t>CS ÚRS 2019 01</t>
  </si>
  <si>
    <t>4</t>
  </si>
  <si>
    <t>-1591670445</t>
  </si>
  <si>
    <t>PP</t>
  </si>
  <si>
    <t>Sejmutí ornice nebo lesní půdy  s vodorovným přemístěním na hromady v místě upotřebení nebo na dočasné či trvalé skládky se složením, na vzdálenost přes 50 do 100 m</t>
  </si>
  <si>
    <t>VV</t>
  </si>
  <si>
    <t>(42+15)*0,1</t>
  </si>
  <si>
    <t>Součet</t>
  </si>
  <si>
    <t>132201101</t>
  </si>
  <si>
    <t>Hloubení rýh š do 600 mm v hornině tř. 3 objemu do 100 m3</t>
  </si>
  <si>
    <t>-1756167180</t>
  </si>
  <si>
    <t>Hloubení zapažených i nezapažených rýh šířky do 600 mm  s urovnáním dna do předepsaného profilu a spádu v hornině tř. 3 do 100 m3</t>
  </si>
  <si>
    <t>(42+15)*0,6*1,2</t>
  </si>
  <si>
    <t>5</t>
  </si>
  <si>
    <t>132201109</t>
  </si>
  <si>
    <t>Příplatek za lepivost k hloubení rýh š do 600 mm v hornině tř. 3</t>
  </si>
  <si>
    <t>-2046504274</t>
  </si>
  <si>
    <t>Hloubení zapažených i nezapažených rýh šířky do 600 mm  s urovnáním dna do předepsaného profilu a spádu v hornině tř. 3 Příplatek k cenám za lepivost horniny tř. 3</t>
  </si>
  <si>
    <t>6</t>
  </si>
  <si>
    <t>161101101</t>
  </si>
  <si>
    <t>Svislé přemístění výkopku z horniny tř. 1 až 4 hl výkopu do 2,5 m</t>
  </si>
  <si>
    <t>2004759936</t>
  </si>
  <si>
    <t>Svislé přemístění výkopku  bez naložení do dopravní nádoby avšak s vyprázdněním dopravní nádoby na hromadu nebo do dopravního prostředku z horniny tř. 1 až 4, při hloubce výkopu přes 1 do 2,5 m</t>
  </si>
  <si>
    <t>7</t>
  </si>
  <si>
    <t>162701101</t>
  </si>
  <si>
    <t>Vodorovné přemístění do 6000 m výkopku/sypaniny z horniny tř. 1 až 4</t>
  </si>
  <si>
    <t>-386014805</t>
  </si>
  <si>
    <t>Vodorovné přemístění výkopku nebo sypaniny po suchu  na obvyklém dopravním prostředku, bez naložení výkopku, avšak se složením bez rozhrnutí z horniny tř. 1 až 4 na vzdálenost přes 5 000 do 6 000 m</t>
  </si>
  <si>
    <t>(42+15)*0,6*0,6</t>
  </si>
  <si>
    <t>8</t>
  </si>
  <si>
    <t>171201201</t>
  </si>
  <si>
    <t>Uložení sypaniny na skládky</t>
  </si>
  <si>
    <t>863866908</t>
  </si>
  <si>
    <t>Uložení sypaniny  na skládky</t>
  </si>
  <si>
    <t>9</t>
  </si>
  <si>
    <t>171201211</t>
  </si>
  <si>
    <t>Poplatek za uložení stavebního odpadu - zeminy a kameniva na skládce</t>
  </si>
  <si>
    <t>t</t>
  </si>
  <si>
    <t>1666507206</t>
  </si>
  <si>
    <t>Poplatek za uložení stavebního odpadu na skládce (skládkovné) zeminy a kameniva zatříděného do Katalogu odpadů pod kódem 170 504</t>
  </si>
  <si>
    <t>20,52*1,8</t>
  </si>
  <si>
    <t>10</t>
  </si>
  <si>
    <t>175151101</t>
  </si>
  <si>
    <t>Obsypání potrubí strojně sypaninou bez prohození, uloženou do 3 m</t>
  </si>
  <si>
    <t>-1762438658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</si>
  <si>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</si>
  <si>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(42+15)*0,4*0,6</t>
  </si>
  <si>
    <t>11</t>
  </si>
  <si>
    <t>M</t>
  </si>
  <si>
    <t>58331351</t>
  </si>
  <si>
    <t>kamenivo těžené drobné frakce 0/4</t>
  </si>
  <si>
    <t>-56598355</t>
  </si>
  <si>
    <t>13,68*2,2</t>
  </si>
  <si>
    <t>12</t>
  </si>
  <si>
    <t>181301101</t>
  </si>
  <si>
    <t>Rozprostření ornice tl vrstvy do 100 mm pl do 500 m2 v rovině nebo ve svahu do 1:5</t>
  </si>
  <si>
    <t>m2</t>
  </si>
  <si>
    <t>-1243534866</t>
  </si>
  <si>
    <t>Rozprostření a urovnání ornice v rovině nebo ve svahu sklonu do 1:5 při souvislé ploše do 500 m2, tl. vrstvy do 100 mm</t>
  </si>
  <si>
    <t>(42+15)*1</t>
  </si>
  <si>
    <t>13</t>
  </si>
  <si>
    <t>181411131</t>
  </si>
  <si>
    <t>Založení parkového trávníku výsevem plochy do 1000 m2 v rovině a ve svahu do 1:5</t>
  </si>
  <si>
    <t>-591810656</t>
  </si>
  <si>
    <t>Založení trávníku na půdě předem připravené plochy do 1000 m2 výsevem včetně utažení parkového v rovině nebo na svahu do 1:5</t>
  </si>
  <si>
    <t>14</t>
  </si>
  <si>
    <t>00572410</t>
  </si>
  <si>
    <t>osivo směs travní parková</t>
  </si>
  <si>
    <t>kg</t>
  </si>
  <si>
    <t>714964328</t>
  </si>
  <si>
    <t>57*0,015 'Přepočtené koeficientem množství</t>
  </si>
  <si>
    <t>Trubní vedení</t>
  </si>
  <si>
    <t>17</t>
  </si>
  <si>
    <t>871161141</t>
  </si>
  <si>
    <t>Montáž potrubí z PE100 SDR 11 otevřený výkop svařovaných na tupo D 32 x 3,0 mm</t>
  </si>
  <si>
    <t>m</t>
  </si>
  <si>
    <t>-880371969</t>
  </si>
  <si>
    <t>Montáž vodovodního potrubí z plastů v otevřeném výkopu z polyetylenu PE 100 svařovaných na tupo SDR 11/PN16 D 32 x 3,0 mm</t>
  </si>
  <si>
    <t>18</t>
  </si>
  <si>
    <t>WVN.VP104032W</t>
  </si>
  <si>
    <t>Trubka dvouvrstvá PE 100 voda SDR11 potrubí DL 32x3,0 12m</t>
  </si>
  <si>
    <t>593979005</t>
  </si>
  <si>
    <t>16</t>
  </si>
  <si>
    <t>892233122</t>
  </si>
  <si>
    <t>Proplach a dezinfekce vodovodního potrubí DN od 40 do 70</t>
  </si>
  <si>
    <t>953605332</t>
  </si>
  <si>
    <t>892241111</t>
  </si>
  <si>
    <t>Tlaková zkouška vodou potrubí do 80</t>
  </si>
  <si>
    <t>-1392537624</t>
  </si>
  <si>
    <t>Tlakové zkoušky vodou na potrubí DN do 80</t>
  </si>
  <si>
    <t>19</t>
  </si>
  <si>
    <t>55145813</t>
  </si>
  <si>
    <t>pítko litinové Berlín</t>
  </si>
  <si>
    <t>kus</t>
  </si>
  <si>
    <t>-1677855631</t>
  </si>
  <si>
    <t>pítko ke stěně s tlačnou pitnou armaturou</t>
  </si>
  <si>
    <t>20</t>
  </si>
  <si>
    <t>IP</t>
  </si>
  <si>
    <t>Osazení litinového pítka (montáž,napojení, bet.základ,výkop. práce)</t>
  </si>
  <si>
    <t>kpl</t>
  </si>
  <si>
    <t>-1742397022</t>
  </si>
  <si>
    <t>VRN</t>
  </si>
  <si>
    <t>Vedlejší rozpočtové náklady</t>
  </si>
  <si>
    <t>VRN2</t>
  </si>
  <si>
    <t>Příprava staveniště</t>
  </si>
  <si>
    <t>020001000</t>
  </si>
  <si>
    <t>1024</t>
  </si>
  <si>
    <t>1328084002</t>
  </si>
  <si>
    <t>VRN3</t>
  </si>
  <si>
    <t>Zařízení staveniště</t>
  </si>
  <si>
    <t>030001000</t>
  </si>
  <si>
    <t>-565477439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</si>
</sst>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6" sqref="K6:AO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0"/>
      <c r="AQ5" s="20"/>
      <c r="AR5" s="18"/>
      <c r="BE5" s="239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0"/>
      <c r="AQ6" s="20"/>
      <c r="AR6" s="18"/>
      <c r="BE6" s="240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0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0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0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0"/>
      <c r="BS10" s="15" t="s">
        <v>6</v>
      </c>
    </row>
    <row r="11" spans="1:74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40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0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40"/>
      <c r="BS13" s="15" t="s">
        <v>6</v>
      </c>
    </row>
    <row r="14" spans="1:74" ht="12.75">
      <c r="B14" s="19"/>
      <c r="C14" s="20"/>
      <c r="D14" s="20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40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0"/>
      <c r="BS15" s="15" t="s">
        <v>4</v>
      </c>
    </row>
    <row r="16" spans="1:74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0"/>
      <c r="BS16" s="15" t="s">
        <v>4</v>
      </c>
    </row>
    <row r="17" spans="2:7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40"/>
      <c r="BS17" s="15" t="s">
        <v>30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0"/>
      <c r="BS18" s="15" t="s">
        <v>6</v>
      </c>
    </row>
    <row r="19" spans="2:7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0"/>
      <c r="BS19" s="15" t="s">
        <v>6</v>
      </c>
    </row>
    <row r="20" spans="2:7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40"/>
      <c r="BS20" s="15" t="s">
        <v>30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0"/>
    </row>
    <row r="22" spans="2:7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0"/>
    </row>
    <row r="23" spans="2:71" ht="16.5" customHeight="1">
      <c r="B23" s="19"/>
      <c r="C23" s="20"/>
      <c r="D23" s="20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0"/>
      <c r="AP23" s="20"/>
      <c r="AQ23" s="20"/>
      <c r="AR23" s="18"/>
      <c r="BE23" s="240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0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0"/>
    </row>
    <row r="26" spans="2:71" s="1" customFormat="1" ht="25.9" customHeight="1"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3"/>
      <c r="AQ26" s="33"/>
      <c r="AR26" s="36"/>
      <c r="BE26" s="240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0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6" t="s">
        <v>34</v>
      </c>
      <c r="M28" s="276"/>
      <c r="N28" s="276"/>
      <c r="O28" s="276"/>
      <c r="P28" s="276"/>
      <c r="Q28" s="33"/>
      <c r="R28" s="33"/>
      <c r="S28" s="33"/>
      <c r="T28" s="33"/>
      <c r="U28" s="33"/>
      <c r="V28" s="33"/>
      <c r="W28" s="276" t="s">
        <v>35</v>
      </c>
      <c r="X28" s="276"/>
      <c r="Y28" s="276"/>
      <c r="Z28" s="276"/>
      <c r="AA28" s="276"/>
      <c r="AB28" s="276"/>
      <c r="AC28" s="276"/>
      <c r="AD28" s="276"/>
      <c r="AE28" s="276"/>
      <c r="AF28" s="33"/>
      <c r="AG28" s="33"/>
      <c r="AH28" s="33"/>
      <c r="AI28" s="33"/>
      <c r="AJ28" s="33"/>
      <c r="AK28" s="276" t="s">
        <v>36</v>
      </c>
      <c r="AL28" s="276"/>
      <c r="AM28" s="276"/>
      <c r="AN28" s="276"/>
      <c r="AO28" s="276"/>
      <c r="AP28" s="33"/>
      <c r="AQ28" s="33"/>
      <c r="AR28" s="36"/>
      <c r="BE28" s="240"/>
    </row>
    <row r="29" spans="2:71" s="2" customFormat="1" ht="14.45" customHeight="1">
      <c r="B29" s="37"/>
      <c r="C29" s="38"/>
      <c r="D29" s="27" t="s">
        <v>37</v>
      </c>
      <c r="E29" s="38"/>
      <c r="F29" s="27" t="s">
        <v>38</v>
      </c>
      <c r="G29" s="38"/>
      <c r="H29" s="38"/>
      <c r="I29" s="38"/>
      <c r="J29" s="38"/>
      <c r="K29" s="38"/>
      <c r="L29" s="277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1"/>
    </row>
    <row r="30" spans="2:71" s="2" customFormat="1" ht="14.45" customHeight="1">
      <c r="B30" s="37"/>
      <c r="C30" s="38"/>
      <c r="D30" s="38"/>
      <c r="E30" s="38"/>
      <c r="F30" s="27" t="s">
        <v>39</v>
      </c>
      <c r="G30" s="38"/>
      <c r="H30" s="38"/>
      <c r="I30" s="38"/>
      <c r="J30" s="38"/>
      <c r="K30" s="38"/>
      <c r="L30" s="277">
        <v>0.15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1"/>
    </row>
    <row r="31" spans="2:71" s="2" customFormat="1" ht="14.45" hidden="1" customHeight="1">
      <c r="B31" s="37"/>
      <c r="C31" s="38"/>
      <c r="D31" s="38"/>
      <c r="E31" s="38"/>
      <c r="F31" s="27" t="s">
        <v>40</v>
      </c>
      <c r="G31" s="38"/>
      <c r="H31" s="38"/>
      <c r="I31" s="38"/>
      <c r="J31" s="38"/>
      <c r="K31" s="38"/>
      <c r="L31" s="277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1"/>
    </row>
    <row r="32" spans="2:71" s="2" customFormat="1" ht="14.45" hidden="1" customHeight="1">
      <c r="B32" s="37"/>
      <c r="C32" s="38"/>
      <c r="D32" s="38"/>
      <c r="E32" s="38"/>
      <c r="F32" s="27" t="s">
        <v>41</v>
      </c>
      <c r="G32" s="38"/>
      <c r="H32" s="38"/>
      <c r="I32" s="38"/>
      <c r="J32" s="38"/>
      <c r="K32" s="38"/>
      <c r="L32" s="277">
        <v>0.15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1"/>
    </row>
    <row r="33" spans="2:57" s="2" customFormat="1" ht="14.45" hidden="1" customHeight="1">
      <c r="B33" s="37"/>
      <c r="C33" s="38"/>
      <c r="D33" s="38"/>
      <c r="E33" s="38"/>
      <c r="F33" s="27" t="s">
        <v>42</v>
      </c>
      <c r="G33" s="38"/>
      <c r="H33" s="38"/>
      <c r="I33" s="38"/>
      <c r="J33" s="38"/>
      <c r="K33" s="38"/>
      <c r="L33" s="277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1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0"/>
    </row>
    <row r="35" spans="2:57" s="1" customFormat="1" ht="25.9" customHeight="1"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4" t="s">
        <v>45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6">
        <f>SUM(AK26:AK33)</f>
        <v>0</v>
      </c>
      <c r="AL35" s="245"/>
      <c r="AM35" s="245"/>
      <c r="AN35" s="245"/>
      <c r="AO35" s="247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48</v>
      </c>
      <c r="AI60" s="35"/>
      <c r="AJ60" s="35"/>
      <c r="AK60" s="35"/>
      <c r="AL60" s="35"/>
      <c r="AM60" s="46" t="s">
        <v>49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51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48</v>
      </c>
      <c r="AI75" s="35"/>
      <c r="AJ75" s="35"/>
      <c r="AK75" s="35"/>
      <c r="AL75" s="35"/>
      <c r="AM75" s="46" t="s">
        <v>49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24-2019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51" t="str">
        <f>K6</f>
        <v>Prodloužení vodovodní přípojky a vybudování 2x pítek na Městkým hřbitově Cheb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3" t="str">
        <f>IF(AN8= "","",AN8)</f>
        <v>3. 11. 2019</v>
      </c>
      <c r="AN87" s="253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249" t="str">
        <f>IF(E17="","",E17)</f>
        <v xml:space="preserve"> </v>
      </c>
      <c r="AN89" s="250"/>
      <c r="AO89" s="250"/>
      <c r="AP89" s="250"/>
      <c r="AQ89" s="33"/>
      <c r="AR89" s="36"/>
      <c r="AS89" s="254" t="s">
        <v>53</v>
      </c>
      <c r="AT89" s="255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31</v>
      </c>
      <c r="AJ90" s="33"/>
      <c r="AK90" s="33"/>
      <c r="AL90" s="33"/>
      <c r="AM90" s="249" t="str">
        <f>IF(E20="","",E20)</f>
        <v xml:space="preserve"> </v>
      </c>
      <c r="AN90" s="250"/>
      <c r="AO90" s="250"/>
      <c r="AP90" s="250"/>
      <c r="AQ90" s="33"/>
      <c r="AR90" s="36"/>
      <c r="AS90" s="256"/>
      <c r="AT90" s="257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8"/>
      <c r="AT91" s="259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60" t="s">
        <v>54</v>
      </c>
      <c r="D92" s="261"/>
      <c r="E92" s="261"/>
      <c r="F92" s="261"/>
      <c r="G92" s="261"/>
      <c r="H92" s="66"/>
      <c r="I92" s="262" t="s">
        <v>55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56</v>
      </c>
      <c r="AH92" s="261"/>
      <c r="AI92" s="261"/>
      <c r="AJ92" s="261"/>
      <c r="AK92" s="261"/>
      <c r="AL92" s="261"/>
      <c r="AM92" s="261"/>
      <c r="AN92" s="262" t="s">
        <v>57</v>
      </c>
      <c r="AO92" s="261"/>
      <c r="AP92" s="264"/>
      <c r="AQ92" s="67" t="s">
        <v>58</v>
      </c>
      <c r="AR92" s="36"/>
      <c r="AS92" s="68" t="s">
        <v>59</v>
      </c>
      <c r="AT92" s="69" t="s">
        <v>60</v>
      </c>
      <c r="AU92" s="69" t="s">
        <v>61</v>
      </c>
      <c r="AV92" s="69" t="s">
        <v>62</v>
      </c>
      <c r="AW92" s="69" t="s">
        <v>63</v>
      </c>
      <c r="AX92" s="69" t="s">
        <v>64</v>
      </c>
      <c r="AY92" s="69" t="s">
        <v>65</v>
      </c>
      <c r="AZ92" s="69" t="s">
        <v>66</v>
      </c>
      <c r="BA92" s="69" t="s">
        <v>67</v>
      </c>
      <c r="BB92" s="69" t="s">
        <v>68</v>
      </c>
      <c r="BC92" s="69" t="s">
        <v>69</v>
      </c>
      <c r="BD92" s="70" t="s">
        <v>70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71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68">
        <f>ROUND(AG95,2)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72</v>
      </c>
      <c r="BT94" s="84" t="s">
        <v>73</v>
      </c>
      <c r="BU94" s="85" t="s">
        <v>74</v>
      </c>
      <c r="BV94" s="84" t="s">
        <v>75</v>
      </c>
      <c r="BW94" s="84" t="s">
        <v>5</v>
      </c>
      <c r="BX94" s="84" t="s">
        <v>76</v>
      </c>
      <c r="CL94" s="84" t="s">
        <v>1</v>
      </c>
    </row>
    <row r="95" spans="1:91" s="6" customFormat="1" ht="40.5" customHeight="1">
      <c r="A95" s="86" t="s">
        <v>77</v>
      </c>
      <c r="B95" s="87"/>
      <c r="C95" s="88"/>
      <c r="D95" s="267" t="s">
        <v>78</v>
      </c>
      <c r="E95" s="267"/>
      <c r="F95" s="267"/>
      <c r="G95" s="267"/>
      <c r="H95" s="267"/>
      <c r="I95" s="89"/>
      <c r="J95" s="267" t="s">
        <v>79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'24a-20019 - Prodloužení v...'!J30</f>
        <v>0</v>
      </c>
      <c r="AH95" s="266"/>
      <c r="AI95" s="266"/>
      <c r="AJ95" s="266"/>
      <c r="AK95" s="266"/>
      <c r="AL95" s="266"/>
      <c r="AM95" s="266"/>
      <c r="AN95" s="265">
        <f>SUM(AG95,AT95)</f>
        <v>0</v>
      </c>
      <c r="AO95" s="266"/>
      <c r="AP95" s="266"/>
      <c r="AQ95" s="90" t="s">
        <v>80</v>
      </c>
      <c r="AR95" s="91"/>
      <c r="AS95" s="92">
        <v>0</v>
      </c>
      <c r="AT95" s="93">
        <f>ROUND(SUM(AV95:AW95),2)</f>
        <v>0</v>
      </c>
      <c r="AU95" s="94">
        <f>'24a-20019 - Prodloužení v...'!P122</f>
        <v>0</v>
      </c>
      <c r="AV95" s="93">
        <f>'24a-20019 - Prodloužení v...'!J33</f>
        <v>0</v>
      </c>
      <c r="AW95" s="93">
        <f>'24a-20019 - Prodloužení v...'!J34</f>
        <v>0</v>
      </c>
      <c r="AX95" s="93">
        <f>'24a-20019 - Prodloužení v...'!J35</f>
        <v>0</v>
      </c>
      <c r="AY95" s="93">
        <f>'24a-20019 - Prodloužení v...'!J36</f>
        <v>0</v>
      </c>
      <c r="AZ95" s="93">
        <f>'24a-20019 - Prodloužení v...'!F33</f>
        <v>0</v>
      </c>
      <c r="BA95" s="93">
        <f>'24a-20019 - Prodloužení v...'!F34</f>
        <v>0</v>
      </c>
      <c r="BB95" s="93">
        <f>'24a-20019 - Prodloužení v...'!F35</f>
        <v>0</v>
      </c>
      <c r="BC95" s="93">
        <f>'24a-20019 - Prodloužení v...'!F36</f>
        <v>0</v>
      </c>
      <c r="BD95" s="95">
        <f>'24a-20019 - Prodloužení v...'!F37</f>
        <v>0</v>
      </c>
      <c r="BT95" s="96" t="s">
        <v>81</v>
      </c>
      <c r="BV95" s="96" t="s">
        <v>75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1" customFormat="1" ht="30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xaxn6wbjhuR6oBadVGUtKnLec2nYauWkl3yFrkDecsVYfjE17dfj12mdME1O35gE1FjprxsPGpy/Ioo/o/gUJw==" saltValue="SHjNgC33gJki8nIP2vhNIZ45Rcew1I6vlxYz9N4FzsMDxR/kNCiiXgOtSH2zFexo8ieKYKGM++YDndhLn9aqS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4a-20019 - Prodloužení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82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8"/>
      <c r="AT3" s="15" t="s">
        <v>83</v>
      </c>
    </row>
    <row r="4" spans="2:46" ht="24.95" customHeight="1">
      <c r="B4" s="18"/>
      <c r="D4" s="101" t="s">
        <v>84</v>
      </c>
      <c r="L4" s="18"/>
      <c r="M4" s="10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3" t="s">
        <v>16</v>
      </c>
      <c r="L6" s="18"/>
    </row>
    <row r="7" spans="2:46" ht="16.5" customHeight="1">
      <c r="B7" s="18"/>
      <c r="E7" s="278" t="str">
        <f>'Rekapitulace stavby'!K6</f>
        <v>Prodloužení vodovodní přípojky a vybudování 2x pítek na Městkým hřbitově Cheb</v>
      </c>
      <c r="F7" s="279"/>
      <c r="G7" s="279"/>
      <c r="H7" s="279"/>
      <c r="L7" s="18"/>
    </row>
    <row r="8" spans="2:46" s="1" customFormat="1" ht="12" customHeight="1">
      <c r="B8" s="36"/>
      <c r="D8" s="103" t="s">
        <v>85</v>
      </c>
      <c r="I8" s="104"/>
      <c r="L8" s="36"/>
    </row>
    <row r="9" spans="2:46" s="1" customFormat="1" ht="36.950000000000003" customHeight="1">
      <c r="B9" s="36"/>
      <c r="E9" s="280" t="s">
        <v>86</v>
      </c>
      <c r="F9" s="281"/>
      <c r="G9" s="281"/>
      <c r="H9" s="281"/>
      <c r="I9" s="104"/>
      <c r="L9" s="36"/>
    </row>
    <row r="10" spans="2:46" s="1" customFormat="1" ht="11.25">
      <c r="B10" s="36"/>
      <c r="I10" s="104"/>
      <c r="L10" s="36"/>
    </row>
    <row r="11" spans="2:46" s="1" customFormat="1" ht="12" customHeight="1">
      <c r="B11" s="36"/>
      <c r="D11" s="103" t="s">
        <v>18</v>
      </c>
      <c r="F11" s="105" t="s">
        <v>1</v>
      </c>
      <c r="I11" s="106" t="s">
        <v>19</v>
      </c>
      <c r="J11" s="105" t="s">
        <v>1</v>
      </c>
      <c r="L11" s="36"/>
    </row>
    <row r="12" spans="2:46" s="1" customFormat="1" ht="12" customHeight="1">
      <c r="B12" s="36"/>
      <c r="D12" s="103" t="s">
        <v>20</v>
      </c>
      <c r="F12" s="105" t="s">
        <v>21</v>
      </c>
      <c r="I12" s="106" t="s">
        <v>22</v>
      </c>
      <c r="J12" s="107" t="str">
        <f>'Rekapitulace stavby'!AN8</f>
        <v>3. 11. 2019</v>
      </c>
      <c r="L12" s="36"/>
    </row>
    <row r="13" spans="2:46" s="1" customFormat="1" ht="10.9" customHeight="1">
      <c r="B13" s="36"/>
      <c r="I13" s="104"/>
      <c r="L13" s="36"/>
    </row>
    <row r="14" spans="2:46" s="1" customFormat="1" ht="12" customHeight="1">
      <c r="B14" s="36"/>
      <c r="D14" s="103" t="s">
        <v>24</v>
      </c>
      <c r="I14" s="106" t="s">
        <v>25</v>
      </c>
      <c r="J14" s="105" t="str">
        <f>IF('Rekapitulace stavby'!AN10="","",'Rekapitulace stavby'!AN10)</f>
        <v/>
      </c>
      <c r="L14" s="36"/>
    </row>
    <row r="15" spans="2:46" s="1" customFormat="1" ht="18" customHeight="1">
      <c r="B15" s="36"/>
      <c r="E15" s="105" t="str">
        <f>IF('Rekapitulace stavby'!E11="","",'Rekapitulace stavby'!E11)</f>
        <v xml:space="preserve"> </v>
      </c>
      <c r="I15" s="106" t="s">
        <v>26</v>
      </c>
      <c r="J15" s="105" t="str">
        <f>IF('Rekapitulace stavby'!AN11="","",'Rekapitulace stavby'!AN11)</f>
        <v/>
      </c>
      <c r="L15" s="36"/>
    </row>
    <row r="16" spans="2:46" s="1" customFormat="1" ht="6.95" customHeight="1">
      <c r="B16" s="36"/>
      <c r="I16" s="104"/>
      <c r="L16" s="36"/>
    </row>
    <row r="17" spans="2:12" s="1" customFormat="1" ht="12" customHeight="1">
      <c r="B17" s="36"/>
      <c r="D17" s="103" t="s">
        <v>27</v>
      </c>
      <c r="I17" s="106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2" t="str">
        <f>'Rekapitulace stavby'!E14</f>
        <v>Vyplň údaj</v>
      </c>
      <c r="F18" s="283"/>
      <c r="G18" s="283"/>
      <c r="H18" s="283"/>
      <c r="I18" s="106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4"/>
      <c r="L19" s="36"/>
    </row>
    <row r="20" spans="2:12" s="1" customFormat="1" ht="12" customHeight="1">
      <c r="B20" s="36"/>
      <c r="D20" s="103" t="s">
        <v>29</v>
      </c>
      <c r="I20" s="106" t="s">
        <v>25</v>
      </c>
      <c r="J20" s="105" t="str">
        <f>IF('Rekapitulace stavby'!AN16="","",'Rekapitulace stavby'!AN16)</f>
        <v/>
      </c>
      <c r="L20" s="36"/>
    </row>
    <row r="21" spans="2:12" s="1" customFormat="1" ht="18" customHeight="1">
      <c r="B21" s="36"/>
      <c r="E21" s="105" t="str">
        <f>IF('Rekapitulace stavby'!E17="","",'Rekapitulace stavby'!E17)</f>
        <v xml:space="preserve"> </v>
      </c>
      <c r="I21" s="106" t="s">
        <v>26</v>
      </c>
      <c r="J21" s="10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4"/>
      <c r="L22" s="36"/>
    </row>
    <row r="23" spans="2:12" s="1" customFormat="1" ht="12" customHeight="1">
      <c r="B23" s="36"/>
      <c r="D23" s="103" t="s">
        <v>31</v>
      </c>
      <c r="I23" s="106" t="s">
        <v>25</v>
      </c>
      <c r="J23" s="105" t="str">
        <f>IF('Rekapitulace stavby'!AN19="","",'Rekapitulace stavby'!AN19)</f>
        <v/>
      </c>
      <c r="L23" s="36"/>
    </row>
    <row r="24" spans="2:12" s="1" customFormat="1" ht="18" customHeight="1">
      <c r="B24" s="36"/>
      <c r="E24" s="105" t="str">
        <f>IF('Rekapitulace stavby'!E20="","",'Rekapitulace stavby'!E20)</f>
        <v xml:space="preserve"> </v>
      </c>
      <c r="I24" s="106" t="s">
        <v>26</v>
      </c>
      <c r="J24" s="10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4"/>
      <c r="L25" s="36"/>
    </row>
    <row r="26" spans="2:12" s="1" customFormat="1" ht="12" customHeight="1">
      <c r="B26" s="36"/>
      <c r="D26" s="103" t="s">
        <v>32</v>
      </c>
      <c r="I26" s="104"/>
      <c r="L26" s="36"/>
    </row>
    <row r="27" spans="2:12" s="7" customFormat="1" ht="16.5" customHeight="1">
      <c r="B27" s="108"/>
      <c r="E27" s="284" t="s">
        <v>1</v>
      </c>
      <c r="F27" s="284"/>
      <c r="G27" s="284"/>
      <c r="H27" s="284"/>
      <c r="I27" s="109"/>
      <c r="L27" s="108"/>
    </row>
    <row r="28" spans="2:12" s="1" customFormat="1" ht="6.95" customHeight="1">
      <c r="B28" s="36"/>
      <c r="I28" s="104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0"/>
      <c r="J29" s="60"/>
      <c r="K29" s="60"/>
      <c r="L29" s="36"/>
    </row>
    <row r="30" spans="2:12" s="1" customFormat="1" ht="25.35" customHeight="1">
      <c r="B30" s="36"/>
      <c r="D30" s="111" t="s">
        <v>33</v>
      </c>
      <c r="I30" s="104"/>
      <c r="J30" s="112">
        <f>ROUND(J122,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0"/>
      <c r="J31" s="60"/>
      <c r="K31" s="60"/>
      <c r="L31" s="36"/>
    </row>
    <row r="32" spans="2:12" s="1" customFormat="1" ht="14.45" customHeight="1">
      <c r="B32" s="36"/>
      <c r="F32" s="113" t="s">
        <v>35</v>
      </c>
      <c r="I32" s="114" t="s">
        <v>34</v>
      </c>
      <c r="J32" s="113" t="s">
        <v>36</v>
      </c>
      <c r="L32" s="36"/>
    </row>
    <row r="33" spans="2:12" s="1" customFormat="1" ht="14.45" customHeight="1">
      <c r="B33" s="36"/>
      <c r="D33" s="115" t="s">
        <v>37</v>
      </c>
      <c r="E33" s="103" t="s">
        <v>38</v>
      </c>
      <c r="F33" s="116">
        <f>ROUND((SUM(BE122:BE185)),  2)</f>
        <v>0</v>
      </c>
      <c r="I33" s="117">
        <v>0.21</v>
      </c>
      <c r="J33" s="116">
        <f>ROUND(((SUM(BE122:BE185))*I33),  2)</f>
        <v>0</v>
      </c>
      <c r="L33" s="36"/>
    </row>
    <row r="34" spans="2:12" s="1" customFormat="1" ht="14.45" customHeight="1">
      <c r="B34" s="36"/>
      <c r="E34" s="103" t="s">
        <v>39</v>
      </c>
      <c r="F34" s="116">
        <f>ROUND((SUM(BF122:BF185)),  2)</f>
        <v>0</v>
      </c>
      <c r="I34" s="117">
        <v>0.15</v>
      </c>
      <c r="J34" s="116">
        <f>ROUND(((SUM(BF122:BF185))*I34),  2)</f>
        <v>0</v>
      </c>
      <c r="L34" s="36"/>
    </row>
    <row r="35" spans="2:12" s="1" customFormat="1" ht="14.45" hidden="1" customHeight="1">
      <c r="B35" s="36"/>
      <c r="E35" s="103" t="s">
        <v>40</v>
      </c>
      <c r="F35" s="116">
        <f>ROUND((SUM(BG122:BG185)),  2)</f>
        <v>0</v>
      </c>
      <c r="I35" s="117">
        <v>0.21</v>
      </c>
      <c r="J35" s="116">
        <f>0</f>
        <v>0</v>
      </c>
      <c r="L35" s="36"/>
    </row>
    <row r="36" spans="2:12" s="1" customFormat="1" ht="14.45" hidden="1" customHeight="1">
      <c r="B36" s="36"/>
      <c r="E36" s="103" t="s">
        <v>41</v>
      </c>
      <c r="F36" s="116">
        <f>ROUND((SUM(BH122:BH185)),  2)</f>
        <v>0</v>
      </c>
      <c r="I36" s="117">
        <v>0.15</v>
      </c>
      <c r="J36" s="116">
        <f>0</f>
        <v>0</v>
      </c>
      <c r="L36" s="36"/>
    </row>
    <row r="37" spans="2:12" s="1" customFormat="1" ht="14.45" hidden="1" customHeight="1">
      <c r="B37" s="36"/>
      <c r="E37" s="103" t="s">
        <v>42</v>
      </c>
      <c r="F37" s="116">
        <f>ROUND((SUM(BI122:BI185)),  2)</f>
        <v>0</v>
      </c>
      <c r="I37" s="117">
        <v>0</v>
      </c>
      <c r="J37" s="116">
        <f>0</f>
        <v>0</v>
      </c>
      <c r="L37" s="36"/>
    </row>
    <row r="38" spans="2:12" s="1" customFormat="1" ht="6.95" customHeight="1">
      <c r="B38" s="36"/>
      <c r="I38" s="104"/>
      <c r="L38" s="36"/>
    </row>
    <row r="39" spans="2:12" s="1" customFormat="1" ht="25.35" customHeight="1">
      <c r="B39" s="36"/>
      <c r="C39" s="118"/>
      <c r="D39" s="119" t="s">
        <v>43</v>
      </c>
      <c r="E39" s="120"/>
      <c r="F39" s="120"/>
      <c r="G39" s="121" t="s">
        <v>44</v>
      </c>
      <c r="H39" s="122" t="s">
        <v>45</v>
      </c>
      <c r="I39" s="123"/>
      <c r="J39" s="124">
        <f>SUM(J30:J37)</f>
        <v>0</v>
      </c>
      <c r="K39" s="125"/>
      <c r="L39" s="36"/>
    </row>
    <row r="40" spans="2:12" s="1" customFormat="1" ht="14.45" customHeight="1">
      <c r="B40" s="36"/>
      <c r="I40" s="104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26" t="s">
        <v>46</v>
      </c>
      <c r="E50" s="127"/>
      <c r="F50" s="127"/>
      <c r="G50" s="126" t="s">
        <v>47</v>
      </c>
      <c r="H50" s="127"/>
      <c r="I50" s="128"/>
      <c r="J50" s="127"/>
      <c r="K50" s="127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29" t="s">
        <v>48</v>
      </c>
      <c r="E61" s="130"/>
      <c r="F61" s="131" t="s">
        <v>49</v>
      </c>
      <c r="G61" s="129" t="s">
        <v>48</v>
      </c>
      <c r="H61" s="130"/>
      <c r="I61" s="132"/>
      <c r="J61" s="133" t="s">
        <v>49</v>
      </c>
      <c r="K61" s="130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26" t="s">
        <v>50</v>
      </c>
      <c r="E65" s="127"/>
      <c r="F65" s="127"/>
      <c r="G65" s="126" t="s">
        <v>51</v>
      </c>
      <c r="H65" s="127"/>
      <c r="I65" s="128"/>
      <c r="J65" s="127"/>
      <c r="K65" s="127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29" t="s">
        <v>48</v>
      </c>
      <c r="E76" s="130"/>
      <c r="F76" s="131" t="s">
        <v>49</v>
      </c>
      <c r="G76" s="129" t="s">
        <v>48</v>
      </c>
      <c r="H76" s="130"/>
      <c r="I76" s="132"/>
      <c r="J76" s="133" t="s">
        <v>49</v>
      </c>
      <c r="K76" s="130"/>
      <c r="L76" s="36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6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6"/>
    </row>
    <row r="82" spans="2:47" s="1" customFormat="1" ht="24.95" customHeight="1">
      <c r="B82" s="32"/>
      <c r="C82" s="21" t="s">
        <v>87</v>
      </c>
      <c r="D82" s="33"/>
      <c r="E82" s="33"/>
      <c r="F82" s="33"/>
      <c r="G82" s="33"/>
      <c r="H82" s="33"/>
      <c r="I82" s="104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4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4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Prodloužení vodovodní přípojky a vybudování 2x pítek na Městkým hřbitově Cheb</v>
      </c>
      <c r="F85" s="286"/>
      <c r="G85" s="286"/>
      <c r="H85" s="286"/>
      <c r="I85" s="104"/>
      <c r="J85" s="33"/>
      <c r="K85" s="33"/>
      <c r="L85" s="36"/>
    </row>
    <row r="86" spans="2:47" s="1" customFormat="1" ht="12" customHeight="1">
      <c r="B86" s="32"/>
      <c r="C86" s="27" t="s">
        <v>85</v>
      </c>
      <c r="D86" s="33"/>
      <c r="E86" s="33"/>
      <c r="F86" s="33"/>
      <c r="G86" s="33"/>
      <c r="H86" s="33"/>
      <c r="I86" s="104"/>
      <c r="J86" s="33"/>
      <c r="K86" s="33"/>
      <c r="L86" s="36"/>
    </row>
    <row r="87" spans="2:47" s="1" customFormat="1" ht="16.5" customHeight="1">
      <c r="B87" s="32"/>
      <c r="C87" s="33"/>
      <c r="D87" s="33"/>
      <c r="E87" s="251" t="str">
        <f>E9</f>
        <v>24a-20019 - Prodloužení vodovodní přípojky a vybudování 2xpítek na Městkým hřbitově Cheb</v>
      </c>
      <c r="F87" s="287"/>
      <c r="G87" s="287"/>
      <c r="H87" s="287"/>
      <c r="I87" s="104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4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 xml:space="preserve"> </v>
      </c>
      <c r="G89" s="33"/>
      <c r="H89" s="33"/>
      <c r="I89" s="106" t="s">
        <v>22</v>
      </c>
      <c r="J89" s="59" t="str">
        <f>IF(J12="","",J12)</f>
        <v>3. 11. 2019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4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 xml:space="preserve"> </v>
      </c>
      <c r="G91" s="33"/>
      <c r="H91" s="33"/>
      <c r="I91" s="106" t="s">
        <v>29</v>
      </c>
      <c r="J91" s="30" t="str">
        <f>E21</f>
        <v xml:space="preserve"> </v>
      </c>
      <c r="K91" s="33"/>
      <c r="L91" s="36"/>
    </row>
    <row r="92" spans="2:47" s="1" customFormat="1" ht="15.2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06" t="s">
        <v>31</v>
      </c>
      <c r="J92" s="30" t="str">
        <f>E24</f>
        <v xml:space="preserve"> 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4"/>
      <c r="J93" s="33"/>
      <c r="K93" s="33"/>
      <c r="L93" s="36"/>
    </row>
    <row r="94" spans="2:47" s="1" customFormat="1" ht="29.25" customHeight="1">
      <c r="B94" s="32"/>
      <c r="C94" s="140" t="s">
        <v>88</v>
      </c>
      <c r="D94" s="141"/>
      <c r="E94" s="141"/>
      <c r="F94" s="141"/>
      <c r="G94" s="141"/>
      <c r="H94" s="141"/>
      <c r="I94" s="142"/>
      <c r="J94" s="143" t="s">
        <v>89</v>
      </c>
      <c r="K94" s="141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4"/>
      <c r="J95" s="33"/>
      <c r="K95" s="33"/>
      <c r="L95" s="36"/>
    </row>
    <row r="96" spans="2:47" s="1" customFormat="1" ht="22.9" customHeight="1">
      <c r="B96" s="32"/>
      <c r="C96" s="144" t="s">
        <v>90</v>
      </c>
      <c r="D96" s="33"/>
      <c r="E96" s="33"/>
      <c r="F96" s="33"/>
      <c r="G96" s="33"/>
      <c r="H96" s="33"/>
      <c r="I96" s="104"/>
      <c r="J96" s="77">
        <f>J122</f>
        <v>0</v>
      </c>
      <c r="K96" s="33"/>
      <c r="L96" s="36"/>
      <c r="AU96" s="15" t="s">
        <v>91</v>
      </c>
    </row>
    <row r="97" spans="2:12" s="8" customFormat="1" ht="24.95" customHeight="1">
      <c r="B97" s="145"/>
      <c r="C97" s="146"/>
      <c r="D97" s="147" t="s">
        <v>92</v>
      </c>
      <c r="E97" s="148"/>
      <c r="F97" s="148"/>
      <c r="G97" s="148"/>
      <c r="H97" s="148"/>
      <c r="I97" s="149"/>
      <c r="J97" s="150">
        <f>J123</f>
        <v>0</v>
      </c>
      <c r="K97" s="146"/>
      <c r="L97" s="151"/>
    </row>
    <row r="98" spans="2:12" s="9" customFormat="1" ht="19.899999999999999" customHeight="1">
      <c r="B98" s="152"/>
      <c r="C98" s="153"/>
      <c r="D98" s="154" t="s">
        <v>93</v>
      </c>
      <c r="E98" s="155"/>
      <c r="F98" s="155"/>
      <c r="G98" s="155"/>
      <c r="H98" s="155"/>
      <c r="I98" s="156"/>
      <c r="J98" s="157">
        <f>J124</f>
        <v>0</v>
      </c>
      <c r="K98" s="153"/>
      <c r="L98" s="158"/>
    </row>
    <row r="99" spans="2:12" s="9" customFormat="1" ht="19.899999999999999" customHeight="1">
      <c r="B99" s="152"/>
      <c r="C99" s="153"/>
      <c r="D99" s="154" t="s">
        <v>94</v>
      </c>
      <c r="E99" s="155"/>
      <c r="F99" s="155"/>
      <c r="G99" s="155"/>
      <c r="H99" s="155"/>
      <c r="I99" s="156"/>
      <c r="J99" s="157">
        <f>J166</f>
        <v>0</v>
      </c>
      <c r="K99" s="153"/>
      <c r="L99" s="158"/>
    </row>
    <row r="100" spans="2:12" s="8" customFormat="1" ht="24.95" customHeight="1">
      <c r="B100" s="145"/>
      <c r="C100" s="146"/>
      <c r="D100" s="147" t="s">
        <v>95</v>
      </c>
      <c r="E100" s="148"/>
      <c r="F100" s="148"/>
      <c r="G100" s="148"/>
      <c r="H100" s="148"/>
      <c r="I100" s="149"/>
      <c r="J100" s="150">
        <f>J179</f>
        <v>0</v>
      </c>
      <c r="K100" s="146"/>
      <c r="L100" s="151"/>
    </row>
    <row r="101" spans="2:12" s="9" customFormat="1" ht="19.899999999999999" customHeight="1">
      <c r="B101" s="152"/>
      <c r="C101" s="153"/>
      <c r="D101" s="154" t="s">
        <v>96</v>
      </c>
      <c r="E101" s="155"/>
      <c r="F101" s="155"/>
      <c r="G101" s="155"/>
      <c r="H101" s="155"/>
      <c r="I101" s="156"/>
      <c r="J101" s="157">
        <f>J180</f>
        <v>0</v>
      </c>
      <c r="K101" s="153"/>
      <c r="L101" s="158"/>
    </row>
    <row r="102" spans="2:12" s="9" customFormat="1" ht="19.899999999999999" customHeight="1">
      <c r="B102" s="152"/>
      <c r="C102" s="153"/>
      <c r="D102" s="154" t="s">
        <v>97</v>
      </c>
      <c r="E102" s="155"/>
      <c r="F102" s="155"/>
      <c r="G102" s="155"/>
      <c r="H102" s="155"/>
      <c r="I102" s="156"/>
      <c r="J102" s="157">
        <f>J183</f>
        <v>0</v>
      </c>
      <c r="K102" s="153"/>
      <c r="L102" s="158"/>
    </row>
    <row r="103" spans="2:12" s="1" customFormat="1" ht="21.75" customHeight="1">
      <c r="B103" s="32"/>
      <c r="C103" s="33"/>
      <c r="D103" s="33"/>
      <c r="E103" s="33"/>
      <c r="F103" s="33"/>
      <c r="G103" s="33"/>
      <c r="H103" s="33"/>
      <c r="I103" s="104"/>
      <c r="J103" s="33"/>
      <c r="K103" s="33"/>
      <c r="L103" s="36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136"/>
      <c r="J104" s="48"/>
      <c r="K104" s="48"/>
      <c r="L104" s="36"/>
    </row>
    <row r="108" spans="2:12" s="1" customFormat="1" ht="6.95" customHeight="1">
      <c r="B108" s="49"/>
      <c r="C108" s="50"/>
      <c r="D108" s="50"/>
      <c r="E108" s="50"/>
      <c r="F108" s="50"/>
      <c r="G108" s="50"/>
      <c r="H108" s="50"/>
      <c r="I108" s="139"/>
      <c r="J108" s="50"/>
      <c r="K108" s="50"/>
      <c r="L108" s="36"/>
    </row>
    <row r="109" spans="2:12" s="1" customFormat="1" ht="24.95" customHeight="1">
      <c r="B109" s="32"/>
      <c r="C109" s="21" t="s">
        <v>98</v>
      </c>
      <c r="D109" s="33"/>
      <c r="E109" s="33"/>
      <c r="F109" s="33"/>
      <c r="G109" s="33"/>
      <c r="H109" s="33"/>
      <c r="I109" s="104"/>
      <c r="J109" s="33"/>
      <c r="K109" s="33"/>
      <c r="L109" s="36"/>
    </row>
    <row r="110" spans="2:12" s="1" customFormat="1" ht="6.95" customHeight="1">
      <c r="B110" s="32"/>
      <c r="C110" s="33"/>
      <c r="D110" s="33"/>
      <c r="E110" s="33"/>
      <c r="F110" s="33"/>
      <c r="G110" s="33"/>
      <c r="H110" s="33"/>
      <c r="I110" s="104"/>
      <c r="J110" s="33"/>
      <c r="K110" s="33"/>
      <c r="L110" s="36"/>
    </row>
    <row r="111" spans="2:12" s="1" customFormat="1" ht="12" customHeight="1">
      <c r="B111" s="32"/>
      <c r="C111" s="27" t="s">
        <v>16</v>
      </c>
      <c r="D111" s="33"/>
      <c r="E111" s="33"/>
      <c r="F111" s="33"/>
      <c r="G111" s="33"/>
      <c r="H111" s="33"/>
      <c r="I111" s="104"/>
      <c r="J111" s="33"/>
      <c r="K111" s="33"/>
      <c r="L111" s="36"/>
    </row>
    <row r="112" spans="2:12" s="1" customFormat="1" ht="16.5" customHeight="1">
      <c r="B112" s="32"/>
      <c r="C112" s="33"/>
      <c r="D112" s="33"/>
      <c r="E112" s="285" t="str">
        <f>E7</f>
        <v>Prodloužení vodovodní přípojky a vybudování 2x pítek na Městkým hřbitově Cheb</v>
      </c>
      <c r="F112" s="286"/>
      <c r="G112" s="286"/>
      <c r="H112" s="286"/>
      <c r="I112" s="104"/>
      <c r="J112" s="33"/>
      <c r="K112" s="33"/>
      <c r="L112" s="36"/>
    </row>
    <row r="113" spans="2:65" s="1" customFormat="1" ht="12" customHeight="1">
      <c r="B113" s="32"/>
      <c r="C113" s="27" t="s">
        <v>85</v>
      </c>
      <c r="D113" s="33"/>
      <c r="E113" s="33"/>
      <c r="F113" s="33"/>
      <c r="G113" s="33"/>
      <c r="H113" s="33"/>
      <c r="I113" s="104"/>
      <c r="J113" s="33"/>
      <c r="K113" s="33"/>
      <c r="L113" s="36"/>
    </row>
    <row r="114" spans="2:65" s="1" customFormat="1" ht="16.5" customHeight="1">
      <c r="B114" s="32"/>
      <c r="C114" s="33"/>
      <c r="D114" s="33"/>
      <c r="E114" s="251" t="str">
        <f>E9</f>
        <v>24a-20019 - Prodloužení vodovodní přípojky a vybudování 2xpítek na Městkým hřbitově Cheb</v>
      </c>
      <c r="F114" s="287"/>
      <c r="G114" s="287"/>
      <c r="H114" s="287"/>
      <c r="I114" s="104"/>
      <c r="J114" s="33"/>
      <c r="K114" s="33"/>
      <c r="L114" s="36"/>
    </row>
    <row r="115" spans="2:65" s="1" customFormat="1" ht="6.95" customHeight="1">
      <c r="B115" s="32"/>
      <c r="C115" s="33"/>
      <c r="D115" s="33"/>
      <c r="E115" s="33"/>
      <c r="F115" s="33"/>
      <c r="G115" s="33"/>
      <c r="H115" s="33"/>
      <c r="I115" s="104"/>
      <c r="J115" s="33"/>
      <c r="K115" s="33"/>
      <c r="L115" s="36"/>
    </row>
    <row r="116" spans="2:65" s="1" customFormat="1" ht="12" customHeight="1">
      <c r="B116" s="32"/>
      <c r="C116" s="27" t="s">
        <v>20</v>
      </c>
      <c r="D116" s="33"/>
      <c r="E116" s="33"/>
      <c r="F116" s="25" t="str">
        <f>F12</f>
        <v xml:space="preserve"> </v>
      </c>
      <c r="G116" s="33"/>
      <c r="H116" s="33"/>
      <c r="I116" s="106" t="s">
        <v>22</v>
      </c>
      <c r="J116" s="59" t="str">
        <f>IF(J12="","",J12)</f>
        <v>3. 11. 2019</v>
      </c>
      <c r="K116" s="33"/>
      <c r="L116" s="36"/>
    </row>
    <row r="117" spans="2:65" s="1" customFormat="1" ht="6.95" customHeight="1">
      <c r="B117" s="32"/>
      <c r="C117" s="33"/>
      <c r="D117" s="33"/>
      <c r="E117" s="33"/>
      <c r="F117" s="33"/>
      <c r="G117" s="33"/>
      <c r="H117" s="33"/>
      <c r="I117" s="104"/>
      <c r="J117" s="33"/>
      <c r="K117" s="33"/>
      <c r="L117" s="36"/>
    </row>
    <row r="118" spans="2:65" s="1" customFormat="1" ht="15.2" customHeight="1">
      <c r="B118" s="32"/>
      <c r="C118" s="27" t="s">
        <v>24</v>
      </c>
      <c r="D118" s="33"/>
      <c r="E118" s="33"/>
      <c r="F118" s="25" t="str">
        <f>E15</f>
        <v xml:space="preserve"> </v>
      </c>
      <c r="G118" s="33"/>
      <c r="H118" s="33"/>
      <c r="I118" s="106" t="s">
        <v>29</v>
      </c>
      <c r="J118" s="30" t="str">
        <f>E21</f>
        <v xml:space="preserve"> </v>
      </c>
      <c r="K118" s="33"/>
      <c r="L118" s="36"/>
    </row>
    <row r="119" spans="2:65" s="1" customFormat="1" ht="15.2" customHeight="1">
      <c r="B119" s="32"/>
      <c r="C119" s="27" t="s">
        <v>27</v>
      </c>
      <c r="D119" s="33"/>
      <c r="E119" s="33"/>
      <c r="F119" s="25" t="str">
        <f>IF(E18="","",E18)</f>
        <v>Vyplň údaj</v>
      </c>
      <c r="G119" s="33"/>
      <c r="H119" s="33"/>
      <c r="I119" s="106" t="s">
        <v>31</v>
      </c>
      <c r="J119" s="30" t="str">
        <f>E24</f>
        <v xml:space="preserve"> </v>
      </c>
      <c r="K119" s="33"/>
      <c r="L119" s="36"/>
    </row>
    <row r="120" spans="2:65" s="1" customFormat="1" ht="10.35" customHeight="1">
      <c r="B120" s="32"/>
      <c r="C120" s="33"/>
      <c r="D120" s="33"/>
      <c r="E120" s="33"/>
      <c r="F120" s="33"/>
      <c r="G120" s="33"/>
      <c r="H120" s="33"/>
      <c r="I120" s="104"/>
      <c r="J120" s="33"/>
      <c r="K120" s="33"/>
      <c r="L120" s="36"/>
    </row>
    <row r="121" spans="2:65" s="10" customFormat="1" ht="29.25" customHeight="1">
      <c r="B121" s="159"/>
      <c r="C121" s="160" t="s">
        <v>99</v>
      </c>
      <c r="D121" s="161" t="s">
        <v>58</v>
      </c>
      <c r="E121" s="161" t="s">
        <v>54</v>
      </c>
      <c r="F121" s="161" t="s">
        <v>55</v>
      </c>
      <c r="G121" s="161" t="s">
        <v>100</v>
      </c>
      <c r="H121" s="161" t="s">
        <v>101</v>
      </c>
      <c r="I121" s="162" t="s">
        <v>102</v>
      </c>
      <c r="J121" s="163" t="s">
        <v>89</v>
      </c>
      <c r="K121" s="164" t="s">
        <v>103</v>
      </c>
      <c r="L121" s="165"/>
      <c r="M121" s="68" t="s">
        <v>1</v>
      </c>
      <c r="N121" s="69" t="s">
        <v>37</v>
      </c>
      <c r="O121" s="69" t="s">
        <v>104</v>
      </c>
      <c r="P121" s="69" t="s">
        <v>105</v>
      </c>
      <c r="Q121" s="69" t="s">
        <v>106</v>
      </c>
      <c r="R121" s="69" t="s">
        <v>107</v>
      </c>
      <c r="S121" s="69" t="s">
        <v>108</v>
      </c>
      <c r="T121" s="70" t="s">
        <v>109</v>
      </c>
    </row>
    <row r="122" spans="2:65" s="1" customFormat="1" ht="22.9" customHeight="1">
      <c r="B122" s="32"/>
      <c r="C122" s="75" t="s">
        <v>110</v>
      </c>
      <c r="D122" s="33"/>
      <c r="E122" s="33"/>
      <c r="F122" s="33"/>
      <c r="G122" s="33"/>
      <c r="H122" s="33"/>
      <c r="I122" s="104"/>
      <c r="J122" s="166">
        <f>BK122</f>
        <v>0</v>
      </c>
      <c r="K122" s="33"/>
      <c r="L122" s="36"/>
      <c r="M122" s="71"/>
      <c r="N122" s="72"/>
      <c r="O122" s="72"/>
      <c r="P122" s="167">
        <f>P123+P179</f>
        <v>0</v>
      </c>
      <c r="Q122" s="72"/>
      <c r="R122" s="167">
        <f>R123+R179</f>
        <v>30.124355000000001</v>
      </c>
      <c r="S122" s="72"/>
      <c r="T122" s="168">
        <f>T123+T179</f>
        <v>0</v>
      </c>
      <c r="AT122" s="15" t="s">
        <v>72</v>
      </c>
      <c r="AU122" s="15" t="s">
        <v>91</v>
      </c>
      <c r="BK122" s="169">
        <f>BK123+BK179</f>
        <v>0</v>
      </c>
    </row>
    <row r="123" spans="2:65" s="11" customFormat="1" ht="25.9" customHeight="1">
      <c r="B123" s="170"/>
      <c r="C123" s="171"/>
      <c r="D123" s="172" t="s">
        <v>72</v>
      </c>
      <c r="E123" s="173" t="s">
        <v>111</v>
      </c>
      <c r="F123" s="173" t="s">
        <v>112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P124+P166</f>
        <v>0</v>
      </c>
      <c r="Q123" s="178"/>
      <c r="R123" s="179">
        <f>R124+R166</f>
        <v>30.124355000000001</v>
      </c>
      <c r="S123" s="178"/>
      <c r="T123" s="180">
        <f>T124+T166</f>
        <v>0</v>
      </c>
      <c r="AR123" s="181" t="s">
        <v>81</v>
      </c>
      <c r="AT123" s="182" t="s">
        <v>72</v>
      </c>
      <c r="AU123" s="182" t="s">
        <v>73</v>
      </c>
      <c r="AY123" s="181" t="s">
        <v>113</v>
      </c>
      <c r="BK123" s="183">
        <f>BK124+BK166</f>
        <v>0</v>
      </c>
    </row>
    <row r="124" spans="2:65" s="11" customFormat="1" ht="22.9" customHeight="1">
      <c r="B124" s="170"/>
      <c r="C124" s="171"/>
      <c r="D124" s="172" t="s">
        <v>72</v>
      </c>
      <c r="E124" s="184" t="s">
        <v>81</v>
      </c>
      <c r="F124" s="184" t="s">
        <v>114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SUM(P125:P165)</f>
        <v>0</v>
      </c>
      <c r="Q124" s="178"/>
      <c r="R124" s="179">
        <f>SUM(R125:R165)</f>
        <v>30.096855000000001</v>
      </c>
      <c r="S124" s="178"/>
      <c r="T124" s="180">
        <f>SUM(T125:T165)</f>
        <v>0</v>
      </c>
      <c r="AR124" s="181" t="s">
        <v>81</v>
      </c>
      <c r="AT124" s="182" t="s">
        <v>72</v>
      </c>
      <c r="AU124" s="182" t="s">
        <v>81</v>
      </c>
      <c r="AY124" s="181" t="s">
        <v>113</v>
      </c>
      <c r="BK124" s="183">
        <f>SUM(BK125:BK165)</f>
        <v>0</v>
      </c>
    </row>
    <row r="125" spans="2:65" s="1" customFormat="1" ht="16.5" customHeight="1">
      <c r="B125" s="32"/>
      <c r="C125" s="186" t="s">
        <v>115</v>
      </c>
      <c r="D125" s="186" t="s">
        <v>116</v>
      </c>
      <c r="E125" s="187" t="s">
        <v>117</v>
      </c>
      <c r="F125" s="188" t="s">
        <v>118</v>
      </c>
      <c r="G125" s="189" t="s">
        <v>119</v>
      </c>
      <c r="H125" s="190">
        <v>5.7</v>
      </c>
      <c r="I125" s="191"/>
      <c r="J125" s="192">
        <f>ROUND(I125*H125,2)</f>
        <v>0</v>
      </c>
      <c r="K125" s="188" t="s">
        <v>120</v>
      </c>
      <c r="L125" s="36"/>
      <c r="M125" s="193" t="s">
        <v>1</v>
      </c>
      <c r="N125" s="194" t="s">
        <v>38</v>
      </c>
      <c r="O125" s="64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AR125" s="197" t="s">
        <v>121</v>
      </c>
      <c r="AT125" s="197" t="s">
        <v>116</v>
      </c>
      <c r="AU125" s="197" t="s">
        <v>83</v>
      </c>
      <c r="AY125" s="15" t="s">
        <v>113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5" t="s">
        <v>81</v>
      </c>
      <c r="BK125" s="198">
        <f>ROUND(I125*H125,2)</f>
        <v>0</v>
      </c>
      <c r="BL125" s="15" t="s">
        <v>121</v>
      </c>
      <c r="BM125" s="197" t="s">
        <v>122</v>
      </c>
    </row>
    <row r="126" spans="2:65" s="1" customFormat="1" ht="29.25">
      <c r="B126" s="32"/>
      <c r="C126" s="33"/>
      <c r="D126" s="199" t="s">
        <v>123</v>
      </c>
      <c r="E126" s="33"/>
      <c r="F126" s="200" t="s">
        <v>124</v>
      </c>
      <c r="G126" s="33"/>
      <c r="H126" s="33"/>
      <c r="I126" s="104"/>
      <c r="J126" s="33"/>
      <c r="K126" s="33"/>
      <c r="L126" s="36"/>
      <c r="M126" s="201"/>
      <c r="N126" s="64"/>
      <c r="O126" s="64"/>
      <c r="P126" s="64"/>
      <c r="Q126" s="64"/>
      <c r="R126" s="64"/>
      <c r="S126" s="64"/>
      <c r="T126" s="65"/>
      <c r="AT126" s="15" t="s">
        <v>123</v>
      </c>
      <c r="AU126" s="15" t="s">
        <v>83</v>
      </c>
    </row>
    <row r="127" spans="2:65" s="12" customFormat="1" ht="11.25">
      <c r="B127" s="202"/>
      <c r="C127" s="203"/>
      <c r="D127" s="199" t="s">
        <v>125</v>
      </c>
      <c r="E127" s="204" t="s">
        <v>1</v>
      </c>
      <c r="F127" s="205" t="s">
        <v>126</v>
      </c>
      <c r="G127" s="203"/>
      <c r="H127" s="206">
        <v>5.7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125</v>
      </c>
      <c r="AU127" s="212" t="s">
        <v>83</v>
      </c>
      <c r="AV127" s="12" t="s">
        <v>83</v>
      </c>
      <c r="AW127" s="12" t="s">
        <v>30</v>
      </c>
      <c r="AX127" s="12" t="s">
        <v>73</v>
      </c>
      <c r="AY127" s="212" t="s">
        <v>113</v>
      </c>
    </row>
    <row r="128" spans="2:65" s="13" customFormat="1" ht="11.25">
      <c r="B128" s="213"/>
      <c r="C128" s="214"/>
      <c r="D128" s="199" t="s">
        <v>125</v>
      </c>
      <c r="E128" s="215" t="s">
        <v>1</v>
      </c>
      <c r="F128" s="216" t="s">
        <v>127</v>
      </c>
      <c r="G128" s="214"/>
      <c r="H128" s="217">
        <v>5.7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125</v>
      </c>
      <c r="AU128" s="223" t="s">
        <v>83</v>
      </c>
      <c r="AV128" s="13" t="s">
        <v>121</v>
      </c>
      <c r="AW128" s="13" t="s">
        <v>30</v>
      </c>
      <c r="AX128" s="13" t="s">
        <v>81</v>
      </c>
      <c r="AY128" s="223" t="s">
        <v>113</v>
      </c>
    </row>
    <row r="129" spans="2:65" s="1" customFormat="1" ht="24" customHeight="1">
      <c r="B129" s="32"/>
      <c r="C129" s="186" t="s">
        <v>121</v>
      </c>
      <c r="D129" s="186" t="s">
        <v>116</v>
      </c>
      <c r="E129" s="187" t="s">
        <v>128</v>
      </c>
      <c r="F129" s="188" t="s">
        <v>129</v>
      </c>
      <c r="G129" s="189" t="s">
        <v>119</v>
      </c>
      <c r="H129" s="190">
        <v>41.04</v>
      </c>
      <c r="I129" s="191"/>
      <c r="J129" s="192">
        <f>ROUND(I129*H129,2)</f>
        <v>0</v>
      </c>
      <c r="K129" s="188" t="s">
        <v>120</v>
      </c>
      <c r="L129" s="36"/>
      <c r="M129" s="193" t="s">
        <v>1</v>
      </c>
      <c r="N129" s="194" t="s">
        <v>38</v>
      </c>
      <c r="O129" s="6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197" t="s">
        <v>121</v>
      </c>
      <c r="AT129" s="197" t="s">
        <v>116</v>
      </c>
      <c r="AU129" s="197" t="s">
        <v>83</v>
      </c>
      <c r="AY129" s="15" t="s">
        <v>113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5" t="s">
        <v>81</v>
      </c>
      <c r="BK129" s="198">
        <f>ROUND(I129*H129,2)</f>
        <v>0</v>
      </c>
      <c r="BL129" s="15" t="s">
        <v>121</v>
      </c>
      <c r="BM129" s="197" t="s">
        <v>130</v>
      </c>
    </row>
    <row r="130" spans="2:65" s="1" customFormat="1" ht="29.25">
      <c r="B130" s="32"/>
      <c r="C130" s="33"/>
      <c r="D130" s="199" t="s">
        <v>123</v>
      </c>
      <c r="E130" s="33"/>
      <c r="F130" s="200" t="s">
        <v>131</v>
      </c>
      <c r="G130" s="33"/>
      <c r="H130" s="33"/>
      <c r="I130" s="104"/>
      <c r="J130" s="33"/>
      <c r="K130" s="33"/>
      <c r="L130" s="36"/>
      <c r="M130" s="201"/>
      <c r="N130" s="64"/>
      <c r="O130" s="64"/>
      <c r="P130" s="64"/>
      <c r="Q130" s="64"/>
      <c r="R130" s="64"/>
      <c r="S130" s="64"/>
      <c r="T130" s="65"/>
      <c r="AT130" s="15" t="s">
        <v>123</v>
      </c>
      <c r="AU130" s="15" t="s">
        <v>83</v>
      </c>
    </row>
    <row r="131" spans="2:65" s="12" customFormat="1" ht="11.25">
      <c r="B131" s="202"/>
      <c r="C131" s="203"/>
      <c r="D131" s="199" t="s">
        <v>125</v>
      </c>
      <c r="E131" s="204" t="s">
        <v>1</v>
      </c>
      <c r="F131" s="205" t="s">
        <v>132</v>
      </c>
      <c r="G131" s="203"/>
      <c r="H131" s="206">
        <v>41.04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125</v>
      </c>
      <c r="AU131" s="212" t="s">
        <v>83</v>
      </c>
      <c r="AV131" s="12" t="s">
        <v>83</v>
      </c>
      <c r="AW131" s="12" t="s">
        <v>30</v>
      </c>
      <c r="AX131" s="12" t="s">
        <v>73</v>
      </c>
      <c r="AY131" s="212" t="s">
        <v>113</v>
      </c>
    </row>
    <row r="132" spans="2:65" s="13" customFormat="1" ht="11.25">
      <c r="B132" s="213"/>
      <c r="C132" s="214"/>
      <c r="D132" s="199" t="s">
        <v>125</v>
      </c>
      <c r="E132" s="215" t="s">
        <v>1</v>
      </c>
      <c r="F132" s="216" t="s">
        <v>127</v>
      </c>
      <c r="G132" s="214"/>
      <c r="H132" s="217">
        <v>41.04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125</v>
      </c>
      <c r="AU132" s="223" t="s">
        <v>83</v>
      </c>
      <c r="AV132" s="13" t="s">
        <v>121</v>
      </c>
      <c r="AW132" s="13" t="s">
        <v>30</v>
      </c>
      <c r="AX132" s="13" t="s">
        <v>81</v>
      </c>
      <c r="AY132" s="223" t="s">
        <v>113</v>
      </c>
    </row>
    <row r="133" spans="2:65" s="1" customFormat="1" ht="24" customHeight="1">
      <c r="B133" s="32"/>
      <c r="C133" s="186" t="s">
        <v>133</v>
      </c>
      <c r="D133" s="186" t="s">
        <v>116</v>
      </c>
      <c r="E133" s="187" t="s">
        <v>134</v>
      </c>
      <c r="F133" s="188" t="s">
        <v>135</v>
      </c>
      <c r="G133" s="189" t="s">
        <v>119</v>
      </c>
      <c r="H133" s="190">
        <v>41.04</v>
      </c>
      <c r="I133" s="191"/>
      <c r="J133" s="192">
        <f>ROUND(I133*H133,2)</f>
        <v>0</v>
      </c>
      <c r="K133" s="188" t="s">
        <v>120</v>
      </c>
      <c r="L133" s="36"/>
      <c r="M133" s="193" t="s">
        <v>1</v>
      </c>
      <c r="N133" s="194" t="s">
        <v>38</v>
      </c>
      <c r="O133" s="64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197" t="s">
        <v>121</v>
      </c>
      <c r="AT133" s="197" t="s">
        <v>116</v>
      </c>
      <c r="AU133" s="197" t="s">
        <v>83</v>
      </c>
      <c r="AY133" s="15" t="s">
        <v>113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5" t="s">
        <v>81</v>
      </c>
      <c r="BK133" s="198">
        <f>ROUND(I133*H133,2)</f>
        <v>0</v>
      </c>
      <c r="BL133" s="15" t="s">
        <v>121</v>
      </c>
      <c r="BM133" s="197" t="s">
        <v>136</v>
      </c>
    </row>
    <row r="134" spans="2:65" s="1" customFormat="1" ht="29.25">
      <c r="B134" s="32"/>
      <c r="C134" s="33"/>
      <c r="D134" s="199" t="s">
        <v>123</v>
      </c>
      <c r="E134" s="33"/>
      <c r="F134" s="200" t="s">
        <v>137</v>
      </c>
      <c r="G134" s="33"/>
      <c r="H134" s="33"/>
      <c r="I134" s="104"/>
      <c r="J134" s="33"/>
      <c r="K134" s="33"/>
      <c r="L134" s="36"/>
      <c r="M134" s="201"/>
      <c r="N134" s="64"/>
      <c r="O134" s="64"/>
      <c r="P134" s="64"/>
      <c r="Q134" s="64"/>
      <c r="R134" s="64"/>
      <c r="S134" s="64"/>
      <c r="T134" s="65"/>
      <c r="AT134" s="15" t="s">
        <v>123</v>
      </c>
      <c r="AU134" s="15" t="s">
        <v>83</v>
      </c>
    </row>
    <row r="135" spans="2:65" s="12" customFormat="1" ht="11.25">
      <c r="B135" s="202"/>
      <c r="C135" s="203"/>
      <c r="D135" s="199" t="s">
        <v>125</v>
      </c>
      <c r="E135" s="204" t="s">
        <v>1</v>
      </c>
      <c r="F135" s="205" t="s">
        <v>132</v>
      </c>
      <c r="G135" s="203"/>
      <c r="H135" s="206">
        <v>41.04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125</v>
      </c>
      <c r="AU135" s="212" t="s">
        <v>83</v>
      </c>
      <c r="AV135" s="12" t="s">
        <v>83</v>
      </c>
      <c r="AW135" s="12" t="s">
        <v>30</v>
      </c>
      <c r="AX135" s="12" t="s">
        <v>73</v>
      </c>
      <c r="AY135" s="212" t="s">
        <v>113</v>
      </c>
    </row>
    <row r="136" spans="2:65" s="13" customFormat="1" ht="11.25">
      <c r="B136" s="213"/>
      <c r="C136" s="214"/>
      <c r="D136" s="199" t="s">
        <v>125</v>
      </c>
      <c r="E136" s="215" t="s">
        <v>1</v>
      </c>
      <c r="F136" s="216" t="s">
        <v>127</v>
      </c>
      <c r="G136" s="214"/>
      <c r="H136" s="217">
        <v>41.04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125</v>
      </c>
      <c r="AU136" s="223" t="s">
        <v>83</v>
      </c>
      <c r="AV136" s="13" t="s">
        <v>121</v>
      </c>
      <c r="AW136" s="13" t="s">
        <v>30</v>
      </c>
      <c r="AX136" s="13" t="s">
        <v>81</v>
      </c>
      <c r="AY136" s="223" t="s">
        <v>113</v>
      </c>
    </row>
    <row r="137" spans="2:65" s="1" customFormat="1" ht="24" customHeight="1">
      <c r="B137" s="32"/>
      <c r="C137" s="186" t="s">
        <v>138</v>
      </c>
      <c r="D137" s="186" t="s">
        <v>116</v>
      </c>
      <c r="E137" s="187" t="s">
        <v>139</v>
      </c>
      <c r="F137" s="188" t="s">
        <v>140</v>
      </c>
      <c r="G137" s="189" t="s">
        <v>119</v>
      </c>
      <c r="H137" s="190">
        <v>41.04</v>
      </c>
      <c r="I137" s="191"/>
      <c r="J137" s="192">
        <f>ROUND(I137*H137,2)</f>
        <v>0</v>
      </c>
      <c r="K137" s="188" t="s">
        <v>120</v>
      </c>
      <c r="L137" s="36"/>
      <c r="M137" s="193" t="s">
        <v>1</v>
      </c>
      <c r="N137" s="194" t="s">
        <v>38</v>
      </c>
      <c r="O137" s="64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AR137" s="197" t="s">
        <v>121</v>
      </c>
      <c r="AT137" s="197" t="s">
        <v>116</v>
      </c>
      <c r="AU137" s="197" t="s">
        <v>83</v>
      </c>
      <c r="AY137" s="15" t="s">
        <v>113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5" t="s">
        <v>81</v>
      </c>
      <c r="BK137" s="198">
        <f>ROUND(I137*H137,2)</f>
        <v>0</v>
      </c>
      <c r="BL137" s="15" t="s">
        <v>121</v>
      </c>
      <c r="BM137" s="197" t="s">
        <v>141</v>
      </c>
    </row>
    <row r="138" spans="2:65" s="1" customFormat="1" ht="29.25">
      <c r="B138" s="32"/>
      <c r="C138" s="33"/>
      <c r="D138" s="199" t="s">
        <v>123</v>
      </c>
      <c r="E138" s="33"/>
      <c r="F138" s="200" t="s">
        <v>142</v>
      </c>
      <c r="G138" s="33"/>
      <c r="H138" s="33"/>
      <c r="I138" s="104"/>
      <c r="J138" s="33"/>
      <c r="K138" s="33"/>
      <c r="L138" s="36"/>
      <c r="M138" s="201"/>
      <c r="N138" s="64"/>
      <c r="O138" s="64"/>
      <c r="P138" s="64"/>
      <c r="Q138" s="64"/>
      <c r="R138" s="64"/>
      <c r="S138" s="64"/>
      <c r="T138" s="65"/>
      <c r="AT138" s="15" t="s">
        <v>123</v>
      </c>
      <c r="AU138" s="15" t="s">
        <v>83</v>
      </c>
    </row>
    <row r="139" spans="2:65" s="1" customFormat="1" ht="24" customHeight="1">
      <c r="B139" s="32"/>
      <c r="C139" s="186" t="s">
        <v>143</v>
      </c>
      <c r="D139" s="186" t="s">
        <v>116</v>
      </c>
      <c r="E139" s="187" t="s">
        <v>144</v>
      </c>
      <c r="F139" s="188" t="s">
        <v>145</v>
      </c>
      <c r="G139" s="189" t="s">
        <v>119</v>
      </c>
      <c r="H139" s="190">
        <v>20.52</v>
      </c>
      <c r="I139" s="191"/>
      <c r="J139" s="192">
        <f>ROUND(I139*H139,2)</f>
        <v>0</v>
      </c>
      <c r="K139" s="188" t="s">
        <v>120</v>
      </c>
      <c r="L139" s="36"/>
      <c r="M139" s="193" t="s">
        <v>1</v>
      </c>
      <c r="N139" s="194" t="s">
        <v>38</v>
      </c>
      <c r="O139" s="64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197" t="s">
        <v>121</v>
      </c>
      <c r="AT139" s="197" t="s">
        <v>116</v>
      </c>
      <c r="AU139" s="197" t="s">
        <v>83</v>
      </c>
      <c r="AY139" s="15" t="s">
        <v>113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5" t="s">
        <v>81</v>
      </c>
      <c r="BK139" s="198">
        <f>ROUND(I139*H139,2)</f>
        <v>0</v>
      </c>
      <c r="BL139" s="15" t="s">
        <v>121</v>
      </c>
      <c r="BM139" s="197" t="s">
        <v>146</v>
      </c>
    </row>
    <row r="140" spans="2:65" s="1" customFormat="1" ht="39">
      <c r="B140" s="32"/>
      <c r="C140" s="33"/>
      <c r="D140" s="199" t="s">
        <v>123</v>
      </c>
      <c r="E140" s="33"/>
      <c r="F140" s="200" t="s">
        <v>147</v>
      </c>
      <c r="G140" s="33"/>
      <c r="H140" s="33"/>
      <c r="I140" s="104"/>
      <c r="J140" s="33"/>
      <c r="K140" s="33"/>
      <c r="L140" s="36"/>
      <c r="M140" s="201"/>
      <c r="N140" s="64"/>
      <c r="O140" s="64"/>
      <c r="P140" s="64"/>
      <c r="Q140" s="64"/>
      <c r="R140" s="64"/>
      <c r="S140" s="64"/>
      <c r="T140" s="65"/>
      <c r="AT140" s="15" t="s">
        <v>123</v>
      </c>
      <c r="AU140" s="15" t="s">
        <v>83</v>
      </c>
    </row>
    <row r="141" spans="2:65" s="12" customFormat="1" ht="11.25">
      <c r="B141" s="202"/>
      <c r="C141" s="203"/>
      <c r="D141" s="199" t="s">
        <v>125</v>
      </c>
      <c r="E141" s="204" t="s">
        <v>1</v>
      </c>
      <c r="F141" s="205" t="s">
        <v>148</v>
      </c>
      <c r="G141" s="203"/>
      <c r="H141" s="206">
        <v>20.52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125</v>
      </c>
      <c r="AU141" s="212" t="s">
        <v>83</v>
      </c>
      <c r="AV141" s="12" t="s">
        <v>83</v>
      </c>
      <c r="AW141" s="12" t="s">
        <v>30</v>
      </c>
      <c r="AX141" s="12" t="s">
        <v>73</v>
      </c>
      <c r="AY141" s="212" t="s">
        <v>113</v>
      </c>
    </row>
    <row r="142" spans="2:65" s="13" customFormat="1" ht="11.25">
      <c r="B142" s="213"/>
      <c r="C142" s="214"/>
      <c r="D142" s="199" t="s">
        <v>125</v>
      </c>
      <c r="E142" s="215" t="s">
        <v>1</v>
      </c>
      <c r="F142" s="216" t="s">
        <v>127</v>
      </c>
      <c r="G142" s="214"/>
      <c r="H142" s="217">
        <v>20.52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125</v>
      </c>
      <c r="AU142" s="223" t="s">
        <v>83</v>
      </c>
      <c r="AV142" s="13" t="s">
        <v>121</v>
      </c>
      <c r="AW142" s="13" t="s">
        <v>30</v>
      </c>
      <c r="AX142" s="13" t="s">
        <v>81</v>
      </c>
      <c r="AY142" s="223" t="s">
        <v>113</v>
      </c>
    </row>
    <row r="143" spans="2:65" s="1" customFormat="1" ht="16.5" customHeight="1">
      <c r="B143" s="32"/>
      <c r="C143" s="186" t="s">
        <v>149</v>
      </c>
      <c r="D143" s="186" t="s">
        <v>116</v>
      </c>
      <c r="E143" s="187" t="s">
        <v>150</v>
      </c>
      <c r="F143" s="188" t="s">
        <v>151</v>
      </c>
      <c r="G143" s="189" t="s">
        <v>119</v>
      </c>
      <c r="H143" s="190">
        <v>20.52</v>
      </c>
      <c r="I143" s="191"/>
      <c r="J143" s="192">
        <f>ROUND(I143*H143,2)</f>
        <v>0</v>
      </c>
      <c r="K143" s="188" t="s">
        <v>120</v>
      </c>
      <c r="L143" s="36"/>
      <c r="M143" s="193" t="s">
        <v>1</v>
      </c>
      <c r="N143" s="194" t="s">
        <v>38</v>
      </c>
      <c r="O143" s="64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AR143" s="197" t="s">
        <v>121</v>
      </c>
      <c r="AT143" s="197" t="s">
        <v>116</v>
      </c>
      <c r="AU143" s="197" t="s">
        <v>83</v>
      </c>
      <c r="AY143" s="15" t="s">
        <v>113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5" t="s">
        <v>81</v>
      </c>
      <c r="BK143" s="198">
        <f>ROUND(I143*H143,2)</f>
        <v>0</v>
      </c>
      <c r="BL143" s="15" t="s">
        <v>121</v>
      </c>
      <c r="BM143" s="197" t="s">
        <v>152</v>
      </c>
    </row>
    <row r="144" spans="2:65" s="1" customFormat="1" ht="11.25">
      <c r="B144" s="32"/>
      <c r="C144" s="33"/>
      <c r="D144" s="199" t="s">
        <v>123</v>
      </c>
      <c r="E144" s="33"/>
      <c r="F144" s="200" t="s">
        <v>153</v>
      </c>
      <c r="G144" s="33"/>
      <c r="H144" s="33"/>
      <c r="I144" s="104"/>
      <c r="J144" s="33"/>
      <c r="K144" s="33"/>
      <c r="L144" s="36"/>
      <c r="M144" s="201"/>
      <c r="N144" s="64"/>
      <c r="O144" s="64"/>
      <c r="P144" s="64"/>
      <c r="Q144" s="64"/>
      <c r="R144" s="64"/>
      <c r="S144" s="64"/>
      <c r="T144" s="65"/>
      <c r="AT144" s="15" t="s">
        <v>123</v>
      </c>
      <c r="AU144" s="15" t="s">
        <v>83</v>
      </c>
    </row>
    <row r="145" spans="2:65" s="1" customFormat="1" ht="24" customHeight="1">
      <c r="B145" s="32"/>
      <c r="C145" s="186" t="s">
        <v>154</v>
      </c>
      <c r="D145" s="186" t="s">
        <v>116</v>
      </c>
      <c r="E145" s="187" t="s">
        <v>155</v>
      </c>
      <c r="F145" s="188" t="s">
        <v>156</v>
      </c>
      <c r="G145" s="189" t="s">
        <v>157</v>
      </c>
      <c r="H145" s="190">
        <v>36.936</v>
      </c>
      <c r="I145" s="191"/>
      <c r="J145" s="192">
        <f>ROUND(I145*H145,2)</f>
        <v>0</v>
      </c>
      <c r="K145" s="188" t="s">
        <v>120</v>
      </c>
      <c r="L145" s="36"/>
      <c r="M145" s="193" t="s">
        <v>1</v>
      </c>
      <c r="N145" s="194" t="s">
        <v>38</v>
      </c>
      <c r="O145" s="64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197" t="s">
        <v>121</v>
      </c>
      <c r="AT145" s="197" t="s">
        <v>116</v>
      </c>
      <c r="AU145" s="197" t="s">
        <v>83</v>
      </c>
      <c r="AY145" s="15" t="s">
        <v>113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5" t="s">
        <v>81</v>
      </c>
      <c r="BK145" s="198">
        <f>ROUND(I145*H145,2)</f>
        <v>0</v>
      </c>
      <c r="BL145" s="15" t="s">
        <v>121</v>
      </c>
      <c r="BM145" s="197" t="s">
        <v>158</v>
      </c>
    </row>
    <row r="146" spans="2:65" s="1" customFormat="1" ht="29.25">
      <c r="B146" s="32"/>
      <c r="C146" s="33"/>
      <c r="D146" s="199" t="s">
        <v>123</v>
      </c>
      <c r="E146" s="33"/>
      <c r="F146" s="200" t="s">
        <v>159</v>
      </c>
      <c r="G146" s="33"/>
      <c r="H146" s="33"/>
      <c r="I146" s="104"/>
      <c r="J146" s="33"/>
      <c r="K146" s="33"/>
      <c r="L146" s="36"/>
      <c r="M146" s="201"/>
      <c r="N146" s="64"/>
      <c r="O146" s="64"/>
      <c r="P146" s="64"/>
      <c r="Q146" s="64"/>
      <c r="R146" s="64"/>
      <c r="S146" s="64"/>
      <c r="T146" s="65"/>
      <c r="AT146" s="15" t="s">
        <v>123</v>
      </c>
      <c r="AU146" s="15" t="s">
        <v>83</v>
      </c>
    </row>
    <row r="147" spans="2:65" s="12" customFormat="1" ht="11.25">
      <c r="B147" s="202"/>
      <c r="C147" s="203"/>
      <c r="D147" s="199" t="s">
        <v>125</v>
      </c>
      <c r="E147" s="204" t="s">
        <v>1</v>
      </c>
      <c r="F147" s="205" t="s">
        <v>160</v>
      </c>
      <c r="G147" s="203"/>
      <c r="H147" s="206">
        <v>36.936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125</v>
      </c>
      <c r="AU147" s="212" t="s">
        <v>83</v>
      </c>
      <c r="AV147" s="12" t="s">
        <v>83</v>
      </c>
      <c r="AW147" s="12" t="s">
        <v>30</v>
      </c>
      <c r="AX147" s="12" t="s">
        <v>73</v>
      </c>
      <c r="AY147" s="212" t="s">
        <v>113</v>
      </c>
    </row>
    <row r="148" spans="2:65" s="13" customFormat="1" ht="11.25">
      <c r="B148" s="213"/>
      <c r="C148" s="214"/>
      <c r="D148" s="199" t="s">
        <v>125</v>
      </c>
      <c r="E148" s="215" t="s">
        <v>1</v>
      </c>
      <c r="F148" s="216" t="s">
        <v>127</v>
      </c>
      <c r="G148" s="214"/>
      <c r="H148" s="217">
        <v>36.936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125</v>
      </c>
      <c r="AU148" s="223" t="s">
        <v>83</v>
      </c>
      <c r="AV148" s="13" t="s">
        <v>121</v>
      </c>
      <c r="AW148" s="13" t="s">
        <v>30</v>
      </c>
      <c r="AX148" s="13" t="s">
        <v>81</v>
      </c>
      <c r="AY148" s="223" t="s">
        <v>113</v>
      </c>
    </row>
    <row r="149" spans="2:65" s="1" customFormat="1" ht="24" customHeight="1">
      <c r="B149" s="32"/>
      <c r="C149" s="186" t="s">
        <v>161</v>
      </c>
      <c r="D149" s="186" t="s">
        <v>116</v>
      </c>
      <c r="E149" s="187" t="s">
        <v>162</v>
      </c>
      <c r="F149" s="188" t="s">
        <v>163</v>
      </c>
      <c r="G149" s="189" t="s">
        <v>119</v>
      </c>
      <c r="H149" s="190">
        <v>13.68</v>
      </c>
      <c r="I149" s="191"/>
      <c r="J149" s="192">
        <f>ROUND(I149*H149,2)</f>
        <v>0</v>
      </c>
      <c r="K149" s="188" t="s">
        <v>120</v>
      </c>
      <c r="L149" s="36"/>
      <c r="M149" s="193" t="s">
        <v>1</v>
      </c>
      <c r="N149" s="194" t="s">
        <v>38</v>
      </c>
      <c r="O149" s="64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AR149" s="197" t="s">
        <v>121</v>
      </c>
      <c r="AT149" s="197" t="s">
        <v>116</v>
      </c>
      <c r="AU149" s="197" t="s">
        <v>83</v>
      </c>
      <c r="AY149" s="15" t="s">
        <v>113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5" t="s">
        <v>81</v>
      </c>
      <c r="BK149" s="198">
        <f>ROUND(I149*H149,2)</f>
        <v>0</v>
      </c>
      <c r="BL149" s="15" t="s">
        <v>121</v>
      </c>
      <c r="BM149" s="197" t="s">
        <v>164</v>
      </c>
    </row>
    <row r="150" spans="2:65" s="1" customFormat="1" ht="39">
      <c r="B150" s="32"/>
      <c r="C150" s="33"/>
      <c r="D150" s="199" t="s">
        <v>123</v>
      </c>
      <c r="E150" s="33"/>
      <c r="F150" s="200" t="s">
        <v>165</v>
      </c>
      <c r="G150" s="33"/>
      <c r="H150" s="33"/>
      <c r="I150" s="104"/>
      <c r="J150" s="33"/>
      <c r="K150" s="33"/>
      <c r="L150" s="36"/>
      <c r="M150" s="201"/>
      <c r="N150" s="64"/>
      <c r="O150" s="64"/>
      <c r="P150" s="64"/>
      <c r="Q150" s="64"/>
      <c r="R150" s="64"/>
      <c r="S150" s="64"/>
      <c r="T150" s="65"/>
      <c r="AT150" s="15" t="s">
        <v>123</v>
      </c>
      <c r="AU150" s="15" t="s">
        <v>83</v>
      </c>
    </row>
    <row r="151" spans="2:65" s="12" customFormat="1" ht="11.25">
      <c r="B151" s="202"/>
      <c r="C151" s="203"/>
      <c r="D151" s="199" t="s">
        <v>125</v>
      </c>
      <c r="E151" s="204" t="s">
        <v>1</v>
      </c>
      <c r="F151" s="205" t="s">
        <v>166</v>
      </c>
      <c r="G151" s="203"/>
      <c r="H151" s="206">
        <v>13.68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125</v>
      </c>
      <c r="AU151" s="212" t="s">
        <v>83</v>
      </c>
      <c r="AV151" s="12" t="s">
        <v>83</v>
      </c>
      <c r="AW151" s="12" t="s">
        <v>30</v>
      </c>
      <c r="AX151" s="12" t="s">
        <v>73</v>
      </c>
      <c r="AY151" s="212" t="s">
        <v>113</v>
      </c>
    </row>
    <row r="152" spans="2:65" s="13" customFormat="1" ht="11.25">
      <c r="B152" s="213"/>
      <c r="C152" s="214"/>
      <c r="D152" s="199" t="s">
        <v>125</v>
      </c>
      <c r="E152" s="215" t="s">
        <v>1</v>
      </c>
      <c r="F152" s="216" t="s">
        <v>127</v>
      </c>
      <c r="G152" s="214"/>
      <c r="H152" s="217">
        <v>13.68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125</v>
      </c>
      <c r="AU152" s="223" t="s">
        <v>83</v>
      </c>
      <c r="AV152" s="13" t="s">
        <v>121</v>
      </c>
      <c r="AW152" s="13" t="s">
        <v>30</v>
      </c>
      <c r="AX152" s="13" t="s">
        <v>81</v>
      </c>
      <c r="AY152" s="223" t="s">
        <v>113</v>
      </c>
    </row>
    <row r="153" spans="2:65" s="1" customFormat="1" ht="16.5" customHeight="1">
      <c r="B153" s="32"/>
      <c r="C153" s="224" t="s">
        <v>167</v>
      </c>
      <c r="D153" s="224" t="s">
        <v>168</v>
      </c>
      <c r="E153" s="225" t="s">
        <v>169</v>
      </c>
      <c r="F153" s="226" t="s">
        <v>170</v>
      </c>
      <c r="G153" s="227" t="s">
        <v>157</v>
      </c>
      <c r="H153" s="228">
        <v>30.096</v>
      </c>
      <c r="I153" s="229"/>
      <c r="J153" s="230">
        <f>ROUND(I153*H153,2)</f>
        <v>0</v>
      </c>
      <c r="K153" s="226" t="s">
        <v>120</v>
      </c>
      <c r="L153" s="231"/>
      <c r="M153" s="232" t="s">
        <v>1</v>
      </c>
      <c r="N153" s="233" t="s">
        <v>38</v>
      </c>
      <c r="O153" s="64"/>
      <c r="P153" s="195">
        <f>O153*H153</f>
        <v>0</v>
      </c>
      <c r="Q153" s="195">
        <v>1</v>
      </c>
      <c r="R153" s="195">
        <f>Q153*H153</f>
        <v>30.096</v>
      </c>
      <c r="S153" s="195">
        <v>0</v>
      </c>
      <c r="T153" s="196">
        <f>S153*H153</f>
        <v>0</v>
      </c>
      <c r="AR153" s="197" t="s">
        <v>149</v>
      </c>
      <c r="AT153" s="197" t="s">
        <v>168</v>
      </c>
      <c r="AU153" s="197" t="s">
        <v>83</v>
      </c>
      <c r="AY153" s="15" t="s">
        <v>113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5" t="s">
        <v>81</v>
      </c>
      <c r="BK153" s="198">
        <f>ROUND(I153*H153,2)</f>
        <v>0</v>
      </c>
      <c r="BL153" s="15" t="s">
        <v>121</v>
      </c>
      <c r="BM153" s="197" t="s">
        <v>171</v>
      </c>
    </row>
    <row r="154" spans="2:65" s="1" customFormat="1" ht="11.25">
      <c r="B154" s="32"/>
      <c r="C154" s="33"/>
      <c r="D154" s="199" t="s">
        <v>123</v>
      </c>
      <c r="E154" s="33"/>
      <c r="F154" s="200" t="s">
        <v>170</v>
      </c>
      <c r="G154" s="33"/>
      <c r="H154" s="33"/>
      <c r="I154" s="104"/>
      <c r="J154" s="33"/>
      <c r="K154" s="33"/>
      <c r="L154" s="36"/>
      <c r="M154" s="201"/>
      <c r="N154" s="64"/>
      <c r="O154" s="64"/>
      <c r="P154" s="64"/>
      <c r="Q154" s="64"/>
      <c r="R154" s="64"/>
      <c r="S154" s="64"/>
      <c r="T154" s="65"/>
      <c r="AT154" s="15" t="s">
        <v>123</v>
      </c>
      <c r="AU154" s="15" t="s">
        <v>83</v>
      </c>
    </row>
    <row r="155" spans="2:65" s="12" customFormat="1" ht="11.25">
      <c r="B155" s="202"/>
      <c r="C155" s="203"/>
      <c r="D155" s="199" t="s">
        <v>125</v>
      </c>
      <c r="E155" s="204" t="s">
        <v>1</v>
      </c>
      <c r="F155" s="205" t="s">
        <v>172</v>
      </c>
      <c r="G155" s="203"/>
      <c r="H155" s="206">
        <v>30.096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125</v>
      </c>
      <c r="AU155" s="212" t="s">
        <v>83</v>
      </c>
      <c r="AV155" s="12" t="s">
        <v>83</v>
      </c>
      <c r="AW155" s="12" t="s">
        <v>30</v>
      </c>
      <c r="AX155" s="12" t="s">
        <v>73</v>
      </c>
      <c r="AY155" s="212" t="s">
        <v>113</v>
      </c>
    </row>
    <row r="156" spans="2:65" s="13" customFormat="1" ht="11.25">
      <c r="B156" s="213"/>
      <c r="C156" s="214"/>
      <c r="D156" s="199" t="s">
        <v>125</v>
      </c>
      <c r="E156" s="215" t="s">
        <v>1</v>
      </c>
      <c r="F156" s="216" t="s">
        <v>127</v>
      </c>
      <c r="G156" s="214"/>
      <c r="H156" s="217">
        <v>30.096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125</v>
      </c>
      <c r="AU156" s="223" t="s">
        <v>83</v>
      </c>
      <c r="AV156" s="13" t="s">
        <v>121</v>
      </c>
      <c r="AW156" s="13" t="s">
        <v>30</v>
      </c>
      <c r="AX156" s="13" t="s">
        <v>81</v>
      </c>
      <c r="AY156" s="223" t="s">
        <v>113</v>
      </c>
    </row>
    <row r="157" spans="2:65" s="1" customFormat="1" ht="24" customHeight="1">
      <c r="B157" s="32"/>
      <c r="C157" s="186" t="s">
        <v>173</v>
      </c>
      <c r="D157" s="186" t="s">
        <v>116</v>
      </c>
      <c r="E157" s="187" t="s">
        <v>174</v>
      </c>
      <c r="F157" s="188" t="s">
        <v>175</v>
      </c>
      <c r="G157" s="189" t="s">
        <v>176</v>
      </c>
      <c r="H157" s="190">
        <v>57</v>
      </c>
      <c r="I157" s="191"/>
      <c r="J157" s="192">
        <f>ROUND(I157*H157,2)</f>
        <v>0</v>
      </c>
      <c r="K157" s="188" t="s">
        <v>120</v>
      </c>
      <c r="L157" s="36"/>
      <c r="M157" s="193" t="s">
        <v>1</v>
      </c>
      <c r="N157" s="194" t="s">
        <v>38</v>
      </c>
      <c r="O157" s="64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197" t="s">
        <v>121</v>
      </c>
      <c r="AT157" s="197" t="s">
        <v>116</v>
      </c>
      <c r="AU157" s="197" t="s">
        <v>83</v>
      </c>
      <c r="AY157" s="15" t="s">
        <v>113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5" t="s">
        <v>81</v>
      </c>
      <c r="BK157" s="198">
        <f>ROUND(I157*H157,2)</f>
        <v>0</v>
      </c>
      <c r="BL157" s="15" t="s">
        <v>121</v>
      </c>
      <c r="BM157" s="197" t="s">
        <v>177</v>
      </c>
    </row>
    <row r="158" spans="2:65" s="1" customFormat="1" ht="19.5">
      <c r="B158" s="32"/>
      <c r="C158" s="33"/>
      <c r="D158" s="199" t="s">
        <v>123</v>
      </c>
      <c r="E158" s="33"/>
      <c r="F158" s="200" t="s">
        <v>178</v>
      </c>
      <c r="G158" s="33"/>
      <c r="H158" s="33"/>
      <c r="I158" s="104"/>
      <c r="J158" s="33"/>
      <c r="K158" s="33"/>
      <c r="L158" s="36"/>
      <c r="M158" s="201"/>
      <c r="N158" s="64"/>
      <c r="O158" s="64"/>
      <c r="P158" s="64"/>
      <c r="Q158" s="64"/>
      <c r="R158" s="64"/>
      <c r="S158" s="64"/>
      <c r="T158" s="65"/>
      <c r="AT158" s="15" t="s">
        <v>123</v>
      </c>
      <c r="AU158" s="15" t="s">
        <v>83</v>
      </c>
    </row>
    <row r="159" spans="2:65" s="12" customFormat="1" ht="11.25">
      <c r="B159" s="202"/>
      <c r="C159" s="203"/>
      <c r="D159" s="199" t="s">
        <v>125</v>
      </c>
      <c r="E159" s="204" t="s">
        <v>1</v>
      </c>
      <c r="F159" s="205" t="s">
        <v>179</v>
      </c>
      <c r="G159" s="203"/>
      <c r="H159" s="206">
        <v>57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125</v>
      </c>
      <c r="AU159" s="212" t="s">
        <v>83</v>
      </c>
      <c r="AV159" s="12" t="s">
        <v>83</v>
      </c>
      <c r="AW159" s="12" t="s">
        <v>30</v>
      </c>
      <c r="AX159" s="12" t="s">
        <v>73</v>
      </c>
      <c r="AY159" s="212" t="s">
        <v>113</v>
      </c>
    </row>
    <row r="160" spans="2:65" s="13" customFormat="1" ht="11.25">
      <c r="B160" s="213"/>
      <c r="C160" s="214"/>
      <c r="D160" s="199" t="s">
        <v>125</v>
      </c>
      <c r="E160" s="215" t="s">
        <v>1</v>
      </c>
      <c r="F160" s="216" t="s">
        <v>127</v>
      </c>
      <c r="G160" s="214"/>
      <c r="H160" s="217">
        <v>57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125</v>
      </c>
      <c r="AU160" s="223" t="s">
        <v>83</v>
      </c>
      <c r="AV160" s="13" t="s">
        <v>121</v>
      </c>
      <c r="AW160" s="13" t="s">
        <v>30</v>
      </c>
      <c r="AX160" s="13" t="s">
        <v>81</v>
      </c>
      <c r="AY160" s="223" t="s">
        <v>113</v>
      </c>
    </row>
    <row r="161" spans="2:65" s="1" customFormat="1" ht="24" customHeight="1">
      <c r="B161" s="32"/>
      <c r="C161" s="186" t="s">
        <v>180</v>
      </c>
      <c r="D161" s="186" t="s">
        <v>116</v>
      </c>
      <c r="E161" s="187" t="s">
        <v>181</v>
      </c>
      <c r="F161" s="188" t="s">
        <v>182</v>
      </c>
      <c r="G161" s="189" t="s">
        <v>176</v>
      </c>
      <c r="H161" s="190">
        <v>57</v>
      </c>
      <c r="I161" s="191"/>
      <c r="J161" s="192">
        <f>ROUND(I161*H161,2)</f>
        <v>0</v>
      </c>
      <c r="K161" s="188" t="s">
        <v>120</v>
      </c>
      <c r="L161" s="36"/>
      <c r="M161" s="193" t="s">
        <v>1</v>
      </c>
      <c r="N161" s="194" t="s">
        <v>38</v>
      </c>
      <c r="O161" s="64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197" t="s">
        <v>121</v>
      </c>
      <c r="AT161" s="197" t="s">
        <v>116</v>
      </c>
      <c r="AU161" s="197" t="s">
        <v>83</v>
      </c>
      <c r="AY161" s="15" t="s">
        <v>113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5" t="s">
        <v>81</v>
      </c>
      <c r="BK161" s="198">
        <f>ROUND(I161*H161,2)</f>
        <v>0</v>
      </c>
      <c r="BL161" s="15" t="s">
        <v>121</v>
      </c>
      <c r="BM161" s="197" t="s">
        <v>183</v>
      </c>
    </row>
    <row r="162" spans="2:65" s="1" customFormat="1" ht="19.5">
      <c r="B162" s="32"/>
      <c r="C162" s="33"/>
      <c r="D162" s="199" t="s">
        <v>123</v>
      </c>
      <c r="E162" s="33"/>
      <c r="F162" s="200" t="s">
        <v>184</v>
      </c>
      <c r="G162" s="33"/>
      <c r="H162" s="33"/>
      <c r="I162" s="104"/>
      <c r="J162" s="33"/>
      <c r="K162" s="33"/>
      <c r="L162" s="36"/>
      <c r="M162" s="201"/>
      <c r="N162" s="64"/>
      <c r="O162" s="64"/>
      <c r="P162" s="64"/>
      <c r="Q162" s="64"/>
      <c r="R162" s="64"/>
      <c r="S162" s="64"/>
      <c r="T162" s="65"/>
      <c r="AT162" s="15" t="s">
        <v>123</v>
      </c>
      <c r="AU162" s="15" t="s">
        <v>83</v>
      </c>
    </row>
    <row r="163" spans="2:65" s="1" customFormat="1" ht="16.5" customHeight="1">
      <c r="B163" s="32"/>
      <c r="C163" s="224" t="s">
        <v>185</v>
      </c>
      <c r="D163" s="224" t="s">
        <v>168</v>
      </c>
      <c r="E163" s="225" t="s">
        <v>186</v>
      </c>
      <c r="F163" s="226" t="s">
        <v>187</v>
      </c>
      <c r="G163" s="227" t="s">
        <v>188</v>
      </c>
      <c r="H163" s="228">
        <v>0.85499999999999998</v>
      </c>
      <c r="I163" s="229"/>
      <c r="J163" s="230">
        <f>ROUND(I163*H163,2)</f>
        <v>0</v>
      </c>
      <c r="K163" s="226" t="s">
        <v>120</v>
      </c>
      <c r="L163" s="231"/>
      <c r="M163" s="232" t="s">
        <v>1</v>
      </c>
      <c r="N163" s="233" t="s">
        <v>38</v>
      </c>
      <c r="O163" s="64"/>
      <c r="P163" s="195">
        <f>O163*H163</f>
        <v>0</v>
      </c>
      <c r="Q163" s="195">
        <v>1E-3</v>
      </c>
      <c r="R163" s="195">
        <f>Q163*H163</f>
        <v>8.5499999999999997E-4</v>
      </c>
      <c r="S163" s="195">
        <v>0</v>
      </c>
      <c r="T163" s="196">
        <f>S163*H163</f>
        <v>0</v>
      </c>
      <c r="AR163" s="197" t="s">
        <v>149</v>
      </c>
      <c r="AT163" s="197" t="s">
        <v>168</v>
      </c>
      <c r="AU163" s="197" t="s">
        <v>83</v>
      </c>
      <c r="AY163" s="15" t="s">
        <v>113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5" t="s">
        <v>81</v>
      </c>
      <c r="BK163" s="198">
        <f>ROUND(I163*H163,2)</f>
        <v>0</v>
      </c>
      <c r="BL163" s="15" t="s">
        <v>121</v>
      </c>
      <c r="BM163" s="197" t="s">
        <v>189</v>
      </c>
    </row>
    <row r="164" spans="2:65" s="1" customFormat="1" ht="11.25">
      <c r="B164" s="32"/>
      <c r="C164" s="33"/>
      <c r="D164" s="199" t="s">
        <v>123</v>
      </c>
      <c r="E164" s="33"/>
      <c r="F164" s="200" t="s">
        <v>187</v>
      </c>
      <c r="G164" s="33"/>
      <c r="H164" s="33"/>
      <c r="I164" s="104"/>
      <c r="J164" s="33"/>
      <c r="K164" s="33"/>
      <c r="L164" s="36"/>
      <c r="M164" s="201"/>
      <c r="N164" s="64"/>
      <c r="O164" s="64"/>
      <c r="P164" s="64"/>
      <c r="Q164" s="64"/>
      <c r="R164" s="64"/>
      <c r="S164" s="64"/>
      <c r="T164" s="65"/>
      <c r="AT164" s="15" t="s">
        <v>123</v>
      </c>
      <c r="AU164" s="15" t="s">
        <v>83</v>
      </c>
    </row>
    <row r="165" spans="2:65" s="12" customFormat="1" ht="11.25">
      <c r="B165" s="202"/>
      <c r="C165" s="203"/>
      <c r="D165" s="199" t="s">
        <v>125</v>
      </c>
      <c r="E165" s="203"/>
      <c r="F165" s="205" t="s">
        <v>190</v>
      </c>
      <c r="G165" s="203"/>
      <c r="H165" s="206">
        <v>0.85499999999999998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125</v>
      </c>
      <c r="AU165" s="212" t="s">
        <v>83</v>
      </c>
      <c r="AV165" s="12" t="s">
        <v>83</v>
      </c>
      <c r="AW165" s="12" t="s">
        <v>4</v>
      </c>
      <c r="AX165" s="12" t="s">
        <v>81</v>
      </c>
      <c r="AY165" s="212" t="s">
        <v>113</v>
      </c>
    </row>
    <row r="166" spans="2:65" s="11" customFormat="1" ht="22.9" customHeight="1">
      <c r="B166" s="170"/>
      <c r="C166" s="171"/>
      <c r="D166" s="172" t="s">
        <v>72</v>
      </c>
      <c r="E166" s="184" t="s">
        <v>149</v>
      </c>
      <c r="F166" s="184" t="s">
        <v>191</v>
      </c>
      <c r="G166" s="171"/>
      <c r="H166" s="171"/>
      <c r="I166" s="174"/>
      <c r="J166" s="185">
        <f>BK166</f>
        <v>0</v>
      </c>
      <c r="K166" s="171"/>
      <c r="L166" s="176"/>
      <c r="M166" s="177"/>
      <c r="N166" s="178"/>
      <c r="O166" s="178"/>
      <c r="P166" s="179">
        <f>SUM(P167:P178)</f>
        <v>0</v>
      </c>
      <c r="Q166" s="178"/>
      <c r="R166" s="179">
        <f>SUM(R167:R178)</f>
        <v>2.75E-2</v>
      </c>
      <c r="S166" s="178"/>
      <c r="T166" s="180">
        <f>SUM(T167:T178)</f>
        <v>0</v>
      </c>
      <c r="AR166" s="181" t="s">
        <v>81</v>
      </c>
      <c r="AT166" s="182" t="s">
        <v>72</v>
      </c>
      <c r="AU166" s="182" t="s">
        <v>81</v>
      </c>
      <c r="AY166" s="181" t="s">
        <v>113</v>
      </c>
      <c r="BK166" s="183">
        <f>SUM(BK167:BK178)</f>
        <v>0</v>
      </c>
    </row>
    <row r="167" spans="2:65" s="1" customFormat="1" ht="24" customHeight="1">
      <c r="B167" s="32"/>
      <c r="C167" s="186" t="s">
        <v>192</v>
      </c>
      <c r="D167" s="186" t="s">
        <v>116</v>
      </c>
      <c r="E167" s="187" t="s">
        <v>193</v>
      </c>
      <c r="F167" s="188" t="s">
        <v>194</v>
      </c>
      <c r="G167" s="189" t="s">
        <v>195</v>
      </c>
      <c r="H167" s="190">
        <v>57</v>
      </c>
      <c r="I167" s="191"/>
      <c r="J167" s="192">
        <f>ROUND(I167*H167,2)</f>
        <v>0</v>
      </c>
      <c r="K167" s="188" t="s">
        <v>120</v>
      </c>
      <c r="L167" s="36"/>
      <c r="M167" s="193" t="s">
        <v>1</v>
      </c>
      <c r="N167" s="194" t="s">
        <v>38</v>
      </c>
      <c r="O167" s="64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AR167" s="197" t="s">
        <v>121</v>
      </c>
      <c r="AT167" s="197" t="s">
        <v>116</v>
      </c>
      <c r="AU167" s="197" t="s">
        <v>83</v>
      </c>
      <c r="AY167" s="15" t="s">
        <v>113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5" t="s">
        <v>81</v>
      </c>
      <c r="BK167" s="198">
        <f>ROUND(I167*H167,2)</f>
        <v>0</v>
      </c>
      <c r="BL167" s="15" t="s">
        <v>121</v>
      </c>
      <c r="BM167" s="197" t="s">
        <v>196</v>
      </c>
    </row>
    <row r="168" spans="2:65" s="1" customFormat="1" ht="29.25">
      <c r="B168" s="32"/>
      <c r="C168" s="33"/>
      <c r="D168" s="199" t="s">
        <v>123</v>
      </c>
      <c r="E168" s="33"/>
      <c r="F168" s="200" t="s">
        <v>197</v>
      </c>
      <c r="G168" s="33"/>
      <c r="H168" s="33"/>
      <c r="I168" s="104"/>
      <c r="J168" s="33"/>
      <c r="K168" s="33"/>
      <c r="L168" s="36"/>
      <c r="M168" s="201"/>
      <c r="N168" s="64"/>
      <c r="O168" s="64"/>
      <c r="P168" s="64"/>
      <c r="Q168" s="64"/>
      <c r="R168" s="64"/>
      <c r="S168" s="64"/>
      <c r="T168" s="65"/>
      <c r="AT168" s="15" t="s">
        <v>123</v>
      </c>
      <c r="AU168" s="15" t="s">
        <v>83</v>
      </c>
    </row>
    <row r="169" spans="2:65" s="1" customFormat="1" ht="24" customHeight="1">
      <c r="B169" s="32"/>
      <c r="C169" s="224" t="s">
        <v>198</v>
      </c>
      <c r="D169" s="224" t="s">
        <v>168</v>
      </c>
      <c r="E169" s="225" t="s">
        <v>199</v>
      </c>
      <c r="F169" s="226" t="s">
        <v>200</v>
      </c>
      <c r="G169" s="227" t="s">
        <v>195</v>
      </c>
      <c r="H169" s="228">
        <v>65</v>
      </c>
      <c r="I169" s="229"/>
      <c r="J169" s="230">
        <f>ROUND(I169*H169,2)</f>
        <v>0</v>
      </c>
      <c r="K169" s="226" t="s">
        <v>120</v>
      </c>
      <c r="L169" s="231"/>
      <c r="M169" s="232" t="s">
        <v>1</v>
      </c>
      <c r="N169" s="233" t="s">
        <v>38</v>
      </c>
      <c r="O169" s="64"/>
      <c r="P169" s="195">
        <f>O169*H169</f>
        <v>0</v>
      </c>
      <c r="Q169" s="195">
        <v>2.9999999999999997E-4</v>
      </c>
      <c r="R169" s="195">
        <f>Q169*H169</f>
        <v>1.95E-2</v>
      </c>
      <c r="S169" s="195">
        <v>0</v>
      </c>
      <c r="T169" s="196">
        <f>S169*H169</f>
        <v>0</v>
      </c>
      <c r="AR169" s="197" t="s">
        <v>149</v>
      </c>
      <c r="AT169" s="197" t="s">
        <v>168</v>
      </c>
      <c r="AU169" s="197" t="s">
        <v>83</v>
      </c>
      <c r="AY169" s="15" t="s">
        <v>113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5" t="s">
        <v>81</v>
      </c>
      <c r="BK169" s="198">
        <f>ROUND(I169*H169,2)</f>
        <v>0</v>
      </c>
      <c r="BL169" s="15" t="s">
        <v>121</v>
      </c>
      <c r="BM169" s="197" t="s">
        <v>201</v>
      </c>
    </row>
    <row r="170" spans="2:65" s="1" customFormat="1" ht="11.25">
      <c r="B170" s="32"/>
      <c r="C170" s="33"/>
      <c r="D170" s="199" t="s">
        <v>123</v>
      </c>
      <c r="E170" s="33"/>
      <c r="F170" s="200" t="s">
        <v>200</v>
      </c>
      <c r="G170" s="33"/>
      <c r="H170" s="33"/>
      <c r="I170" s="104"/>
      <c r="J170" s="33"/>
      <c r="K170" s="33"/>
      <c r="L170" s="36"/>
      <c r="M170" s="201"/>
      <c r="N170" s="64"/>
      <c r="O170" s="64"/>
      <c r="P170" s="64"/>
      <c r="Q170" s="64"/>
      <c r="R170" s="64"/>
      <c r="S170" s="64"/>
      <c r="T170" s="65"/>
      <c r="AT170" s="15" t="s">
        <v>123</v>
      </c>
      <c r="AU170" s="15" t="s">
        <v>83</v>
      </c>
    </row>
    <row r="171" spans="2:65" s="1" customFormat="1" ht="24" customHeight="1">
      <c r="B171" s="32"/>
      <c r="C171" s="186" t="s">
        <v>202</v>
      </c>
      <c r="D171" s="186" t="s">
        <v>116</v>
      </c>
      <c r="E171" s="187" t="s">
        <v>203</v>
      </c>
      <c r="F171" s="188" t="s">
        <v>204</v>
      </c>
      <c r="G171" s="189" t="s">
        <v>195</v>
      </c>
      <c r="H171" s="190">
        <v>57</v>
      </c>
      <c r="I171" s="191"/>
      <c r="J171" s="192">
        <f>ROUND(I171*H171,2)</f>
        <v>0</v>
      </c>
      <c r="K171" s="188" t="s">
        <v>120</v>
      </c>
      <c r="L171" s="36"/>
      <c r="M171" s="193" t="s">
        <v>1</v>
      </c>
      <c r="N171" s="194" t="s">
        <v>38</v>
      </c>
      <c r="O171" s="64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AR171" s="197" t="s">
        <v>121</v>
      </c>
      <c r="AT171" s="197" t="s">
        <v>116</v>
      </c>
      <c r="AU171" s="197" t="s">
        <v>83</v>
      </c>
      <c r="AY171" s="15" t="s">
        <v>113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5" t="s">
        <v>81</v>
      </c>
      <c r="BK171" s="198">
        <f>ROUND(I171*H171,2)</f>
        <v>0</v>
      </c>
      <c r="BL171" s="15" t="s">
        <v>121</v>
      </c>
      <c r="BM171" s="197" t="s">
        <v>205</v>
      </c>
    </row>
    <row r="172" spans="2:65" s="1" customFormat="1" ht="11.25">
      <c r="B172" s="32"/>
      <c r="C172" s="33"/>
      <c r="D172" s="199" t="s">
        <v>123</v>
      </c>
      <c r="E172" s="33"/>
      <c r="F172" s="200" t="s">
        <v>204</v>
      </c>
      <c r="G172" s="33"/>
      <c r="H172" s="33"/>
      <c r="I172" s="104"/>
      <c r="J172" s="33"/>
      <c r="K172" s="33"/>
      <c r="L172" s="36"/>
      <c r="M172" s="201"/>
      <c r="N172" s="64"/>
      <c r="O172" s="64"/>
      <c r="P172" s="64"/>
      <c r="Q172" s="64"/>
      <c r="R172" s="64"/>
      <c r="S172" s="64"/>
      <c r="T172" s="65"/>
      <c r="AT172" s="15" t="s">
        <v>123</v>
      </c>
      <c r="AU172" s="15" t="s">
        <v>83</v>
      </c>
    </row>
    <row r="173" spans="2:65" s="1" customFormat="1" ht="16.5" customHeight="1">
      <c r="B173" s="32"/>
      <c r="C173" s="186" t="s">
        <v>8</v>
      </c>
      <c r="D173" s="186" t="s">
        <v>116</v>
      </c>
      <c r="E173" s="187" t="s">
        <v>206</v>
      </c>
      <c r="F173" s="188" t="s">
        <v>207</v>
      </c>
      <c r="G173" s="189" t="s">
        <v>195</v>
      </c>
      <c r="H173" s="190">
        <v>57</v>
      </c>
      <c r="I173" s="191"/>
      <c r="J173" s="192">
        <f>ROUND(I173*H173,2)</f>
        <v>0</v>
      </c>
      <c r="K173" s="188" t="s">
        <v>120</v>
      </c>
      <c r="L173" s="36"/>
      <c r="M173" s="193" t="s">
        <v>1</v>
      </c>
      <c r="N173" s="194" t="s">
        <v>38</v>
      </c>
      <c r="O173" s="64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AR173" s="197" t="s">
        <v>121</v>
      </c>
      <c r="AT173" s="197" t="s">
        <v>116</v>
      </c>
      <c r="AU173" s="197" t="s">
        <v>83</v>
      </c>
      <c r="AY173" s="15" t="s">
        <v>113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5" t="s">
        <v>81</v>
      </c>
      <c r="BK173" s="198">
        <f>ROUND(I173*H173,2)</f>
        <v>0</v>
      </c>
      <c r="BL173" s="15" t="s">
        <v>121</v>
      </c>
      <c r="BM173" s="197" t="s">
        <v>208</v>
      </c>
    </row>
    <row r="174" spans="2:65" s="1" customFormat="1" ht="11.25">
      <c r="B174" s="32"/>
      <c r="C174" s="33"/>
      <c r="D174" s="199" t="s">
        <v>123</v>
      </c>
      <c r="E174" s="33"/>
      <c r="F174" s="200" t="s">
        <v>209</v>
      </c>
      <c r="G174" s="33"/>
      <c r="H174" s="33"/>
      <c r="I174" s="104"/>
      <c r="J174" s="33"/>
      <c r="K174" s="33"/>
      <c r="L174" s="36"/>
      <c r="M174" s="201"/>
      <c r="N174" s="64"/>
      <c r="O174" s="64"/>
      <c r="P174" s="64"/>
      <c r="Q174" s="64"/>
      <c r="R174" s="64"/>
      <c r="S174" s="64"/>
      <c r="T174" s="65"/>
      <c r="AT174" s="15" t="s">
        <v>123</v>
      </c>
      <c r="AU174" s="15" t="s">
        <v>83</v>
      </c>
    </row>
    <row r="175" spans="2:65" s="1" customFormat="1" ht="16.5" customHeight="1">
      <c r="B175" s="32"/>
      <c r="C175" s="224" t="s">
        <v>210</v>
      </c>
      <c r="D175" s="224" t="s">
        <v>168</v>
      </c>
      <c r="E175" s="225" t="s">
        <v>211</v>
      </c>
      <c r="F175" s="226" t="s">
        <v>212</v>
      </c>
      <c r="G175" s="227" t="s">
        <v>213</v>
      </c>
      <c r="H175" s="228">
        <v>2</v>
      </c>
      <c r="I175" s="229"/>
      <c r="J175" s="230">
        <f>ROUND(I175*H175,2)</f>
        <v>0</v>
      </c>
      <c r="K175" s="226" t="s">
        <v>120</v>
      </c>
      <c r="L175" s="231"/>
      <c r="M175" s="232" t="s">
        <v>1</v>
      </c>
      <c r="N175" s="233" t="s">
        <v>38</v>
      </c>
      <c r="O175" s="64"/>
      <c r="P175" s="195">
        <f>O175*H175</f>
        <v>0</v>
      </c>
      <c r="Q175" s="195">
        <v>4.0000000000000001E-3</v>
      </c>
      <c r="R175" s="195">
        <f>Q175*H175</f>
        <v>8.0000000000000002E-3</v>
      </c>
      <c r="S175" s="195">
        <v>0</v>
      </c>
      <c r="T175" s="196">
        <f>S175*H175</f>
        <v>0</v>
      </c>
      <c r="AR175" s="197" t="s">
        <v>149</v>
      </c>
      <c r="AT175" s="197" t="s">
        <v>168</v>
      </c>
      <c r="AU175" s="197" t="s">
        <v>83</v>
      </c>
      <c r="AY175" s="15" t="s">
        <v>113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5" t="s">
        <v>81</v>
      </c>
      <c r="BK175" s="198">
        <f>ROUND(I175*H175,2)</f>
        <v>0</v>
      </c>
      <c r="BL175" s="15" t="s">
        <v>121</v>
      </c>
      <c r="BM175" s="197" t="s">
        <v>214</v>
      </c>
    </row>
    <row r="176" spans="2:65" s="1" customFormat="1" ht="11.25">
      <c r="B176" s="32"/>
      <c r="C176" s="33"/>
      <c r="D176" s="199" t="s">
        <v>123</v>
      </c>
      <c r="E176" s="33"/>
      <c r="F176" s="200" t="s">
        <v>215</v>
      </c>
      <c r="G176" s="33"/>
      <c r="H176" s="33"/>
      <c r="I176" s="104"/>
      <c r="J176" s="33"/>
      <c r="K176" s="33"/>
      <c r="L176" s="36"/>
      <c r="M176" s="201"/>
      <c r="N176" s="64"/>
      <c r="O176" s="64"/>
      <c r="P176" s="64"/>
      <c r="Q176" s="64"/>
      <c r="R176" s="64"/>
      <c r="S176" s="64"/>
      <c r="T176" s="65"/>
      <c r="AT176" s="15" t="s">
        <v>123</v>
      </c>
      <c r="AU176" s="15" t="s">
        <v>83</v>
      </c>
    </row>
    <row r="177" spans="2:65" s="1" customFormat="1" ht="24" customHeight="1">
      <c r="B177" s="32"/>
      <c r="C177" s="186" t="s">
        <v>216</v>
      </c>
      <c r="D177" s="186" t="s">
        <v>116</v>
      </c>
      <c r="E177" s="187" t="s">
        <v>217</v>
      </c>
      <c r="F177" s="188" t="s">
        <v>218</v>
      </c>
      <c r="G177" s="189" t="s">
        <v>219</v>
      </c>
      <c r="H177" s="190">
        <v>2</v>
      </c>
      <c r="I177" s="191"/>
      <c r="J177" s="192">
        <f>ROUND(I177*H177,2)</f>
        <v>0</v>
      </c>
      <c r="K177" s="188" t="s">
        <v>1</v>
      </c>
      <c r="L177" s="36"/>
      <c r="M177" s="193" t="s">
        <v>1</v>
      </c>
      <c r="N177" s="194" t="s">
        <v>38</v>
      </c>
      <c r="O177" s="64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AR177" s="197" t="s">
        <v>121</v>
      </c>
      <c r="AT177" s="197" t="s">
        <v>116</v>
      </c>
      <c r="AU177" s="197" t="s">
        <v>83</v>
      </c>
      <c r="AY177" s="15" t="s">
        <v>113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5" t="s">
        <v>81</v>
      </c>
      <c r="BK177" s="198">
        <f>ROUND(I177*H177,2)</f>
        <v>0</v>
      </c>
      <c r="BL177" s="15" t="s">
        <v>121</v>
      </c>
      <c r="BM177" s="197" t="s">
        <v>220</v>
      </c>
    </row>
    <row r="178" spans="2:65" s="1" customFormat="1" ht="11.25">
      <c r="B178" s="32"/>
      <c r="C178" s="33"/>
      <c r="D178" s="199" t="s">
        <v>123</v>
      </c>
      <c r="E178" s="33"/>
      <c r="F178" s="200" t="s">
        <v>218</v>
      </c>
      <c r="G178" s="33"/>
      <c r="H178" s="33"/>
      <c r="I178" s="104"/>
      <c r="J178" s="33"/>
      <c r="K178" s="33"/>
      <c r="L178" s="36"/>
      <c r="M178" s="201"/>
      <c r="N178" s="64"/>
      <c r="O178" s="64"/>
      <c r="P178" s="64"/>
      <c r="Q178" s="64"/>
      <c r="R178" s="64"/>
      <c r="S178" s="64"/>
      <c r="T178" s="65"/>
      <c r="AT178" s="15" t="s">
        <v>123</v>
      </c>
      <c r="AU178" s="15" t="s">
        <v>83</v>
      </c>
    </row>
    <row r="179" spans="2:65" s="11" customFormat="1" ht="25.9" customHeight="1">
      <c r="B179" s="170"/>
      <c r="C179" s="171"/>
      <c r="D179" s="172" t="s">
        <v>72</v>
      </c>
      <c r="E179" s="173" t="s">
        <v>221</v>
      </c>
      <c r="F179" s="173" t="s">
        <v>222</v>
      </c>
      <c r="G179" s="171"/>
      <c r="H179" s="171"/>
      <c r="I179" s="174"/>
      <c r="J179" s="175">
        <f>BK179</f>
        <v>0</v>
      </c>
      <c r="K179" s="171"/>
      <c r="L179" s="176"/>
      <c r="M179" s="177"/>
      <c r="N179" s="178"/>
      <c r="O179" s="178"/>
      <c r="P179" s="179">
        <f>P180+P183</f>
        <v>0</v>
      </c>
      <c r="Q179" s="178"/>
      <c r="R179" s="179">
        <f>R180+R183</f>
        <v>0</v>
      </c>
      <c r="S179" s="178"/>
      <c r="T179" s="180">
        <f>T180+T183</f>
        <v>0</v>
      </c>
      <c r="AR179" s="181" t="s">
        <v>133</v>
      </c>
      <c r="AT179" s="182" t="s">
        <v>72</v>
      </c>
      <c r="AU179" s="182" t="s">
        <v>73</v>
      </c>
      <c r="AY179" s="181" t="s">
        <v>113</v>
      </c>
      <c r="BK179" s="183">
        <f>BK180+BK183</f>
        <v>0</v>
      </c>
    </row>
    <row r="180" spans="2:65" s="11" customFormat="1" ht="22.9" customHeight="1">
      <c r="B180" s="170"/>
      <c r="C180" s="171"/>
      <c r="D180" s="172" t="s">
        <v>72</v>
      </c>
      <c r="E180" s="184" t="s">
        <v>223</v>
      </c>
      <c r="F180" s="184" t="s">
        <v>224</v>
      </c>
      <c r="G180" s="171"/>
      <c r="H180" s="171"/>
      <c r="I180" s="174"/>
      <c r="J180" s="185">
        <f>BK180</f>
        <v>0</v>
      </c>
      <c r="K180" s="171"/>
      <c r="L180" s="176"/>
      <c r="M180" s="177"/>
      <c r="N180" s="178"/>
      <c r="O180" s="178"/>
      <c r="P180" s="179">
        <f>SUM(P181:P182)</f>
        <v>0</v>
      </c>
      <c r="Q180" s="178"/>
      <c r="R180" s="179">
        <f>SUM(R181:R182)</f>
        <v>0</v>
      </c>
      <c r="S180" s="178"/>
      <c r="T180" s="180">
        <f>SUM(T181:T182)</f>
        <v>0</v>
      </c>
      <c r="AR180" s="181" t="s">
        <v>133</v>
      </c>
      <c r="AT180" s="182" t="s">
        <v>72</v>
      </c>
      <c r="AU180" s="182" t="s">
        <v>81</v>
      </c>
      <c r="AY180" s="181" t="s">
        <v>113</v>
      </c>
      <c r="BK180" s="183">
        <f>SUM(BK181:BK182)</f>
        <v>0</v>
      </c>
    </row>
    <row r="181" spans="2:65" s="1" customFormat="1" ht="16.5" customHeight="1">
      <c r="B181" s="32"/>
      <c r="C181" s="186" t="s">
        <v>81</v>
      </c>
      <c r="D181" s="186" t="s">
        <v>116</v>
      </c>
      <c r="E181" s="187" t="s">
        <v>225</v>
      </c>
      <c r="F181" s="188" t="s">
        <v>224</v>
      </c>
      <c r="G181" s="189" t="s">
        <v>219</v>
      </c>
      <c r="H181" s="190">
        <v>1</v>
      </c>
      <c r="I181" s="191"/>
      <c r="J181" s="192">
        <f>ROUND(I181*H181,2)</f>
        <v>0</v>
      </c>
      <c r="K181" s="188" t="s">
        <v>120</v>
      </c>
      <c r="L181" s="36"/>
      <c r="M181" s="193" t="s">
        <v>1</v>
      </c>
      <c r="N181" s="194" t="s">
        <v>38</v>
      </c>
      <c r="O181" s="64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AR181" s="197" t="s">
        <v>226</v>
      </c>
      <c r="AT181" s="197" t="s">
        <v>116</v>
      </c>
      <c r="AU181" s="197" t="s">
        <v>83</v>
      </c>
      <c r="AY181" s="15" t="s">
        <v>113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5" t="s">
        <v>81</v>
      </c>
      <c r="BK181" s="198">
        <f>ROUND(I181*H181,2)</f>
        <v>0</v>
      </c>
      <c r="BL181" s="15" t="s">
        <v>226</v>
      </c>
      <c r="BM181" s="197" t="s">
        <v>227</v>
      </c>
    </row>
    <row r="182" spans="2:65" s="1" customFormat="1" ht="11.25">
      <c r="B182" s="32"/>
      <c r="C182" s="33"/>
      <c r="D182" s="199" t="s">
        <v>123</v>
      </c>
      <c r="E182" s="33"/>
      <c r="F182" s="200" t="s">
        <v>224</v>
      </c>
      <c r="G182" s="33"/>
      <c r="H182" s="33"/>
      <c r="I182" s="104"/>
      <c r="J182" s="33"/>
      <c r="K182" s="33"/>
      <c r="L182" s="36"/>
      <c r="M182" s="201"/>
      <c r="N182" s="64"/>
      <c r="O182" s="64"/>
      <c r="P182" s="64"/>
      <c r="Q182" s="64"/>
      <c r="R182" s="64"/>
      <c r="S182" s="64"/>
      <c r="T182" s="65"/>
      <c r="AT182" s="15" t="s">
        <v>123</v>
      </c>
      <c r="AU182" s="15" t="s">
        <v>83</v>
      </c>
    </row>
    <row r="183" spans="2:65" s="11" customFormat="1" ht="22.9" customHeight="1">
      <c r="B183" s="170"/>
      <c r="C183" s="171"/>
      <c r="D183" s="172" t="s">
        <v>72</v>
      </c>
      <c r="E183" s="184" t="s">
        <v>228</v>
      </c>
      <c r="F183" s="184" t="s">
        <v>229</v>
      </c>
      <c r="G183" s="171"/>
      <c r="H183" s="171"/>
      <c r="I183" s="174"/>
      <c r="J183" s="185">
        <f>BK183</f>
        <v>0</v>
      </c>
      <c r="K183" s="171"/>
      <c r="L183" s="176"/>
      <c r="M183" s="177"/>
      <c r="N183" s="178"/>
      <c r="O183" s="178"/>
      <c r="P183" s="179">
        <f>SUM(P184:P185)</f>
        <v>0</v>
      </c>
      <c r="Q183" s="178"/>
      <c r="R183" s="179">
        <f>SUM(R184:R185)</f>
        <v>0</v>
      </c>
      <c r="S183" s="178"/>
      <c r="T183" s="180">
        <f>SUM(T184:T185)</f>
        <v>0</v>
      </c>
      <c r="AR183" s="181" t="s">
        <v>133</v>
      </c>
      <c r="AT183" s="182" t="s">
        <v>72</v>
      </c>
      <c r="AU183" s="182" t="s">
        <v>81</v>
      </c>
      <c r="AY183" s="181" t="s">
        <v>113</v>
      </c>
      <c r="BK183" s="183">
        <f>SUM(BK184:BK185)</f>
        <v>0</v>
      </c>
    </row>
    <row r="184" spans="2:65" s="1" customFormat="1" ht="16.5" customHeight="1">
      <c r="B184" s="32"/>
      <c r="C184" s="186" t="s">
        <v>83</v>
      </c>
      <c r="D184" s="186" t="s">
        <v>116</v>
      </c>
      <c r="E184" s="187" t="s">
        <v>230</v>
      </c>
      <c r="F184" s="188" t="s">
        <v>229</v>
      </c>
      <c r="G184" s="189" t="s">
        <v>219</v>
      </c>
      <c r="H184" s="190">
        <v>1</v>
      </c>
      <c r="I184" s="191"/>
      <c r="J184" s="192">
        <f>ROUND(I184*H184,2)</f>
        <v>0</v>
      </c>
      <c r="K184" s="188" t="s">
        <v>120</v>
      </c>
      <c r="L184" s="36"/>
      <c r="M184" s="193" t="s">
        <v>1</v>
      </c>
      <c r="N184" s="194" t="s">
        <v>38</v>
      </c>
      <c r="O184" s="64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AR184" s="197" t="s">
        <v>226</v>
      </c>
      <c r="AT184" s="197" t="s">
        <v>116</v>
      </c>
      <c r="AU184" s="197" t="s">
        <v>83</v>
      </c>
      <c r="AY184" s="15" t="s">
        <v>113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5" t="s">
        <v>81</v>
      </c>
      <c r="BK184" s="198">
        <f>ROUND(I184*H184,2)</f>
        <v>0</v>
      </c>
      <c r="BL184" s="15" t="s">
        <v>226</v>
      </c>
      <c r="BM184" s="197" t="s">
        <v>231</v>
      </c>
    </row>
    <row r="185" spans="2:65" s="1" customFormat="1" ht="11.25">
      <c r="B185" s="32"/>
      <c r="C185" s="33"/>
      <c r="D185" s="199" t="s">
        <v>123</v>
      </c>
      <c r="E185" s="33"/>
      <c r="F185" s="200" t="s">
        <v>229</v>
      </c>
      <c r="G185" s="33"/>
      <c r="H185" s="33"/>
      <c r="I185" s="104"/>
      <c r="J185" s="33"/>
      <c r="K185" s="33"/>
      <c r="L185" s="36"/>
      <c r="M185" s="234"/>
      <c r="N185" s="235"/>
      <c r="O185" s="235"/>
      <c r="P185" s="235"/>
      <c r="Q185" s="235"/>
      <c r="R185" s="235"/>
      <c r="S185" s="235"/>
      <c r="T185" s="236"/>
      <c r="AT185" s="15" t="s">
        <v>123</v>
      </c>
      <c r="AU185" s="15" t="s">
        <v>83</v>
      </c>
    </row>
    <row r="186" spans="2:65" s="1" customFormat="1" ht="6.95" customHeight="1">
      <c r="B186" s="47"/>
      <c r="C186" s="48"/>
      <c r="D186" s="48"/>
      <c r="E186" s="48"/>
      <c r="F186" s="48"/>
      <c r="G186" s="48"/>
      <c r="H186" s="48"/>
      <c r="I186" s="136"/>
      <c r="J186" s="48"/>
      <c r="K186" s="48"/>
      <c r="L186" s="36"/>
    </row>
  </sheetData>
  <sheetProtection algorithmName="SHA-512" hashValue="lKh6Yh9qYEA1TL7lKCtJmuZMKNQo/uiQXiiTmfHUnDE2B7o9vnAy0X3uvC0QMTBqgL89LWvbN+05lJTNbCDWLw==" saltValue="5VlqFGCbog/pj03niudpxrPbbchlXW4ppSBSv4x8aCKqI9GT3WFMaIEKHtqCpcvnBCsvGsRJXFvtnVuAG/cmAw==" spinCount="100000" sheet="1" objects="1" scenarios="1" formatColumns="0" formatRows="0" autoFilter="0"/>
  <autoFilter ref="C121:K18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24a-20019 - Prodloužení v...</vt:lpstr>
      <vt:lpstr>'24a-20019 - Prodloužení v...'!Názvy_tisku</vt:lpstr>
      <vt:lpstr>'Rekapitulace stavby'!Názvy_tisku</vt:lpstr>
      <vt:lpstr>'24a-20019 - Prodloužení 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Adam</dc:creator>
  <cp:lastModifiedBy>Dvořák Martin</cp:lastModifiedBy>
  <dcterms:created xsi:type="dcterms:W3CDTF">2019-11-04T11:57:04Z</dcterms:created>
  <dcterms:modified xsi:type="dcterms:W3CDTF">2019-11-04T15:47:17Z</dcterms:modified>
</cp:coreProperties>
</file>