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02-2019 - Oprava a nátěr 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'02-2019 - Oprava a nátěr ...'!$C$118:$K$196</definedName>
    <definedName name="_xlnm.Print_Area" localSheetId="1">'02-2019 - Oprava a nátěr ...'!$C$4:$J$76,'02-2019 - Oprava a nátěr ...'!$C$82:$J$102,'02-2019 - Oprava a nátěr ...'!$C$108:$K$196</definedName>
    <definedName name="_xlnm.Print_Titles" localSheetId="1">'02-2019 - Oprava a nátěr ...'!$118:$118</definedName>
  </definedNames>
  <calcPr/>
</workbook>
</file>

<file path=xl/calcChain.xml><?xml version="1.0" encoding="utf-8"?>
<calcChain xmlns="http://schemas.openxmlformats.org/spreadsheetml/2006/main">
  <c i="2" r="J35"/>
  <c r="J34"/>
  <c i="1" r="AY95"/>
  <c i="2" r="J33"/>
  <c i="1" r="AX95"/>
  <c i="2" r="BI195"/>
  <c r="BH195"/>
  <c r="BG195"/>
  <c r="BF195"/>
  <c r="T195"/>
  <c r="R195"/>
  <c r="P195"/>
  <c r="BK195"/>
  <c r="J195"/>
  <c r="BE195"/>
  <c r="BI193"/>
  <c r="BH193"/>
  <c r="BG193"/>
  <c r="BF193"/>
  <c r="T193"/>
  <c r="T192"/>
  <c r="R193"/>
  <c r="R192"/>
  <c r="P193"/>
  <c r="P192"/>
  <c r="BK193"/>
  <c r="BK192"/>
  <c r="J192"/>
  <c r="J193"/>
  <c r="BE193"/>
  <c r="J101"/>
  <c r="BI190"/>
  <c r="BH190"/>
  <c r="BG190"/>
  <c r="BF190"/>
  <c r="T190"/>
  <c r="T189"/>
  <c r="T188"/>
  <c r="R190"/>
  <c r="R189"/>
  <c r="R188"/>
  <c r="P190"/>
  <c r="P189"/>
  <c r="P188"/>
  <c r="BK190"/>
  <c r="BK189"/>
  <c r="J189"/>
  <c r="BK188"/>
  <c r="J188"/>
  <c r="J190"/>
  <c r="BE190"/>
  <c r="J100"/>
  <c r="J99"/>
  <c r="BI186"/>
  <c r="BH186"/>
  <c r="BG186"/>
  <c r="BF186"/>
  <c r="T186"/>
  <c r="R186"/>
  <c r="P186"/>
  <c r="BK186"/>
  <c r="J186"/>
  <c r="BE186"/>
  <c r="BI184"/>
  <c r="BH184"/>
  <c r="BG184"/>
  <c r="BF184"/>
  <c r="T184"/>
  <c r="R184"/>
  <c r="P184"/>
  <c r="BK184"/>
  <c r="J184"/>
  <c r="BE184"/>
  <c r="BI180"/>
  <c r="BH180"/>
  <c r="BG180"/>
  <c r="BF180"/>
  <c r="T180"/>
  <c r="R180"/>
  <c r="P180"/>
  <c r="BK180"/>
  <c r="J180"/>
  <c r="BE180"/>
  <c r="BI175"/>
  <c r="BH175"/>
  <c r="BG175"/>
  <c r="BF175"/>
  <c r="T175"/>
  <c r="R175"/>
  <c r="P175"/>
  <c r="BK175"/>
  <c r="J175"/>
  <c r="BE175"/>
  <c r="BI170"/>
  <c r="BH170"/>
  <c r="BG170"/>
  <c r="BF170"/>
  <c r="T170"/>
  <c r="R170"/>
  <c r="P170"/>
  <c r="BK170"/>
  <c r="J170"/>
  <c r="BE170"/>
  <c r="BI165"/>
  <c r="BH165"/>
  <c r="BG165"/>
  <c r="BF165"/>
  <c r="T165"/>
  <c r="R165"/>
  <c r="P165"/>
  <c r="BK165"/>
  <c r="J165"/>
  <c r="BE165"/>
  <c r="BI160"/>
  <c r="BH160"/>
  <c r="BG160"/>
  <c r="BF160"/>
  <c r="T160"/>
  <c r="R160"/>
  <c r="P160"/>
  <c r="BK160"/>
  <c r="J160"/>
  <c r="BE160"/>
  <c r="BI155"/>
  <c r="BH155"/>
  <c r="BG155"/>
  <c r="BF155"/>
  <c r="T155"/>
  <c r="R155"/>
  <c r="P155"/>
  <c r="BK155"/>
  <c r="J155"/>
  <c r="BE155"/>
  <c r="BI150"/>
  <c r="BH150"/>
  <c r="BG150"/>
  <c r="BF150"/>
  <c r="T150"/>
  <c r="T149"/>
  <c r="R150"/>
  <c r="R149"/>
  <c r="P150"/>
  <c r="P149"/>
  <c r="BK150"/>
  <c r="BK149"/>
  <c r="J149"/>
  <c r="J150"/>
  <c r="BE150"/>
  <c r="J98"/>
  <c r="BI147"/>
  <c r="BH147"/>
  <c r="BG147"/>
  <c r="BF147"/>
  <c r="T147"/>
  <c r="R147"/>
  <c r="P147"/>
  <c r="BK147"/>
  <c r="J147"/>
  <c r="BE147"/>
  <c r="BI143"/>
  <c r="BH143"/>
  <c r="BG143"/>
  <c r="BF143"/>
  <c r="T143"/>
  <c r="R143"/>
  <c r="P143"/>
  <c r="BK143"/>
  <c r="J143"/>
  <c r="BE143"/>
  <c r="BI139"/>
  <c r="BH139"/>
  <c r="BG139"/>
  <c r="BF139"/>
  <c r="T139"/>
  <c r="R139"/>
  <c r="P139"/>
  <c r="BK139"/>
  <c r="J139"/>
  <c r="BE139"/>
  <c r="BI135"/>
  <c r="BH135"/>
  <c r="BG135"/>
  <c r="BF135"/>
  <c r="T135"/>
  <c r="R135"/>
  <c r="P135"/>
  <c r="BK135"/>
  <c r="J135"/>
  <c r="BE135"/>
  <c r="BI131"/>
  <c r="BH131"/>
  <c r="BG131"/>
  <c r="BF131"/>
  <c r="T131"/>
  <c r="R131"/>
  <c r="P131"/>
  <c r="BK131"/>
  <c r="J131"/>
  <c r="BE131"/>
  <c r="BI127"/>
  <c r="BH127"/>
  <c r="BG127"/>
  <c r="BF127"/>
  <c r="T127"/>
  <c r="R127"/>
  <c r="P127"/>
  <c r="BK127"/>
  <c r="J127"/>
  <c r="BE127"/>
  <c r="BI125"/>
  <c r="BH125"/>
  <c r="BG125"/>
  <c r="BF125"/>
  <c r="T125"/>
  <c r="T124"/>
  <c r="R125"/>
  <c r="R124"/>
  <c r="P125"/>
  <c r="P124"/>
  <c r="BK125"/>
  <c r="BK124"/>
  <c r="J124"/>
  <c r="J125"/>
  <c r="BE125"/>
  <c r="J97"/>
  <c r="BI122"/>
  <c r="F35"/>
  <c i="1" r="BD95"/>
  <c i="2" r="BH122"/>
  <c r="F34"/>
  <c i="1" r="BC95"/>
  <c i="2" r="BG122"/>
  <c r="F33"/>
  <c i="1" r="BB95"/>
  <c i="2" r="BF122"/>
  <c r="J32"/>
  <c i="1" r="AW95"/>
  <c i="2" r="F32"/>
  <c i="1" r="BA95"/>
  <c i="2" r="T122"/>
  <c r="T121"/>
  <c r="T120"/>
  <c r="T119"/>
  <c r="R122"/>
  <c r="R121"/>
  <c r="R120"/>
  <c r="R119"/>
  <c r="P122"/>
  <c r="P121"/>
  <c r="P120"/>
  <c r="P119"/>
  <c i="1" r="AU95"/>
  <c i="2" r="BK122"/>
  <c r="BK121"/>
  <c r="J121"/>
  <c r="BK120"/>
  <c r="J120"/>
  <c r="BK119"/>
  <c r="J119"/>
  <c r="J94"/>
  <c r="J28"/>
  <c i="1" r="AG95"/>
  <c i="2" r="J122"/>
  <c r="BE122"/>
  <c r="J31"/>
  <c i="1" r="AV95"/>
  <c i="2" r="F31"/>
  <c i="1" r="AZ95"/>
  <c i="2" r="J96"/>
  <c r="J95"/>
  <c r="J116"/>
  <c r="F113"/>
  <c r="E111"/>
  <c r="J90"/>
  <c r="F87"/>
  <c r="E85"/>
  <c r="J37"/>
  <c r="J19"/>
  <c r="E19"/>
  <c r="J115"/>
  <c r="J89"/>
  <c r="J18"/>
  <c r="J16"/>
  <c r="E16"/>
  <c r="F116"/>
  <c r="F90"/>
  <c r="J15"/>
  <c r="J13"/>
  <c r="E13"/>
  <c r="F115"/>
  <c r="F89"/>
  <c r="J12"/>
  <c r="J10"/>
  <c r="J113"/>
  <c r="J87"/>
  <c i="1" r="BD94"/>
  <c r="W33"/>
  <c r="BC94"/>
  <c r="W32"/>
  <c r="BB94"/>
  <c r="W31"/>
  <c r="BA94"/>
  <c r="W30"/>
  <c r="AZ94"/>
  <c r="W29"/>
  <c r="AY94"/>
  <c r="AX94"/>
  <c r="AW94"/>
  <c r="AK30"/>
  <c r="AV94"/>
  <c r="AK29"/>
  <c r="AU94"/>
  <c r="AT94"/>
  <c r="AS94"/>
  <c r="AG94"/>
  <c r="AK26"/>
  <c r="AT95"/>
  <c r="AN95"/>
  <c r="AN94"/>
  <c r="L90"/>
  <c r="AM90"/>
  <c r="AM89"/>
  <c r="L89"/>
  <c r="AM87"/>
  <c r="L87"/>
  <c r="L85"/>
  <c r="L8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<sst xmlns="http://schemas.openxmlformats.org/spreadsheetml/2006/main">
  <si>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</si>
  <si>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</si>
  <si>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</si>
  <si>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</si>
  <si>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</si>
  <si>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{0e92d549-d05d-4df6-bf29-e1bad7a26a20}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</si>
  <si>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</si>
  <si>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</si>
  <si>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</si>
  <si>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</si>
  <si>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</si>
  <si>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</si>
  <si>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</si>
  <si>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</si>
  <si>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02-2019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</si>
  <si>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</si>
  <si>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</si>
  <si>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a nátěr schodiště v ul. Nerudova- Nad Řekou,Cheb.</t>
  </si>
  <si>
    <t>KSO:</t>
  </si>
  <si>
    <t>CC-CZ:</t>
  </si>
  <si>
    <t>Místo:</t>
  </si>
  <si>
    <t>ul. Nerudova,Nad Řekou,Cheb</t>
  </si>
  <si>
    <t>Datum:</t>
  </si>
  <si>
    <t>22. 7. 2019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</si>
  <si>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</si>
  <si>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</si>
  <si>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</si>
  <si>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</si>
  <si>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</si>
  <si>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</si>
  <si>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</si>
  <si>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</si>
  <si>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</si>
  <si>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04332687</t>
  </si>
  <si>
    <t>Příprava arealizace staveb Cheb s.r.o.</t>
  </si>
  <si>
    <t>CZ04332687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</si>
  <si>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</si>
  <si>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</si>
  <si>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</si>
  <si>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</si>
  <si>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</si>
  <si>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</si>
  <si>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</si>
  <si>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</si>
  <si>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</si>
  <si>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</si>
  <si>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</si>
  <si>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</si>
  <si>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</si>
  <si>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</si>
  <si>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</si>
  <si>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</si>
  <si>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</si>
  <si>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</si>
  <si>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</si>
  <si>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</si>
  <si>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</si>
  <si>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</si>
  <si>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</si>
  <si>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</si>
  <si>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</si>
  <si>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</si>
  <si>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</si>
  <si>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</si>
  <si>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</si>
  <si>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</si>
  <si>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</si>
  <si>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</si>
  <si>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</si>
  <si>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</si>
  <si>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</si>
  <si>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</si>
  <si>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</si>
  <si>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</si>
  <si>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</si>
  <si>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</si>
  <si>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</si>
  <si>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</si>
  <si>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</si>
  <si>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</si>
  <si>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</si>
  <si>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</si>
  <si>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</si>
  <si>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</si>
  <si>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</si>
  <si>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</si>
  <si>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</si>
  <si>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</si>
  <si>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</si>
  <si>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</si>
  <si>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</si>
  <si>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PSV - Práce a dodávky PSV</t>
  </si>
  <si>
    <t xml:space="preserve">    763 - Konstrukce suché výstavby</t>
  </si>
  <si>
    <t xml:space="preserve">    766 - Konstrukce truhlářské</t>
  </si>
  <si>
    <t xml:space="preserve">    783 - Dokončovací práce - nátěry</t>
  </si>
  <si>
    <t>VRN - Vedlejší rozpočtové náklady</t>
  </si>
  <si>
    <t xml:space="preserve">    VRN2 - Příprava staveniště</t>
  </si>
  <si>
    <t xml:space="preserve">    VRN3 - Zařízení staveniště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</si>
  <si>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</si>
  <si>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</si>
  <si>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</si>
  <si>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</si>
  <si>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</si>
  <si>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</si>
  <si>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</si>
  <si>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</si>
  <si>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</si>
  <si>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</si>
  <si>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</si>
  <si>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</si>
  <si>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</si>
  <si>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</si>
  <si>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Práce a dodávky PSV</t>
  </si>
  <si>
    <t>ROZPOCET</t>
  </si>
  <si>
    <t>763</t>
  </si>
  <si>
    <t>Konstrukce suché výstavby</t>
  </si>
  <si>
    <t>K</t>
  </si>
  <si>
    <t>763891111</t>
  </si>
  <si>
    <t>Montáž dřevostaveb z kompletizovaných panelů - kotvící a spojovací materiál</t>
  </si>
  <si>
    <t>m2</t>
  </si>
  <si>
    <t>CS ÚRS 2019 01</t>
  </si>
  <si>
    <t>16</t>
  </si>
  <si>
    <t>1742223676</t>
  </si>
  <si>
    <t>PP</t>
  </si>
  <si>
    <t xml:space="preserve">Montáž rodinných domů z kompletizovaných panelů  s nosnou konstrukcí dřevěnou, opláštěnou sádrovláknitou deskou materiál kotvící a spojovací</t>
  </si>
  <si>
    <t>766</t>
  </si>
  <si>
    <t>Konstrukce truhlářské</t>
  </si>
  <si>
    <t>7</t>
  </si>
  <si>
    <t>766211200</t>
  </si>
  <si>
    <t>Montáž madel schodišťových dřevených nebo verzalitových průběžných</t>
  </si>
  <si>
    <t>m</t>
  </si>
  <si>
    <t>-2113588344</t>
  </si>
  <si>
    <t xml:space="preserve">Montáž madel  schodišťových dřevěných průběžných</t>
  </si>
  <si>
    <t>8</t>
  </si>
  <si>
    <t>M</t>
  </si>
  <si>
    <t>60512125</t>
  </si>
  <si>
    <t>hranol stavební řezivo průřezu do 120cm2 do dl 6m</t>
  </si>
  <si>
    <t>m3</t>
  </si>
  <si>
    <t>32</t>
  </si>
  <si>
    <t>-241915479</t>
  </si>
  <si>
    <t>VV</t>
  </si>
  <si>
    <t>52*0,15*0,15 "madlo</t>
  </si>
  <si>
    <t>Součet</t>
  </si>
  <si>
    <t>4</t>
  </si>
  <si>
    <t>9</t>
  </si>
  <si>
    <t>60511112</t>
  </si>
  <si>
    <t>řezivo jehličnaté smrk, borovice š přes 80mm tl 24mm dl 4-5m</t>
  </si>
  <si>
    <t>-41763364</t>
  </si>
  <si>
    <t>52*1,1*0,025 " obložení</t>
  </si>
  <si>
    <t>766211811</t>
  </si>
  <si>
    <t>Demontáž schodišťového madla</t>
  </si>
  <si>
    <t>-718658803</t>
  </si>
  <si>
    <t xml:space="preserve">Demontáž madel  schodišťových</t>
  </si>
  <si>
    <t>52</t>
  </si>
  <si>
    <t>6</t>
  </si>
  <si>
    <t>766411821</t>
  </si>
  <si>
    <t>Demontáž truhlářského obložení stěn z palubek</t>
  </si>
  <si>
    <t>511242402</t>
  </si>
  <si>
    <t xml:space="preserve">Demontáž obložení stěn  palubkami</t>
  </si>
  <si>
    <t>52*1,1</t>
  </si>
  <si>
    <t>10</t>
  </si>
  <si>
    <t>766412212</t>
  </si>
  <si>
    <t>Montáž obložení stěn plochy přes 1 m2 palubkami z měkkého dřeva š do 80 mm</t>
  </si>
  <si>
    <t>137437076</t>
  </si>
  <si>
    <t xml:space="preserve">Montáž obložení stěn  plochy přes 1 m2 palubkami na pero a drážku z měkkého dřeva, šířky přes 60 do 80 mm</t>
  </si>
  <si>
    <t>11</t>
  </si>
  <si>
    <t>998766101</t>
  </si>
  <si>
    <t>Přesun hmot tonážní pro konstrukce truhlářské v objektech v do 6 m</t>
  </si>
  <si>
    <t>t</t>
  </si>
  <si>
    <t>-156207133</t>
  </si>
  <si>
    <t>Přesun hmot pro konstrukce truhlářské stanovený z hmotnosti přesunovaného materiálu vodorovná dopravní vzdálenost do 50 m v objektech výšky do 6 m</t>
  </si>
  <si>
    <t>783</t>
  </si>
  <si>
    <t>Dokončovací práce - nátěry</t>
  </si>
  <si>
    <t>14</t>
  </si>
  <si>
    <t>783101201</t>
  </si>
  <si>
    <t>Hrubé obroušení podkladu truhlářských konstrukcí před provedením nátěru</t>
  </si>
  <si>
    <t>2121502355</t>
  </si>
  <si>
    <t>Příprava podkladu truhlářských konstrukcí před provedením nátěru broušení smirkovým papírem nebo plátnem hrubé</t>
  </si>
  <si>
    <t>52*1,1 " obložení</t>
  </si>
  <si>
    <t>52*0,15 " madlo</t>
  </si>
  <si>
    <t>783101203</t>
  </si>
  <si>
    <t>Jemné obroušení podkladu truhlářských konstrukcí před provedením nátěru</t>
  </si>
  <si>
    <t>2077028393</t>
  </si>
  <si>
    <t>Příprava podkladu truhlářských konstrukcí před provedením nátěru broušení smirkovým papírem nebo plátnem jemné</t>
  </si>
  <si>
    <t>12</t>
  </si>
  <si>
    <t>783101401</t>
  </si>
  <si>
    <t>Ometení podkladu truhlářských konstrukcí před provedením nátěru</t>
  </si>
  <si>
    <t>1331425976</t>
  </si>
  <si>
    <t>Příprava podkladu truhlářských konstrukcí před provedením nátěru ometení</t>
  </si>
  <si>
    <t>13</t>
  </si>
  <si>
    <t>783101403</t>
  </si>
  <si>
    <t>Oprášení podkladu truhlářských konstrukcí před provedením nátěru</t>
  </si>
  <si>
    <t>-162371574</t>
  </si>
  <si>
    <t>Příprava podkladu truhlářských konstrukcí před provedením nátěru oprášení</t>
  </si>
  <si>
    <t>783113121</t>
  </si>
  <si>
    <t>Dvojnásobný napouštěcí syntetický nátěr s biocidní přísadou truhlářských konstrukcí</t>
  </si>
  <si>
    <t>-148519140</t>
  </si>
  <si>
    <t>Napouštěcí nátěr truhlářských konstrukcí dvojnásobný fungicidní syntetický</t>
  </si>
  <si>
    <t>17</t>
  </si>
  <si>
    <t>783118211</t>
  </si>
  <si>
    <t>Lakovací dvojnásobný syntetický nátěr truhlářských konstrukcí s mezibroušením</t>
  </si>
  <si>
    <t>1555897443</t>
  </si>
  <si>
    <t>Lakovací nátěr truhlářských konstrukcí dvojnásobný s mezibroušením syntetický</t>
  </si>
  <si>
    <t>18</t>
  </si>
  <si>
    <t>783301311</t>
  </si>
  <si>
    <t>Odmaštění zámečnických konstrukcí vodou ředitelným odmašťovačem</t>
  </si>
  <si>
    <t>1936972583</t>
  </si>
  <si>
    <t>Příprava podkladu zámečnických konstrukcí před provedením nátěru odmaštění odmašťovačem vodou ředitelným</t>
  </si>
  <si>
    <t>52*1 " ocel konstrukce</t>
  </si>
  <si>
    <t>19</t>
  </si>
  <si>
    <t>783314201</t>
  </si>
  <si>
    <t>Základní antikorozní jednonásobný syntetický standardní nátěr zámečnických konstrukcí</t>
  </si>
  <si>
    <t>-998875621</t>
  </si>
  <si>
    <t>Základní antikorozní nátěr zámečnických konstrukcí jednonásobný syntetický standardní</t>
  </si>
  <si>
    <t>20</t>
  </si>
  <si>
    <t>783315101</t>
  </si>
  <si>
    <t>Mezinátěr jednonásobný syntetický standardní zámečnických konstrukcí</t>
  </si>
  <si>
    <t>1256459400</t>
  </si>
  <si>
    <t>Mezinátěr zámečnických konstrukcí jednonásobný syntetický standardní</t>
  </si>
  <si>
    <t>VRN</t>
  </si>
  <si>
    <t>Vedlejší rozpočtové náklady</t>
  </si>
  <si>
    <t>5</t>
  </si>
  <si>
    <t>VRN2</t>
  </si>
  <si>
    <t>Příprava staveniště</t>
  </si>
  <si>
    <t>020001000</t>
  </si>
  <si>
    <t>kpl</t>
  </si>
  <si>
    <t>1024</t>
  </si>
  <si>
    <t>-593831154</t>
  </si>
  <si>
    <t>VRN3</t>
  </si>
  <si>
    <t>Zařízení staveniště</t>
  </si>
  <si>
    <t>030001000</t>
  </si>
  <si>
    <t>-721329306</t>
  </si>
  <si>
    <t>3</t>
  </si>
  <si>
    <t>034002000</t>
  </si>
  <si>
    <t>Zabezpečení staveniště</t>
  </si>
  <si>
    <t>613738455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</si>
</sst>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66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2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1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  <protection locked="0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23" fillId="0" borderId="0" xfId="0" applyNumberFormat="1" applyFont="1" applyAlignment="1" applyProtection="1"/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2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hidden="1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5" hidden="1" customWidth="1"/>
    <col min="51" max="51" width="25" hidden="1" customWidth="1"/>
    <col min="52" max="52" width="21.67" hidden="1" customWidth="1"/>
    <col min="53" max="53" width="19.17" hidden="1" customWidth="1"/>
    <col min="54" max="54" width="25" hidden="1" customWidth="1"/>
    <col min="55" max="55" width="21.6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ht="36.96" customHeight="1">
      <c r="AR2"/>
      <c r="BS2" s="15" t="s">
        <v>6</v>
      </c>
      <c r="BT2" s="15" t="s">
        <v>7</v>
      </c>
    </row>
    <row r="3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ht="24.96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" t="s">
        <v>14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15</v>
      </c>
      <c r="BS5" s="15" t="s">
        <v>6</v>
      </c>
    </row>
    <row r="6" ht="36.96" customHeight="1">
      <c r="B6" s="19"/>
      <c r="C6" s="20"/>
      <c r="D6" s="27" t="s">
        <v>16</v>
      </c>
      <c r="E6" s="20"/>
      <c r="F6" s="20"/>
      <c r="G6" s="20"/>
      <c r="H6" s="20"/>
      <c r="I6" s="20"/>
      <c r="J6" s="20"/>
      <c r="K6" s="28" t="s">
        <v>17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6</v>
      </c>
    </row>
    <row r="7" ht="12" customHeight="1">
      <c r="B7" s="19"/>
      <c r="C7" s="20"/>
      <c r="D7" s="30" t="s">
        <v>18</v>
      </c>
      <c r="E7" s="20"/>
      <c r="F7" s="20"/>
      <c r="G7" s="20"/>
      <c r="H7" s="20"/>
      <c r="I7" s="20"/>
      <c r="J7" s="20"/>
      <c r="K7" s="25" t="s">
        <v>1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19</v>
      </c>
      <c r="AL7" s="20"/>
      <c r="AM7" s="20"/>
      <c r="AN7" s="25" t="s">
        <v>1</v>
      </c>
      <c r="AO7" s="20"/>
      <c r="AP7" s="20"/>
      <c r="AQ7" s="20"/>
      <c r="AR7" s="18"/>
      <c r="BE7" s="29"/>
      <c r="BS7" s="15" t="s">
        <v>6</v>
      </c>
    </row>
    <row r="8" ht="12" customHeight="1">
      <c r="B8" s="19"/>
      <c r="C8" s="20"/>
      <c r="D8" s="30" t="s">
        <v>20</v>
      </c>
      <c r="E8" s="20"/>
      <c r="F8" s="20"/>
      <c r="G8" s="20"/>
      <c r="H8" s="20"/>
      <c r="I8" s="20"/>
      <c r="J8" s="20"/>
      <c r="K8" s="25" t="s">
        <v>21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22</v>
      </c>
      <c r="AL8" s="20"/>
      <c r="AM8" s="20"/>
      <c r="AN8" s="31" t="s">
        <v>23</v>
      </c>
      <c r="AO8" s="20"/>
      <c r="AP8" s="20"/>
      <c r="AQ8" s="20"/>
      <c r="AR8" s="18"/>
      <c r="BE8" s="29"/>
      <c r="BS8" s="15" t="s">
        <v>6</v>
      </c>
    </row>
    <row r="9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"/>
      <c r="BS9" s="15" t="s">
        <v>6</v>
      </c>
    </row>
    <row r="10" ht="12" customHeight="1">
      <c r="B10" s="19"/>
      <c r="C10" s="20"/>
      <c r="D10" s="30" t="s">
        <v>24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25</v>
      </c>
      <c r="AL10" s="20"/>
      <c r="AM10" s="20"/>
      <c r="AN10" s="25" t="s">
        <v>1</v>
      </c>
      <c r="AO10" s="20"/>
      <c r="AP10" s="20"/>
      <c r="AQ10" s="20"/>
      <c r="AR10" s="18"/>
      <c r="BE10" s="29"/>
      <c r="BS10" s="15" t="s">
        <v>6</v>
      </c>
    </row>
    <row r="11" ht="18.48" customHeight="1">
      <c r="B11" s="19"/>
      <c r="C11" s="20"/>
      <c r="D11" s="20"/>
      <c r="E11" s="25" t="s">
        <v>26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27</v>
      </c>
      <c r="AL11" s="20"/>
      <c r="AM11" s="20"/>
      <c r="AN11" s="25" t="s">
        <v>1</v>
      </c>
      <c r="AO11" s="20"/>
      <c r="AP11" s="20"/>
      <c r="AQ11" s="20"/>
      <c r="AR11" s="18"/>
      <c r="BE11" s="29"/>
      <c r="BS11" s="15" t="s">
        <v>6</v>
      </c>
    </row>
    <row r="12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6</v>
      </c>
    </row>
    <row r="13" ht="12" customHeight="1">
      <c r="B13" s="19"/>
      <c r="C13" s="20"/>
      <c r="D13" s="30" t="s">
        <v>28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25</v>
      </c>
      <c r="AL13" s="20"/>
      <c r="AM13" s="20"/>
      <c r="AN13" s="32" t="s">
        <v>29</v>
      </c>
      <c r="AO13" s="20"/>
      <c r="AP13" s="20"/>
      <c r="AQ13" s="20"/>
      <c r="AR13" s="18"/>
      <c r="BE13" s="29"/>
      <c r="BS13" s="15" t="s">
        <v>6</v>
      </c>
    </row>
    <row r="14">
      <c r="B14" s="19"/>
      <c r="C14" s="20"/>
      <c r="D14" s="20"/>
      <c r="E14" s="32" t="s">
        <v>29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27</v>
      </c>
      <c r="AL14" s="20"/>
      <c r="AM14" s="20"/>
      <c r="AN14" s="32" t="s">
        <v>29</v>
      </c>
      <c r="AO14" s="20"/>
      <c r="AP14" s="20"/>
      <c r="AQ14" s="20"/>
      <c r="AR14" s="18"/>
      <c r="BE14" s="29"/>
      <c r="BS14" s="15" t="s">
        <v>6</v>
      </c>
    </row>
    <row r="15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ht="12" customHeight="1">
      <c r="B16" s="19"/>
      <c r="C16" s="20"/>
      <c r="D16" s="30" t="s">
        <v>30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25</v>
      </c>
      <c r="AL16" s="20"/>
      <c r="AM16" s="20"/>
      <c r="AN16" s="25" t="s">
        <v>1</v>
      </c>
      <c r="AO16" s="20"/>
      <c r="AP16" s="20"/>
      <c r="AQ16" s="20"/>
      <c r="AR16" s="18"/>
      <c r="BE16" s="29"/>
      <c r="BS16" s="15" t="s">
        <v>4</v>
      </c>
    </row>
    <row r="17" ht="18.48" customHeight="1">
      <c r="B17" s="19"/>
      <c r="C17" s="20"/>
      <c r="D17" s="20"/>
      <c r="E17" s="25" t="s">
        <v>26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27</v>
      </c>
      <c r="AL17" s="20"/>
      <c r="AM17" s="20"/>
      <c r="AN17" s="25" t="s">
        <v>1</v>
      </c>
      <c r="AO17" s="20"/>
      <c r="AP17" s="20"/>
      <c r="AQ17" s="20"/>
      <c r="AR17" s="18"/>
      <c r="BE17" s="29"/>
      <c r="BS17" s="15" t="s">
        <v>31</v>
      </c>
    </row>
    <row r="18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6</v>
      </c>
    </row>
    <row r="19" ht="12" customHeight="1">
      <c r="B19" s="19"/>
      <c r="C19" s="20"/>
      <c r="D19" s="30" t="s">
        <v>32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25</v>
      </c>
      <c r="AL19" s="20"/>
      <c r="AM19" s="20"/>
      <c r="AN19" s="25" t="s">
        <v>33</v>
      </c>
      <c r="AO19" s="20"/>
      <c r="AP19" s="20"/>
      <c r="AQ19" s="20"/>
      <c r="AR19" s="18"/>
      <c r="BE19" s="29"/>
      <c r="BS19" s="15" t="s">
        <v>6</v>
      </c>
    </row>
    <row r="20" ht="18.48" customHeight="1">
      <c r="B20" s="19"/>
      <c r="C20" s="20"/>
      <c r="D20" s="20"/>
      <c r="E20" s="25" t="s">
        <v>34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27</v>
      </c>
      <c r="AL20" s="20"/>
      <c r="AM20" s="20"/>
      <c r="AN20" s="25" t="s">
        <v>35</v>
      </c>
      <c r="AO20" s="20"/>
      <c r="AP20" s="20"/>
      <c r="AQ20" s="20"/>
      <c r="AR20" s="18"/>
      <c r="BE20" s="29"/>
      <c r="BS20" s="15" t="s">
        <v>31</v>
      </c>
    </row>
    <row r="2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ht="12" customHeight="1">
      <c r="B22" s="19"/>
      <c r="C22" s="20"/>
      <c r="D22" s="30" t="s">
        <v>36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ht="16.5" customHeight="1">
      <c r="B23" s="19"/>
      <c r="C23" s="20"/>
      <c r="D23" s="20"/>
      <c r="E23" s="34" t="s">
        <v>1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E23" s="29"/>
    </row>
    <row r="24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E25" s="29"/>
    </row>
    <row r="26" s="1" customFormat="1" ht="25.92" customHeight="1">
      <c r="B26" s="36"/>
      <c r="C26" s="37"/>
      <c r="D26" s="38" t="s">
        <v>37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9"/>
    </row>
    <row r="27" s="1" customFormat="1" ht="6.96" customHeight="1"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9"/>
    </row>
    <row r="28" s="1" customFormat="1"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38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39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40</v>
      </c>
      <c r="AL28" s="42"/>
      <c r="AM28" s="42"/>
      <c r="AN28" s="42"/>
      <c r="AO28" s="42"/>
      <c r="AP28" s="37"/>
      <c r="AQ28" s="37"/>
      <c r="AR28" s="41"/>
      <c r="BE28" s="29"/>
    </row>
    <row r="29" s="2" customFormat="1" ht="14.4" customHeight="1">
      <c r="B29" s="43"/>
      <c r="C29" s="44"/>
      <c r="D29" s="30" t="s">
        <v>41</v>
      </c>
      <c r="E29" s="44"/>
      <c r="F29" s="30" t="s">
        <v>42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ROUND(AV94,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2" customFormat="1" ht="14.4" customHeight="1">
      <c r="B30" s="43"/>
      <c r="C30" s="44"/>
      <c r="D30" s="44"/>
      <c r="E30" s="44"/>
      <c r="F30" s="30" t="s">
        <v>43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ROUND(AW94,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2" customFormat="1" ht="14.4" customHeight="1">
      <c r="B31" s="43"/>
      <c r="C31" s="44"/>
      <c r="D31" s="44"/>
      <c r="E31" s="44"/>
      <c r="F31" s="30" t="s">
        <v>44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2" customFormat="1" ht="14.4" customHeight="1">
      <c r="B32" s="43"/>
      <c r="C32" s="44"/>
      <c r="D32" s="44"/>
      <c r="E32" s="44"/>
      <c r="F32" s="30" t="s">
        <v>45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2" customFormat="1" ht="14.4" customHeight="1">
      <c r="B33" s="43"/>
      <c r="C33" s="44"/>
      <c r="D33" s="44"/>
      <c r="E33" s="44"/>
      <c r="F33" s="30" t="s">
        <v>46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1" customFormat="1" ht="6.96" customHeight="1"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9"/>
    </row>
    <row r="35" s="1" customFormat="1" ht="25.92" customHeight="1">
      <c r="B35" s="36"/>
      <c r="C35" s="49"/>
      <c r="D35" s="50" t="s">
        <v>47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48</v>
      </c>
      <c r="U35" s="51"/>
      <c r="V35" s="51"/>
      <c r="W35" s="51"/>
      <c r="X35" s="53" t="s">
        <v>49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</row>
    <row r="36" s="1" customFormat="1" ht="6.96" customHeight="1"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</row>
    <row r="37" s="1" customFormat="1" ht="14.4" customHeight="1"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</row>
    <row r="38" ht="14.4" customHeight="1">
      <c r="B38" s="19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  <c r="AP38" s="20"/>
      <c r="AQ38" s="20"/>
      <c r="AR38" s="18"/>
    </row>
    <row r="39" ht="14.4" customHeight="1">
      <c r="B39" s="19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  <c r="AP39" s="20"/>
      <c r="AQ39" s="20"/>
      <c r="AR39" s="18"/>
    </row>
    <row r="40" ht="14.4" customHeight="1">
      <c r="B40" s="19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0"/>
      <c r="AQ40" s="20"/>
      <c r="AR40" s="18"/>
    </row>
    <row r="41" ht="14.4" customHeight="1">
      <c r="B41" s="19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20"/>
      <c r="AR41" s="18"/>
    </row>
    <row r="42" ht="14.4" customHeight="1">
      <c r="B42" s="19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  <c r="AQ42" s="20"/>
      <c r="AR42" s="18"/>
    </row>
    <row r="43" ht="14.4" customHeight="1">
      <c r="B43" s="19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18"/>
    </row>
    <row r="44" ht="14.4" customHeight="1"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0"/>
      <c r="AR44" s="18"/>
    </row>
    <row r="45" ht="14.4" customHeight="1"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  <c r="AP45" s="20"/>
      <c r="AQ45" s="20"/>
      <c r="AR45" s="18"/>
    </row>
    <row r="46" ht="14.4" customHeight="1"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20"/>
      <c r="AR46" s="18"/>
    </row>
    <row r="47" ht="14.4" customHeight="1"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  <c r="AP47" s="20"/>
      <c r="AQ47" s="20"/>
      <c r="AR47" s="18"/>
    </row>
    <row r="48" ht="14.4" customHeight="1"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  <c r="AP48" s="20"/>
      <c r="AQ48" s="20"/>
      <c r="AR48" s="18"/>
    </row>
    <row r="49" s="1" customFormat="1" ht="14.4" customHeight="1">
      <c r="B49" s="36"/>
      <c r="C49" s="37"/>
      <c r="D49" s="56" t="s">
        <v>50</v>
      </c>
      <c r="E49" s="57"/>
      <c r="F49" s="57"/>
      <c r="G49" s="57"/>
      <c r="H49" s="57"/>
      <c r="I49" s="57"/>
      <c r="J49" s="57"/>
      <c r="K49" s="57"/>
      <c r="L49" s="57"/>
      <c r="M49" s="57"/>
      <c r="N49" s="57"/>
      <c r="O49" s="57"/>
      <c r="P49" s="57"/>
      <c r="Q49" s="57"/>
      <c r="R49" s="57"/>
      <c r="S49" s="57"/>
      <c r="T49" s="57"/>
      <c r="U49" s="57"/>
      <c r="V49" s="57"/>
      <c r="W49" s="57"/>
      <c r="X49" s="57"/>
      <c r="Y49" s="57"/>
      <c r="Z49" s="57"/>
      <c r="AA49" s="57"/>
      <c r="AB49" s="57"/>
      <c r="AC49" s="57"/>
      <c r="AD49" s="57"/>
      <c r="AE49" s="57"/>
      <c r="AF49" s="57"/>
      <c r="AG49" s="57"/>
      <c r="AH49" s="56" t="s">
        <v>51</v>
      </c>
      <c r="AI49" s="57"/>
      <c r="AJ49" s="57"/>
      <c r="AK49" s="57"/>
      <c r="AL49" s="57"/>
      <c r="AM49" s="57"/>
      <c r="AN49" s="57"/>
      <c r="AO49" s="57"/>
      <c r="AP49" s="37"/>
      <c r="AQ49" s="37"/>
      <c r="AR49" s="41"/>
    </row>
    <row r="50"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18"/>
    </row>
    <row r="51"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20"/>
      <c r="AP51" s="20"/>
      <c r="AQ51" s="20"/>
      <c r="AR51" s="18"/>
    </row>
    <row r="52"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18"/>
    </row>
    <row r="53"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20"/>
      <c r="AP53" s="20"/>
      <c r="AQ53" s="20"/>
      <c r="AR53" s="18"/>
    </row>
    <row r="54"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20"/>
      <c r="AP54" s="20"/>
      <c r="AQ54" s="20"/>
      <c r="AR54" s="18"/>
    </row>
    <row r="55"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20"/>
      <c r="AP55" s="20"/>
      <c r="AQ55" s="20"/>
      <c r="AR55" s="18"/>
    </row>
    <row r="56"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20"/>
      <c r="AM56" s="20"/>
      <c r="AN56" s="20"/>
      <c r="AO56" s="20"/>
      <c r="AP56" s="20"/>
      <c r="AQ56" s="20"/>
      <c r="AR56" s="18"/>
    </row>
    <row r="57"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"/>
      <c r="AL57" s="20"/>
      <c r="AM57" s="20"/>
      <c r="AN57" s="20"/>
      <c r="AO57" s="20"/>
      <c r="AP57" s="20"/>
      <c r="AQ57" s="20"/>
      <c r="AR57" s="18"/>
    </row>
    <row r="58"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18"/>
    </row>
    <row r="59"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"/>
      <c r="AL59" s="20"/>
      <c r="AM59" s="20"/>
      <c r="AN59" s="20"/>
      <c r="AO59" s="20"/>
      <c r="AP59" s="20"/>
      <c r="AQ59" s="20"/>
      <c r="AR59" s="18"/>
    </row>
    <row r="60" s="1" customFormat="1">
      <c r="B60" s="36"/>
      <c r="C60" s="37"/>
      <c r="D60" s="58" t="s">
        <v>52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58" t="s">
        <v>53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58" t="s">
        <v>52</v>
      </c>
      <c r="AI60" s="39"/>
      <c r="AJ60" s="39"/>
      <c r="AK60" s="39"/>
      <c r="AL60" s="39"/>
      <c r="AM60" s="58" t="s">
        <v>53</v>
      </c>
      <c r="AN60" s="39"/>
      <c r="AO60" s="39"/>
      <c r="AP60" s="37"/>
      <c r="AQ60" s="37"/>
      <c r="AR60" s="41"/>
    </row>
    <row r="61"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20"/>
      <c r="AL61" s="20"/>
      <c r="AM61" s="20"/>
      <c r="AN61" s="20"/>
      <c r="AO61" s="20"/>
      <c r="AP61" s="20"/>
      <c r="AQ61" s="20"/>
      <c r="AR61" s="18"/>
    </row>
    <row r="62"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"/>
      <c r="AL62" s="20"/>
      <c r="AM62" s="20"/>
      <c r="AN62" s="20"/>
      <c r="AO62" s="20"/>
      <c r="AP62" s="20"/>
      <c r="AQ62" s="20"/>
      <c r="AR62" s="18"/>
    </row>
    <row r="63"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 s="20"/>
      <c r="AF63" s="20"/>
      <c r="AG63" s="20"/>
      <c r="AH63" s="20"/>
      <c r="AI63" s="20"/>
      <c r="AJ63" s="20"/>
      <c r="AK63" s="20"/>
      <c r="AL63" s="20"/>
      <c r="AM63" s="20"/>
      <c r="AN63" s="20"/>
      <c r="AO63" s="20"/>
      <c r="AP63" s="20"/>
      <c r="AQ63" s="20"/>
      <c r="AR63" s="18"/>
    </row>
    <row r="64" s="1" customFormat="1">
      <c r="B64" s="36"/>
      <c r="C64" s="37"/>
      <c r="D64" s="56" t="s">
        <v>54</v>
      </c>
      <c r="E64" s="57"/>
      <c r="F64" s="57"/>
      <c r="G64" s="57"/>
      <c r="H64" s="57"/>
      <c r="I64" s="57"/>
      <c r="J64" s="57"/>
      <c r="K64" s="57"/>
      <c r="L64" s="57"/>
      <c r="M64" s="57"/>
      <c r="N64" s="57"/>
      <c r="O64" s="57"/>
      <c r="P64" s="57"/>
      <c r="Q64" s="57"/>
      <c r="R64" s="57"/>
      <c r="S64" s="57"/>
      <c r="T64" s="57"/>
      <c r="U64" s="57"/>
      <c r="V64" s="57"/>
      <c r="W64" s="57"/>
      <c r="X64" s="57"/>
      <c r="Y64" s="57"/>
      <c r="Z64" s="57"/>
      <c r="AA64" s="57"/>
      <c r="AB64" s="57"/>
      <c r="AC64" s="57"/>
      <c r="AD64" s="57"/>
      <c r="AE64" s="57"/>
      <c r="AF64" s="57"/>
      <c r="AG64" s="57"/>
      <c r="AH64" s="56" t="s">
        <v>55</v>
      </c>
      <c r="AI64" s="57"/>
      <c r="AJ64" s="57"/>
      <c r="AK64" s="57"/>
      <c r="AL64" s="57"/>
      <c r="AM64" s="57"/>
      <c r="AN64" s="57"/>
      <c r="AO64" s="57"/>
      <c r="AP64" s="37"/>
      <c r="AQ64" s="37"/>
      <c r="AR64" s="41"/>
    </row>
    <row r="65"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0"/>
      <c r="AI65" s="20"/>
      <c r="AJ65" s="20"/>
      <c r="AK65" s="20"/>
      <c r="AL65" s="20"/>
      <c r="AM65" s="20"/>
      <c r="AN65" s="20"/>
      <c r="AO65" s="20"/>
      <c r="AP65" s="20"/>
      <c r="AQ65" s="20"/>
      <c r="AR65" s="18"/>
    </row>
    <row r="66"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"/>
      <c r="AL66" s="20"/>
      <c r="AM66" s="20"/>
      <c r="AN66" s="20"/>
      <c r="AO66" s="20"/>
      <c r="AP66" s="20"/>
      <c r="AQ66" s="20"/>
      <c r="AR66" s="18"/>
    </row>
    <row r="67"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  <c r="AK67" s="20"/>
      <c r="AL67" s="20"/>
      <c r="AM67" s="20"/>
      <c r="AN67" s="20"/>
      <c r="AO67" s="20"/>
      <c r="AP67" s="20"/>
      <c r="AQ67" s="20"/>
      <c r="AR67" s="18"/>
    </row>
    <row r="68"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20"/>
      <c r="AL68" s="20"/>
      <c r="AM68" s="20"/>
      <c r="AN68" s="20"/>
      <c r="AO68" s="20"/>
      <c r="AP68" s="20"/>
      <c r="AQ68" s="20"/>
      <c r="AR68" s="18"/>
    </row>
    <row r="69"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  <c r="AK69" s="20"/>
      <c r="AL69" s="20"/>
      <c r="AM69" s="20"/>
      <c r="AN69" s="20"/>
      <c r="AO69" s="20"/>
      <c r="AP69" s="20"/>
      <c r="AQ69" s="20"/>
      <c r="AR69" s="18"/>
    </row>
    <row r="70"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0"/>
      <c r="AK70" s="20"/>
      <c r="AL70" s="20"/>
      <c r="AM70" s="20"/>
      <c r="AN70" s="20"/>
      <c r="AO70" s="20"/>
      <c r="AP70" s="20"/>
      <c r="AQ70" s="20"/>
      <c r="AR70" s="18"/>
    </row>
    <row r="71"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  <c r="AK71" s="20"/>
      <c r="AL71" s="20"/>
      <c r="AM71" s="20"/>
      <c r="AN71" s="20"/>
      <c r="AO71" s="20"/>
      <c r="AP71" s="20"/>
      <c r="AQ71" s="20"/>
      <c r="AR71" s="18"/>
    </row>
    <row r="72"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  <c r="AJ72" s="20"/>
      <c r="AK72" s="20"/>
      <c r="AL72" s="20"/>
      <c r="AM72" s="20"/>
      <c r="AN72" s="20"/>
      <c r="AO72" s="20"/>
      <c r="AP72" s="20"/>
      <c r="AQ72" s="20"/>
      <c r="AR72" s="18"/>
    </row>
    <row r="73"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 s="20"/>
      <c r="AF73" s="20"/>
      <c r="AG73" s="20"/>
      <c r="AH73" s="20"/>
      <c r="AI73" s="20"/>
      <c r="AJ73" s="20"/>
      <c r="AK73" s="20"/>
      <c r="AL73" s="20"/>
      <c r="AM73" s="20"/>
      <c r="AN73" s="20"/>
      <c r="AO73" s="20"/>
      <c r="AP73" s="20"/>
      <c r="AQ73" s="20"/>
      <c r="AR73" s="18"/>
    </row>
    <row r="74"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  <c r="AA74" s="20"/>
      <c r="AB74" s="20"/>
      <c r="AC74" s="20"/>
      <c r="AD74" s="20"/>
      <c r="AE74" s="20"/>
      <c r="AF74" s="20"/>
      <c r="AG74" s="20"/>
      <c r="AH74" s="20"/>
      <c r="AI74" s="20"/>
      <c r="AJ74" s="20"/>
      <c r="AK74" s="20"/>
      <c r="AL74" s="20"/>
      <c r="AM74" s="20"/>
      <c r="AN74" s="20"/>
      <c r="AO74" s="20"/>
      <c r="AP74" s="20"/>
      <c r="AQ74" s="20"/>
      <c r="AR74" s="18"/>
    </row>
    <row r="75" s="1" customFormat="1">
      <c r="B75" s="36"/>
      <c r="C75" s="37"/>
      <c r="D75" s="58" t="s">
        <v>52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58" t="s">
        <v>53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58" t="s">
        <v>52</v>
      </c>
      <c r="AI75" s="39"/>
      <c r="AJ75" s="39"/>
      <c r="AK75" s="39"/>
      <c r="AL75" s="39"/>
      <c r="AM75" s="58" t="s">
        <v>53</v>
      </c>
      <c r="AN75" s="39"/>
      <c r="AO75" s="39"/>
      <c r="AP75" s="37"/>
      <c r="AQ75" s="37"/>
      <c r="AR75" s="41"/>
    </row>
    <row r="76" s="1" customFormat="1"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</row>
    <row r="77" s="1" customFormat="1" ht="6.96" customHeight="1"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60"/>
      <c r="M77" s="60"/>
      <c r="N77" s="60"/>
      <c r="O77" s="60"/>
      <c r="P77" s="60"/>
      <c r="Q77" s="60"/>
      <c r="R77" s="60"/>
      <c r="S77" s="60"/>
      <c r="T77" s="60"/>
      <c r="U77" s="60"/>
      <c r="V77" s="60"/>
      <c r="W77" s="60"/>
      <c r="X77" s="60"/>
      <c r="Y77" s="60"/>
      <c r="Z77" s="60"/>
      <c r="AA77" s="60"/>
      <c r="AB77" s="60"/>
      <c r="AC77" s="60"/>
      <c r="AD77" s="60"/>
      <c r="AE77" s="60"/>
      <c r="AF77" s="60"/>
      <c r="AG77" s="60"/>
      <c r="AH77" s="60"/>
      <c r="AI77" s="60"/>
      <c r="AJ77" s="60"/>
      <c r="AK77" s="60"/>
      <c r="AL77" s="60"/>
      <c r="AM77" s="60"/>
      <c r="AN77" s="60"/>
      <c r="AO77" s="60"/>
      <c r="AP77" s="60"/>
      <c r="AQ77" s="60"/>
      <c r="AR77" s="41"/>
    </row>
    <row r="81" s="1" customFormat="1" ht="6.96" customHeight="1"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62"/>
      <c r="M81" s="62"/>
      <c r="N81" s="62"/>
      <c r="O81" s="62"/>
      <c r="P81" s="62"/>
      <c r="Q81" s="62"/>
      <c r="R81" s="62"/>
      <c r="S81" s="62"/>
      <c r="T81" s="62"/>
      <c r="U81" s="62"/>
      <c r="V81" s="62"/>
      <c r="W81" s="62"/>
      <c r="X81" s="62"/>
      <c r="Y81" s="62"/>
      <c r="Z81" s="62"/>
      <c r="AA81" s="62"/>
      <c r="AB81" s="62"/>
      <c r="AC81" s="62"/>
      <c r="AD81" s="62"/>
      <c r="AE81" s="62"/>
      <c r="AF81" s="62"/>
      <c r="AG81" s="62"/>
      <c r="AH81" s="62"/>
      <c r="AI81" s="62"/>
      <c r="AJ81" s="62"/>
      <c r="AK81" s="62"/>
      <c r="AL81" s="62"/>
      <c r="AM81" s="62"/>
      <c r="AN81" s="62"/>
      <c r="AO81" s="62"/>
      <c r="AP81" s="62"/>
      <c r="AQ81" s="62"/>
      <c r="AR81" s="41"/>
    </row>
    <row r="82" s="1" customFormat="1" ht="24.96" customHeight="1">
      <c r="B82" s="36"/>
      <c r="C82" s="21" t="s">
        <v>56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</row>
    <row r="83" s="1" customFormat="1" ht="6.96" customHeight="1"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</row>
    <row r="84" s="3" customFormat="1" ht="12" customHeight="1">
      <c r="B84" s="63"/>
      <c r="C84" s="30" t="s">
        <v>13</v>
      </c>
      <c r="D84" s="64"/>
      <c r="E84" s="64"/>
      <c r="F84" s="64"/>
      <c r="G84" s="64"/>
      <c r="H84" s="64"/>
      <c r="I84" s="64"/>
      <c r="J84" s="64"/>
      <c r="K84" s="64"/>
      <c r="L84" s="64" t="str">
        <f>K5</f>
        <v>02-2019</v>
      </c>
      <c r="M84" s="64"/>
      <c r="N84" s="64"/>
      <c r="O84" s="64"/>
      <c r="P84" s="64"/>
      <c r="Q84" s="64"/>
      <c r="R84" s="64"/>
      <c r="S84" s="64"/>
      <c r="T84" s="64"/>
      <c r="U84" s="64"/>
      <c r="V84" s="64"/>
      <c r="W84" s="64"/>
      <c r="X84" s="64"/>
      <c r="Y84" s="64"/>
      <c r="Z84" s="64"/>
      <c r="AA84" s="64"/>
      <c r="AB84" s="64"/>
      <c r="AC84" s="64"/>
      <c r="AD84" s="64"/>
      <c r="AE84" s="64"/>
      <c r="AF84" s="64"/>
      <c r="AG84" s="64"/>
      <c r="AH84" s="64"/>
      <c r="AI84" s="64"/>
      <c r="AJ84" s="64"/>
      <c r="AK84" s="64"/>
      <c r="AL84" s="64"/>
      <c r="AM84" s="64"/>
      <c r="AN84" s="64"/>
      <c r="AO84" s="64"/>
      <c r="AP84" s="64"/>
      <c r="AQ84" s="64"/>
      <c r="AR84" s="65"/>
    </row>
    <row r="85" s="4" customFormat="1" ht="36.96" customHeight="1">
      <c r="B85" s="66"/>
      <c r="C85" s="67" t="s">
        <v>16</v>
      </c>
      <c r="D85" s="68"/>
      <c r="E85" s="68"/>
      <c r="F85" s="68"/>
      <c r="G85" s="68"/>
      <c r="H85" s="68"/>
      <c r="I85" s="68"/>
      <c r="J85" s="68"/>
      <c r="K85" s="68"/>
      <c r="L85" s="69" t="str">
        <f>K6</f>
        <v>Oprava a nátěr schodiště v ul. Nerudova- Nad Řekou,Cheb.</v>
      </c>
      <c r="M85" s="68"/>
      <c r="N85" s="68"/>
      <c r="O85" s="68"/>
      <c r="P85" s="68"/>
      <c r="Q85" s="68"/>
      <c r="R85" s="68"/>
      <c r="S85" s="68"/>
      <c r="T85" s="68"/>
      <c r="U85" s="68"/>
      <c r="V85" s="68"/>
      <c r="W85" s="68"/>
      <c r="X85" s="68"/>
      <c r="Y85" s="68"/>
      <c r="Z85" s="68"/>
      <c r="AA85" s="68"/>
      <c r="AB85" s="68"/>
      <c r="AC85" s="68"/>
      <c r="AD85" s="68"/>
      <c r="AE85" s="68"/>
      <c r="AF85" s="68"/>
      <c r="AG85" s="68"/>
      <c r="AH85" s="68"/>
      <c r="AI85" s="68"/>
      <c r="AJ85" s="68"/>
      <c r="AK85" s="68"/>
      <c r="AL85" s="68"/>
      <c r="AM85" s="68"/>
      <c r="AN85" s="68"/>
      <c r="AO85" s="68"/>
      <c r="AP85" s="68"/>
      <c r="AQ85" s="68"/>
      <c r="AR85" s="70"/>
    </row>
    <row r="86" s="1" customFormat="1" ht="6.96" customHeight="1"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</row>
    <row r="87" s="1" customFormat="1" ht="12" customHeight="1">
      <c r="B87" s="36"/>
      <c r="C87" s="30" t="s">
        <v>20</v>
      </c>
      <c r="D87" s="37"/>
      <c r="E87" s="37"/>
      <c r="F87" s="37"/>
      <c r="G87" s="37"/>
      <c r="H87" s="37"/>
      <c r="I87" s="37"/>
      <c r="J87" s="37"/>
      <c r="K87" s="37"/>
      <c r="L87" s="71" t="str">
        <f>IF(K8="","",K8)</f>
        <v>ul. Nerudova,Nad Řekou,Cheb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30" t="s">
        <v>22</v>
      </c>
      <c r="AJ87" s="37"/>
      <c r="AK87" s="37"/>
      <c r="AL87" s="37"/>
      <c r="AM87" s="72" t="str">
        <f>IF(AN8= "","",AN8)</f>
        <v>22. 7. 2019</v>
      </c>
      <c r="AN87" s="72"/>
      <c r="AO87" s="37"/>
      <c r="AP87" s="37"/>
      <c r="AQ87" s="37"/>
      <c r="AR87" s="41"/>
    </row>
    <row r="88" s="1" customFormat="1" ht="6.96" customHeight="1"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</row>
    <row r="89" s="1" customFormat="1" ht="15.15" customHeight="1">
      <c r="B89" s="36"/>
      <c r="C89" s="30" t="s">
        <v>24</v>
      </c>
      <c r="D89" s="37"/>
      <c r="E89" s="37"/>
      <c r="F89" s="37"/>
      <c r="G89" s="37"/>
      <c r="H89" s="37"/>
      <c r="I89" s="37"/>
      <c r="J89" s="37"/>
      <c r="K89" s="37"/>
      <c r="L89" s="64" t="str">
        <f>IF(E11= "","",E11)</f>
        <v xml:space="preserve"> 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30" t="s">
        <v>30</v>
      </c>
      <c r="AJ89" s="37"/>
      <c r="AK89" s="37"/>
      <c r="AL89" s="37"/>
      <c r="AM89" s="73" t="str">
        <f>IF(E17="","",E17)</f>
        <v xml:space="preserve"> </v>
      </c>
      <c r="AN89" s="64"/>
      <c r="AO89" s="64"/>
      <c r="AP89" s="64"/>
      <c r="AQ89" s="37"/>
      <c r="AR89" s="41"/>
      <c r="AS89" s="74" t="s">
        <v>57</v>
      </c>
      <c r="AT89" s="75"/>
      <c r="AU89" s="76"/>
      <c r="AV89" s="76"/>
      <c r="AW89" s="76"/>
      <c r="AX89" s="76"/>
      <c r="AY89" s="76"/>
      <c r="AZ89" s="76"/>
      <c r="BA89" s="76"/>
      <c r="BB89" s="76"/>
      <c r="BC89" s="76"/>
      <c r="BD89" s="77"/>
    </row>
    <row r="90" s="1" customFormat="1" ht="27.9" customHeight="1">
      <c r="B90" s="36"/>
      <c r="C90" s="30" t="s">
        <v>28</v>
      </c>
      <c r="D90" s="37"/>
      <c r="E90" s="37"/>
      <c r="F90" s="37"/>
      <c r="G90" s="37"/>
      <c r="H90" s="37"/>
      <c r="I90" s="37"/>
      <c r="J90" s="37"/>
      <c r="K90" s="37"/>
      <c r="L90" s="64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30" t="s">
        <v>32</v>
      </c>
      <c r="AJ90" s="37"/>
      <c r="AK90" s="37"/>
      <c r="AL90" s="37"/>
      <c r="AM90" s="73" t="str">
        <f>IF(E20="","",E20)</f>
        <v>Příprava arealizace staveb Cheb s.r.o.</v>
      </c>
      <c r="AN90" s="64"/>
      <c r="AO90" s="64"/>
      <c r="AP90" s="64"/>
      <c r="AQ90" s="37"/>
      <c r="AR90" s="41"/>
      <c r="AS90" s="78"/>
      <c r="AT90" s="79"/>
      <c r="AU90" s="80"/>
      <c r="AV90" s="80"/>
      <c r="AW90" s="80"/>
      <c r="AX90" s="80"/>
      <c r="AY90" s="80"/>
      <c r="AZ90" s="80"/>
      <c r="BA90" s="80"/>
      <c r="BB90" s="80"/>
      <c r="BC90" s="80"/>
      <c r="BD90" s="81"/>
    </row>
    <row r="91" s="1" customFormat="1" ht="10.8" customHeight="1"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2"/>
      <c r="AT91" s="83"/>
      <c r="AU91" s="84"/>
      <c r="AV91" s="84"/>
      <c r="AW91" s="84"/>
      <c r="AX91" s="84"/>
      <c r="AY91" s="84"/>
      <c r="AZ91" s="84"/>
      <c r="BA91" s="84"/>
      <c r="BB91" s="84"/>
      <c r="BC91" s="84"/>
      <c r="BD91" s="85"/>
    </row>
    <row r="92" s="1" customFormat="1" ht="29.28" customHeight="1">
      <c r="B92" s="36"/>
      <c r="C92" s="86" t="s">
        <v>58</v>
      </c>
      <c r="D92" s="87"/>
      <c r="E92" s="87"/>
      <c r="F92" s="87"/>
      <c r="G92" s="87"/>
      <c r="H92" s="88"/>
      <c r="I92" s="89" t="s">
        <v>59</v>
      </c>
      <c r="J92" s="87"/>
      <c r="K92" s="87"/>
      <c r="L92" s="87"/>
      <c r="M92" s="87"/>
      <c r="N92" s="87"/>
      <c r="O92" s="87"/>
      <c r="P92" s="87"/>
      <c r="Q92" s="87"/>
      <c r="R92" s="87"/>
      <c r="S92" s="87"/>
      <c r="T92" s="87"/>
      <c r="U92" s="87"/>
      <c r="V92" s="87"/>
      <c r="W92" s="87"/>
      <c r="X92" s="87"/>
      <c r="Y92" s="87"/>
      <c r="Z92" s="87"/>
      <c r="AA92" s="87"/>
      <c r="AB92" s="87"/>
      <c r="AC92" s="87"/>
      <c r="AD92" s="87"/>
      <c r="AE92" s="87"/>
      <c r="AF92" s="87"/>
      <c r="AG92" s="90" t="s">
        <v>60</v>
      </c>
      <c r="AH92" s="87"/>
      <c r="AI92" s="87"/>
      <c r="AJ92" s="87"/>
      <c r="AK92" s="87"/>
      <c r="AL92" s="87"/>
      <c r="AM92" s="87"/>
      <c r="AN92" s="89" t="s">
        <v>61</v>
      </c>
      <c r="AO92" s="87"/>
      <c r="AP92" s="91"/>
      <c r="AQ92" s="92" t="s">
        <v>62</v>
      </c>
      <c r="AR92" s="41"/>
      <c r="AS92" s="93" t="s">
        <v>63</v>
      </c>
      <c r="AT92" s="94" t="s">
        <v>64</v>
      </c>
      <c r="AU92" s="94" t="s">
        <v>65</v>
      </c>
      <c r="AV92" s="94" t="s">
        <v>66</v>
      </c>
      <c r="AW92" s="94" t="s">
        <v>67</v>
      </c>
      <c r="AX92" s="94" t="s">
        <v>68</v>
      </c>
      <c r="AY92" s="94" t="s">
        <v>69</v>
      </c>
      <c r="AZ92" s="94" t="s">
        <v>70</v>
      </c>
      <c r="BA92" s="94" t="s">
        <v>71</v>
      </c>
      <c r="BB92" s="94" t="s">
        <v>72</v>
      </c>
      <c r="BC92" s="94" t="s">
        <v>73</v>
      </c>
      <c r="BD92" s="95" t="s">
        <v>74</v>
      </c>
    </row>
    <row r="93" s="1" customFormat="1" ht="10.8" customHeight="1"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96"/>
      <c r="AT93" s="97"/>
      <c r="AU93" s="97"/>
      <c r="AV93" s="97"/>
      <c r="AW93" s="97"/>
      <c r="AX93" s="97"/>
      <c r="AY93" s="97"/>
      <c r="AZ93" s="97"/>
      <c r="BA93" s="97"/>
      <c r="BB93" s="97"/>
      <c r="BC93" s="97"/>
      <c r="BD93" s="98"/>
    </row>
    <row r="94" s="5" customFormat="1" ht="32.4" customHeight="1">
      <c r="B94" s="99"/>
      <c r="C94" s="100" t="s">
        <v>75</v>
      </c>
      <c r="D94" s="101"/>
      <c r="E94" s="101"/>
      <c r="F94" s="101"/>
      <c r="G94" s="101"/>
      <c r="H94" s="101"/>
      <c r="I94" s="101"/>
      <c r="J94" s="101"/>
      <c r="K94" s="101"/>
      <c r="L94" s="101"/>
      <c r="M94" s="101"/>
      <c r="N94" s="101"/>
      <c r="O94" s="101"/>
      <c r="P94" s="101"/>
      <c r="Q94" s="101"/>
      <c r="R94" s="101"/>
      <c r="S94" s="101"/>
      <c r="T94" s="101"/>
      <c r="U94" s="101"/>
      <c r="V94" s="101"/>
      <c r="W94" s="101"/>
      <c r="X94" s="101"/>
      <c r="Y94" s="101"/>
      <c r="Z94" s="101"/>
      <c r="AA94" s="101"/>
      <c r="AB94" s="101"/>
      <c r="AC94" s="101"/>
      <c r="AD94" s="101"/>
      <c r="AE94" s="101"/>
      <c r="AF94" s="101"/>
      <c r="AG94" s="102">
        <f>ROUND(AG95,2)</f>
        <v>0</v>
      </c>
      <c r="AH94" s="102"/>
      <c r="AI94" s="102"/>
      <c r="AJ94" s="102"/>
      <c r="AK94" s="102"/>
      <c r="AL94" s="102"/>
      <c r="AM94" s="102"/>
      <c r="AN94" s="103">
        <f>SUM(AG94,AT94)</f>
        <v>0</v>
      </c>
      <c r="AO94" s="103"/>
      <c r="AP94" s="103"/>
      <c r="AQ94" s="104" t="s">
        <v>1</v>
      </c>
      <c r="AR94" s="105"/>
      <c r="AS94" s="106">
        <f>ROUND(AS95,2)</f>
        <v>0</v>
      </c>
      <c r="AT94" s="107">
        <f>ROUND(SUM(AV94:AW94),2)</f>
        <v>0</v>
      </c>
      <c r="AU94" s="108">
        <f>ROUND(AU95,5)</f>
        <v>0</v>
      </c>
      <c r="AV94" s="107">
        <f>ROUND(AZ94*L29,2)</f>
        <v>0</v>
      </c>
      <c r="AW94" s="107">
        <f>ROUND(BA94*L30,2)</f>
        <v>0</v>
      </c>
      <c r="AX94" s="107">
        <f>ROUND(BB94*L29,2)</f>
        <v>0</v>
      </c>
      <c r="AY94" s="107">
        <f>ROUND(BC94*L30,2)</f>
        <v>0</v>
      </c>
      <c r="AZ94" s="107">
        <f>ROUND(AZ95,2)</f>
        <v>0</v>
      </c>
      <c r="BA94" s="107">
        <f>ROUND(BA95,2)</f>
        <v>0</v>
      </c>
      <c r="BB94" s="107">
        <f>ROUND(BB95,2)</f>
        <v>0</v>
      </c>
      <c r="BC94" s="107">
        <f>ROUND(BC95,2)</f>
        <v>0</v>
      </c>
      <c r="BD94" s="109">
        <f>ROUND(BD95,2)</f>
        <v>0</v>
      </c>
      <c r="BS94" s="110" t="s">
        <v>76</v>
      </c>
      <c r="BT94" s="110" t="s">
        <v>77</v>
      </c>
      <c r="BV94" s="110" t="s">
        <v>78</v>
      </c>
      <c r="BW94" s="110" t="s">
        <v>5</v>
      </c>
      <c r="BX94" s="110" t="s">
        <v>79</v>
      </c>
      <c r="CL94" s="110" t="s">
        <v>1</v>
      </c>
    </row>
    <row r="95" s="6" customFormat="1" ht="27" customHeight="1">
      <c r="A95" s="111" t="s">
        <v>80</v>
      </c>
      <c r="B95" s="112"/>
      <c r="C95" s="113"/>
      <c r="D95" s="114" t="s">
        <v>14</v>
      </c>
      <c r="E95" s="114"/>
      <c r="F95" s="114"/>
      <c r="G95" s="114"/>
      <c r="H95" s="114"/>
      <c r="I95" s="115"/>
      <c r="J95" s="114" t="s">
        <v>17</v>
      </c>
      <c r="K95" s="114"/>
      <c r="L95" s="114"/>
      <c r="M95" s="114"/>
      <c r="N95" s="114"/>
      <c r="O95" s="114"/>
      <c r="P95" s="114"/>
      <c r="Q95" s="114"/>
      <c r="R95" s="114"/>
      <c r="S95" s="114"/>
      <c r="T95" s="114"/>
      <c r="U95" s="114"/>
      <c r="V95" s="114"/>
      <c r="W95" s="114"/>
      <c r="X95" s="114"/>
      <c r="Y95" s="114"/>
      <c r="Z95" s="114"/>
      <c r="AA95" s="114"/>
      <c r="AB95" s="114"/>
      <c r="AC95" s="114"/>
      <c r="AD95" s="114"/>
      <c r="AE95" s="114"/>
      <c r="AF95" s="114"/>
      <c r="AG95" s="116">
        <f>'02-2019 - Oprava a nátěr ...'!J28</f>
        <v>0</v>
      </c>
      <c r="AH95" s="115"/>
      <c r="AI95" s="115"/>
      <c r="AJ95" s="115"/>
      <c r="AK95" s="115"/>
      <c r="AL95" s="115"/>
      <c r="AM95" s="115"/>
      <c r="AN95" s="116">
        <f>SUM(AG95,AT95)</f>
        <v>0</v>
      </c>
      <c r="AO95" s="115"/>
      <c r="AP95" s="115"/>
      <c r="AQ95" s="117" t="s">
        <v>81</v>
      </c>
      <c r="AR95" s="118"/>
      <c r="AS95" s="119">
        <v>0</v>
      </c>
      <c r="AT95" s="120">
        <f>ROUND(SUM(AV95:AW95),2)</f>
        <v>0</v>
      </c>
      <c r="AU95" s="121">
        <f>'02-2019 - Oprava a nátěr ...'!P119</f>
        <v>0</v>
      </c>
      <c r="AV95" s="120">
        <f>'02-2019 - Oprava a nátěr ...'!J31</f>
        <v>0</v>
      </c>
      <c r="AW95" s="120">
        <f>'02-2019 - Oprava a nátěr ...'!J32</f>
        <v>0</v>
      </c>
      <c r="AX95" s="120">
        <f>'02-2019 - Oprava a nátěr ...'!J33</f>
        <v>0</v>
      </c>
      <c r="AY95" s="120">
        <f>'02-2019 - Oprava a nátěr ...'!J34</f>
        <v>0</v>
      </c>
      <c r="AZ95" s="120">
        <f>'02-2019 - Oprava a nátěr ...'!F31</f>
        <v>0</v>
      </c>
      <c r="BA95" s="120">
        <f>'02-2019 - Oprava a nátěr ...'!F32</f>
        <v>0</v>
      </c>
      <c r="BB95" s="120">
        <f>'02-2019 - Oprava a nátěr ...'!F33</f>
        <v>0</v>
      </c>
      <c r="BC95" s="120">
        <f>'02-2019 - Oprava a nátěr ...'!F34</f>
        <v>0</v>
      </c>
      <c r="BD95" s="122">
        <f>'02-2019 - Oprava a nátěr ...'!F35</f>
        <v>0</v>
      </c>
      <c r="BT95" s="123" t="s">
        <v>82</v>
      </c>
      <c r="BU95" s="123" t="s">
        <v>83</v>
      </c>
      <c r="BV95" s="123" t="s">
        <v>78</v>
      </c>
      <c r="BW95" s="123" t="s">
        <v>5</v>
      </c>
      <c r="BX95" s="123" t="s">
        <v>79</v>
      </c>
      <c r="CL95" s="123" t="s">
        <v>1</v>
      </c>
    </row>
    <row r="96" s="1" customFormat="1" ht="30" customHeight="1">
      <c r="B96" s="36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  <c r="R96" s="37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F96" s="37"/>
      <c r="AG96" s="37"/>
      <c r="AH96" s="37"/>
      <c r="AI96" s="37"/>
      <c r="AJ96" s="37"/>
      <c r="AK96" s="37"/>
      <c r="AL96" s="37"/>
      <c r="AM96" s="37"/>
      <c r="AN96" s="37"/>
      <c r="AO96" s="37"/>
      <c r="AP96" s="37"/>
      <c r="AQ96" s="37"/>
      <c r="AR96" s="41"/>
    </row>
    <row r="97" s="1" customFormat="1" ht="6.96" customHeight="1">
      <c r="B97" s="59"/>
      <c r="C97" s="60"/>
      <c r="D97" s="60"/>
      <c r="E97" s="60"/>
      <c r="F97" s="60"/>
      <c r="G97" s="60"/>
      <c r="H97" s="60"/>
      <c r="I97" s="60"/>
      <c r="J97" s="60"/>
      <c r="K97" s="60"/>
      <c r="L97" s="60"/>
      <c r="M97" s="60"/>
      <c r="N97" s="60"/>
      <c r="O97" s="60"/>
      <c r="P97" s="60"/>
      <c r="Q97" s="60"/>
      <c r="R97" s="60"/>
      <c r="S97" s="60"/>
      <c r="T97" s="60"/>
      <c r="U97" s="60"/>
      <c r="V97" s="60"/>
      <c r="W97" s="60"/>
      <c r="X97" s="60"/>
      <c r="Y97" s="60"/>
      <c r="Z97" s="60"/>
      <c r="AA97" s="60"/>
      <c r="AB97" s="60"/>
      <c r="AC97" s="60"/>
      <c r="AD97" s="60"/>
      <c r="AE97" s="60"/>
      <c r="AF97" s="60"/>
      <c r="AG97" s="60"/>
      <c r="AH97" s="60"/>
      <c r="AI97" s="60"/>
      <c r="AJ97" s="60"/>
      <c r="AK97" s="60"/>
      <c r="AL97" s="60"/>
      <c r="AM97" s="60"/>
      <c r="AN97" s="60"/>
      <c r="AO97" s="60"/>
      <c r="AP97" s="60"/>
      <c r="AQ97" s="60"/>
      <c r="AR97" s="41"/>
    </row>
  </sheetData>
  <sheetProtection sheet="1" formatColumns="0" formatRows="0" objects="1" scenarios="1" spinCount="100000" saltValue="aCnuRATRZCulsWdFSWe6LDb8vjYZbZepyTxe0la2BQQr7vphky4SGHqriFV9yZS0n6yBQD0bMlN+Xa/9uyLWUA==" hashValue="gkMVKRe21P+2N+oORRC/up6LqmIxRYPzIje1qGRTjS49aCa4vpNzk5t8QKVqe9SaMqCSOOvn/Y2LyaM3DMkXAg==" algorithmName="SHA-512" password="CC35"/>
  <mergeCells count="42"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M90:AP90"/>
    <mergeCell ref="L85:AO85"/>
    <mergeCell ref="AM87:AN87"/>
    <mergeCell ref="AM89:AP89"/>
    <mergeCell ref="AS89:AT91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</mergeCells>
  <hyperlinks>
    <hyperlink ref="A95" location="'02-2019 - Oprava a nátěr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50.83" customWidth="1"/>
    <col min="7" max="7" width="7" customWidth="1"/>
    <col min="8" max="8" width="11.5" customWidth="1"/>
    <col min="9" max="9" width="20.17" style="124" customWidth="1"/>
    <col min="10" max="10" width="20.17" customWidth="1"/>
    <col min="11" max="11" width="20.17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5" t="s">
        <v>5</v>
      </c>
    </row>
    <row r="3" ht="6.96" customHeight="1">
      <c r="B3" s="125"/>
      <c r="C3" s="126"/>
      <c r="D3" s="126"/>
      <c r="E3" s="126"/>
      <c r="F3" s="126"/>
      <c r="G3" s="126"/>
      <c r="H3" s="126"/>
      <c r="I3" s="127"/>
      <c r="J3" s="126"/>
      <c r="K3" s="126"/>
      <c r="L3" s="18"/>
      <c r="AT3" s="15" t="s">
        <v>84</v>
      </c>
    </row>
    <row r="4" ht="24.96" customHeight="1">
      <c r="B4" s="18"/>
      <c r="D4" s="128" t="s">
        <v>85</v>
      </c>
      <c r="L4" s="18"/>
      <c r="M4" s="129" t="s">
        <v>10</v>
      </c>
      <c r="AT4" s="15" t="s">
        <v>4</v>
      </c>
    </row>
    <row r="5" ht="6.96" customHeight="1">
      <c r="B5" s="18"/>
      <c r="L5" s="18"/>
    </row>
    <row r="6" s="1" customFormat="1" ht="12" customHeight="1">
      <c r="B6" s="41"/>
      <c r="D6" s="130" t="s">
        <v>16</v>
      </c>
      <c r="I6" s="131"/>
      <c r="L6" s="41"/>
    </row>
    <row r="7" s="1" customFormat="1" ht="36.96" customHeight="1">
      <c r="B7" s="41"/>
      <c r="E7" s="132" t="s">
        <v>17</v>
      </c>
      <c r="F7" s="1"/>
      <c r="G7" s="1"/>
      <c r="H7" s="1"/>
      <c r="I7" s="131"/>
      <c r="L7" s="41"/>
    </row>
    <row r="8" s="1" customFormat="1">
      <c r="B8" s="41"/>
      <c r="I8" s="131"/>
      <c r="L8" s="41"/>
    </row>
    <row r="9" s="1" customFormat="1" ht="12" customHeight="1">
      <c r="B9" s="41"/>
      <c r="D9" s="130" t="s">
        <v>18</v>
      </c>
      <c r="F9" s="133" t="s">
        <v>1</v>
      </c>
      <c r="I9" s="134" t="s">
        <v>19</v>
      </c>
      <c r="J9" s="133" t="s">
        <v>1</v>
      </c>
      <c r="L9" s="41"/>
    </row>
    <row r="10" s="1" customFormat="1" ht="12" customHeight="1">
      <c r="B10" s="41"/>
      <c r="D10" s="130" t="s">
        <v>20</v>
      </c>
      <c r="F10" s="133" t="s">
        <v>21</v>
      </c>
      <c r="I10" s="134" t="s">
        <v>22</v>
      </c>
      <c r="J10" s="135" t="str">
        <f>'Rekapitulace stavby'!AN8</f>
        <v>22. 7. 2019</v>
      </c>
      <c r="L10" s="41"/>
    </row>
    <row r="11" s="1" customFormat="1" ht="10.8" customHeight="1">
      <c r="B11" s="41"/>
      <c r="I11" s="131"/>
      <c r="L11" s="41"/>
    </row>
    <row r="12" s="1" customFormat="1" ht="12" customHeight="1">
      <c r="B12" s="41"/>
      <c r="D12" s="130" t="s">
        <v>24</v>
      </c>
      <c r="I12" s="134" t="s">
        <v>25</v>
      </c>
      <c r="J12" s="133" t="str">
        <f>IF('Rekapitulace stavby'!AN10="","",'Rekapitulace stavby'!AN10)</f>
        <v/>
      </c>
      <c r="L12" s="41"/>
    </row>
    <row r="13" s="1" customFormat="1" ht="18" customHeight="1">
      <c r="B13" s="41"/>
      <c r="E13" s="133" t="str">
        <f>IF('Rekapitulace stavby'!E11="","",'Rekapitulace stavby'!E11)</f>
        <v xml:space="preserve"> </v>
      </c>
      <c r="I13" s="134" t="s">
        <v>27</v>
      </c>
      <c r="J13" s="133" t="str">
        <f>IF('Rekapitulace stavby'!AN11="","",'Rekapitulace stavby'!AN11)</f>
        <v/>
      </c>
      <c r="L13" s="41"/>
    </row>
    <row r="14" s="1" customFormat="1" ht="6.96" customHeight="1">
      <c r="B14" s="41"/>
      <c r="I14" s="131"/>
      <c r="L14" s="41"/>
    </row>
    <row r="15" s="1" customFormat="1" ht="12" customHeight="1">
      <c r="B15" s="41"/>
      <c r="D15" s="130" t="s">
        <v>28</v>
      </c>
      <c r="I15" s="134" t="s">
        <v>25</v>
      </c>
      <c r="J15" s="31" t="str">
        <f>'Rekapitulace stavby'!AN13</f>
        <v>Vyplň údaj</v>
      </c>
      <c r="L15" s="41"/>
    </row>
    <row r="16" s="1" customFormat="1" ht="18" customHeight="1">
      <c r="B16" s="41"/>
      <c r="E16" s="31" t="str">
        <f>'Rekapitulace stavby'!E14</f>
        <v>Vyplň údaj</v>
      </c>
      <c r="F16" s="133"/>
      <c r="G16" s="133"/>
      <c r="H16" s="133"/>
      <c r="I16" s="134" t="s">
        <v>27</v>
      </c>
      <c r="J16" s="31" t="str">
        <f>'Rekapitulace stavby'!AN14</f>
        <v>Vyplň údaj</v>
      </c>
      <c r="L16" s="41"/>
    </row>
    <row r="17" s="1" customFormat="1" ht="6.96" customHeight="1">
      <c r="B17" s="41"/>
      <c r="I17" s="131"/>
      <c r="L17" s="41"/>
    </row>
    <row r="18" s="1" customFormat="1" ht="12" customHeight="1">
      <c r="B18" s="41"/>
      <c r="D18" s="130" t="s">
        <v>30</v>
      </c>
      <c r="I18" s="134" t="s">
        <v>25</v>
      </c>
      <c r="J18" s="133" t="str">
        <f>IF('Rekapitulace stavby'!AN16="","",'Rekapitulace stavby'!AN16)</f>
        <v/>
      </c>
      <c r="L18" s="41"/>
    </row>
    <row r="19" s="1" customFormat="1" ht="18" customHeight="1">
      <c r="B19" s="41"/>
      <c r="E19" s="133" t="str">
        <f>IF('Rekapitulace stavby'!E17="","",'Rekapitulace stavby'!E17)</f>
        <v xml:space="preserve"> </v>
      </c>
      <c r="I19" s="134" t="s">
        <v>27</v>
      </c>
      <c r="J19" s="133" t="str">
        <f>IF('Rekapitulace stavby'!AN17="","",'Rekapitulace stavby'!AN17)</f>
        <v/>
      </c>
      <c r="L19" s="41"/>
    </row>
    <row r="20" s="1" customFormat="1" ht="6.96" customHeight="1">
      <c r="B20" s="41"/>
      <c r="I20" s="131"/>
      <c r="L20" s="41"/>
    </row>
    <row r="21" s="1" customFormat="1" ht="12" customHeight="1">
      <c r="B21" s="41"/>
      <c r="D21" s="130" t="s">
        <v>32</v>
      </c>
      <c r="I21" s="134" t="s">
        <v>25</v>
      </c>
      <c r="J21" s="133" t="s">
        <v>33</v>
      </c>
      <c r="L21" s="41"/>
    </row>
    <row r="22" s="1" customFormat="1" ht="18" customHeight="1">
      <c r="B22" s="41"/>
      <c r="E22" s="133" t="s">
        <v>34</v>
      </c>
      <c r="I22" s="134" t="s">
        <v>27</v>
      </c>
      <c r="J22" s="133" t="s">
        <v>35</v>
      </c>
      <c r="L22" s="41"/>
    </row>
    <row r="23" s="1" customFormat="1" ht="6.96" customHeight="1">
      <c r="B23" s="41"/>
      <c r="I23" s="131"/>
      <c r="L23" s="41"/>
    </row>
    <row r="24" s="1" customFormat="1" ht="12" customHeight="1">
      <c r="B24" s="41"/>
      <c r="D24" s="130" t="s">
        <v>36</v>
      </c>
      <c r="I24" s="131"/>
      <c r="L24" s="41"/>
    </row>
    <row r="25" s="7" customFormat="1" ht="16.5" customHeight="1">
      <c r="B25" s="136"/>
      <c r="E25" s="137" t="s">
        <v>1</v>
      </c>
      <c r="F25" s="137"/>
      <c r="G25" s="137"/>
      <c r="H25" s="137"/>
      <c r="I25" s="138"/>
      <c r="L25" s="136"/>
    </row>
    <row r="26" s="1" customFormat="1" ht="6.96" customHeight="1">
      <c r="B26" s="41"/>
      <c r="I26" s="131"/>
      <c r="L26" s="41"/>
    </row>
    <row r="27" s="1" customFormat="1" ht="6.96" customHeight="1">
      <c r="B27" s="41"/>
      <c r="D27" s="76"/>
      <c r="E27" s="76"/>
      <c r="F27" s="76"/>
      <c r="G27" s="76"/>
      <c r="H27" s="76"/>
      <c r="I27" s="139"/>
      <c r="J27" s="76"/>
      <c r="K27" s="76"/>
      <c r="L27" s="41"/>
    </row>
    <row r="28" s="1" customFormat="1" ht="25.44" customHeight="1">
      <c r="B28" s="41"/>
      <c r="D28" s="140" t="s">
        <v>37</v>
      </c>
      <c r="I28" s="131"/>
      <c r="J28" s="141">
        <f>ROUND(J119, 2)</f>
        <v>0</v>
      </c>
      <c r="L28" s="41"/>
    </row>
    <row r="29" s="1" customFormat="1" ht="6.96" customHeight="1">
      <c r="B29" s="41"/>
      <c r="D29" s="76"/>
      <c r="E29" s="76"/>
      <c r="F29" s="76"/>
      <c r="G29" s="76"/>
      <c r="H29" s="76"/>
      <c r="I29" s="139"/>
      <c r="J29" s="76"/>
      <c r="K29" s="76"/>
      <c r="L29" s="41"/>
    </row>
    <row r="30" s="1" customFormat="1" ht="14.4" customHeight="1">
      <c r="B30" s="41"/>
      <c r="F30" s="142" t="s">
        <v>39</v>
      </c>
      <c r="I30" s="143" t="s">
        <v>38</v>
      </c>
      <c r="J30" s="142" t="s">
        <v>40</v>
      </c>
      <c r="L30" s="41"/>
    </row>
    <row r="31" s="1" customFormat="1" ht="14.4" customHeight="1">
      <c r="B31" s="41"/>
      <c r="D31" s="144" t="s">
        <v>41</v>
      </c>
      <c r="E31" s="130" t="s">
        <v>42</v>
      </c>
      <c r="F31" s="145">
        <f>ROUND((SUM(BE119:BE196)),  2)</f>
        <v>0</v>
      </c>
      <c r="I31" s="146">
        <v>0.20999999999999999</v>
      </c>
      <c r="J31" s="145">
        <f>ROUND(((SUM(BE119:BE196))*I31),  2)</f>
        <v>0</v>
      </c>
      <c r="L31" s="41"/>
    </row>
    <row r="32" s="1" customFormat="1" ht="14.4" customHeight="1">
      <c r="B32" s="41"/>
      <c r="E32" s="130" t="s">
        <v>43</v>
      </c>
      <c r="F32" s="145">
        <f>ROUND((SUM(BF119:BF196)),  2)</f>
        <v>0</v>
      </c>
      <c r="I32" s="146">
        <v>0.14999999999999999</v>
      </c>
      <c r="J32" s="145">
        <f>ROUND(((SUM(BF119:BF196))*I32),  2)</f>
        <v>0</v>
      </c>
      <c r="L32" s="41"/>
    </row>
    <row r="33" hidden="1" s="1" customFormat="1" ht="14.4" customHeight="1">
      <c r="B33" s="41"/>
      <c r="E33" s="130" t="s">
        <v>44</v>
      </c>
      <c r="F33" s="145">
        <f>ROUND((SUM(BG119:BG196)),  2)</f>
        <v>0</v>
      </c>
      <c r="I33" s="146">
        <v>0.20999999999999999</v>
      </c>
      <c r="J33" s="145">
        <f>0</f>
        <v>0</v>
      </c>
      <c r="L33" s="41"/>
    </row>
    <row r="34" hidden="1" s="1" customFormat="1" ht="14.4" customHeight="1">
      <c r="B34" s="41"/>
      <c r="E34" s="130" t="s">
        <v>45</v>
      </c>
      <c r="F34" s="145">
        <f>ROUND((SUM(BH119:BH196)),  2)</f>
        <v>0</v>
      </c>
      <c r="I34" s="146">
        <v>0.14999999999999999</v>
      </c>
      <c r="J34" s="145">
        <f>0</f>
        <v>0</v>
      </c>
      <c r="L34" s="41"/>
    </row>
    <row r="35" hidden="1" s="1" customFormat="1" ht="14.4" customHeight="1">
      <c r="B35" s="41"/>
      <c r="E35" s="130" t="s">
        <v>46</v>
      </c>
      <c r="F35" s="145">
        <f>ROUND((SUM(BI119:BI196)),  2)</f>
        <v>0</v>
      </c>
      <c r="I35" s="146">
        <v>0</v>
      </c>
      <c r="J35" s="145">
        <f>0</f>
        <v>0</v>
      </c>
      <c r="L35" s="41"/>
    </row>
    <row r="36" s="1" customFormat="1" ht="6.96" customHeight="1">
      <c r="B36" s="41"/>
      <c r="I36" s="131"/>
      <c r="L36" s="41"/>
    </row>
    <row r="37" s="1" customFormat="1" ht="25.44" customHeight="1">
      <c r="B37" s="41"/>
      <c r="C37" s="147"/>
      <c r="D37" s="148" t="s">
        <v>47</v>
      </c>
      <c r="E37" s="149"/>
      <c r="F37" s="149"/>
      <c r="G37" s="150" t="s">
        <v>48</v>
      </c>
      <c r="H37" s="151" t="s">
        <v>49</v>
      </c>
      <c r="I37" s="152"/>
      <c r="J37" s="153">
        <f>SUM(J28:J35)</f>
        <v>0</v>
      </c>
      <c r="K37" s="154"/>
      <c r="L37" s="41"/>
    </row>
    <row r="38" s="1" customFormat="1" ht="14.4" customHeight="1">
      <c r="B38" s="41"/>
      <c r="I38" s="131"/>
      <c r="L38" s="41"/>
    </row>
    <row r="39" ht="14.4" customHeight="1">
      <c r="B39" s="18"/>
      <c r="L39" s="18"/>
    </row>
    <row r="40" ht="14.4" customHeight="1">
      <c r="B40" s="18"/>
      <c r="L40" s="18"/>
    </row>
    <row r="41" ht="14.4" customHeight="1">
      <c r="B41" s="18"/>
      <c r="L41" s="18"/>
    </row>
    <row r="42" ht="14.4" customHeight="1">
      <c r="B42" s="18"/>
      <c r="L42" s="18"/>
    </row>
    <row r="43" ht="14.4" customHeight="1">
      <c r="B43" s="18"/>
      <c r="L43" s="18"/>
    </row>
    <row r="44" ht="14.4" customHeight="1">
      <c r="B44" s="18"/>
      <c r="L44" s="18"/>
    </row>
    <row r="45" ht="14.4" customHeight="1">
      <c r="B45" s="18"/>
      <c r="L45" s="18"/>
    </row>
    <row r="46" ht="14.4" customHeight="1">
      <c r="B46" s="18"/>
      <c r="L46" s="18"/>
    </row>
    <row r="47" ht="14.4" customHeight="1">
      <c r="B47" s="18"/>
      <c r="L47" s="18"/>
    </row>
    <row r="48" ht="14.4" customHeight="1">
      <c r="B48" s="18"/>
      <c r="L48" s="18"/>
    </row>
    <row r="49" ht="14.4" customHeight="1">
      <c r="B49" s="18"/>
      <c r="L49" s="18"/>
    </row>
    <row r="50" s="1" customFormat="1" ht="14.4" customHeight="1">
      <c r="B50" s="41"/>
      <c r="D50" s="155" t="s">
        <v>50</v>
      </c>
      <c r="E50" s="156"/>
      <c r="F50" s="156"/>
      <c r="G50" s="155" t="s">
        <v>51</v>
      </c>
      <c r="H50" s="156"/>
      <c r="I50" s="157"/>
      <c r="J50" s="156"/>
      <c r="K50" s="156"/>
      <c r="L50" s="4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1" customFormat="1">
      <c r="B61" s="41"/>
      <c r="D61" s="158" t="s">
        <v>52</v>
      </c>
      <c r="E61" s="159"/>
      <c r="F61" s="160" t="s">
        <v>53</v>
      </c>
      <c r="G61" s="158" t="s">
        <v>52</v>
      </c>
      <c r="H61" s="159"/>
      <c r="I61" s="161"/>
      <c r="J61" s="162" t="s">
        <v>53</v>
      </c>
      <c r="K61" s="159"/>
      <c r="L61" s="41"/>
    </row>
    <row r="62">
      <c r="B62" s="18"/>
      <c r="L62" s="18"/>
    </row>
    <row r="63">
      <c r="B63" s="18"/>
      <c r="L63" s="18"/>
    </row>
    <row r="64">
      <c r="B64" s="18"/>
      <c r="L64" s="18"/>
    </row>
    <row r="65" s="1" customFormat="1">
      <c r="B65" s="41"/>
      <c r="D65" s="155" t="s">
        <v>54</v>
      </c>
      <c r="E65" s="156"/>
      <c r="F65" s="156"/>
      <c r="G65" s="155" t="s">
        <v>55</v>
      </c>
      <c r="H65" s="156"/>
      <c r="I65" s="157"/>
      <c r="J65" s="156"/>
      <c r="K65" s="156"/>
      <c r="L65" s="41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1" customFormat="1">
      <c r="B76" s="41"/>
      <c r="D76" s="158" t="s">
        <v>52</v>
      </c>
      <c r="E76" s="159"/>
      <c r="F76" s="160" t="s">
        <v>53</v>
      </c>
      <c r="G76" s="158" t="s">
        <v>52</v>
      </c>
      <c r="H76" s="159"/>
      <c r="I76" s="161"/>
      <c r="J76" s="162" t="s">
        <v>53</v>
      </c>
      <c r="K76" s="159"/>
      <c r="L76" s="41"/>
    </row>
    <row r="77" s="1" customFormat="1" ht="14.4" customHeight="1">
      <c r="B77" s="163"/>
      <c r="C77" s="164"/>
      <c r="D77" s="164"/>
      <c r="E77" s="164"/>
      <c r="F77" s="164"/>
      <c r="G77" s="164"/>
      <c r="H77" s="164"/>
      <c r="I77" s="165"/>
      <c r="J77" s="164"/>
      <c r="K77" s="164"/>
      <c r="L77" s="41"/>
    </row>
    <row r="81" s="1" customFormat="1" ht="6.96" customHeight="1">
      <c r="B81" s="166"/>
      <c r="C81" s="167"/>
      <c r="D81" s="167"/>
      <c r="E81" s="167"/>
      <c r="F81" s="167"/>
      <c r="G81" s="167"/>
      <c r="H81" s="167"/>
      <c r="I81" s="168"/>
      <c r="J81" s="167"/>
      <c r="K81" s="167"/>
      <c r="L81" s="41"/>
    </row>
    <row r="82" s="1" customFormat="1" ht="24.96" customHeight="1">
      <c r="B82" s="36"/>
      <c r="C82" s="21" t="s">
        <v>86</v>
      </c>
      <c r="D82" s="37"/>
      <c r="E82" s="37"/>
      <c r="F82" s="37"/>
      <c r="G82" s="37"/>
      <c r="H82" s="37"/>
      <c r="I82" s="131"/>
      <c r="J82" s="37"/>
      <c r="K82" s="37"/>
      <c r="L82" s="41"/>
    </row>
    <row r="83" s="1" customFormat="1" ht="6.96" customHeight="1">
      <c r="B83" s="36"/>
      <c r="C83" s="37"/>
      <c r="D83" s="37"/>
      <c r="E83" s="37"/>
      <c r="F83" s="37"/>
      <c r="G83" s="37"/>
      <c r="H83" s="37"/>
      <c r="I83" s="131"/>
      <c r="J83" s="37"/>
      <c r="K83" s="37"/>
      <c r="L83" s="41"/>
    </row>
    <row r="84" s="1" customFormat="1" ht="12" customHeight="1">
      <c r="B84" s="36"/>
      <c r="C84" s="30" t="s">
        <v>16</v>
      </c>
      <c r="D84" s="37"/>
      <c r="E84" s="37"/>
      <c r="F84" s="37"/>
      <c r="G84" s="37"/>
      <c r="H84" s="37"/>
      <c r="I84" s="131"/>
      <c r="J84" s="37"/>
      <c r="K84" s="37"/>
      <c r="L84" s="41"/>
    </row>
    <row r="85" s="1" customFormat="1" ht="16.5" customHeight="1">
      <c r="B85" s="36"/>
      <c r="C85" s="37"/>
      <c r="D85" s="37"/>
      <c r="E85" s="69" t="str">
        <f>E7</f>
        <v>Oprava a nátěr schodiště v ul. Nerudova- Nad Řekou,Cheb.</v>
      </c>
      <c r="F85" s="37"/>
      <c r="G85" s="37"/>
      <c r="H85" s="37"/>
      <c r="I85" s="131"/>
      <c r="J85" s="37"/>
      <c r="K85" s="37"/>
      <c r="L85" s="41"/>
    </row>
    <row r="86" s="1" customFormat="1" ht="6.96" customHeight="1">
      <c r="B86" s="36"/>
      <c r="C86" s="37"/>
      <c r="D86" s="37"/>
      <c r="E86" s="37"/>
      <c r="F86" s="37"/>
      <c r="G86" s="37"/>
      <c r="H86" s="37"/>
      <c r="I86" s="131"/>
      <c r="J86" s="37"/>
      <c r="K86" s="37"/>
      <c r="L86" s="41"/>
    </row>
    <row r="87" s="1" customFormat="1" ht="12" customHeight="1">
      <c r="B87" s="36"/>
      <c r="C87" s="30" t="s">
        <v>20</v>
      </c>
      <c r="D87" s="37"/>
      <c r="E87" s="37"/>
      <c r="F87" s="25" t="str">
        <f>F10</f>
        <v>ul. Nerudova,Nad Řekou,Cheb</v>
      </c>
      <c r="G87" s="37"/>
      <c r="H87" s="37"/>
      <c r="I87" s="134" t="s">
        <v>22</v>
      </c>
      <c r="J87" s="72" t="str">
        <f>IF(J10="","",J10)</f>
        <v>22. 7. 2019</v>
      </c>
      <c r="K87" s="37"/>
      <c r="L87" s="41"/>
    </row>
    <row r="88" s="1" customFormat="1" ht="6.96" customHeight="1">
      <c r="B88" s="36"/>
      <c r="C88" s="37"/>
      <c r="D88" s="37"/>
      <c r="E88" s="37"/>
      <c r="F88" s="37"/>
      <c r="G88" s="37"/>
      <c r="H88" s="37"/>
      <c r="I88" s="131"/>
      <c r="J88" s="37"/>
      <c r="K88" s="37"/>
      <c r="L88" s="41"/>
    </row>
    <row r="89" s="1" customFormat="1" ht="15.15" customHeight="1">
      <c r="B89" s="36"/>
      <c r="C89" s="30" t="s">
        <v>24</v>
      </c>
      <c r="D89" s="37"/>
      <c r="E89" s="37"/>
      <c r="F89" s="25" t="str">
        <f>E13</f>
        <v xml:space="preserve"> </v>
      </c>
      <c r="G89" s="37"/>
      <c r="H89" s="37"/>
      <c r="I89" s="134" t="s">
        <v>30</v>
      </c>
      <c r="J89" s="34" t="str">
        <f>E19</f>
        <v xml:space="preserve"> </v>
      </c>
      <c r="K89" s="37"/>
      <c r="L89" s="41"/>
    </row>
    <row r="90" s="1" customFormat="1" ht="27.9" customHeight="1">
      <c r="B90" s="36"/>
      <c r="C90" s="30" t="s">
        <v>28</v>
      </c>
      <c r="D90" s="37"/>
      <c r="E90" s="37"/>
      <c r="F90" s="25" t="str">
        <f>IF(E16="","",E16)</f>
        <v>Vyplň údaj</v>
      </c>
      <c r="G90" s="37"/>
      <c r="H90" s="37"/>
      <c r="I90" s="134" t="s">
        <v>32</v>
      </c>
      <c r="J90" s="34" t="str">
        <f>E22</f>
        <v>Příprava arealizace staveb Cheb s.r.o.</v>
      </c>
      <c r="K90" s="37"/>
      <c r="L90" s="41"/>
    </row>
    <row r="91" s="1" customFormat="1" ht="10.32" customHeight="1">
      <c r="B91" s="36"/>
      <c r="C91" s="37"/>
      <c r="D91" s="37"/>
      <c r="E91" s="37"/>
      <c r="F91" s="37"/>
      <c r="G91" s="37"/>
      <c r="H91" s="37"/>
      <c r="I91" s="131"/>
      <c r="J91" s="37"/>
      <c r="K91" s="37"/>
      <c r="L91" s="41"/>
    </row>
    <row r="92" s="1" customFormat="1" ht="29.28" customHeight="1">
      <c r="B92" s="36"/>
      <c r="C92" s="169" t="s">
        <v>87</v>
      </c>
      <c r="D92" s="170"/>
      <c r="E92" s="170"/>
      <c r="F92" s="170"/>
      <c r="G92" s="170"/>
      <c r="H92" s="170"/>
      <c r="I92" s="171"/>
      <c r="J92" s="172" t="s">
        <v>88</v>
      </c>
      <c r="K92" s="170"/>
      <c r="L92" s="41"/>
    </row>
    <row r="93" s="1" customFormat="1" ht="10.32" customHeight="1">
      <c r="B93" s="36"/>
      <c r="C93" s="37"/>
      <c r="D93" s="37"/>
      <c r="E93" s="37"/>
      <c r="F93" s="37"/>
      <c r="G93" s="37"/>
      <c r="H93" s="37"/>
      <c r="I93" s="131"/>
      <c r="J93" s="37"/>
      <c r="K93" s="37"/>
      <c r="L93" s="41"/>
    </row>
    <row r="94" s="1" customFormat="1" ht="22.8" customHeight="1">
      <c r="B94" s="36"/>
      <c r="C94" s="173" t="s">
        <v>89</v>
      </c>
      <c r="D94" s="37"/>
      <c r="E94" s="37"/>
      <c r="F94" s="37"/>
      <c r="G94" s="37"/>
      <c r="H94" s="37"/>
      <c r="I94" s="131"/>
      <c r="J94" s="103">
        <f>J119</f>
        <v>0</v>
      </c>
      <c r="K94" s="37"/>
      <c r="L94" s="41"/>
      <c r="AU94" s="15" t="s">
        <v>90</v>
      </c>
    </row>
    <row r="95" s="8" customFormat="1" ht="24.96" customHeight="1">
      <c r="B95" s="174"/>
      <c r="C95" s="175"/>
      <c r="D95" s="176" t="s">
        <v>91</v>
      </c>
      <c r="E95" s="177"/>
      <c r="F95" s="177"/>
      <c r="G95" s="177"/>
      <c r="H95" s="177"/>
      <c r="I95" s="178"/>
      <c r="J95" s="179">
        <f>J120</f>
        <v>0</v>
      </c>
      <c r="K95" s="175"/>
      <c r="L95" s="180"/>
    </row>
    <row r="96" s="9" customFormat="1" ht="19.92" customHeight="1">
      <c r="B96" s="181"/>
      <c r="C96" s="182"/>
      <c r="D96" s="183" t="s">
        <v>92</v>
      </c>
      <c r="E96" s="184"/>
      <c r="F96" s="184"/>
      <c r="G96" s="184"/>
      <c r="H96" s="184"/>
      <c r="I96" s="185"/>
      <c r="J96" s="186">
        <f>J121</f>
        <v>0</v>
      </c>
      <c r="K96" s="182"/>
      <c r="L96" s="187"/>
    </row>
    <row r="97" s="9" customFormat="1" ht="19.92" customHeight="1">
      <c r="B97" s="181"/>
      <c r="C97" s="182"/>
      <c r="D97" s="183" t="s">
        <v>93</v>
      </c>
      <c r="E97" s="184"/>
      <c r="F97" s="184"/>
      <c r="G97" s="184"/>
      <c r="H97" s="184"/>
      <c r="I97" s="185"/>
      <c r="J97" s="186">
        <f>J124</f>
        <v>0</v>
      </c>
      <c r="K97" s="182"/>
      <c r="L97" s="187"/>
    </row>
    <row r="98" s="9" customFormat="1" ht="19.92" customHeight="1">
      <c r="B98" s="181"/>
      <c r="C98" s="182"/>
      <c r="D98" s="183" t="s">
        <v>94</v>
      </c>
      <c r="E98" s="184"/>
      <c r="F98" s="184"/>
      <c r="G98" s="184"/>
      <c r="H98" s="184"/>
      <c r="I98" s="185"/>
      <c r="J98" s="186">
        <f>J149</f>
        <v>0</v>
      </c>
      <c r="K98" s="182"/>
      <c r="L98" s="187"/>
    </row>
    <row r="99" s="8" customFormat="1" ht="24.96" customHeight="1">
      <c r="B99" s="174"/>
      <c r="C99" s="175"/>
      <c r="D99" s="176" t="s">
        <v>95</v>
      </c>
      <c r="E99" s="177"/>
      <c r="F99" s="177"/>
      <c r="G99" s="177"/>
      <c r="H99" s="177"/>
      <c r="I99" s="178"/>
      <c r="J99" s="179">
        <f>J188</f>
        <v>0</v>
      </c>
      <c r="K99" s="175"/>
      <c r="L99" s="180"/>
    </row>
    <row r="100" s="9" customFormat="1" ht="19.92" customHeight="1">
      <c r="B100" s="181"/>
      <c r="C100" s="182"/>
      <c r="D100" s="183" t="s">
        <v>96</v>
      </c>
      <c r="E100" s="184"/>
      <c r="F100" s="184"/>
      <c r="G100" s="184"/>
      <c r="H100" s="184"/>
      <c r="I100" s="185"/>
      <c r="J100" s="186">
        <f>J189</f>
        <v>0</v>
      </c>
      <c r="K100" s="182"/>
      <c r="L100" s="187"/>
    </row>
    <row r="101" s="9" customFormat="1" ht="19.92" customHeight="1">
      <c r="B101" s="181"/>
      <c r="C101" s="182"/>
      <c r="D101" s="183" t="s">
        <v>97</v>
      </c>
      <c r="E101" s="184"/>
      <c r="F101" s="184"/>
      <c r="G101" s="184"/>
      <c r="H101" s="184"/>
      <c r="I101" s="185"/>
      <c r="J101" s="186">
        <f>J192</f>
        <v>0</v>
      </c>
      <c r="K101" s="182"/>
      <c r="L101" s="187"/>
    </row>
    <row r="102" s="1" customFormat="1" ht="21.84" customHeight="1">
      <c r="B102" s="36"/>
      <c r="C102" s="37"/>
      <c r="D102" s="37"/>
      <c r="E102" s="37"/>
      <c r="F102" s="37"/>
      <c r="G102" s="37"/>
      <c r="H102" s="37"/>
      <c r="I102" s="131"/>
      <c r="J102" s="37"/>
      <c r="K102" s="37"/>
      <c r="L102" s="41"/>
    </row>
    <row r="103" s="1" customFormat="1" ht="6.96" customHeight="1">
      <c r="B103" s="59"/>
      <c r="C103" s="60"/>
      <c r="D103" s="60"/>
      <c r="E103" s="60"/>
      <c r="F103" s="60"/>
      <c r="G103" s="60"/>
      <c r="H103" s="60"/>
      <c r="I103" s="165"/>
      <c r="J103" s="60"/>
      <c r="K103" s="60"/>
      <c r="L103" s="41"/>
    </row>
    <row r="107" s="1" customFormat="1" ht="6.96" customHeight="1">
      <c r="B107" s="61"/>
      <c r="C107" s="62"/>
      <c r="D107" s="62"/>
      <c r="E107" s="62"/>
      <c r="F107" s="62"/>
      <c r="G107" s="62"/>
      <c r="H107" s="62"/>
      <c r="I107" s="168"/>
      <c r="J107" s="62"/>
      <c r="K107" s="62"/>
      <c r="L107" s="41"/>
    </row>
    <row r="108" s="1" customFormat="1" ht="24.96" customHeight="1">
      <c r="B108" s="36"/>
      <c r="C108" s="21" t="s">
        <v>98</v>
      </c>
      <c r="D108" s="37"/>
      <c r="E108" s="37"/>
      <c r="F108" s="37"/>
      <c r="G108" s="37"/>
      <c r="H108" s="37"/>
      <c r="I108" s="131"/>
      <c r="J108" s="37"/>
      <c r="K108" s="37"/>
      <c r="L108" s="41"/>
    </row>
    <row r="109" s="1" customFormat="1" ht="6.96" customHeight="1">
      <c r="B109" s="36"/>
      <c r="C109" s="37"/>
      <c r="D109" s="37"/>
      <c r="E109" s="37"/>
      <c r="F109" s="37"/>
      <c r="G109" s="37"/>
      <c r="H109" s="37"/>
      <c r="I109" s="131"/>
      <c r="J109" s="37"/>
      <c r="K109" s="37"/>
      <c r="L109" s="41"/>
    </row>
    <row r="110" s="1" customFormat="1" ht="12" customHeight="1">
      <c r="B110" s="36"/>
      <c r="C110" s="30" t="s">
        <v>16</v>
      </c>
      <c r="D110" s="37"/>
      <c r="E110" s="37"/>
      <c r="F110" s="37"/>
      <c r="G110" s="37"/>
      <c r="H110" s="37"/>
      <c r="I110" s="131"/>
      <c r="J110" s="37"/>
      <c r="K110" s="37"/>
      <c r="L110" s="41"/>
    </row>
    <row r="111" s="1" customFormat="1" ht="16.5" customHeight="1">
      <c r="B111" s="36"/>
      <c r="C111" s="37"/>
      <c r="D111" s="37"/>
      <c r="E111" s="69" t="str">
        <f>E7</f>
        <v>Oprava a nátěr schodiště v ul. Nerudova- Nad Řekou,Cheb.</v>
      </c>
      <c r="F111" s="37"/>
      <c r="G111" s="37"/>
      <c r="H111" s="37"/>
      <c r="I111" s="131"/>
      <c r="J111" s="37"/>
      <c r="K111" s="37"/>
      <c r="L111" s="41"/>
    </row>
    <row r="112" s="1" customFormat="1" ht="6.96" customHeight="1">
      <c r="B112" s="36"/>
      <c r="C112" s="37"/>
      <c r="D112" s="37"/>
      <c r="E112" s="37"/>
      <c r="F112" s="37"/>
      <c r="G112" s="37"/>
      <c r="H112" s="37"/>
      <c r="I112" s="131"/>
      <c r="J112" s="37"/>
      <c r="K112" s="37"/>
      <c r="L112" s="41"/>
    </row>
    <row r="113" s="1" customFormat="1" ht="12" customHeight="1">
      <c r="B113" s="36"/>
      <c r="C113" s="30" t="s">
        <v>20</v>
      </c>
      <c r="D113" s="37"/>
      <c r="E113" s="37"/>
      <c r="F113" s="25" t="str">
        <f>F10</f>
        <v>ul. Nerudova,Nad Řekou,Cheb</v>
      </c>
      <c r="G113" s="37"/>
      <c r="H113" s="37"/>
      <c r="I113" s="134" t="s">
        <v>22</v>
      </c>
      <c r="J113" s="72" t="str">
        <f>IF(J10="","",J10)</f>
        <v>22. 7. 2019</v>
      </c>
      <c r="K113" s="37"/>
      <c r="L113" s="41"/>
    </row>
    <row r="114" s="1" customFormat="1" ht="6.96" customHeight="1">
      <c r="B114" s="36"/>
      <c r="C114" s="37"/>
      <c r="D114" s="37"/>
      <c r="E114" s="37"/>
      <c r="F114" s="37"/>
      <c r="G114" s="37"/>
      <c r="H114" s="37"/>
      <c r="I114" s="131"/>
      <c r="J114" s="37"/>
      <c r="K114" s="37"/>
      <c r="L114" s="41"/>
    </row>
    <row r="115" s="1" customFormat="1" ht="15.15" customHeight="1">
      <c r="B115" s="36"/>
      <c r="C115" s="30" t="s">
        <v>24</v>
      </c>
      <c r="D115" s="37"/>
      <c r="E115" s="37"/>
      <c r="F115" s="25" t="str">
        <f>E13</f>
        <v xml:space="preserve"> </v>
      </c>
      <c r="G115" s="37"/>
      <c r="H115" s="37"/>
      <c r="I115" s="134" t="s">
        <v>30</v>
      </c>
      <c r="J115" s="34" t="str">
        <f>E19</f>
        <v xml:space="preserve"> </v>
      </c>
      <c r="K115" s="37"/>
      <c r="L115" s="41"/>
    </row>
    <row r="116" s="1" customFormat="1" ht="27.9" customHeight="1">
      <c r="B116" s="36"/>
      <c r="C116" s="30" t="s">
        <v>28</v>
      </c>
      <c r="D116" s="37"/>
      <c r="E116" s="37"/>
      <c r="F116" s="25" t="str">
        <f>IF(E16="","",E16)</f>
        <v>Vyplň údaj</v>
      </c>
      <c r="G116" s="37"/>
      <c r="H116" s="37"/>
      <c r="I116" s="134" t="s">
        <v>32</v>
      </c>
      <c r="J116" s="34" t="str">
        <f>E22</f>
        <v>Příprava arealizace staveb Cheb s.r.o.</v>
      </c>
      <c r="K116" s="37"/>
      <c r="L116" s="41"/>
    </row>
    <row r="117" s="1" customFormat="1" ht="10.32" customHeight="1">
      <c r="B117" s="36"/>
      <c r="C117" s="37"/>
      <c r="D117" s="37"/>
      <c r="E117" s="37"/>
      <c r="F117" s="37"/>
      <c r="G117" s="37"/>
      <c r="H117" s="37"/>
      <c r="I117" s="131"/>
      <c r="J117" s="37"/>
      <c r="K117" s="37"/>
      <c r="L117" s="41"/>
    </row>
    <row r="118" s="10" customFormat="1" ht="29.28" customHeight="1">
      <c r="B118" s="188"/>
      <c r="C118" s="189" t="s">
        <v>99</v>
      </c>
      <c r="D118" s="190" t="s">
        <v>62</v>
      </c>
      <c r="E118" s="190" t="s">
        <v>58</v>
      </c>
      <c r="F118" s="190" t="s">
        <v>59</v>
      </c>
      <c r="G118" s="190" t="s">
        <v>100</v>
      </c>
      <c r="H118" s="190" t="s">
        <v>101</v>
      </c>
      <c r="I118" s="191" t="s">
        <v>102</v>
      </c>
      <c r="J118" s="192" t="s">
        <v>88</v>
      </c>
      <c r="K118" s="193" t="s">
        <v>103</v>
      </c>
      <c r="L118" s="194"/>
      <c r="M118" s="93" t="s">
        <v>1</v>
      </c>
      <c r="N118" s="94" t="s">
        <v>41</v>
      </c>
      <c r="O118" s="94" t="s">
        <v>104</v>
      </c>
      <c r="P118" s="94" t="s">
        <v>105</v>
      </c>
      <c r="Q118" s="94" t="s">
        <v>106</v>
      </c>
      <c r="R118" s="94" t="s">
        <v>107</v>
      </c>
      <c r="S118" s="94" t="s">
        <v>108</v>
      </c>
      <c r="T118" s="95" t="s">
        <v>109</v>
      </c>
    </row>
    <row r="119" s="1" customFormat="1" ht="22.8" customHeight="1">
      <c r="B119" s="36"/>
      <c r="C119" s="100" t="s">
        <v>110</v>
      </c>
      <c r="D119" s="37"/>
      <c r="E119" s="37"/>
      <c r="F119" s="37"/>
      <c r="G119" s="37"/>
      <c r="H119" s="37"/>
      <c r="I119" s="131"/>
      <c r="J119" s="195">
        <f>BK119</f>
        <v>0</v>
      </c>
      <c r="K119" s="37"/>
      <c r="L119" s="41"/>
      <c r="M119" s="96"/>
      <c r="N119" s="97"/>
      <c r="O119" s="97"/>
      <c r="P119" s="196">
        <f>P120+P188</f>
        <v>0</v>
      </c>
      <c r="Q119" s="97"/>
      <c r="R119" s="196">
        <f>R120+R188</f>
        <v>1.5221899999999999</v>
      </c>
      <c r="S119" s="97"/>
      <c r="T119" s="197">
        <f>T120+T188</f>
        <v>1.6498560000000002</v>
      </c>
      <c r="AT119" s="15" t="s">
        <v>76</v>
      </c>
      <c r="AU119" s="15" t="s">
        <v>90</v>
      </c>
      <c r="BK119" s="198">
        <f>BK120+BK188</f>
        <v>0</v>
      </c>
    </row>
    <row r="120" s="11" customFormat="1" ht="25.92" customHeight="1">
      <c r="B120" s="199"/>
      <c r="C120" s="200"/>
      <c r="D120" s="201" t="s">
        <v>76</v>
      </c>
      <c r="E120" s="202" t="s">
        <v>111</v>
      </c>
      <c r="F120" s="202" t="s">
        <v>112</v>
      </c>
      <c r="G120" s="200"/>
      <c r="H120" s="200"/>
      <c r="I120" s="203"/>
      <c r="J120" s="204">
        <f>BK120</f>
        <v>0</v>
      </c>
      <c r="K120" s="200"/>
      <c r="L120" s="205"/>
      <c r="M120" s="206"/>
      <c r="N120" s="207"/>
      <c r="O120" s="207"/>
      <c r="P120" s="208">
        <f>P121+P124+P149</f>
        <v>0</v>
      </c>
      <c r="Q120" s="207"/>
      <c r="R120" s="208">
        <f>R121+R124+R149</f>
        <v>1.5221899999999999</v>
      </c>
      <c r="S120" s="207"/>
      <c r="T120" s="209">
        <f>T121+T124+T149</f>
        <v>1.6498560000000002</v>
      </c>
      <c r="AR120" s="210" t="s">
        <v>84</v>
      </c>
      <c r="AT120" s="211" t="s">
        <v>76</v>
      </c>
      <c r="AU120" s="211" t="s">
        <v>77</v>
      </c>
      <c r="AY120" s="210" t="s">
        <v>113</v>
      </c>
      <c r="BK120" s="212">
        <f>BK121+BK124+BK149</f>
        <v>0</v>
      </c>
    </row>
    <row r="121" s="11" customFormat="1" ht="22.8" customHeight="1">
      <c r="B121" s="199"/>
      <c r="C121" s="200"/>
      <c r="D121" s="201" t="s">
        <v>76</v>
      </c>
      <c r="E121" s="213" t="s">
        <v>114</v>
      </c>
      <c r="F121" s="213" t="s">
        <v>115</v>
      </c>
      <c r="G121" s="200"/>
      <c r="H121" s="200"/>
      <c r="I121" s="203"/>
      <c r="J121" s="214">
        <f>BK121</f>
        <v>0</v>
      </c>
      <c r="K121" s="200"/>
      <c r="L121" s="205"/>
      <c r="M121" s="206"/>
      <c r="N121" s="207"/>
      <c r="O121" s="207"/>
      <c r="P121" s="208">
        <f>SUM(P122:P123)</f>
        <v>0</v>
      </c>
      <c r="Q121" s="207"/>
      <c r="R121" s="208">
        <f>SUM(R122:R123)</f>
        <v>0.028749999999999998</v>
      </c>
      <c r="S121" s="207"/>
      <c r="T121" s="209">
        <f>SUM(T122:T123)</f>
        <v>0</v>
      </c>
      <c r="AR121" s="210" t="s">
        <v>84</v>
      </c>
      <c r="AT121" s="211" t="s">
        <v>76</v>
      </c>
      <c r="AU121" s="211" t="s">
        <v>82</v>
      </c>
      <c r="AY121" s="210" t="s">
        <v>113</v>
      </c>
      <c r="BK121" s="212">
        <f>SUM(BK122:BK123)</f>
        <v>0</v>
      </c>
    </row>
    <row r="122" s="1" customFormat="1" ht="24" customHeight="1">
      <c r="B122" s="36"/>
      <c r="C122" s="215" t="s">
        <v>7</v>
      </c>
      <c r="D122" s="215" t="s">
        <v>116</v>
      </c>
      <c r="E122" s="216" t="s">
        <v>117</v>
      </c>
      <c r="F122" s="217" t="s">
        <v>118</v>
      </c>
      <c r="G122" s="218" t="s">
        <v>119</v>
      </c>
      <c r="H122" s="219">
        <v>25</v>
      </c>
      <c r="I122" s="220"/>
      <c r="J122" s="221">
        <f>ROUND(I122*H122,2)</f>
        <v>0</v>
      </c>
      <c r="K122" s="217" t="s">
        <v>120</v>
      </c>
      <c r="L122" s="41"/>
      <c r="M122" s="222" t="s">
        <v>1</v>
      </c>
      <c r="N122" s="223" t="s">
        <v>42</v>
      </c>
      <c r="O122" s="84"/>
      <c r="P122" s="224">
        <f>O122*H122</f>
        <v>0</v>
      </c>
      <c r="Q122" s="224">
        <v>0.00115</v>
      </c>
      <c r="R122" s="224">
        <f>Q122*H122</f>
        <v>0.028749999999999998</v>
      </c>
      <c r="S122" s="224">
        <v>0</v>
      </c>
      <c r="T122" s="225">
        <f>S122*H122</f>
        <v>0</v>
      </c>
      <c r="AR122" s="226" t="s">
        <v>121</v>
      </c>
      <c r="AT122" s="226" t="s">
        <v>116</v>
      </c>
      <c r="AU122" s="226" t="s">
        <v>84</v>
      </c>
      <c r="AY122" s="15" t="s">
        <v>113</v>
      </c>
      <c r="BE122" s="227">
        <f>IF(N122="základní",J122,0)</f>
        <v>0</v>
      </c>
      <c r="BF122" s="227">
        <f>IF(N122="snížená",J122,0)</f>
        <v>0</v>
      </c>
      <c r="BG122" s="227">
        <f>IF(N122="zákl. přenesená",J122,0)</f>
        <v>0</v>
      </c>
      <c r="BH122" s="227">
        <f>IF(N122="sníž. přenesená",J122,0)</f>
        <v>0</v>
      </c>
      <c r="BI122" s="227">
        <f>IF(N122="nulová",J122,0)</f>
        <v>0</v>
      </c>
      <c r="BJ122" s="15" t="s">
        <v>82</v>
      </c>
      <c r="BK122" s="227">
        <f>ROUND(I122*H122,2)</f>
        <v>0</v>
      </c>
      <c r="BL122" s="15" t="s">
        <v>121</v>
      </c>
      <c r="BM122" s="226" t="s">
        <v>122</v>
      </c>
    </row>
    <row r="123" s="1" customFormat="1">
      <c r="B123" s="36"/>
      <c r="C123" s="37"/>
      <c r="D123" s="228" t="s">
        <v>123</v>
      </c>
      <c r="E123" s="37"/>
      <c r="F123" s="229" t="s">
        <v>124</v>
      </c>
      <c r="G123" s="37"/>
      <c r="H123" s="37"/>
      <c r="I123" s="131"/>
      <c r="J123" s="37"/>
      <c r="K123" s="37"/>
      <c r="L123" s="41"/>
      <c r="M123" s="230"/>
      <c r="N123" s="84"/>
      <c r="O123" s="84"/>
      <c r="P123" s="84"/>
      <c r="Q123" s="84"/>
      <c r="R123" s="84"/>
      <c r="S123" s="84"/>
      <c r="T123" s="85"/>
      <c r="AT123" s="15" t="s">
        <v>123</v>
      </c>
      <c r="AU123" s="15" t="s">
        <v>84</v>
      </c>
    </row>
    <row r="124" s="11" customFormat="1" ht="22.8" customHeight="1">
      <c r="B124" s="199"/>
      <c r="C124" s="200"/>
      <c r="D124" s="201" t="s">
        <v>76</v>
      </c>
      <c r="E124" s="213" t="s">
        <v>125</v>
      </c>
      <c r="F124" s="213" t="s">
        <v>126</v>
      </c>
      <c r="G124" s="200"/>
      <c r="H124" s="200"/>
      <c r="I124" s="203"/>
      <c r="J124" s="214">
        <f>BK124</f>
        <v>0</v>
      </c>
      <c r="K124" s="200"/>
      <c r="L124" s="205"/>
      <c r="M124" s="206"/>
      <c r="N124" s="207"/>
      <c r="O124" s="207"/>
      <c r="P124" s="208">
        <f>SUM(P125:P148)</f>
        <v>0</v>
      </c>
      <c r="Q124" s="207"/>
      <c r="R124" s="208">
        <f>SUM(R125:R148)</f>
        <v>1.4299999999999999</v>
      </c>
      <c r="S124" s="207"/>
      <c r="T124" s="209">
        <f>SUM(T125:T148)</f>
        <v>1.6498560000000002</v>
      </c>
      <c r="AR124" s="210" t="s">
        <v>84</v>
      </c>
      <c r="AT124" s="211" t="s">
        <v>76</v>
      </c>
      <c r="AU124" s="211" t="s">
        <v>82</v>
      </c>
      <c r="AY124" s="210" t="s">
        <v>113</v>
      </c>
      <c r="BK124" s="212">
        <f>SUM(BK125:BK148)</f>
        <v>0</v>
      </c>
    </row>
    <row r="125" s="1" customFormat="1" ht="24" customHeight="1">
      <c r="B125" s="36"/>
      <c r="C125" s="215" t="s">
        <v>127</v>
      </c>
      <c r="D125" s="215" t="s">
        <v>116</v>
      </c>
      <c r="E125" s="216" t="s">
        <v>128</v>
      </c>
      <c r="F125" s="217" t="s">
        <v>129</v>
      </c>
      <c r="G125" s="218" t="s">
        <v>130</v>
      </c>
      <c r="H125" s="219">
        <v>52</v>
      </c>
      <c r="I125" s="220"/>
      <c r="J125" s="221">
        <f>ROUND(I125*H125,2)</f>
        <v>0</v>
      </c>
      <c r="K125" s="217" t="s">
        <v>120</v>
      </c>
      <c r="L125" s="41"/>
      <c r="M125" s="222" t="s">
        <v>1</v>
      </c>
      <c r="N125" s="223" t="s">
        <v>42</v>
      </c>
      <c r="O125" s="84"/>
      <c r="P125" s="224">
        <f>O125*H125</f>
        <v>0</v>
      </c>
      <c r="Q125" s="224">
        <v>0</v>
      </c>
      <c r="R125" s="224">
        <f>Q125*H125</f>
        <v>0</v>
      </c>
      <c r="S125" s="224">
        <v>0</v>
      </c>
      <c r="T125" s="225">
        <f>S125*H125</f>
        <v>0</v>
      </c>
      <c r="AR125" s="226" t="s">
        <v>121</v>
      </c>
      <c r="AT125" s="226" t="s">
        <v>116</v>
      </c>
      <c r="AU125" s="226" t="s">
        <v>84</v>
      </c>
      <c r="AY125" s="15" t="s">
        <v>113</v>
      </c>
      <c r="BE125" s="227">
        <f>IF(N125="základní",J125,0)</f>
        <v>0</v>
      </c>
      <c r="BF125" s="227">
        <f>IF(N125="snížená",J125,0)</f>
        <v>0</v>
      </c>
      <c r="BG125" s="227">
        <f>IF(N125="zákl. přenesená",J125,0)</f>
        <v>0</v>
      </c>
      <c r="BH125" s="227">
        <f>IF(N125="sníž. přenesená",J125,0)</f>
        <v>0</v>
      </c>
      <c r="BI125" s="227">
        <f>IF(N125="nulová",J125,0)</f>
        <v>0</v>
      </c>
      <c r="BJ125" s="15" t="s">
        <v>82</v>
      </c>
      <c r="BK125" s="227">
        <f>ROUND(I125*H125,2)</f>
        <v>0</v>
      </c>
      <c r="BL125" s="15" t="s">
        <v>121</v>
      </c>
      <c r="BM125" s="226" t="s">
        <v>131</v>
      </c>
    </row>
    <row r="126" s="1" customFormat="1">
      <c r="B126" s="36"/>
      <c r="C126" s="37"/>
      <c r="D126" s="228" t="s">
        <v>123</v>
      </c>
      <c r="E126" s="37"/>
      <c r="F126" s="229" t="s">
        <v>132</v>
      </c>
      <c r="G126" s="37"/>
      <c r="H126" s="37"/>
      <c r="I126" s="131"/>
      <c r="J126" s="37"/>
      <c r="K126" s="37"/>
      <c r="L126" s="41"/>
      <c r="M126" s="230"/>
      <c r="N126" s="84"/>
      <c r="O126" s="84"/>
      <c r="P126" s="84"/>
      <c r="Q126" s="84"/>
      <c r="R126" s="84"/>
      <c r="S126" s="84"/>
      <c r="T126" s="85"/>
      <c r="AT126" s="15" t="s">
        <v>123</v>
      </c>
      <c r="AU126" s="15" t="s">
        <v>84</v>
      </c>
    </row>
    <row r="127" s="1" customFormat="1" ht="16.5" customHeight="1">
      <c r="B127" s="36"/>
      <c r="C127" s="231" t="s">
        <v>133</v>
      </c>
      <c r="D127" s="231" t="s">
        <v>134</v>
      </c>
      <c r="E127" s="232" t="s">
        <v>135</v>
      </c>
      <c r="F127" s="233" t="s">
        <v>136</v>
      </c>
      <c r="G127" s="234" t="s">
        <v>137</v>
      </c>
      <c r="H127" s="235">
        <v>1.1699999999999999</v>
      </c>
      <c r="I127" s="236"/>
      <c r="J127" s="237">
        <f>ROUND(I127*H127,2)</f>
        <v>0</v>
      </c>
      <c r="K127" s="233" t="s">
        <v>120</v>
      </c>
      <c r="L127" s="238"/>
      <c r="M127" s="239" t="s">
        <v>1</v>
      </c>
      <c r="N127" s="240" t="s">
        <v>42</v>
      </c>
      <c r="O127" s="84"/>
      <c r="P127" s="224">
        <f>O127*H127</f>
        <v>0</v>
      </c>
      <c r="Q127" s="224">
        <v>0.55000000000000004</v>
      </c>
      <c r="R127" s="224">
        <f>Q127*H127</f>
        <v>0.64349999999999996</v>
      </c>
      <c r="S127" s="224">
        <v>0</v>
      </c>
      <c r="T127" s="225">
        <f>S127*H127</f>
        <v>0</v>
      </c>
      <c r="AR127" s="226" t="s">
        <v>138</v>
      </c>
      <c r="AT127" s="226" t="s">
        <v>134</v>
      </c>
      <c r="AU127" s="226" t="s">
        <v>84</v>
      </c>
      <c r="AY127" s="15" t="s">
        <v>113</v>
      </c>
      <c r="BE127" s="227">
        <f>IF(N127="základní",J127,0)</f>
        <v>0</v>
      </c>
      <c r="BF127" s="227">
        <f>IF(N127="snížená",J127,0)</f>
        <v>0</v>
      </c>
      <c r="BG127" s="227">
        <f>IF(N127="zákl. přenesená",J127,0)</f>
        <v>0</v>
      </c>
      <c r="BH127" s="227">
        <f>IF(N127="sníž. přenesená",J127,0)</f>
        <v>0</v>
      </c>
      <c r="BI127" s="227">
        <f>IF(N127="nulová",J127,0)</f>
        <v>0</v>
      </c>
      <c r="BJ127" s="15" t="s">
        <v>82</v>
      </c>
      <c r="BK127" s="227">
        <f>ROUND(I127*H127,2)</f>
        <v>0</v>
      </c>
      <c r="BL127" s="15" t="s">
        <v>121</v>
      </c>
      <c r="BM127" s="226" t="s">
        <v>139</v>
      </c>
    </row>
    <row r="128" s="1" customFormat="1">
      <c r="B128" s="36"/>
      <c r="C128" s="37"/>
      <c r="D128" s="228" t="s">
        <v>123</v>
      </c>
      <c r="E128" s="37"/>
      <c r="F128" s="229" t="s">
        <v>136</v>
      </c>
      <c r="G128" s="37"/>
      <c r="H128" s="37"/>
      <c r="I128" s="131"/>
      <c r="J128" s="37"/>
      <c r="K128" s="37"/>
      <c r="L128" s="41"/>
      <c r="M128" s="230"/>
      <c r="N128" s="84"/>
      <c r="O128" s="84"/>
      <c r="P128" s="84"/>
      <c r="Q128" s="84"/>
      <c r="R128" s="84"/>
      <c r="S128" s="84"/>
      <c r="T128" s="85"/>
      <c r="AT128" s="15" t="s">
        <v>123</v>
      </c>
      <c r="AU128" s="15" t="s">
        <v>84</v>
      </c>
    </row>
    <row r="129" s="12" customFormat="1">
      <c r="B129" s="241"/>
      <c r="C129" s="242"/>
      <c r="D129" s="228" t="s">
        <v>140</v>
      </c>
      <c r="E129" s="243" t="s">
        <v>1</v>
      </c>
      <c r="F129" s="244" t="s">
        <v>141</v>
      </c>
      <c r="G129" s="242"/>
      <c r="H129" s="245">
        <v>1.1699999999999999</v>
      </c>
      <c r="I129" s="246"/>
      <c r="J129" s="242"/>
      <c r="K129" s="242"/>
      <c r="L129" s="247"/>
      <c r="M129" s="248"/>
      <c r="N129" s="249"/>
      <c r="O129" s="249"/>
      <c r="P129" s="249"/>
      <c r="Q129" s="249"/>
      <c r="R129" s="249"/>
      <c r="S129" s="249"/>
      <c r="T129" s="250"/>
      <c r="AT129" s="251" t="s">
        <v>140</v>
      </c>
      <c r="AU129" s="251" t="s">
        <v>84</v>
      </c>
      <c r="AV129" s="12" t="s">
        <v>84</v>
      </c>
      <c r="AW129" s="12" t="s">
        <v>31</v>
      </c>
      <c r="AX129" s="12" t="s">
        <v>77</v>
      </c>
      <c r="AY129" s="251" t="s">
        <v>113</v>
      </c>
    </row>
    <row r="130" s="13" customFormat="1">
      <c r="B130" s="252"/>
      <c r="C130" s="253"/>
      <c r="D130" s="228" t="s">
        <v>140</v>
      </c>
      <c r="E130" s="254" t="s">
        <v>1</v>
      </c>
      <c r="F130" s="255" t="s">
        <v>142</v>
      </c>
      <c r="G130" s="253"/>
      <c r="H130" s="256">
        <v>1.1699999999999999</v>
      </c>
      <c r="I130" s="257"/>
      <c r="J130" s="253"/>
      <c r="K130" s="253"/>
      <c r="L130" s="258"/>
      <c r="M130" s="259"/>
      <c r="N130" s="260"/>
      <c r="O130" s="260"/>
      <c r="P130" s="260"/>
      <c r="Q130" s="260"/>
      <c r="R130" s="260"/>
      <c r="S130" s="260"/>
      <c r="T130" s="261"/>
      <c r="AT130" s="262" t="s">
        <v>140</v>
      </c>
      <c r="AU130" s="262" t="s">
        <v>84</v>
      </c>
      <c r="AV130" s="13" t="s">
        <v>143</v>
      </c>
      <c r="AW130" s="13" t="s">
        <v>31</v>
      </c>
      <c r="AX130" s="13" t="s">
        <v>82</v>
      </c>
      <c r="AY130" s="262" t="s">
        <v>113</v>
      </c>
    </row>
    <row r="131" s="1" customFormat="1" ht="24" customHeight="1">
      <c r="B131" s="36"/>
      <c r="C131" s="231" t="s">
        <v>144</v>
      </c>
      <c r="D131" s="231" t="s">
        <v>134</v>
      </c>
      <c r="E131" s="232" t="s">
        <v>145</v>
      </c>
      <c r="F131" s="233" t="s">
        <v>146</v>
      </c>
      <c r="G131" s="234" t="s">
        <v>137</v>
      </c>
      <c r="H131" s="235">
        <v>1.4299999999999999</v>
      </c>
      <c r="I131" s="236"/>
      <c r="J131" s="237">
        <f>ROUND(I131*H131,2)</f>
        <v>0</v>
      </c>
      <c r="K131" s="233" t="s">
        <v>120</v>
      </c>
      <c r="L131" s="238"/>
      <c r="M131" s="239" t="s">
        <v>1</v>
      </c>
      <c r="N131" s="240" t="s">
        <v>42</v>
      </c>
      <c r="O131" s="84"/>
      <c r="P131" s="224">
        <f>O131*H131</f>
        <v>0</v>
      </c>
      <c r="Q131" s="224">
        <v>0.55000000000000004</v>
      </c>
      <c r="R131" s="224">
        <f>Q131*H131</f>
        <v>0.78649999999999998</v>
      </c>
      <c r="S131" s="224">
        <v>0</v>
      </c>
      <c r="T131" s="225">
        <f>S131*H131</f>
        <v>0</v>
      </c>
      <c r="AR131" s="226" t="s">
        <v>138</v>
      </c>
      <c r="AT131" s="226" t="s">
        <v>134</v>
      </c>
      <c r="AU131" s="226" t="s">
        <v>84</v>
      </c>
      <c r="AY131" s="15" t="s">
        <v>113</v>
      </c>
      <c r="BE131" s="227">
        <f>IF(N131="základní",J131,0)</f>
        <v>0</v>
      </c>
      <c r="BF131" s="227">
        <f>IF(N131="snížená",J131,0)</f>
        <v>0</v>
      </c>
      <c r="BG131" s="227">
        <f>IF(N131="zákl. přenesená",J131,0)</f>
        <v>0</v>
      </c>
      <c r="BH131" s="227">
        <f>IF(N131="sníž. přenesená",J131,0)</f>
        <v>0</v>
      </c>
      <c r="BI131" s="227">
        <f>IF(N131="nulová",J131,0)</f>
        <v>0</v>
      </c>
      <c r="BJ131" s="15" t="s">
        <v>82</v>
      </c>
      <c r="BK131" s="227">
        <f>ROUND(I131*H131,2)</f>
        <v>0</v>
      </c>
      <c r="BL131" s="15" t="s">
        <v>121</v>
      </c>
      <c r="BM131" s="226" t="s">
        <v>147</v>
      </c>
    </row>
    <row r="132" s="1" customFormat="1">
      <c r="B132" s="36"/>
      <c r="C132" s="37"/>
      <c r="D132" s="228" t="s">
        <v>123</v>
      </c>
      <c r="E132" s="37"/>
      <c r="F132" s="229" t="s">
        <v>146</v>
      </c>
      <c r="G132" s="37"/>
      <c r="H132" s="37"/>
      <c r="I132" s="131"/>
      <c r="J132" s="37"/>
      <c r="K132" s="37"/>
      <c r="L132" s="41"/>
      <c r="M132" s="230"/>
      <c r="N132" s="84"/>
      <c r="O132" s="84"/>
      <c r="P132" s="84"/>
      <c r="Q132" s="84"/>
      <c r="R132" s="84"/>
      <c r="S132" s="84"/>
      <c r="T132" s="85"/>
      <c r="AT132" s="15" t="s">
        <v>123</v>
      </c>
      <c r="AU132" s="15" t="s">
        <v>84</v>
      </c>
    </row>
    <row r="133" s="12" customFormat="1">
      <c r="B133" s="241"/>
      <c r="C133" s="242"/>
      <c r="D133" s="228" t="s">
        <v>140</v>
      </c>
      <c r="E133" s="243" t="s">
        <v>1</v>
      </c>
      <c r="F133" s="244" t="s">
        <v>148</v>
      </c>
      <c r="G133" s="242"/>
      <c r="H133" s="245">
        <v>1.4299999999999999</v>
      </c>
      <c r="I133" s="246"/>
      <c r="J133" s="242"/>
      <c r="K133" s="242"/>
      <c r="L133" s="247"/>
      <c r="M133" s="248"/>
      <c r="N133" s="249"/>
      <c r="O133" s="249"/>
      <c r="P133" s="249"/>
      <c r="Q133" s="249"/>
      <c r="R133" s="249"/>
      <c r="S133" s="249"/>
      <c r="T133" s="250"/>
      <c r="AT133" s="251" t="s">
        <v>140</v>
      </c>
      <c r="AU133" s="251" t="s">
        <v>84</v>
      </c>
      <c r="AV133" s="12" t="s">
        <v>84</v>
      </c>
      <c r="AW133" s="12" t="s">
        <v>31</v>
      </c>
      <c r="AX133" s="12" t="s">
        <v>77</v>
      </c>
      <c r="AY133" s="251" t="s">
        <v>113</v>
      </c>
    </row>
    <row r="134" s="13" customFormat="1">
      <c r="B134" s="252"/>
      <c r="C134" s="253"/>
      <c r="D134" s="228" t="s">
        <v>140</v>
      </c>
      <c r="E134" s="254" t="s">
        <v>1</v>
      </c>
      <c r="F134" s="255" t="s">
        <v>142</v>
      </c>
      <c r="G134" s="253"/>
      <c r="H134" s="256">
        <v>1.4299999999999999</v>
      </c>
      <c r="I134" s="257"/>
      <c r="J134" s="253"/>
      <c r="K134" s="253"/>
      <c r="L134" s="258"/>
      <c r="M134" s="259"/>
      <c r="N134" s="260"/>
      <c r="O134" s="260"/>
      <c r="P134" s="260"/>
      <c r="Q134" s="260"/>
      <c r="R134" s="260"/>
      <c r="S134" s="260"/>
      <c r="T134" s="261"/>
      <c r="AT134" s="262" t="s">
        <v>140</v>
      </c>
      <c r="AU134" s="262" t="s">
        <v>84</v>
      </c>
      <c r="AV134" s="13" t="s">
        <v>143</v>
      </c>
      <c r="AW134" s="13" t="s">
        <v>31</v>
      </c>
      <c r="AX134" s="13" t="s">
        <v>82</v>
      </c>
      <c r="AY134" s="262" t="s">
        <v>113</v>
      </c>
    </row>
    <row r="135" s="1" customFormat="1" ht="16.5" customHeight="1">
      <c r="B135" s="36"/>
      <c r="C135" s="215" t="s">
        <v>143</v>
      </c>
      <c r="D135" s="215" t="s">
        <v>116</v>
      </c>
      <c r="E135" s="216" t="s">
        <v>149</v>
      </c>
      <c r="F135" s="217" t="s">
        <v>150</v>
      </c>
      <c r="G135" s="218" t="s">
        <v>130</v>
      </c>
      <c r="H135" s="219">
        <v>52</v>
      </c>
      <c r="I135" s="220"/>
      <c r="J135" s="221">
        <f>ROUND(I135*H135,2)</f>
        <v>0</v>
      </c>
      <c r="K135" s="217" t="s">
        <v>120</v>
      </c>
      <c r="L135" s="41"/>
      <c r="M135" s="222" t="s">
        <v>1</v>
      </c>
      <c r="N135" s="223" t="s">
        <v>42</v>
      </c>
      <c r="O135" s="84"/>
      <c r="P135" s="224">
        <f>O135*H135</f>
        <v>0</v>
      </c>
      <c r="Q135" s="224">
        <v>0</v>
      </c>
      <c r="R135" s="224">
        <f>Q135*H135</f>
        <v>0</v>
      </c>
      <c r="S135" s="224">
        <v>0.019650000000000001</v>
      </c>
      <c r="T135" s="225">
        <f>S135*H135</f>
        <v>1.0218</v>
      </c>
      <c r="AR135" s="226" t="s">
        <v>121</v>
      </c>
      <c r="AT135" s="226" t="s">
        <v>116</v>
      </c>
      <c r="AU135" s="226" t="s">
        <v>84</v>
      </c>
      <c r="AY135" s="15" t="s">
        <v>113</v>
      </c>
      <c r="BE135" s="227">
        <f>IF(N135="základní",J135,0)</f>
        <v>0</v>
      </c>
      <c r="BF135" s="227">
        <f>IF(N135="snížená",J135,0)</f>
        <v>0</v>
      </c>
      <c r="BG135" s="227">
        <f>IF(N135="zákl. přenesená",J135,0)</f>
        <v>0</v>
      </c>
      <c r="BH135" s="227">
        <f>IF(N135="sníž. přenesená",J135,0)</f>
        <v>0</v>
      </c>
      <c r="BI135" s="227">
        <f>IF(N135="nulová",J135,0)</f>
        <v>0</v>
      </c>
      <c r="BJ135" s="15" t="s">
        <v>82</v>
      </c>
      <c r="BK135" s="227">
        <f>ROUND(I135*H135,2)</f>
        <v>0</v>
      </c>
      <c r="BL135" s="15" t="s">
        <v>121</v>
      </c>
      <c r="BM135" s="226" t="s">
        <v>151</v>
      </c>
    </row>
    <row r="136" s="1" customFormat="1">
      <c r="B136" s="36"/>
      <c r="C136" s="37"/>
      <c r="D136" s="228" t="s">
        <v>123</v>
      </c>
      <c r="E136" s="37"/>
      <c r="F136" s="229" t="s">
        <v>152</v>
      </c>
      <c r="G136" s="37"/>
      <c r="H136" s="37"/>
      <c r="I136" s="131"/>
      <c r="J136" s="37"/>
      <c r="K136" s="37"/>
      <c r="L136" s="41"/>
      <c r="M136" s="230"/>
      <c r="N136" s="84"/>
      <c r="O136" s="84"/>
      <c r="P136" s="84"/>
      <c r="Q136" s="84"/>
      <c r="R136" s="84"/>
      <c r="S136" s="84"/>
      <c r="T136" s="85"/>
      <c r="AT136" s="15" t="s">
        <v>123</v>
      </c>
      <c r="AU136" s="15" t="s">
        <v>84</v>
      </c>
    </row>
    <row r="137" s="12" customFormat="1">
      <c r="B137" s="241"/>
      <c r="C137" s="242"/>
      <c r="D137" s="228" t="s">
        <v>140</v>
      </c>
      <c r="E137" s="243" t="s">
        <v>1</v>
      </c>
      <c r="F137" s="244" t="s">
        <v>153</v>
      </c>
      <c r="G137" s="242"/>
      <c r="H137" s="245">
        <v>52</v>
      </c>
      <c r="I137" s="246"/>
      <c r="J137" s="242"/>
      <c r="K137" s="242"/>
      <c r="L137" s="247"/>
      <c r="M137" s="248"/>
      <c r="N137" s="249"/>
      <c r="O137" s="249"/>
      <c r="P137" s="249"/>
      <c r="Q137" s="249"/>
      <c r="R137" s="249"/>
      <c r="S137" s="249"/>
      <c r="T137" s="250"/>
      <c r="AT137" s="251" t="s">
        <v>140</v>
      </c>
      <c r="AU137" s="251" t="s">
        <v>84</v>
      </c>
      <c r="AV137" s="12" t="s">
        <v>84</v>
      </c>
      <c r="AW137" s="12" t="s">
        <v>31</v>
      </c>
      <c r="AX137" s="12" t="s">
        <v>77</v>
      </c>
      <c r="AY137" s="251" t="s">
        <v>113</v>
      </c>
    </row>
    <row r="138" s="13" customFormat="1">
      <c r="B138" s="252"/>
      <c r="C138" s="253"/>
      <c r="D138" s="228" t="s">
        <v>140</v>
      </c>
      <c r="E138" s="254" t="s">
        <v>1</v>
      </c>
      <c r="F138" s="255" t="s">
        <v>142</v>
      </c>
      <c r="G138" s="253"/>
      <c r="H138" s="256">
        <v>52</v>
      </c>
      <c r="I138" s="257"/>
      <c r="J138" s="253"/>
      <c r="K138" s="253"/>
      <c r="L138" s="258"/>
      <c r="M138" s="259"/>
      <c r="N138" s="260"/>
      <c r="O138" s="260"/>
      <c r="P138" s="260"/>
      <c r="Q138" s="260"/>
      <c r="R138" s="260"/>
      <c r="S138" s="260"/>
      <c r="T138" s="261"/>
      <c r="AT138" s="262" t="s">
        <v>140</v>
      </c>
      <c r="AU138" s="262" t="s">
        <v>84</v>
      </c>
      <c r="AV138" s="13" t="s">
        <v>143</v>
      </c>
      <c r="AW138" s="13" t="s">
        <v>31</v>
      </c>
      <c r="AX138" s="13" t="s">
        <v>82</v>
      </c>
      <c r="AY138" s="262" t="s">
        <v>113</v>
      </c>
    </row>
    <row r="139" s="1" customFormat="1" ht="16.5" customHeight="1">
      <c r="B139" s="36"/>
      <c r="C139" s="215" t="s">
        <v>154</v>
      </c>
      <c r="D139" s="215" t="s">
        <v>116</v>
      </c>
      <c r="E139" s="216" t="s">
        <v>155</v>
      </c>
      <c r="F139" s="217" t="s">
        <v>156</v>
      </c>
      <c r="G139" s="218" t="s">
        <v>119</v>
      </c>
      <c r="H139" s="219">
        <v>57.200000000000003</v>
      </c>
      <c r="I139" s="220"/>
      <c r="J139" s="221">
        <f>ROUND(I139*H139,2)</f>
        <v>0</v>
      </c>
      <c r="K139" s="217" t="s">
        <v>120</v>
      </c>
      <c r="L139" s="41"/>
      <c r="M139" s="222" t="s">
        <v>1</v>
      </c>
      <c r="N139" s="223" t="s">
        <v>42</v>
      </c>
      <c r="O139" s="84"/>
      <c r="P139" s="224">
        <f>O139*H139</f>
        <v>0</v>
      </c>
      <c r="Q139" s="224">
        <v>0</v>
      </c>
      <c r="R139" s="224">
        <f>Q139*H139</f>
        <v>0</v>
      </c>
      <c r="S139" s="224">
        <v>0.01098</v>
      </c>
      <c r="T139" s="225">
        <f>S139*H139</f>
        <v>0.62805600000000006</v>
      </c>
      <c r="AR139" s="226" t="s">
        <v>121</v>
      </c>
      <c r="AT139" s="226" t="s">
        <v>116</v>
      </c>
      <c r="AU139" s="226" t="s">
        <v>84</v>
      </c>
      <c r="AY139" s="15" t="s">
        <v>113</v>
      </c>
      <c r="BE139" s="227">
        <f>IF(N139="základní",J139,0)</f>
        <v>0</v>
      </c>
      <c r="BF139" s="227">
        <f>IF(N139="snížená",J139,0)</f>
        <v>0</v>
      </c>
      <c r="BG139" s="227">
        <f>IF(N139="zákl. přenesená",J139,0)</f>
        <v>0</v>
      </c>
      <c r="BH139" s="227">
        <f>IF(N139="sníž. přenesená",J139,0)</f>
        <v>0</v>
      </c>
      <c r="BI139" s="227">
        <f>IF(N139="nulová",J139,0)</f>
        <v>0</v>
      </c>
      <c r="BJ139" s="15" t="s">
        <v>82</v>
      </c>
      <c r="BK139" s="227">
        <f>ROUND(I139*H139,2)</f>
        <v>0</v>
      </c>
      <c r="BL139" s="15" t="s">
        <v>121</v>
      </c>
      <c r="BM139" s="226" t="s">
        <v>157</v>
      </c>
    </row>
    <row r="140" s="1" customFormat="1">
      <c r="B140" s="36"/>
      <c r="C140" s="37"/>
      <c r="D140" s="228" t="s">
        <v>123</v>
      </c>
      <c r="E140" s="37"/>
      <c r="F140" s="229" t="s">
        <v>158</v>
      </c>
      <c r="G140" s="37"/>
      <c r="H140" s="37"/>
      <c r="I140" s="131"/>
      <c r="J140" s="37"/>
      <c r="K140" s="37"/>
      <c r="L140" s="41"/>
      <c r="M140" s="230"/>
      <c r="N140" s="84"/>
      <c r="O140" s="84"/>
      <c r="P140" s="84"/>
      <c r="Q140" s="84"/>
      <c r="R140" s="84"/>
      <c r="S140" s="84"/>
      <c r="T140" s="85"/>
      <c r="AT140" s="15" t="s">
        <v>123</v>
      </c>
      <c r="AU140" s="15" t="s">
        <v>84</v>
      </c>
    </row>
    <row r="141" s="12" customFormat="1">
      <c r="B141" s="241"/>
      <c r="C141" s="242"/>
      <c r="D141" s="228" t="s">
        <v>140</v>
      </c>
      <c r="E141" s="243" t="s">
        <v>1</v>
      </c>
      <c r="F141" s="244" t="s">
        <v>159</v>
      </c>
      <c r="G141" s="242"/>
      <c r="H141" s="245">
        <v>57.200000000000003</v>
      </c>
      <c r="I141" s="246"/>
      <c r="J141" s="242"/>
      <c r="K141" s="242"/>
      <c r="L141" s="247"/>
      <c r="M141" s="248"/>
      <c r="N141" s="249"/>
      <c r="O141" s="249"/>
      <c r="P141" s="249"/>
      <c r="Q141" s="249"/>
      <c r="R141" s="249"/>
      <c r="S141" s="249"/>
      <c r="T141" s="250"/>
      <c r="AT141" s="251" t="s">
        <v>140</v>
      </c>
      <c r="AU141" s="251" t="s">
        <v>84</v>
      </c>
      <c r="AV141" s="12" t="s">
        <v>84</v>
      </c>
      <c r="AW141" s="12" t="s">
        <v>31</v>
      </c>
      <c r="AX141" s="12" t="s">
        <v>77</v>
      </c>
      <c r="AY141" s="251" t="s">
        <v>113</v>
      </c>
    </row>
    <row r="142" s="13" customFormat="1">
      <c r="B142" s="252"/>
      <c r="C142" s="253"/>
      <c r="D142" s="228" t="s">
        <v>140</v>
      </c>
      <c r="E142" s="254" t="s">
        <v>1</v>
      </c>
      <c r="F142" s="255" t="s">
        <v>142</v>
      </c>
      <c r="G142" s="253"/>
      <c r="H142" s="256">
        <v>57.200000000000003</v>
      </c>
      <c r="I142" s="257"/>
      <c r="J142" s="253"/>
      <c r="K142" s="253"/>
      <c r="L142" s="258"/>
      <c r="M142" s="259"/>
      <c r="N142" s="260"/>
      <c r="O142" s="260"/>
      <c r="P142" s="260"/>
      <c r="Q142" s="260"/>
      <c r="R142" s="260"/>
      <c r="S142" s="260"/>
      <c r="T142" s="261"/>
      <c r="AT142" s="262" t="s">
        <v>140</v>
      </c>
      <c r="AU142" s="262" t="s">
        <v>84</v>
      </c>
      <c r="AV142" s="13" t="s">
        <v>143</v>
      </c>
      <c r="AW142" s="13" t="s">
        <v>31</v>
      </c>
      <c r="AX142" s="13" t="s">
        <v>82</v>
      </c>
      <c r="AY142" s="262" t="s">
        <v>113</v>
      </c>
    </row>
    <row r="143" s="1" customFormat="1" ht="24" customHeight="1">
      <c r="B143" s="36"/>
      <c r="C143" s="215" t="s">
        <v>160</v>
      </c>
      <c r="D143" s="215" t="s">
        <v>116</v>
      </c>
      <c r="E143" s="216" t="s">
        <v>161</v>
      </c>
      <c r="F143" s="217" t="s">
        <v>162</v>
      </c>
      <c r="G143" s="218" t="s">
        <v>119</v>
      </c>
      <c r="H143" s="219">
        <v>57.200000000000003</v>
      </c>
      <c r="I143" s="220"/>
      <c r="J143" s="221">
        <f>ROUND(I143*H143,2)</f>
        <v>0</v>
      </c>
      <c r="K143" s="217" t="s">
        <v>120</v>
      </c>
      <c r="L143" s="41"/>
      <c r="M143" s="222" t="s">
        <v>1</v>
      </c>
      <c r="N143" s="223" t="s">
        <v>42</v>
      </c>
      <c r="O143" s="84"/>
      <c r="P143" s="224">
        <f>O143*H143</f>
        <v>0</v>
      </c>
      <c r="Q143" s="224">
        <v>0</v>
      </c>
      <c r="R143" s="224">
        <f>Q143*H143</f>
        <v>0</v>
      </c>
      <c r="S143" s="224">
        <v>0</v>
      </c>
      <c r="T143" s="225">
        <f>S143*H143</f>
        <v>0</v>
      </c>
      <c r="AR143" s="226" t="s">
        <v>121</v>
      </c>
      <c r="AT143" s="226" t="s">
        <v>116</v>
      </c>
      <c r="AU143" s="226" t="s">
        <v>84</v>
      </c>
      <c r="AY143" s="15" t="s">
        <v>113</v>
      </c>
      <c r="BE143" s="227">
        <f>IF(N143="základní",J143,0)</f>
        <v>0</v>
      </c>
      <c r="BF143" s="227">
        <f>IF(N143="snížená",J143,0)</f>
        <v>0</v>
      </c>
      <c r="BG143" s="227">
        <f>IF(N143="zákl. přenesená",J143,0)</f>
        <v>0</v>
      </c>
      <c r="BH143" s="227">
        <f>IF(N143="sníž. přenesená",J143,0)</f>
        <v>0</v>
      </c>
      <c r="BI143" s="227">
        <f>IF(N143="nulová",J143,0)</f>
        <v>0</v>
      </c>
      <c r="BJ143" s="15" t="s">
        <v>82</v>
      </c>
      <c r="BK143" s="227">
        <f>ROUND(I143*H143,2)</f>
        <v>0</v>
      </c>
      <c r="BL143" s="15" t="s">
        <v>121</v>
      </c>
      <c r="BM143" s="226" t="s">
        <v>163</v>
      </c>
    </row>
    <row r="144" s="1" customFormat="1">
      <c r="B144" s="36"/>
      <c r="C144" s="37"/>
      <c r="D144" s="228" t="s">
        <v>123</v>
      </c>
      <c r="E144" s="37"/>
      <c r="F144" s="229" t="s">
        <v>164</v>
      </c>
      <c r="G144" s="37"/>
      <c r="H144" s="37"/>
      <c r="I144" s="131"/>
      <c r="J144" s="37"/>
      <c r="K144" s="37"/>
      <c r="L144" s="41"/>
      <c r="M144" s="230"/>
      <c r="N144" s="84"/>
      <c r="O144" s="84"/>
      <c r="P144" s="84"/>
      <c r="Q144" s="84"/>
      <c r="R144" s="84"/>
      <c r="S144" s="84"/>
      <c r="T144" s="85"/>
      <c r="AT144" s="15" t="s">
        <v>123</v>
      </c>
      <c r="AU144" s="15" t="s">
        <v>84</v>
      </c>
    </row>
    <row r="145" s="12" customFormat="1">
      <c r="B145" s="241"/>
      <c r="C145" s="242"/>
      <c r="D145" s="228" t="s">
        <v>140</v>
      </c>
      <c r="E145" s="243" t="s">
        <v>1</v>
      </c>
      <c r="F145" s="244" t="s">
        <v>159</v>
      </c>
      <c r="G145" s="242"/>
      <c r="H145" s="245">
        <v>57.200000000000003</v>
      </c>
      <c r="I145" s="246"/>
      <c r="J145" s="242"/>
      <c r="K145" s="242"/>
      <c r="L145" s="247"/>
      <c r="M145" s="248"/>
      <c r="N145" s="249"/>
      <c r="O145" s="249"/>
      <c r="P145" s="249"/>
      <c r="Q145" s="249"/>
      <c r="R145" s="249"/>
      <c r="S145" s="249"/>
      <c r="T145" s="250"/>
      <c r="AT145" s="251" t="s">
        <v>140</v>
      </c>
      <c r="AU145" s="251" t="s">
        <v>84</v>
      </c>
      <c r="AV145" s="12" t="s">
        <v>84</v>
      </c>
      <c r="AW145" s="12" t="s">
        <v>31</v>
      </c>
      <c r="AX145" s="12" t="s">
        <v>77</v>
      </c>
      <c r="AY145" s="251" t="s">
        <v>113</v>
      </c>
    </row>
    <row r="146" s="13" customFormat="1">
      <c r="B146" s="252"/>
      <c r="C146" s="253"/>
      <c r="D146" s="228" t="s">
        <v>140</v>
      </c>
      <c r="E146" s="254" t="s">
        <v>1</v>
      </c>
      <c r="F146" s="255" t="s">
        <v>142</v>
      </c>
      <c r="G146" s="253"/>
      <c r="H146" s="256">
        <v>57.200000000000003</v>
      </c>
      <c r="I146" s="257"/>
      <c r="J146" s="253"/>
      <c r="K146" s="253"/>
      <c r="L146" s="258"/>
      <c r="M146" s="259"/>
      <c r="N146" s="260"/>
      <c r="O146" s="260"/>
      <c r="P146" s="260"/>
      <c r="Q146" s="260"/>
      <c r="R146" s="260"/>
      <c r="S146" s="260"/>
      <c r="T146" s="261"/>
      <c r="AT146" s="262" t="s">
        <v>140</v>
      </c>
      <c r="AU146" s="262" t="s">
        <v>84</v>
      </c>
      <c r="AV146" s="13" t="s">
        <v>143</v>
      </c>
      <c r="AW146" s="13" t="s">
        <v>31</v>
      </c>
      <c r="AX146" s="13" t="s">
        <v>82</v>
      </c>
      <c r="AY146" s="262" t="s">
        <v>113</v>
      </c>
    </row>
    <row r="147" s="1" customFormat="1" ht="24" customHeight="1">
      <c r="B147" s="36"/>
      <c r="C147" s="215" t="s">
        <v>165</v>
      </c>
      <c r="D147" s="215" t="s">
        <v>116</v>
      </c>
      <c r="E147" s="216" t="s">
        <v>166</v>
      </c>
      <c r="F147" s="217" t="s">
        <v>167</v>
      </c>
      <c r="G147" s="218" t="s">
        <v>168</v>
      </c>
      <c r="H147" s="219">
        <v>1.4299999999999999</v>
      </c>
      <c r="I147" s="220"/>
      <c r="J147" s="221">
        <f>ROUND(I147*H147,2)</f>
        <v>0</v>
      </c>
      <c r="K147" s="217" t="s">
        <v>120</v>
      </c>
      <c r="L147" s="41"/>
      <c r="M147" s="222" t="s">
        <v>1</v>
      </c>
      <c r="N147" s="223" t="s">
        <v>42</v>
      </c>
      <c r="O147" s="84"/>
      <c r="P147" s="224">
        <f>O147*H147</f>
        <v>0</v>
      </c>
      <c r="Q147" s="224">
        <v>0</v>
      </c>
      <c r="R147" s="224">
        <f>Q147*H147</f>
        <v>0</v>
      </c>
      <c r="S147" s="224">
        <v>0</v>
      </c>
      <c r="T147" s="225">
        <f>S147*H147</f>
        <v>0</v>
      </c>
      <c r="AR147" s="226" t="s">
        <v>121</v>
      </c>
      <c r="AT147" s="226" t="s">
        <v>116</v>
      </c>
      <c r="AU147" s="226" t="s">
        <v>84</v>
      </c>
      <c r="AY147" s="15" t="s">
        <v>113</v>
      </c>
      <c r="BE147" s="227">
        <f>IF(N147="základní",J147,0)</f>
        <v>0</v>
      </c>
      <c r="BF147" s="227">
        <f>IF(N147="snížená",J147,0)</f>
        <v>0</v>
      </c>
      <c r="BG147" s="227">
        <f>IF(N147="zákl. přenesená",J147,0)</f>
        <v>0</v>
      </c>
      <c r="BH147" s="227">
        <f>IF(N147="sníž. přenesená",J147,0)</f>
        <v>0</v>
      </c>
      <c r="BI147" s="227">
        <f>IF(N147="nulová",J147,0)</f>
        <v>0</v>
      </c>
      <c r="BJ147" s="15" t="s">
        <v>82</v>
      </c>
      <c r="BK147" s="227">
        <f>ROUND(I147*H147,2)</f>
        <v>0</v>
      </c>
      <c r="BL147" s="15" t="s">
        <v>121</v>
      </c>
      <c r="BM147" s="226" t="s">
        <v>169</v>
      </c>
    </row>
    <row r="148" s="1" customFormat="1">
      <c r="B148" s="36"/>
      <c r="C148" s="37"/>
      <c r="D148" s="228" t="s">
        <v>123</v>
      </c>
      <c r="E148" s="37"/>
      <c r="F148" s="229" t="s">
        <v>170</v>
      </c>
      <c r="G148" s="37"/>
      <c r="H148" s="37"/>
      <c r="I148" s="131"/>
      <c r="J148" s="37"/>
      <c r="K148" s="37"/>
      <c r="L148" s="41"/>
      <c r="M148" s="230"/>
      <c r="N148" s="84"/>
      <c r="O148" s="84"/>
      <c r="P148" s="84"/>
      <c r="Q148" s="84"/>
      <c r="R148" s="84"/>
      <c r="S148" s="84"/>
      <c r="T148" s="85"/>
      <c r="AT148" s="15" t="s">
        <v>123</v>
      </c>
      <c r="AU148" s="15" t="s">
        <v>84</v>
      </c>
    </row>
    <row r="149" s="11" customFormat="1" ht="22.8" customHeight="1">
      <c r="B149" s="199"/>
      <c r="C149" s="200"/>
      <c r="D149" s="201" t="s">
        <v>76</v>
      </c>
      <c r="E149" s="213" t="s">
        <v>171</v>
      </c>
      <c r="F149" s="213" t="s">
        <v>172</v>
      </c>
      <c r="G149" s="200"/>
      <c r="H149" s="200"/>
      <c r="I149" s="203"/>
      <c r="J149" s="214">
        <f>BK149</f>
        <v>0</v>
      </c>
      <c r="K149" s="200"/>
      <c r="L149" s="205"/>
      <c r="M149" s="206"/>
      <c r="N149" s="207"/>
      <c r="O149" s="207"/>
      <c r="P149" s="208">
        <f>SUM(P150:P187)</f>
        <v>0</v>
      </c>
      <c r="Q149" s="207"/>
      <c r="R149" s="208">
        <f>SUM(R150:R187)</f>
        <v>0.063439999999999996</v>
      </c>
      <c r="S149" s="207"/>
      <c r="T149" s="209">
        <f>SUM(T150:T187)</f>
        <v>0</v>
      </c>
      <c r="AR149" s="210" t="s">
        <v>84</v>
      </c>
      <c r="AT149" s="211" t="s">
        <v>76</v>
      </c>
      <c r="AU149" s="211" t="s">
        <v>82</v>
      </c>
      <c r="AY149" s="210" t="s">
        <v>113</v>
      </c>
      <c r="BK149" s="212">
        <f>SUM(BK150:BK187)</f>
        <v>0</v>
      </c>
    </row>
    <row r="150" s="1" customFormat="1" ht="24" customHeight="1">
      <c r="B150" s="36"/>
      <c r="C150" s="215" t="s">
        <v>173</v>
      </c>
      <c r="D150" s="215" t="s">
        <v>116</v>
      </c>
      <c r="E150" s="216" t="s">
        <v>174</v>
      </c>
      <c r="F150" s="217" t="s">
        <v>175</v>
      </c>
      <c r="G150" s="218" t="s">
        <v>119</v>
      </c>
      <c r="H150" s="219">
        <v>65</v>
      </c>
      <c r="I150" s="220"/>
      <c r="J150" s="221">
        <f>ROUND(I150*H150,2)</f>
        <v>0</v>
      </c>
      <c r="K150" s="217" t="s">
        <v>120</v>
      </c>
      <c r="L150" s="41"/>
      <c r="M150" s="222" t="s">
        <v>1</v>
      </c>
      <c r="N150" s="223" t="s">
        <v>42</v>
      </c>
      <c r="O150" s="84"/>
      <c r="P150" s="224">
        <f>O150*H150</f>
        <v>0</v>
      </c>
      <c r="Q150" s="224">
        <v>2.0000000000000002E-05</v>
      </c>
      <c r="R150" s="224">
        <f>Q150*H150</f>
        <v>0.0013000000000000002</v>
      </c>
      <c r="S150" s="224">
        <v>0</v>
      </c>
      <c r="T150" s="225">
        <f>S150*H150</f>
        <v>0</v>
      </c>
      <c r="AR150" s="226" t="s">
        <v>121</v>
      </c>
      <c r="AT150" s="226" t="s">
        <v>116</v>
      </c>
      <c r="AU150" s="226" t="s">
        <v>84</v>
      </c>
      <c r="AY150" s="15" t="s">
        <v>113</v>
      </c>
      <c r="BE150" s="227">
        <f>IF(N150="základní",J150,0)</f>
        <v>0</v>
      </c>
      <c r="BF150" s="227">
        <f>IF(N150="snížená",J150,0)</f>
        <v>0</v>
      </c>
      <c r="BG150" s="227">
        <f>IF(N150="zákl. přenesená",J150,0)</f>
        <v>0</v>
      </c>
      <c r="BH150" s="227">
        <f>IF(N150="sníž. přenesená",J150,0)</f>
        <v>0</v>
      </c>
      <c r="BI150" s="227">
        <f>IF(N150="nulová",J150,0)</f>
        <v>0</v>
      </c>
      <c r="BJ150" s="15" t="s">
        <v>82</v>
      </c>
      <c r="BK150" s="227">
        <f>ROUND(I150*H150,2)</f>
        <v>0</v>
      </c>
      <c r="BL150" s="15" t="s">
        <v>121</v>
      </c>
      <c r="BM150" s="226" t="s">
        <v>176</v>
      </c>
    </row>
    <row r="151" s="1" customFormat="1">
      <c r="B151" s="36"/>
      <c r="C151" s="37"/>
      <c r="D151" s="228" t="s">
        <v>123</v>
      </c>
      <c r="E151" s="37"/>
      <c r="F151" s="229" t="s">
        <v>177</v>
      </c>
      <c r="G151" s="37"/>
      <c r="H151" s="37"/>
      <c r="I151" s="131"/>
      <c r="J151" s="37"/>
      <c r="K151" s="37"/>
      <c r="L151" s="41"/>
      <c r="M151" s="230"/>
      <c r="N151" s="84"/>
      <c r="O151" s="84"/>
      <c r="P151" s="84"/>
      <c r="Q151" s="84"/>
      <c r="R151" s="84"/>
      <c r="S151" s="84"/>
      <c r="T151" s="85"/>
      <c r="AT151" s="15" t="s">
        <v>123</v>
      </c>
      <c r="AU151" s="15" t="s">
        <v>84</v>
      </c>
    </row>
    <row r="152" s="12" customFormat="1">
      <c r="B152" s="241"/>
      <c r="C152" s="242"/>
      <c r="D152" s="228" t="s">
        <v>140</v>
      </c>
      <c r="E152" s="243" t="s">
        <v>1</v>
      </c>
      <c r="F152" s="244" t="s">
        <v>178</v>
      </c>
      <c r="G152" s="242"/>
      <c r="H152" s="245">
        <v>57.200000000000003</v>
      </c>
      <c r="I152" s="246"/>
      <c r="J152" s="242"/>
      <c r="K152" s="242"/>
      <c r="L152" s="247"/>
      <c r="M152" s="248"/>
      <c r="N152" s="249"/>
      <c r="O152" s="249"/>
      <c r="P152" s="249"/>
      <c r="Q152" s="249"/>
      <c r="R152" s="249"/>
      <c r="S152" s="249"/>
      <c r="T152" s="250"/>
      <c r="AT152" s="251" t="s">
        <v>140</v>
      </c>
      <c r="AU152" s="251" t="s">
        <v>84</v>
      </c>
      <c r="AV152" s="12" t="s">
        <v>84</v>
      </c>
      <c r="AW152" s="12" t="s">
        <v>31</v>
      </c>
      <c r="AX152" s="12" t="s">
        <v>77</v>
      </c>
      <c r="AY152" s="251" t="s">
        <v>113</v>
      </c>
    </row>
    <row r="153" s="12" customFormat="1">
      <c r="B153" s="241"/>
      <c r="C153" s="242"/>
      <c r="D153" s="228" t="s">
        <v>140</v>
      </c>
      <c r="E153" s="243" t="s">
        <v>1</v>
      </c>
      <c r="F153" s="244" t="s">
        <v>179</v>
      </c>
      <c r="G153" s="242"/>
      <c r="H153" s="245">
        <v>7.7999999999999998</v>
      </c>
      <c r="I153" s="246"/>
      <c r="J153" s="242"/>
      <c r="K153" s="242"/>
      <c r="L153" s="247"/>
      <c r="M153" s="248"/>
      <c r="N153" s="249"/>
      <c r="O153" s="249"/>
      <c r="P153" s="249"/>
      <c r="Q153" s="249"/>
      <c r="R153" s="249"/>
      <c r="S153" s="249"/>
      <c r="T153" s="250"/>
      <c r="AT153" s="251" t="s">
        <v>140</v>
      </c>
      <c r="AU153" s="251" t="s">
        <v>84</v>
      </c>
      <c r="AV153" s="12" t="s">
        <v>84</v>
      </c>
      <c r="AW153" s="12" t="s">
        <v>31</v>
      </c>
      <c r="AX153" s="12" t="s">
        <v>77</v>
      </c>
      <c r="AY153" s="251" t="s">
        <v>113</v>
      </c>
    </row>
    <row r="154" s="13" customFormat="1">
      <c r="B154" s="252"/>
      <c r="C154" s="253"/>
      <c r="D154" s="228" t="s">
        <v>140</v>
      </c>
      <c r="E154" s="254" t="s">
        <v>1</v>
      </c>
      <c r="F154" s="255" t="s">
        <v>142</v>
      </c>
      <c r="G154" s="253"/>
      <c r="H154" s="256">
        <v>65</v>
      </c>
      <c r="I154" s="257"/>
      <c r="J154" s="253"/>
      <c r="K154" s="253"/>
      <c r="L154" s="258"/>
      <c r="M154" s="259"/>
      <c r="N154" s="260"/>
      <c r="O154" s="260"/>
      <c r="P154" s="260"/>
      <c r="Q154" s="260"/>
      <c r="R154" s="260"/>
      <c r="S154" s="260"/>
      <c r="T154" s="261"/>
      <c r="AT154" s="262" t="s">
        <v>140</v>
      </c>
      <c r="AU154" s="262" t="s">
        <v>84</v>
      </c>
      <c r="AV154" s="13" t="s">
        <v>143</v>
      </c>
      <c r="AW154" s="13" t="s">
        <v>31</v>
      </c>
      <c r="AX154" s="13" t="s">
        <v>82</v>
      </c>
      <c r="AY154" s="262" t="s">
        <v>113</v>
      </c>
    </row>
    <row r="155" s="1" customFormat="1" ht="24" customHeight="1">
      <c r="B155" s="36"/>
      <c r="C155" s="215" t="s">
        <v>8</v>
      </c>
      <c r="D155" s="215" t="s">
        <v>116</v>
      </c>
      <c r="E155" s="216" t="s">
        <v>180</v>
      </c>
      <c r="F155" s="217" t="s">
        <v>181</v>
      </c>
      <c r="G155" s="218" t="s">
        <v>119</v>
      </c>
      <c r="H155" s="219">
        <v>65</v>
      </c>
      <c r="I155" s="220"/>
      <c r="J155" s="221">
        <f>ROUND(I155*H155,2)</f>
        <v>0</v>
      </c>
      <c r="K155" s="217" t="s">
        <v>120</v>
      </c>
      <c r="L155" s="41"/>
      <c r="M155" s="222" t="s">
        <v>1</v>
      </c>
      <c r="N155" s="223" t="s">
        <v>42</v>
      </c>
      <c r="O155" s="84"/>
      <c r="P155" s="224">
        <f>O155*H155</f>
        <v>0</v>
      </c>
      <c r="Q155" s="224">
        <v>2.0000000000000002E-05</v>
      </c>
      <c r="R155" s="224">
        <f>Q155*H155</f>
        <v>0.0013000000000000002</v>
      </c>
      <c r="S155" s="224">
        <v>0</v>
      </c>
      <c r="T155" s="225">
        <f>S155*H155</f>
        <v>0</v>
      </c>
      <c r="AR155" s="226" t="s">
        <v>121</v>
      </c>
      <c r="AT155" s="226" t="s">
        <v>116</v>
      </c>
      <c r="AU155" s="226" t="s">
        <v>84</v>
      </c>
      <c r="AY155" s="15" t="s">
        <v>113</v>
      </c>
      <c r="BE155" s="227">
        <f>IF(N155="základní",J155,0)</f>
        <v>0</v>
      </c>
      <c r="BF155" s="227">
        <f>IF(N155="snížená",J155,0)</f>
        <v>0</v>
      </c>
      <c r="BG155" s="227">
        <f>IF(N155="zákl. přenesená",J155,0)</f>
        <v>0</v>
      </c>
      <c r="BH155" s="227">
        <f>IF(N155="sníž. přenesená",J155,0)</f>
        <v>0</v>
      </c>
      <c r="BI155" s="227">
        <f>IF(N155="nulová",J155,0)</f>
        <v>0</v>
      </c>
      <c r="BJ155" s="15" t="s">
        <v>82</v>
      </c>
      <c r="BK155" s="227">
        <f>ROUND(I155*H155,2)</f>
        <v>0</v>
      </c>
      <c r="BL155" s="15" t="s">
        <v>121</v>
      </c>
      <c r="BM155" s="226" t="s">
        <v>182</v>
      </c>
    </row>
    <row r="156" s="1" customFormat="1">
      <c r="B156" s="36"/>
      <c r="C156" s="37"/>
      <c r="D156" s="228" t="s">
        <v>123</v>
      </c>
      <c r="E156" s="37"/>
      <c r="F156" s="229" t="s">
        <v>183</v>
      </c>
      <c r="G156" s="37"/>
      <c r="H156" s="37"/>
      <c r="I156" s="131"/>
      <c r="J156" s="37"/>
      <c r="K156" s="37"/>
      <c r="L156" s="41"/>
      <c r="M156" s="230"/>
      <c r="N156" s="84"/>
      <c r="O156" s="84"/>
      <c r="P156" s="84"/>
      <c r="Q156" s="84"/>
      <c r="R156" s="84"/>
      <c r="S156" s="84"/>
      <c r="T156" s="85"/>
      <c r="AT156" s="15" t="s">
        <v>123</v>
      </c>
      <c r="AU156" s="15" t="s">
        <v>84</v>
      </c>
    </row>
    <row r="157" s="12" customFormat="1">
      <c r="B157" s="241"/>
      <c r="C157" s="242"/>
      <c r="D157" s="228" t="s">
        <v>140</v>
      </c>
      <c r="E157" s="243" t="s">
        <v>1</v>
      </c>
      <c r="F157" s="244" t="s">
        <v>178</v>
      </c>
      <c r="G157" s="242"/>
      <c r="H157" s="245">
        <v>57.200000000000003</v>
      </c>
      <c r="I157" s="246"/>
      <c r="J157" s="242"/>
      <c r="K157" s="242"/>
      <c r="L157" s="247"/>
      <c r="M157" s="248"/>
      <c r="N157" s="249"/>
      <c r="O157" s="249"/>
      <c r="P157" s="249"/>
      <c r="Q157" s="249"/>
      <c r="R157" s="249"/>
      <c r="S157" s="249"/>
      <c r="T157" s="250"/>
      <c r="AT157" s="251" t="s">
        <v>140</v>
      </c>
      <c r="AU157" s="251" t="s">
        <v>84</v>
      </c>
      <c r="AV157" s="12" t="s">
        <v>84</v>
      </c>
      <c r="AW157" s="12" t="s">
        <v>31</v>
      </c>
      <c r="AX157" s="12" t="s">
        <v>77</v>
      </c>
      <c r="AY157" s="251" t="s">
        <v>113</v>
      </c>
    </row>
    <row r="158" s="12" customFormat="1">
      <c r="B158" s="241"/>
      <c r="C158" s="242"/>
      <c r="D158" s="228" t="s">
        <v>140</v>
      </c>
      <c r="E158" s="243" t="s">
        <v>1</v>
      </c>
      <c r="F158" s="244" t="s">
        <v>179</v>
      </c>
      <c r="G158" s="242"/>
      <c r="H158" s="245">
        <v>7.7999999999999998</v>
      </c>
      <c r="I158" s="246"/>
      <c r="J158" s="242"/>
      <c r="K158" s="242"/>
      <c r="L158" s="247"/>
      <c r="M158" s="248"/>
      <c r="N158" s="249"/>
      <c r="O158" s="249"/>
      <c r="P158" s="249"/>
      <c r="Q158" s="249"/>
      <c r="R158" s="249"/>
      <c r="S158" s="249"/>
      <c r="T158" s="250"/>
      <c r="AT158" s="251" t="s">
        <v>140</v>
      </c>
      <c r="AU158" s="251" t="s">
        <v>84</v>
      </c>
      <c r="AV158" s="12" t="s">
        <v>84</v>
      </c>
      <c r="AW158" s="12" t="s">
        <v>31</v>
      </c>
      <c r="AX158" s="12" t="s">
        <v>77</v>
      </c>
      <c r="AY158" s="251" t="s">
        <v>113</v>
      </c>
    </row>
    <row r="159" s="13" customFormat="1">
      <c r="B159" s="252"/>
      <c r="C159" s="253"/>
      <c r="D159" s="228" t="s">
        <v>140</v>
      </c>
      <c r="E159" s="254" t="s">
        <v>1</v>
      </c>
      <c r="F159" s="255" t="s">
        <v>142</v>
      </c>
      <c r="G159" s="253"/>
      <c r="H159" s="256">
        <v>65</v>
      </c>
      <c r="I159" s="257"/>
      <c r="J159" s="253"/>
      <c r="K159" s="253"/>
      <c r="L159" s="258"/>
      <c r="M159" s="259"/>
      <c r="N159" s="260"/>
      <c r="O159" s="260"/>
      <c r="P159" s="260"/>
      <c r="Q159" s="260"/>
      <c r="R159" s="260"/>
      <c r="S159" s="260"/>
      <c r="T159" s="261"/>
      <c r="AT159" s="262" t="s">
        <v>140</v>
      </c>
      <c r="AU159" s="262" t="s">
        <v>84</v>
      </c>
      <c r="AV159" s="13" t="s">
        <v>143</v>
      </c>
      <c r="AW159" s="13" t="s">
        <v>31</v>
      </c>
      <c r="AX159" s="13" t="s">
        <v>82</v>
      </c>
      <c r="AY159" s="262" t="s">
        <v>113</v>
      </c>
    </row>
    <row r="160" s="1" customFormat="1" ht="24" customHeight="1">
      <c r="B160" s="36"/>
      <c r="C160" s="215" t="s">
        <v>184</v>
      </c>
      <c r="D160" s="215" t="s">
        <v>116</v>
      </c>
      <c r="E160" s="216" t="s">
        <v>185</v>
      </c>
      <c r="F160" s="217" t="s">
        <v>186</v>
      </c>
      <c r="G160" s="218" t="s">
        <v>119</v>
      </c>
      <c r="H160" s="219">
        <v>65</v>
      </c>
      <c r="I160" s="220"/>
      <c r="J160" s="221">
        <f>ROUND(I160*H160,2)</f>
        <v>0</v>
      </c>
      <c r="K160" s="217" t="s">
        <v>120</v>
      </c>
      <c r="L160" s="41"/>
      <c r="M160" s="222" t="s">
        <v>1</v>
      </c>
      <c r="N160" s="223" t="s">
        <v>42</v>
      </c>
      <c r="O160" s="84"/>
      <c r="P160" s="224">
        <f>O160*H160</f>
        <v>0</v>
      </c>
      <c r="Q160" s="224">
        <v>0</v>
      </c>
      <c r="R160" s="224">
        <f>Q160*H160</f>
        <v>0</v>
      </c>
      <c r="S160" s="224">
        <v>0</v>
      </c>
      <c r="T160" s="225">
        <f>S160*H160</f>
        <v>0</v>
      </c>
      <c r="AR160" s="226" t="s">
        <v>121</v>
      </c>
      <c r="AT160" s="226" t="s">
        <v>116</v>
      </c>
      <c r="AU160" s="226" t="s">
        <v>84</v>
      </c>
      <c r="AY160" s="15" t="s">
        <v>113</v>
      </c>
      <c r="BE160" s="227">
        <f>IF(N160="základní",J160,0)</f>
        <v>0</v>
      </c>
      <c r="BF160" s="227">
        <f>IF(N160="snížená",J160,0)</f>
        <v>0</v>
      </c>
      <c r="BG160" s="227">
        <f>IF(N160="zákl. přenesená",J160,0)</f>
        <v>0</v>
      </c>
      <c r="BH160" s="227">
        <f>IF(N160="sníž. přenesená",J160,0)</f>
        <v>0</v>
      </c>
      <c r="BI160" s="227">
        <f>IF(N160="nulová",J160,0)</f>
        <v>0</v>
      </c>
      <c r="BJ160" s="15" t="s">
        <v>82</v>
      </c>
      <c r="BK160" s="227">
        <f>ROUND(I160*H160,2)</f>
        <v>0</v>
      </c>
      <c r="BL160" s="15" t="s">
        <v>121</v>
      </c>
      <c r="BM160" s="226" t="s">
        <v>187</v>
      </c>
    </row>
    <row r="161" s="1" customFormat="1">
      <c r="B161" s="36"/>
      <c r="C161" s="37"/>
      <c r="D161" s="228" t="s">
        <v>123</v>
      </c>
      <c r="E161" s="37"/>
      <c r="F161" s="229" t="s">
        <v>188</v>
      </c>
      <c r="G161" s="37"/>
      <c r="H161" s="37"/>
      <c r="I161" s="131"/>
      <c r="J161" s="37"/>
      <c r="K161" s="37"/>
      <c r="L161" s="41"/>
      <c r="M161" s="230"/>
      <c r="N161" s="84"/>
      <c r="O161" s="84"/>
      <c r="P161" s="84"/>
      <c r="Q161" s="84"/>
      <c r="R161" s="84"/>
      <c r="S161" s="84"/>
      <c r="T161" s="85"/>
      <c r="AT161" s="15" t="s">
        <v>123</v>
      </c>
      <c r="AU161" s="15" t="s">
        <v>84</v>
      </c>
    </row>
    <row r="162" s="12" customFormat="1">
      <c r="B162" s="241"/>
      <c r="C162" s="242"/>
      <c r="D162" s="228" t="s">
        <v>140</v>
      </c>
      <c r="E162" s="243" t="s">
        <v>1</v>
      </c>
      <c r="F162" s="244" t="s">
        <v>178</v>
      </c>
      <c r="G162" s="242"/>
      <c r="H162" s="245">
        <v>57.200000000000003</v>
      </c>
      <c r="I162" s="246"/>
      <c r="J162" s="242"/>
      <c r="K162" s="242"/>
      <c r="L162" s="247"/>
      <c r="M162" s="248"/>
      <c r="N162" s="249"/>
      <c r="O162" s="249"/>
      <c r="P162" s="249"/>
      <c r="Q162" s="249"/>
      <c r="R162" s="249"/>
      <c r="S162" s="249"/>
      <c r="T162" s="250"/>
      <c r="AT162" s="251" t="s">
        <v>140</v>
      </c>
      <c r="AU162" s="251" t="s">
        <v>84</v>
      </c>
      <c r="AV162" s="12" t="s">
        <v>84</v>
      </c>
      <c r="AW162" s="12" t="s">
        <v>31</v>
      </c>
      <c r="AX162" s="12" t="s">
        <v>77</v>
      </c>
      <c r="AY162" s="251" t="s">
        <v>113</v>
      </c>
    </row>
    <row r="163" s="12" customFormat="1">
      <c r="B163" s="241"/>
      <c r="C163" s="242"/>
      <c r="D163" s="228" t="s">
        <v>140</v>
      </c>
      <c r="E163" s="243" t="s">
        <v>1</v>
      </c>
      <c r="F163" s="244" t="s">
        <v>179</v>
      </c>
      <c r="G163" s="242"/>
      <c r="H163" s="245">
        <v>7.7999999999999998</v>
      </c>
      <c r="I163" s="246"/>
      <c r="J163" s="242"/>
      <c r="K163" s="242"/>
      <c r="L163" s="247"/>
      <c r="M163" s="248"/>
      <c r="N163" s="249"/>
      <c r="O163" s="249"/>
      <c r="P163" s="249"/>
      <c r="Q163" s="249"/>
      <c r="R163" s="249"/>
      <c r="S163" s="249"/>
      <c r="T163" s="250"/>
      <c r="AT163" s="251" t="s">
        <v>140</v>
      </c>
      <c r="AU163" s="251" t="s">
        <v>84</v>
      </c>
      <c r="AV163" s="12" t="s">
        <v>84</v>
      </c>
      <c r="AW163" s="12" t="s">
        <v>31</v>
      </c>
      <c r="AX163" s="12" t="s">
        <v>77</v>
      </c>
      <c r="AY163" s="251" t="s">
        <v>113</v>
      </c>
    </row>
    <row r="164" s="13" customFormat="1">
      <c r="B164" s="252"/>
      <c r="C164" s="253"/>
      <c r="D164" s="228" t="s">
        <v>140</v>
      </c>
      <c r="E164" s="254" t="s">
        <v>1</v>
      </c>
      <c r="F164" s="255" t="s">
        <v>142</v>
      </c>
      <c r="G164" s="253"/>
      <c r="H164" s="256">
        <v>65</v>
      </c>
      <c r="I164" s="257"/>
      <c r="J164" s="253"/>
      <c r="K164" s="253"/>
      <c r="L164" s="258"/>
      <c r="M164" s="259"/>
      <c r="N164" s="260"/>
      <c r="O164" s="260"/>
      <c r="P164" s="260"/>
      <c r="Q164" s="260"/>
      <c r="R164" s="260"/>
      <c r="S164" s="260"/>
      <c r="T164" s="261"/>
      <c r="AT164" s="262" t="s">
        <v>140</v>
      </c>
      <c r="AU164" s="262" t="s">
        <v>84</v>
      </c>
      <c r="AV164" s="13" t="s">
        <v>143</v>
      </c>
      <c r="AW164" s="13" t="s">
        <v>31</v>
      </c>
      <c r="AX164" s="13" t="s">
        <v>82</v>
      </c>
      <c r="AY164" s="262" t="s">
        <v>113</v>
      </c>
    </row>
    <row r="165" s="1" customFormat="1" ht="24" customHeight="1">
      <c r="B165" s="36"/>
      <c r="C165" s="215" t="s">
        <v>189</v>
      </c>
      <c r="D165" s="215" t="s">
        <v>116</v>
      </c>
      <c r="E165" s="216" t="s">
        <v>190</v>
      </c>
      <c r="F165" s="217" t="s">
        <v>191</v>
      </c>
      <c r="G165" s="218" t="s">
        <v>119</v>
      </c>
      <c r="H165" s="219">
        <v>65</v>
      </c>
      <c r="I165" s="220"/>
      <c r="J165" s="221">
        <f>ROUND(I165*H165,2)</f>
        <v>0</v>
      </c>
      <c r="K165" s="217" t="s">
        <v>120</v>
      </c>
      <c r="L165" s="41"/>
      <c r="M165" s="222" t="s">
        <v>1</v>
      </c>
      <c r="N165" s="223" t="s">
        <v>42</v>
      </c>
      <c r="O165" s="84"/>
      <c r="P165" s="224">
        <f>O165*H165</f>
        <v>0</v>
      </c>
      <c r="Q165" s="224">
        <v>0</v>
      </c>
      <c r="R165" s="224">
        <f>Q165*H165</f>
        <v>0</v>
      </c>
      <c r="S165" s="224">
        <v>0</v>
      </c>
      <c r="T165" s="225">
        <f>S165*H165</f>
        <v>0</v>
      </c>
      <c r="AR165" s="226" t="s">
        <v>121</v>
      </c>
      <c r="AT165" s="226" t="s">
        <v>116</v>
      </c>
      <c r="AU165" s="226" t="s">
        <v>84</v>
      </c>
      <c r="AY165" s="15" t="s">
        <v>113</v>
      </c>
      <c r="BE165" s="227">
        <f>IF(N165="základní",J165,0)</f>
        <v>0</v>
      </c>
      <c r="BF165" s="227">
        <f>IF(N165="snížená",J165,0)</f>
        <v>0</v>
      </c>
      <c r="BG165" s="227">
        <f>IF(N165="zákl. přenesená",J165,0)</f>
        <v>0</v>
      </c>
      <c r="BH165" s="227">
        <f>IF(N165="sníž. přenesená",J165,0)</f>
        <v>0</v>
      </c>
      <c r="BI165" s="227">
        <f>IF(N165="nulová",J165,0)</f>
        <v>0</v>
      </c>
      <c r="BJ165" s="15" t="s">
        <v>82</v>
      </c>
      <c r="BK165" s="227">
        <f>ROUND(I165*H165,2)</f>
        <v>0</v>
      </c>
      <c r="BL165" s="15" t="s">
        <v>121</v>
      </c>
      <c r="BM165" s="226" t="s">
        <v>192</v>
      </c>
    </row>
    <row r="166" s="1" customFormat="1">
      <c r="B166" s="36"/>
      <c r="C166" s="37"/>
      <c r="D166" s="228" t="s">
        <v>123</v>
      </c>
      <c r="E166" s="37"/>
      <c r="F166" s="229" t="s">
        <v>193</v>
      </c>
      <c r="G166" s="37"/>
      <c r="H166" s="37"/>
      <c r="I166" s="131"/>
      <c r="J166" s="37"/>
      <c r="K166" s="37"/>
      <c r="L166" s="41"/>
      <c r="M166" s="230"/>
      <c r="N166" s="84"/>
      <c r="O166" s="84"/>
      <c r="P166" s="84"/>
      <c r="Q166" s="84"/>
      <c r="R166" s="84"/>
      <c r="S166" s="84"/>
      <c r="T166" s="85"/>
      <c r="AT166" s="15" t="s">
        <v>123</v>
      </c>
      <c r="AU166" s="15" t="s">
        <v>84</v>
      </c>
    </row>
    <row r="167" s="12" customFormat="1">
      <c r="B167" s="241"/>
      <c r="C167" s="242"/>
      <c r="D167" s="228" t="s">
        <v>140</v>
      </c>
      <c r="E167" s="243" t="s">
        <v>1</v>
      </c>
      <c r="F167" s="244" t="s">
        <v>178</v>
      </c>
      <c r="G167" s="242"/>
      <c r="H167" s="245">
        <v>57.200000000000003</v>
      </c>
      <c r="I167" s="246"/>
      <c r="J167" s="242"/>
      <c r="K167" s="242"/>
      <c r="L167" s="247"/>
      <c r="M167" s="248"/>
      <c r="N167" s="249"/>
      <c r="O167" s="249"/>
      <c r="P167" s="249"/>
      <c r="Q167" s="249"/>
      <c r="R167" s="249"/>
      <c r="S167" s="249"/>
      <c r="T167" s="250"/>
      <c r="AT167" s="251" t="s">
        <v>140</v>
      </c>
      <c r="AU167" s="251" t="s">
        <v>84</v>
      </c>
      <c r="AV167" s="12" t="s">
        <v>84</v>
      </c>
      <c r="AW167" s="12" t="s">
        <v>31</v>
      </c>
      <c r="AX167" s="12" t="s">
        <v>77</v>
      </c>
      <c r="AY167" s="251" t="s">
        <v>113</v>
      </c>
    </row>
    <row r="168" s="12" customFormat="1">
      <c r="B168" s="241"/>
      <c r="C168" s="242"/>
      <c r="D168" s="228" t="s">
        <v>140</v>
      </c>
      <c r="E168" s="243" t="s">
        <v>1</v>
      </c>
      <c r="F168" s="244" t="s">
        <v>179</v>
      </c>
      <c r="G168" s="242"/>
      <c r="H168" s="245">
        <v>7.7999999999999998</v>
      </c>
      <c r="I168" s="246"/>
      <c r="J168" s="242"/>
      <c r="K168" s="242"/>
      <c r="L168" s="247"/>
      <c r="M168" s="248"/>
      <c r="N168" s="249"/>
      <c r="O168" s="249"/>
      <c r="P168" s="249"/>
      <c r="Q168" s="249"/>
      <c r="R168" s="249"/>
      <c r="S168" s="249"/>
      <c r="T168" s="250"/>
      <c r="AT168" s="251" t="s">
        <v>140</v>
      </c>
      <c r="AU168" s="251" t="s">
        <v>84</v>
      </c>
      <c r="AV168" s="12" t="s">
        <v>84</v>
      </c>
      <c r="AW168" s="12" t="s">
        <v>31</v>
      </c>
      <c r="AX168" s="12" t="s">
        <v>77</v>
      </c>
      <c r="AY168" s="251" t="s">
        <v>113</v>
      </c>
    </row>
    <row r="169" s="13" customFormat="1">
      <c r="B169" s="252"/>
      <c r="C169" s="253"/>
      <c r="D169" s="228" t="s">
        <v>140</v>
      </c>
      <c r="E169" s="254" t="s">
        <v>1</v>
      </c>
      <c r="F169" s="255" t="s">
        <v>142</v>
      </c>
      <c r="G169" s="253"/>
      <c r="H169" s="256">
        <v>65</v>
      </c>
      <c r="I169" s="257"/>
      <c r="J169" s="253"/>
      <c r="K169" s="253"/>
      <c r="L169" s="258"/>
      <c r="M169" s="259"/>
      <c r="N169" s="260"/>
      <c r="O169" s="260"/>
      <c r="P169" s="260"/>
      <c r="Q169" s="260"/>
      <c r="R169" s="260"/>
      <c r="S169" s="260"/>
      <c r="T169" s="261"/>
      <c r="AT169" s="262" t="s">
        <v>140</v>
      </c>
      <c r="AU169" s="262" t="s">
        <v>84</v>
      </c>
      <c r="AV169" s="13" t="s">
        <v>143</v>
      </c>
      <c r="AW169" s="13" t="s">
        <v>31</v>
      </c>
      <c r="AX169" s="13" t="s">
        <v>82</v>
      </c>
      <c r="AY169" s="262" t="s">
        <v>113</v>
      </c>
    </row>
    <row r="170" s="1" customFormat="1" ht="24" customHeight="1">
      <c r="B170" s="36"/>
      <c r="C170" s="215" t="s">
        <v>121</v>
      </c>
      <c r="D170" s="215" t="s">
        <v>116</v>
      </c>
      <c r="E170" s="216" t="s">
        <v>194</v>
      </c>
      <c r="F170" s="217" t="s">
        <v>195</v>
      </c>
      <c r="G170" s="218" t="s">
        <v>119</v>
      </c>
      <c r="H170" s="219">
        <v>65</v>
      </c>
      <c r="I170" s="220"/>
      <c r="J170" s="221">
        <f>ROUND(I170*H170,2)</f>
        <v>0</v>
      </c>
      <c r="K170" s="217" t="s">
        <v>120</v>
      </c>
      <c r="L170" s="41"/>
      <c r="M170" s="222" t="s">
        <v>1</v>
      </c>
      <c r="N170" s="223" t="s">
        <v>42</v>
      </c>
      <c r="O170" s="84"/>
      <c r="P170" s="224">
        <f>O170*H170</f>
        <v>0</v>
      </c>
      <c r="Q170" s="224">
        <v>0.00035</v>
      </c>
      <c r="R170" s="224">
        <f>Q170*H170</f>
        <v>0.022749999999999999</v>
      </c>
      <c r="S170" s="224">
        <v>0</v>
      </c>
      <c r="T170" s="225">
        <f>S170*H170</f>
        <v>0</v>
      </c>
      <c r="AR170" s="226" t="s">
        <v>121</v>
      </c>
      <c r="AT170" s="226" t="s">
        <v>116</v>
      </c>
      <c r="AU170" s="226" t="s">
        <v>84</v>
      </c>
      <c r="AY170" s="15" t="s">
        <v>113</v>
      </c>
      <c r="BE170" s="227">
        <f>IF(N170="základní",J170,0)</f>
        <v>0</v>
      </c>
      <c r="BF170" s="227">
        <f>IF(N170="snížená",J170,0)</f>
        <v>0</v>
      </c>
      <c r="BG170" s="227">
        <f>IF(N170="zákl. přenesená",J170,0)</f>
        <v>0</v>
      </c>
      <c r="BH170" s="227">
        <f>IF(N170="sníž. přenesená",J170,0)</f>
        <v>0</v>
      </c>
      <c r="BI170" s="227">
        <f>IF(N170="nulová",J170,0)</f>
        <v>0</v>
      </c>
      <c r="BJ170" s="15" t="s">
        <v>82</v>
      </c>
      <c r="BK170" s="227">
        <f>ROUND(I170*H170,2)</f>
        <v>0</v>
      </c>
      <c r="BL170" s="15" t="s">
        <v>121</v>
      </c>
      <c r="BM170" s="226" t="s">
        <v>196</v>
      </c>
    </row>
    <row r="171" s="1" customFormat="1">
      <c r="B171" s="36"/>
      <c r="C171" s="37"/>
      <c r="D171" s="228" t="s">
        <v>123</v>
      </c>
      <c r="E171" s="37"/>
      <c r="F171" s="229" t="s">
        <v>197</v>
      </c>
      <c r="G171" s="37"/>
      <c r="H171" s="37"/>
      <c r="I171" s="131"/>
      <c r="J171" s="37"/>
      <c r="K171" s="37"/>
      <c r="L171" s="41"/>
      <c r="M171" s="230"/>
      <c r="N171" s="84"/>
      <c r="O171" s="84"/>
      <c r="P171" s="84"/>
      <c r="Q171" s="84"/>
      <c r="R171" s="84"/>
      <c r="S171" s="84"/>
      <c r="T171" s="85"/>
      <c r="AT171" s="15" t="s">
        <v>123</v>
      </c>
      <c r="AU171" s="15" t="s">
        <v>84</v>
      </c>
    </row>
    <row r="172" s="12" customFormat="1">
      <c r="B172" s="241"/>
      <c r="C172" s="242"/>
      <c r="D172" s="228" t="s">
        <v>140</v>
      </c>
      <c r="E172" s="243" t="s">
        <v>1</v>
      </c>
      <c r="F172" s="244" t="s">
        <v>178</v>
      </c>
      <c r="G172" s="242"/>
      <c r="H172" s="245">
        <v>57.200000000000003</v>
      </c>
      <c r="I172" s="246"/>
      <c r="J172" s="242"/>
      <c r="K172" s="242"/>
      <c r="L172" s="247"/>
      <c r="M172" s="248"/>
      <c r="N172" s="249"/>
      <c r="O172" s="249"/>
      <c r="P172" s="249"/>
      <c r="Q172" s="249"/>
      <c r="R172" s="249"/>
      <c r="S172" s="249"/>
      <c r="T172" s="250"/>
      <c r="AT172" s="251" t="s">
        <v>140</v>
      </c>
      <c r="AU172" s="251" t="s">
        <v>84</v>
      </c>
      <c r="AV172" s="12" t="s">
        <v>84</v>
      </c>
      <c r="AW172" s="12" t="s">
        <v>31</v>
      </c>
      <c r="AX172" s="12" t="s">
        <v>77</v>
      </c>
      <c r="AY172" s="251" t="s">
        <v>113</v>
      </c>
    </row>
    <row r="173" s="12" customFormat="1">
      <c r="B173" s="241"/>
      <c r="C173" s="242"/>
      <c r="D173" s="228" t="s">
        <v>140</v>
      </c>
      <c r="E173" s="243" t="s">
        <v>1</v>
      </c>
      <c r="F173" s="244" t="s">
        <v>179</v>
      </c>
      <c r="G173" s="242"/>
      <c r="H173" s="245">
        <v>7.7999999999999998</v>
      </c>
      <c r="I173" s="246"/>
      <c r="J173" s="242"/>
      <c r="K173" s="242"/>
      <c r="L173" s="247"/>
      <c r="M173" s="248"/>
      <c r="N173" s="249"/>
      <c r="O173" s="249"/>
      <c r="P173" s="249"/>
      <c r="Q173" s="249"/>
      <c r="R173" s="249"/>
      <c r="S173" s="249"/>
      <c r="T173" s="250"/>
      <c r="AT173" s="251" t="s">
        <v>140</v>
      </c>
      <c r="AU173" s="251" t="s">
        <v>84</v>
      </c>
      <c r="AV173" s="12" t="s">
        <v>84</v>
      </c>
      <c r="AW173" s="12" t="s">
        <v>31</v>
      </c>
      <c r="AX173" s="12" t="s">
        <v>77</v>
      </c>
      <c r="AY173" s="251" t="s">
        <v>113</v>
      </c>
    </row>
    <row r="174" s="13" customFormat="1">
      <c r="B174" s="252"/>
      <c r="C174" s="253"/>
      <c r="D174" s="228" t="s">
        <v>140</v>
      </c>
      <c r="E174" s="254" t="s">
        <v>1</v>
      </c>
      <c r="F174" s="255" t="s">
        <v>142</v>
      </c>
      <c r="G174" s="253"/>
      <c r="H174" s="256">
        <v>65</v>
      </c>
      <c r="I174" s="257"/>
      <c r="J174" s="253"/>
      <c r="K174" s="253"/>
      <c r="L174" s="258"/>
      <c r="M174" s="259"/>
      <c r="N174" s="260"/>
      <c r="O174" s="260"/>
      <c r="P174" s="260"/>
      <c r="Q174" s="260"/>
      <c r="R174" s="260"/>
      <c r="S174" s="260"/>
      <c r="T174" s="261"/>
      <c r="AT174" s="262" t="s">
        <v>140</v>
      </c>
      <c r="AU174" s="262" t="s">
        <v>84</v>
      </c>
      <c r="AV174" s="13" t="s">
        <v>143</v>
      </c>
      <c r="AW174" s="13" t="s">
        <v>31</v>
      </c>
      <c r="AX174" s="13" t="s">
        <v>82</v>
      </c>
      <c r="AY174" s="262" t="s">
        <v>113</v>
      </c>
    </row>
    <row r="175" s="1" customFormat="1" ht="24" customHeight="1">
      <c r="B175" s="36"/>
      <c r="C175" s="215" t="s">
        <v>198</v>
      </c>
      <c r="D175" s="215" t="s">
        <v>116</v>
      </c>
      <c r="E175" s="216" t="s">
        <v>199</v>
      </c>
      <c r="F175" s="217" t="s">
        <v>200</v>
      </c>
      <c r="G175" s="218" t="s">
        <v>119</v>
      </c>
      <c r="H175" s="219">
        <v>65</v>
      </c>
      <c r="I175" s="220"/>
      <c r="J175" s="221">
        <f>ROUND(I175*H175,2)</f>
        <v>0</v>
      </c>
      <c r="K175" s="217" t="s">
        <v>120</v>
      </c>
      <c r="L175" s="41"/>
      <c r="M175" s="222" t="s">
        <v>1</v>
      </c>
      <c r="N175" s="223" t="s">
        <v>42</v>
      </c>
      <c r="O175" s="84"/>
      <c r="P175" s="224">
        <f>O175*H175</f>
        <v>0</v>
      </c>
      <c r="Q175" s="224">
        <v>0.00029</v>
      </c>
      <c r="R175" s="224">
        <f>Q175*H175</f>
        <v>0.018849999999999999</v>
      </c>
      <c r="S175" s="224">
        <v>0</v>
      </c>
      <c r="T175" s="225">
        <f>S175*H175</f>
        <v>0</v>
      </c>
      <c r="AR175" s="226" t="s">
        <v>121</v>
      </c>
      <c r="AT175" s="226" t="s">
        <v>116</v>
      </c>
      <c r="AU175" s="226" t="s">
        <v>84</v>
      </c>
      <c r="AY175" s="15" t="s">
        <v>113</v>
      </c>
      <c r="BE175" s="227">
        <f>IF(N175="základní",J175,0)</f>
        <v>0</v>
      </c>
      <c r="BF175" s="227">
        <f>IF(N175="snížená",J175,0)</f>
        <v>0</v>
      </c>
      <c r="BG175" s="227">
        <f>IF(N175="zákl. přenesená",J175,0)</f>
        <v>0</v>
      </c>
      <c r="BH175" s="227">
        <f>IF(N175="sníž. přenesená",J175,0)</f>
        <v>0</v>
      </c>
      <c r="BI175" s="227">
        <f>IF(N175="nulová",J175,0)</f>
        <v>0</v>
      </c>
      <c r="BJ175" s="15" t="s">
        <v>82</v>
      </c>
      <c r="BK175" s="227">
        <f>ROUND(I175*H175,2)</f>
        <v>0</v>
      </c>
      <c r="BL175" s="15" t="s">
        <v>121</v>
      </c>
      <c r="BM175" s="226" t="s">
        <v>201</v>
      </c>
    </row>
    <row r="176" s="1" customFormat="1">
      <c r="B176" s="36"/>
      <c r="C176" s="37"/>
      <c r="D176" s="228" t="s">
        <v>123</v>
      </c>
      <c r="E176" s="37"/>
      <c r="F176" s="229" t="s">
        <v>202</v>
      </c>
      <c r="G176" s="37"/>
      <c r="H176" s="37"/>
      <c r="I176" s="131"/>
      <c r="J176" s="37"/>
      <c r="K176" s="37"/>
      <c r="L176" s="41"/>
      <c r="M176" s="230"/>
      <c r="N176" s="84"/>
      <c r="O176" s="84"/>
      <c r="P176" s="84"/>
      <c r="Q176" s="84"/>
      <c r="R176" s="84"/>
      <c r="S176" s="84"/>
      <c r="T176" s="85"/>
      <c r="AT176" s="15" t="s">
        <v>123</v>
      </c>
      <c r="AU176" s="15" t="s">
        <v>84</v>
      </c>
    </row>
    <row r="177" s="12" customFormat="1">
      <c r="B177" s="241"/>
      <c r="C177" s="242"/>
      <c r="D177" s="228" t="s">
        <v>140</v>
      </c>
      <c r="E177" s="243" t="s">
        <v>1</v>
      </c>
      <c r="F177" s="244" t="s">
        <v>178</v>
      </c>
      <c r="G177" s="242"/>
      <c r="H177" s="245">
        <v>57.200000000000003</v>
      </c>
      <c r="I177" s="246"/>
      <c r="J177" s="242"/>
      <c r="K177" s="242"/>
      <c r="L177" s="247"/>
      <c r="M177" s="248"/>
      <c r="N177" s="249"/>
      <c r="O177" s="249"/>
      <c r="P177" s="249"/>
      <c r="Q177" s="249"/>
      <c r="R177" s="249"/>
      <c r="S177" s="249"/>
      <c r="T177" s="250"/>
      <c r="AT177" s="251" t="s">
        <v>140</v>
      </c>
      <c r="AU177" s="251" t="s">
        <v>84</v>
      </c>
      <c r="AV177" s="12" t="s">
        <v>84</v>
      </c>
      <c r="AW177" s="12" t="s">
        <v>31</v>
      </c>
      <c r="AX177" s="12" t="s">
        <v>77</v>
      </c>
      <c r="AY177" s="251" t="s">
        <v>113</v>
      </c>
    </row>
    <row r="178" s="12" customFormat="1">
      <c r="B178" s="241"/>
      <c r="C178" s="242"/>
      <c r="D178" s="228" t="s">
        <v>140</v>
      </c>
      <c r="E178" s="243" t="s">
        <v>1</v>
      </c>
      <c r="F178" s="244" t="s">
        <v>179</v>
      </c>
      <c r="G178" s="242"/>
      <c r="H178" s="245">
        <v>7.7999999999999998</v>
      </c>
      <c r="I178" s="246"/>
      <c r="J178" s="242"/>
      <c r="K178" s="242"/>
      <c r="L178" s="247"/>
      <c r="M178" s="248"/>
      <c r="N178" s="249"/>
      <c r="O178" s="249"/>
      <c r="P178" s="249"/>
      <c r="Q178" s="249"/>
      <c r="R178" s="249"/>
      <c r="S178" s="249"/>
      <c r="T178" s="250"/>
      <c r="AT178" s="251" t="s">
        <v>140</v>
      </c>
      <c r="AU178" s="251" t="s">
        <v>84</v>
      </c>
      <c r="AV178" s="12" t="s">
        <v>84</v>
      </c>
      <c r="AW178" s="12" t="s">
        <v>31</v>
      </c>
      <c r="AX178" s="12" t="s">
        <v>77</v>
      </c>
      <c r="AY178" s="251" t="s">
        <v>113</v>
      </c>
    </row>
    <row r="179" s="13" customFormat="1">
      <c r="B179" s="252"/>
      <c r="C179" s="253"/>
      <c r="D179" s="228" t="s">
        <v>140</v>
      </c>
      <c r="E179" s="254" t="s">
        <v>1</v>
      </c>
      <c r="F179" s="255" t="s">
        <v>142</v>
      </c>
      <c r="G179" s="253"/>
      <c r="H179" s="256">
        <v>65</v>
      </c>
      <c r="I179" s="257"/>
      <c r="J179" s="253"/>
      <c r="K179" s="253"/>
      <c r="L179" s="258"/>
      <c r="M179" s="259"/>
      <c r="N179" s="260"/>
      <c r="O179" s="260"/>
      <c r="P179" s="260"/>
      <c r="Q179" s="260"/>
      <c r="R179" s="260"/>
      <c r="S179" s="260"/>
      <c r="T179" s="261"/>
      <c r="AT179" s="262" t="s">
        <v>140</v>
      </c>
      <c r="AU179" s="262" t="s">
        <v>84</v>
      </c>
      <c r="AV179" s="13" t="s">
        <v>143</v>
      </c>
      <c r="AW179" s="13" t="s">
        <v>31</v>
      </c>
      <c r="AX179" s="13" t="s">
        <v>82</v>
      </c>
      <c r="AY179" s="262" t="s">
        <v>113</v>
      </c>
    </row>
    <row r="180" s="1" customFormat="1" ht="24" customHeight="1">
      <c r="B180" s="36"/>
      <c r="C180" s="215" t="s">
        <v>203</v>
      </c>
      <c r="D180" s="215" t="s">
        <v>116</v>
      </c>
      <c r="E180" s="216" t="s">
        <v>204</v>
      </c>
      <c r="F180" s="217" t="s">
        <v>205</v>
      </c>
      <c r="G180" s="218" t="s">
        <v>119</v>
      </c>
      <c r="H180" s="219">
        <v>52</v>
      </c>
      <c r="I180" s="220"/>
      <c r="J180" s="221">
        <f>ROUND(I180*H180,2)</f>
        <v>0</v>
      </c>
      <c r="K180" s="217" t="s">
        <v>120</v>
      </c>
      <c r="L180" s="41"/>
      <c r="M180" s="222" t="s">
        <v>1</v>
      </c>
      <c r="N180" s="223" t="s">
        <v>42</v>
      </c>
      <c r="O180" s="84"/>
      <c r="P180" s="224">
        <f>O180*H180</f>
        <v>0</v>
      </c>
      <c r="Q180" s="224">
        <v>8.0000000000000007E-05</v>
      </c>
      <c r="R180" s="224">
        <f>Q180*H180</f>
        <v>0.0041600000000000005</v>
      </c>
      <c r="S180" s="224">
        <v>0</v>
      </c>
      <c r="T180" s="225">
        <f>S180*H180</f>
        <v>0</v>
      </c>
      <c r="AR180" s="226" t="s">
        <v>121</v>
      </c>
      <c r="AT180" s="226" t="s">
        <v>116</v>
      </c>
      <c r="AU180" s="226" t="s">
        <v>84</v>
      </c>
      <c r="AY180" s="15" t="s">
        <v>113</v>
      </c>
      <c r="BE180" s="227">
        <f>IF(N180="základní",J180,0)</f>
        <v>0</v>
      </c>
      <c r="BF180" s="227">
        <f>IF(N180="snížená",J180,0)</f>
        <v>0</v>
      </c>
      <c r="BG180" s="227">
        <f>IF(N180="zákl. přenesená",J180,0)</f>
        <v>0</v>
      </c>
      <c r="BH180" s="227">
        <f>IF(N180="sníž. přenesená",J180,0)</f>
        <v>0</v>
      </c>
      <c r="BI180" s="227">
        <f>IF(N180="nulová",J180,0)</f>
        <v>0</v>
      </c>
      <c r="BJ180" s="15" t="s">
        <v>82</v>
      </c>
      <c r="BK180" s="227">
        <f>ROUND(I180*H180,2)</f>
        <v>0</v>
      </c>
      <c r="BL180" s="15" t="s">
        <v>121</v>
      </c>
      <c r="BM180" s="226" t="s">
        <v>206</v>
      </c>
    </row>
    <row r="181" s="1" customFormat="1">
      <c r="B181" s="36"/>
      <c r="C181" s="37"/>
      <c r="D181" s="228" t="s">
        <v>123</v>
      </c>
      <c r="E181" s="37"/>
      <c r="F181" s="229" t="s">
        <v>207</v>
      </c>
      <c r="G181" s="37"/>
      <c r="H181" s="37"/>
      <c r="I181" s="131"/>
      <c r="J181" s="37"/>
      <c r="K181" s="37"/>
      <c r="L181" s="41"/>
      <c r="M181" s="230"/>
      <c r="N181" s="84"/>
      <c r="O181" s="84"/>
      <c r="P181" s="84"/>
      <c r="Q181" s="84"/>
      <c r="R181" s="84"/>
      <c r="S181" s="84"/>
      <c r="T181" s="85"/>
      <c r="AT181" s="15" t="s">
        <v>123</v>
      </c>
      <c r="AU181" s="15" t="s">
        <v>84</v>
      </c>
    </row>
    <row r="182" s="12" customFormat="1">
      <c r="B182" s="241"/>
      <c r="C182" s="242"/>
      <c r="D182" s="228" t="s">
        <v>140</v>
      </c>
      <c r="E182" s="243" t="s">
        <v>1</v>
      </c>
      <c r="F182" s="244" t="s">
        <v>208</v>
      </c>
      <c r="G182" s="242"/>
      <c r="H182" s="245">
        <v>52</v>
      </c>
      <c r="I182" s="246"/>
      <c r="J182" s="242"/>
      <c r="K182" s="242"/>
      <c r="L182" s="247"/>
      <c r="M182" s="248"/>
      <c r="N182" s="249"/>
      <c r="O182" s="249"/>
      <c r="P182" s="249"/>
      <c r="Q182" s="249"/>
      <c r="R182" s="249"/>
      <c r="S182" s="249"/>
      <c r="T182" s="250"/>
      <c r="AT182" s="251" t="s">
        <v>140</v>
      </c>
      <c r="AU182" s="251" t="s">
        <v>84</v>
      </c>
      <c r="AV182" s="12" t="s">
        <v>84</v>
      </c>
      <c r="AW182" s="12" t="s">
        <v>31</v>
      </c>
      <c r="AX182" s="12" t="s">
        <v>77</v>
      </c>
      <c r="AY182" s="251" t="s">
        <v>113</v>
      </c>
    </row>
    <row r="183" s="13" customFormat="1">
      <c r="B183" s="252"/>
      <c r="C183" s="253"/>
      <c r="D183" s="228" t="s">
        <v>140</v>
      </c>
      <c r="E183" s="254" t="s">
        <v>1</v>
      </c>
      <c r="F183" s="255" t="s">
        <v>142</v>
      </c>
      <c r="G183" s="253"/>
      <c r="H183" s="256">
        <v>52</v>
      </c>
      <c r="I183" s="257"/>
      <c r="J183" s="253"/>
      <c r="K183" s="253"/>
      <c r="L183" s="258"/>
      <c r="M183" s="259"/>
      <c r="N183" s="260"/>
      <c r="O183" s="260"/>
      <c r="P183" s="260"/>
      <c r="Q183" s="260"/>
      <c r="R183" s="260"/>
      <c r="S183" s="260"/>
      <c r="T183" s="261"/>
      <c r="AT183" s="262" t="s">
        <v>140</v>
      </c>
      <c r="AU183" s="262" t="s">
        <v>84</v>
      </c>
      <c r="AV183" s="13" t="s">
        <v>143</v>
      </c>
      <c r="AW183" s="13" t="s">
        <v>31</v>
      </c>
      <c r="AX183" s="13" t="s">
        <v>82</v>
      </c>
      <c r="AY183" s="262" t="s">
        <v>113</v>
      </c>
    </row>
    <row r="184" s="1" customFormat="1" ht="24" customHeight="1">
      <c r="B184" s="36"/>
      <c r="C184" s="215" t="s">
        <v>209</v>
      </c>
      <c r="D184" s="215" t="s">
        <v>116</v>
      </c>
      <c r="E184" s="216" t="s">
        <v>210</v>
      </c>
      <c r="F184" s="217" t="s">
        <v>211</v>
      </c>
      <c r="G184" s="218" t="s">
        <v>119</v>
      </c>
      <c r="H184" s="219">
        <v>52</v>
      </c>
      <c r="I184" s="220"/>
      <c r="J184" s="221">
        <f>ROUND(I184*H184,2)</f>
        <v>0</v>
      </c>
      <c r="K184" s="217" t="s">
        <v>120</v>
      </c>
      <c r="L184" s="41"/>
      <c r="M184" s="222" t="s">
        <v>1</v>
      </c>
      <c r="N184" s="223" t="s">
        <v>42</v>
      </c>
      <c r="O184" s="84"/>
      <c r="P184" s="224">
        <f>O184*H184</f>
        <v>0</v>
      </c>
      <c r="Q184" s="224">
        <v>0.00017000000000000001</v>
      </c>
      <c r="R184" s="224">
        <f>Q184*H184</f>
        <v>0.0088400000000000006</v>
      </c>
      <c r="S184" s="224">
        <v>0</v>
      </c>
      <c r="T184" s="225">
        <f>S184*H184</f>
        <v>0</v>
      </c>
      <c r="AR184" s="226" t="s">
        <v>121</v>
      </c>
      <c r="AT184" s="226" t="s">
        <v>116</v>
      </c>
      <c r="AU184" s="226" t="s">
        <v>84</v>
      </c>
      <c r="AY184" s="15" t="s">
        <v>113</v>
      </c>
      <c r="BE184" s="227">
        <f>IF(N184="základní",J184,0)</f>
        <v>0</v>
      </c>
      <c r="BF184" s="227">
        <f>IF(N184="snížená",J184,0)</f>
        <v>0</v>
      </c>
      <c r="BG184" s="227">
        <f>IF(N184="zákl. přenesená",J184,0)</f>
        <v>0</v>
      </c>
      <c r="BH184" s="227">
        <f>IF(N184="sníž. přenesená",J184,0)</f>
        <v>0</v>
      </c>
      <c r="BI184" s="227">
        <f>IF(N184="nulová",J184,0)</f>
        <v>0</v>
      </c>
      <c r="BJ184" s="15" t="s">
        <v>82</v>
      </c>
      <c r="BK184" s="227">
        <f>ROUND(I184*H184,2)</f>
        <v>0</v>
      </c>
      <c r="BL184" s="15" t="s">
        <v>121</v>
      </c>
      <c r="BM184" s="226" t="s">
        <v>212</v>
      </c>
    </row>
    <row r="185" s="1" customFormat="1">
      <c r="B185" s="36"/>
      <c r="C185" s="37"/>
      <c r="D185" s="228" t="s">
        <v>123</v>
      </c>
      <c r="E185" s="37"/>
      <c r="F185" s="229" t="s">
        <v>213</v>
      </c>
      <c r="G185" s="37"/>
      <c r="H185" s="37"/>
      <c r="I185" s="131"/>
      <c r="J185" s="37"/>
      <c r="K185" s="37"/>
      <c r="L185" s="41"/>
      <c r="M185" s="230"/>
      <c r="N185" s="84"/>
      <c r="O185" s="84"/>
      <c r="P185" s="84"/>
      <c r="Q185" s="84"/>
      <c r="R185" s="84"/>
      <c r="S185" s="84"/>
      <c r="T185" s="85"/>
      <c r="AT185" s="15" t="s">
        <v>123</v>
      </c>
      <c r="AU185" s="15" t="s">
        <v>84</v>
      </c>
    </row>
    <row r="186" s="1" customFormat="1" ht="24" customHeight="1">
      <c r="B186" s="36"/>
      <c r="C186" s="215" t="s">
        <v>214</v>
      </c>
      <c r="D186" s="215" t="s">
        <v>116</v>
      </c>
      <c r="E186" s="216" t="s">
        <v>215</v>
      </c>
      <c r="F186" s="217" t="s">
        <v>216</v>
      </c>
      <c r="G186" s="218" t="s">
        <v>119</v>
      </c>
      <c r="H186" s="219">
        <v>52</v>
      </c>
      <c r="I186" s="220"/>
      <c r="J186" s="221">
        <f>ROUND(I186*H186,2)</f>
        <v>0</v>
      </c>
      <c r="K186" s="217" t="s">
        <v>120</v>
      </c>
      <c r="L186" s="41"/>
      <c r="M186" s="222" t="s">
        <v>1</v>
      </c>
      <c r="N186" s="223" t="s">
        <v>42</v>
      </c>
      <c r="O186" s="84"/>
      <c r="P186" s="224">
        <f>O186*H186</f>
        <v>0</v>
      </c>
      <c r="Q186" s="224">
        <v>0.00012</v>
      </c>
      <c r="R186" s="224">
        <f>Q186*H186</f>
        <v>0.0062399999999999999</v>
      </c>
      <c r="S186" s="224">
        <v>0</v>
      </c>
      <c r="T186" s="225">
        <f>S186*H186</f>
        <v>0</v>
      </c>
      <c r="AR186" s="226" t="s">
        <v>121</v>
      </c>
      <c r="AT186" s="226" t="s">
        <v>116</v>
      </c>
      <c r="AU186" s="226" t="s">
        <v>84</v>
      </c>
      <c r="AY186" s="15" t="s">
        <v>113</v>
      </c>
      <c r="BE186" s="227">
        <f>IF(N186="základní",J186,0)</f>
        <v>0</v>
      </c>
      <c r="BF186" s="227">
        <f>IF(N186="snížená",J186,0)</f>
        <v>0</v>
      </c>
      <c r="BG186" s="227">
        <f>IF(N186="zákl. přenesená",J186,0)</f>
        <v>0</v>
      </c>
      <c r="BH186" s="227">
        <f>IF(N186="sníž. přenesená",J186,0)</f>
        <v>0</v>
      </c>
      <c r="BI186" s="227">
        <f>IF(N186="nulová",J186,0)</f>
        <v>0</v>
      </c>
      <c r="BJ186" s="15" t="s">
        <v>82</v>
      </c>
      <c r="BK186" s="227">
        <f>ROUND(I186*H186,2)</f>
        <v>0</v>
      </c>
      <c r="BL186" s="15" t="s">
        <v>121</v>
      </c>
      <c r="BM186" s="226" t="s">
        <v>217</v>
      </c>
    </row>
    <row r="187" s="1" customFormat="1">
      <c r="B187" s="36"/>
      <c r="C187" s="37"/>
      <c r="D187" s="228" t="s">
        <v>123</v>
      </c>
      <c r="E187" s="37"/>
      <c r="F187" s="229" t="s">
        <v>218</v>
      </c>
      <c r="G187" s="37"/>
      <c r="H187" s="37"/>
      <c r="I187" s="131"/>
      <c r="J187" s="37"/>
      <c r="K187" s="37"/>
      <c r="L187" s="41"/>
      <c r="M187" s="230"/>
      <c r="N187" s="84"/>
      <c r="O187" s="84"/>
      <c r="P187" s="84"/>
      <c r="Q187" s="84"/>
      <c r="R187" s="84"/>
      <c r="S187" s="84"/>
      <c r="T187" s="85"/>
      <c r="AT187" s="15" t="s">
        <v>123</v>
      </c>
      <c r="AU187" s="15" t="s">
        <v>84</v>
      </c>
    </row>
    <row r="188" s="11" customFormat="1" ht="25.92" customHeight="1">
      <c r="B188" s="199"/>
      <c r="C188" s="200"/>
      <c r="D188" s="201" t="s">
        <v>76</v>
      </c>
      <c r="E188" s="202" t="s">
        <v>219</v>
      </c>
      <c r="F188" s="202" t="s">
        <v>220</v>
      </c>
      <c r="G188" s="200"/>
      <c r="H188" s="200"/>
      <c r="I188" s="203"/>
      <c r="J188" s="204">
        <f>BK188</f>
        <v>0</v>
      </c>
      <c r="K188" s="200"/>
      <c r="L188" s="205"/>
      <c r="M188" s="206"/>
      <c r="N188" s="207"/>
      <c r="O188" s="207"/>
      <c r="P188" s="208">
        <f>P189+P192</f>
        <v>0</v>
      </c>
      <c r="Q188" s="207"/>
      <c r="R188" s="208">
        <f>R189+R192</f>
        <v>0</v>
      </c>
      <c r="S188" s="207"/>
      <c r="T188" s="209">
        <f>T189+T192</f>
        <v>0</v>
      </c>
      <c r="AR188" s="210" t="s">
        <v>221</v>
      </c>
      <c r="AT188" s="211" t="s">
        <v>76</v>
      </c>
      <c r="AU188" s="211" t="s">
        <v>77</v>
      </c>
      <c r="AY188" s="210" t="s">
        <v>113</v>
      </c>
      <c r="BK188" s="212">
        <f>BK189+BK192</f>
        <v>0</v>
      </c>
    </row>
    <row r="189" s="11" customFormat="1" ht="22.8" customHeight="1">
      <c r="B189" s="199"/>
      <c r="C189" s="200"/>
      <c r="D189" s="201" t="s">
        <v>76</v>
      </c>
      <c r="E189" s="213" t="s">
        <v>222</v>
      </c>
      <c r="F189" s="213" t="s">
        <v>223</v>
      </c>
      <c r="G189" s="200"/>
      <c r="H189" s="200"/>
      <c r="I189" s="203"/>
      <c r="J189" s="214">
        <f>BK189</f>
        <v>0</v>
      </c>
      <c r="K189" s="200"/>
      <c r="L189" s="205"/>
      <c r="M189" s="206"/>
      <c r="N189" s="207"/>
      <c r="O189" s="207"/>
      <c r="P189" s="208">
        <f>SUM(P190:P191)</f>
        <v>0</v>
      </c>
      <c r="Q189" s="207"/>
      <c r="R189" s="208">
        <f>SUM(R190:R191)</f>
        <v>0</v>
      </c>
      <c r="S189" s="207"/>
      <c r="T189" s="209">
        <f>SUM(T190:T191)</f>
        <v>0</v>
      </c>
      <c r="AR189" s="210" t="s">
        <v>221</v>
      </c>
      <c r="AT189" s="211" t="s">
        <v>76</v>
      </c>
      <c r="AU189" s="211" t="s">
        <v>82</v>
      </c>
      <c r="AY189" s="210" t="s">
        <v>113</v>
      </c>
      <c r="BK189" s="212">
        <f>SUM(BK190:BK191)</f>
        <v>0</v>
      </c>
    </row>
    <row r="190" s="1" customFormat="1" ht="16.5" customHeight="1">
      <c r="B190" s="36"/>
      <c r="C190" s="215" t="s">
        <v>82</v>
      </c>
      <c r="D190" s="215" t="s">
        <v>116</v>
      </c>
      <c r="E190" s="216" t="s">
        <v>224</v>
      </c>
      <c r="F190" s="217" t="s">
        <v>223</v>
      </c>
      <c r="G190" s="218" t="s">
        <v>225</v>
      </c>
      <c r="H190" s="219">
        <v>1</v>
      </c>
      <c r="I190" s="220"/>
      <c r="J190" s="221">
        <f>ROUND(I190*H190,2)</f>
        <v>0</v>
      </c>
      <c r="K190" s="217" t="s">
        <v>120</v>
      </c>
      <c r="L190" s="41"/>
      <c r="M190" s="222" t="s">
        <v>1</v>
      </c>
      <c r="N190" s="223" t="s">
        <v>42</v>
      </c>
      <c r="O190" s="84"/>
      <c r="P190" s="224">
        <f>O190*H190</f>
        <v>0</v>
      </c>
      <c r="Q190" s="224">
        <v>0</v>
      </c>
      <c r="R190" s="224">
        <f>Q190*H190</f>
        <v>0</v>
      </c>
      <c r="S190" s="224">
        <v>0</v>
      </c>
      <c r="T190" s="225">
        <f>S190*H190</f>
        <v>0</v>
      </c>
      <c r="AR190" s="226" t="s">
        <v>226</v>
      </c>
      <c r="AT190" s="226" t="s">
        <v>116</v>
      </c>
      <c r="AU190" s="226" t="s">
        <v>84</v>
      </c>
      <c r="AY190" s="15" t="s">
        <v>113</v>
      </c>
      <c r="BE190" s="227">
        <f>IF(N190="základní",J190,0)</f>
        <v>0</v>
      </c>
      <c r="BF190" s="227">
        <f>IF(N190="snížená",J190,0)</f>
        <v>0</v>
      </c>
      <c r="BG190" s="227">
        <f>IF(N190="zákl. přenesená",J190,0)</f>
        <v>0</v>
      </c>
      <c r="BH190" s="227">
        <f>IF(N190="sníž. přenesená",J190,0)</f>
        <v>0</v>
      </c>
      <c r="BI190" s="227">
        <f>IF(N190="nulová",J190,0)</f>
        <v>0</v>
      </c>
      <c r="BJ190" s="15" t="s">
        <v>82</v>
      </c>
      <c r="BK190" s="227">
        <f>ROUND(I190*H190,2)</f>
        <v>0</v>
      </c>
      <c r="BL190" s="15" t="s">
        <v>226</v>
      </c>
      <c r="BM190" s="226" t="s">
        <v>227</v>
      </c>
    </row>
    <row r="191" s="1" customFormat="1">
      <c r="B191" s="36"/>
      <c r="C191" s="37"/>
      <c r="D191" s="228" t="s">
        <v>123</v>
      </c>
      <c r="E191" s="37"/>
      <c r="F191" s="229" t="s">
        <v>223</v>
      </c>
      <c r="G191" s="37"/>
      <c r="H191" s="37"/>
      <c r="I191" s="131"/>
      <c r="J191" s="37"/>
      <c r="K191" s="37"/>
      <c r="L191" s="41"/>
      <c r="M191" s="230"/>
      <c r="N191" s="84"/>
      <c r="O191" s="84"/>
      <c r="P191" s="84"/>
      <c r="Q191" s="84"/>
      <c r="R191" s="84"/>
      <c r="S191" s="84"/>
      <c r="T191" s="85"/>
      <c r="AT191" s="15" t="s">
        <v>123</v>
      </c>
      <c r="AU191" s="15" t="s">
        <v>84</v>
      </c>
    </row>
    <row r="192" s="11" customFormat="1" ht="22.8" customHeight="1">
      <c r="B192" s="199"/>
      <c r="C192" s="200"/>
      <c r="D192" s="201" t="s">
        <v>76</v>
      </c>
      <c r="E192" s="213" t="s">
        <v>228</v>
      </c>
      <c r="F192" s="213" t="s">
        <v>229</v>
      </c>
      <c r="G192" s="200"/>
      <c r="H192" s="200"/>
      <c r="I192" s="203"/>
      <c r="J192" s="214">
        <f>BK192</f>
        <v>0</v>
      </c>
      <c r="K192" s="200"/>
      <c r="L192" s="205"/>
      <c r="M192" s="206"/>
      <c r="N192" s="207"/>
      <c r="O192" s="207"/>
      <c r="P192" s="208">
        <f>SUM(P193:P196)</f>
        <v>0</v>
      </c>
      <c r="Q192" s="207"/>
      <c r="R192" s="208">
        <f>SUM(R193:R196)</f>
        <v>0</v>
      </c>
      <c r="S192" s="207"/>
      <c r="T192" s="209">
        <f>SUM(T193:T196)</f>
        <v>0</v>
      </c>
      <c r="AR192" s="210" t="s">
        <v>221</v>
      </c>
      <c r="AT192" s="211" t="s">
        <v>76</v>
      </c>
      <c r="AU192" s="211" t="s">
        <v>82</v>
      </c>
      <c r="AY192" s="210" t="s">
        <v>113</v>
      </c>
      <c r="BK192" s="212">
        <f>SUM(BK193:BK196)</f>
        <v>0</v>
      </c>
    </row>
    <row r="193" s="1" customFormat="1" ht="16.5" customHeight="1">
      <c r="B193" s="36"/>
      <c r="C193" s="215" t="s">
        <v>84</v>
      </c>
      <c r="D193" s="215" t="s">
        <v>116</v>
      </c>
      <c r="E193" s="216" t="s">
        <v>230</v>
      </c>
      <c r="F193" s="217" t="s">
        <v>229</v>
      </c>
      <c r="G193" s="218" t="s">
        <v>225</v>
      </c>
      <c r="H193" s="219">
        <v>1</v>
      </c>
      <c r="I193" s="220"/>
      <c r="J193" s="221">
        <f>ROUND(I193*H193,2)</f>
        <v>0</v>
      </c>
      <c r="K193" s="217" t="s">
        <v>120</v>
      </c>
      <c r="L193" s="41"/>
      <c r="M193" s="222" t="s">
        <v>1</v>
      </c>
      <c r="N193" s="223" t="s">
        <v>42</v>
      </c>
      <c r="O193" s="84"/>
      <c r="P193" s="224">
        <f>O193*H193</f>
        <v>0</v>
      </c>
      <c r="Q193" s="224">
        <v>0</v>
      </c>
      <c r="R193" s="224">
        <f>Q193*H193</f>
        <v>0</v>
      </c>
      <c r="S193" s="224">
        <v>0</v>
      </c>
      <c r="T193" s="225">
        <f>S193*H193</f>
        <v>0</v>
      </c>
      <c r="AR193" s="226" t="s">
        <v>226</v>
      </c>
      <c r="AT193" s="226" t="s">
        <v>116</v>
      </c>
      <c r="AU193" s="226" t="s">
        <v>84</v>
      </c>
      <c r="AY193" s="15" t="s">
        <v>113</v>
      </c>
      <c r="BE193" s="227">
        <f>IF(N193="základní",J193,0)</f>
        <v>0</v>
      </c>
      <c r="BF193" s="227">
        <f>IF(N193="snížená",J193,0)</f>
        <v>0</v>
      </c>
      <c r="BG193" s="227">
        <f>IF(N193="zákl. přenesená",J193,0)</f>
        <v>0</v>
      </c>
      <c r="BH193" s="227">
        <f>IF(N193="sníž. přenesená",J193,0)</f>
        <v>0</v>
      </c>
      <c r="BI193" s="227">
        <f>IF(N193="nulová",J193,0)</f>
        <v>0</v>
      </c>
      <c r="BJ193" s="15" t="s">
        <v>82</v>
      </c>
      <c r="BK193" s="227">
        <f>ROUND(I193*H193,2)</f>
        <v>0</v>
      </c>
      <c r="BL193" s="15" t="s">
        <v>226</v>
      </c>
      <c r="BM193" s="226" t="s">
        <v>231</v>
      </c>
    </row>
    <row r="194" s="1" customFormat="1">
      <c r="B194" s="36"/>
      <c r="C194" s="37"/>
      <c r="D194" s="228" t="s">
        <v>123</v>
      </c>
      <c r="E194" s="37"/>
      <c r="F194" s="229" t="s">
        <v>229</v>
      </c>
      <c r="G194" s="37"/>
      <c r="H194" s="37"/>
      <c r="I194" s="131"/>
      <c r="J194" s="37"/>
      <c r="K194" s="37"/>
      <c r="L194" s="41"/>
      <c r="M194" s="230"/>
      <c r="N194" s="84"/>
      <c r="O194" s="84"/>
      <c r="P194" s="84"/>
      <c r="Q194" s="84"/>
      <c r="R194" s="84"/>
      <c r="S194" s="84"/>
      <c r="T194" s="85"/>
      <c r="AT194" s="15" t="s">
        <v>123</v>
      </c>
      <c r="AU194" s="15" t="s">
        <v>84</v>
      </c>
    </row>
    <row r="195" s="1" customFormat="1" ht="16.5" customHeight="1">
      <c r="B195" s="36"/>
      <c r="C195" s="215" t="s">
        <v>232</v>
      </c>
      <c r="D195" s="215" t="s">
        <v>116</v>
      </c>
      <c r="E195" s="216" t="s">
        <v>233</v>
      </c>
      <c r="F195" s="217" t="s">
        <v>234</v>
      </c>
      <c r="G195" s="218" t="s">
        <v>225</v>
      </c>
      <c r="H195" s="219">
        <v>1</v>
      </c>
      <c r="I195" s="220"/>
      <c r="J195" s="221">
        <f>ROUND(I195*H195,2)</f>
        <v>0</v>
      </c>
      <c r="K195" s="217" t="s">
        <v>120</v>
      </c>
      <c r="L195" s="41"/>
      <c r="M195" s="222" t="s">
        <v>1</v>
      </c>
      <c r="N195" s="223" t="s">
        <v>42</v>
      </c>
      <c r="O195" s="84"/>
      <c r="P195" s="224">
        <f>O195*H195</f>
        <v>0</v>
      </c>
      <c r="Q195" s="224">
        <v>0</v>
      </c>
      <c r="R195" s="224">
        <f>Q195*H195</f>
        <v>0</v>
      </c>
      <c r="S195" s="224">
        <v>0</v>
      </c>
      <c r="T195" s="225">
        <f>S195*H195</f>
        <v>0</v>
      </c>
      <c r="AR195" s="226" t="s">
        <v>226</v>
      </c>
      <c r="AT195" s="226" t="s">
        <v>116</v>
      </c>
      <c r="AU195" s="226" t="s">
        <v>84</v>
      </c>
      <c r="AY195" s="15" t="s">
        <v>113</v>
      </c>
      <c r="BE195" s="227">
        <f>IF(N195="základní",J195,0)</f>
        <v>0</v>
      </c>
      <c r="BF195" s="227">
        <f>IF(N195="snížená",J195,0)</f>
        <v>0</v>
      </c>
      <c r="BG195" s="227">
        <f>IF(N195="zákl. přenesená",J195,0)</f>
        <v>0</v>
      </c>
      <c r="BH195" s="227">
        <f>IF(N195="sníž. přenesená",J195,0)</f>
        <v>0</v>
      </c>
      <c r="BI195" s="227">
        <f>IF(N195="nulová",J195,0)</f>
        <v>0</v>
      </c>
      <c r="BJ195" s="15" t="s">
        <v>82</v>
      </c>
      <c r="BK195" s="227">
        <f>ROUND(I195*H195,2)</f>
        <v>0</v>
      </c>
      <c r="BL195" s="15" t="s">
        <v>226</v>
      </c>
      <c r="BM195" s="226" t="s">
        <v>235</v>
      </c>
    </row>
    <row r="196" s="1" customFormat="1">
      <c r="B196" s="36"/>
      <c r="C196" s="37"/>
      <c r="D196" s="228" t="s">
        <v>123</v>
      </c>
      <c r="E196" s="37"/>
      <c r="F196" s="229" t="s">
        <v>234</v>
      </c>
      <c r="G196" s="37"/>
      <c r="H196" s="37"/>
      <c r="I196" s="131"/>
      <c r="J196" s="37"/>
      <c r="K196" s="37"/>
      <c r="L196" s="41"/>
      <c r="M196" s="263"/>
      <c r="N196" s="264"/>
      <c r="O196" s="264"/>
      <c r="P196" s="264"/>
      <c r="Q196" s="264"/>
      <c r="R196" s="264"/>
      <c r="S196" s="264"/>
      <c r="T196" s="265"/>
      <c r="AT196" s="15" t="s">
        <v>123</v>
      </c>
      <c r="AU196" s="15" t="s">
        <v>84</v>
      </c>
    </row>
    <row r="197" s="1" customFormat="1" ht="6.96" customHeight="1">
      <c r="B197" s="59"/>
      <c r="C197" s="60"/>
      <c r="D197" s="60"/>
      <c r="E197" s="60"/>
      <c r="F197" s="60"/>
      <c r="G197" s="60"/>
      <c r="H197" s="60"/>
      <c r="I197" s="165"/>
      <c r="J197" s="60"/>
      <c r="K197" s="60"/>
      <c r="L197" s="41"/>
    </row>
  </sheetData>
  <sheetProtection sheet="1" autoFilter="0" formatColumns="0" formatRows="0" objects="1" scenarios="1" spinCount="100000" saltValue="B1vkwM7iU1TYL+DCsmyn0KgP9xuLGFxpb1FAq98LjtgJHQHCDxswH4M0ElWVbI8gEqXlYeqdQHCTz+guVNH8Ig==" hashValue="jQRL+iW0q0JfmANODLrjeagHj/LqyT+1qdZG4ackQSnQDE3WMf3fC4eNR8P0Qph2q8ZbwFYsq8cYA0BvItbuew==" algorithmName="SHA-512" password="CC35"/>
  <autoFilter ref="C118:K196"/>
  <mergeCells count="6">
    <mergeCell ref="E7:H7"/>
    <mergeCell ref="E16:H16"/>
    <mergeCell ref="E25:H25"/>
    <mergeCell ref="E85:H85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Miroslav Adam</dc:creator>
  <cp:lastModifiedBy>Miroslav Adam</cp:lastModifiedBy>
  <dcterms:created xsi:type="dcterms:W3CDTF">2019-07-23T07:18:54Z</dcterms:created>
  <dcterms:modified xsi:type="dcterms:W3CDTF">2019-07-23T07:18:59Z</dcterms:modified>
</cp:coreProperties>
</file>