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8 - SO 431 - Objekt - 38..." sheetId="2" r:id="rId2"/>
  </sheets>
  <definedNames>
    <definedName name="_xlnm.Print_Area" localSheetId="0">'Rekapitulace stavby'!$D$4:$AO$76,'Rekapitulace stavby'!$C$82:$AQ$96</definedName>
    <definedName name="_xlnm._FilterDatabase" localSheetId="1" hidden="1">'38 - SO 431 - Objekt - 38...'!$C$117:$K$177</definedName>
    <definedName name="_xlnm.Print_Area" localSheetId="1">'38 - SO 431 - Objekt - 38...'!$C$4:$J$76,'38 - SO 431 - Objekt - 38...'!$C$82:$J$99,'38 - SO 431 - Objekt - 38...'!$C$105:$K$177</definedName>
    <definedName name="_xlnm.Print_Titles" localSheetId="0">'Rekapitulace stavby'!$92:$92</definedName>
    <definedName name="_xlnm.Print_Titles" localSheetId="1">'38 - SO 431 - Objekt - 38...'!$117:$117</definedName>
  </definedNames>
  <calcPr fullCalcOnLoad="1"/>
</workbook>
</file>

<file path=xl/sharedStrings.xml><?xml version="1.0" encoding="utf-8"?>
<sst xmlns="http://schemas.openxmlformats.org/spreadsheetml/2006/main" count="1108" uniqueCount="265">
  <si>
    <t>Export Komplet</t>
  </si>
  <si>
    <t/>
  </si>
  <si>
    <t>2.0</t>
  </si>
  <si>
    <t>ZAMOK</t>
  </si>
  <si>
    <t>False</t>
  </si>
  <si>
    <t>{70add3ee-a274-469c-9eef-6125dd03ab59}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</si>
  <si>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</si>
  <si>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</si>
  <si>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</si>
  <si>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</si>
  <si>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</si>
  <si>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</si>
  <si>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</si>
  <si>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</si>
  <si>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08-2019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</si>
  <si>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</si>
  <si>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</si>
  <si>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VO vnitroblok Kosmonautů</t>
  </si>
  <si>
    <t>KSO:</t>
  </si>
  <si>
    <t>CC-CZ:</t>
  </si>
  <si>
    <t>Místo:</t>
  </si>
  <si>
    <t xml:space="preserve"> </t>
  </si>
  <si>
    <t>Datum:</t>
  </si>
  <si>
    <t>5. 6. 2019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</si>
  <si>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</si>
  <si>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</si>
  <si>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</si>
  <si>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</si>
  <si>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</si>
  <si>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</si>
  <si>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</si>
  <si>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</si>
  <si>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04332687</t>
  </si>
  <si>
    <t>Příprava arealizace staveb Cheb s.r.o.</t>
  </si>
  <si>
    <t>CZ04332687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</si>
  <si>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</si>
  <si>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</si>
  <si>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</si>
  <si>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</si>
  <si>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</si>
  <si>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</si>
  <si>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</si>
  <si>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</si>
  <si>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</si>
  <si>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</si>
  <si>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</si>
  <si>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</si>
  <si>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</si>
  <si>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</si>
  <si>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</si>
  <si>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</si>
  <si>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</si>
  <si>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</si>
  <si>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</si>
  <si>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</si>
  <si>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</si>
  <si>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</si>
  <si>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</si>
  <si>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</si>
  <si>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</si>
  <si>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</si>
  <si>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</si>
  <si>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</si>
  <si>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</si>
  <si>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</si>
  <si>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</si>
  <si>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</si>
  <si>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</si>
  <si>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</si>
  <si>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</si>
  <si>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</si>
  <si>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</si>
  <si>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</si>
  <si>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</si>
  <si>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</si>
  <si>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</si>
  <si>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</si>
  <si>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</si>
  <si>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</si>
  <si>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</si>
  <si>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</si>
  <si>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38 - SO 431 - Objekt</t>
  </si>
  <si>
    <t>38 - SO 431 - Objekty veř...</t>
  </si>
  <si>
    <t>STA</t>
  </si>
  <si>
    <t>1</t>
  </si>
  <si>
    <t>{14d0b8b7-3c76-48d7-b547-c929375dfb21}</t>
  </si>
  <si>
    <t>2</t>
  </si>
  <si>
    <t>KRYCÍ LIST SOUPISU PRACÍ</t>
  </si>
  <si>
    <t>Objekt:</t>
  </si>
  <si>
    <t>38 - SO 431 - Objekt - 38 - SO 431 - Objekty veř...</t>
  </si>
  <si>
    <t>REKAPITULACE ČLENĚNÍ SOUPISU PRACÍ</t>
  </si>
  <si>
    <t>Kód dílu - Popis</t>
  </si>
  <si>
    <t>Cena celkem [CZK]</t>
  </si>
  <si>
    <t>Náklady ze soupisu prací</t>
  </si>
  <si>
    <t>-1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</si>
  <si>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</si>
  <si>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</si>
  <si>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</si>
  <si>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</si>
  <si>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</si>
  <si>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</si>
  <si>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</si>
  <si>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</si>
  <si>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</si>
  <si>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</si>
  <si>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</si>
  <si>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</si>
  <si>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</si>
  <si>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</si>
  <si>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</si>
  <si>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</si>
  <si>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</si>
  <si>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</si>
  <si>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</si>
  <si>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21-M</t>
  </si>
  <si>
    <t>Elektromontáže</t>
  </si>
  <si>
    <t>stožár ocel. bezpatic. 6m, manžeta, žár. Zn</t>
  </si>
  <si>
    <t>ks</t>
  </si>
  <si>
    <t>256</t>
  </si>
  <si>
    <t>64</t>
  </si>
  <si>
    <t>stožár ocel. bezpatic. 5m, manžeta, žár. Zn</t>
  </si>
  <si>
    <t>4</t>
  </si>
  <si>
    <t>stožárová výzbroj SV6.16.4, průběžná s pojistkou 4A</t>
  </si>
  <si>
    <t>6</t>
  </si>
  <si>
    <t>stožárová výzbroj SV9.16.4, odbočná s pojistkou 4A</t>
  </si>
  <si>
    <t>8</t>
  </si>
  <si>
    <t>5</t>
  </si>
  <si>
    <t>stožárová zemní svorka</t>
  </si>
  <si>
    <t>10</t>
  </si>
  <si>
    <t>svítidlo LED 20W</t>
  </si>
  <si>
    <t>12</t>
  </si>
  <si>
    <t>7</t>
  </si>
  <si>
    <t>svítidlo LED 32W</t>
  </si>
  <si>
    <t>14</t>
  </si>
  <si>
    <t>kabel CYKY-J 4x10</t>
  </si>
  <si>
    <t>m</t>
  </si>
  <si>
    <t>16</t>
  </si>
  <si>
    <t>9</t>
  </si>
  <si>
    <t>kabel CYKY 3Cx1,5</t>
  </si>
  <si>
    <t>18</t>
  </si>
  <si>
    <t>chránička KF 09050</t>
  </si>
  <si>
    <t>20</t>
  </si>
  <si>
    <t>11</t>
  </si>
  <si>
    <t>zemnící drát FeZn O 10 mm (0,62 kg/m)</t>
  </si>
  <si>
    <t>kg</t>
  </si>
  <si>
    <t>22</t>
  </si>
  <si>
    <t>svorka pro zemnící drát FeZn</t>
  </si>
  <si>
    <t>24</t>
  </si>
  <si>
    <t>13</t>
  </si>
  <si>
    <t>výstražná folie s bleskem</t>
  </si>
  <si>
    <t>26</t>
  </si>
  <si>
    <t>krycí deska KAD 20</t>
  </si>
  <si>
    <t>28</t>
  </si>
  <si>
    <t>beton pro základ ocelového stožáru 8 (0,64)</t>
  </si>
  <si>
    <t>m3</t>
  </si>
  <si>
    <t>30</t>
  </si>
  <si>
    <t>beton pro obetonování chrániček (0,06)</t>
  </si>
  <si>
    <t>32</t>
  </si>
  <si>
    <t>17</t>
  </si>
  <si>
    <t>písek jemnozrnný</t>
  </si>
  <si>
    <t>t</t>
  </si>
  <si>
    <t>34</t>
  </si>
  <si>
    <t>drobný a pomocný materiál</t>
  </si>
  <si>
    <t>36</t>
  </si>
  <si>
    <t>19</t>
  </si>
  <si>
    <t>K</t>
  </si>
  <si>
    <t>odpojení vodičů připoj. kabelu svítidla 1,5 (žíly)</t>
  </si>
  <si>
    <t>38</t>
  </si>
  <si>
    <t>demontáž vývodu ke svítidlu, kabel pr. 1,5</t>
  </si>
  <si>
    <t>40</t>
  </si>
  <si>
    <t>25</t>
  </si>
  <si>
    <t>demontáž svítidla z výložníku/konzole 8m</t>
  </si>
  <si>
    <t>42</t>
  </si>
  <si>
    <t>23</t>
  </si>
  <si>
    <t>27</t>
  </si>
  <si>
    <t>odpojení vodičů napáj. kabelu ze svorkovnice do CY16 žíly</t>
  </si>
  <si>
    <t>44</t>
  </si>
  <si>
    <t>demontáž svorkovnice z ocel. stožáru</t>
  </si>
  <si>
    <t>46</t>
  </si>
  <si>
    <t>29</t>
  </si>
  <si>
    <t>odkopání stožárové patky</t>
  </si>
  <si>
    <t>48</t>
  </si>
  <si>
    <t>vytažení kabelu ze stožáru</t>
  </si>
  <si>
    <t>50</t>
  </si>
  <si>
    <t>31</t>
  </si>
  <si>
    <t>demontáž ocelového stožáru 6m</t>
  </si>
  <si>
    <t>52</t>
  </si>
  <si>
    <t>vybourání patky stožáru světelného bodu 8m (0,7)</t>
  </si>
  <si>
    <t>54</t>
  </si>
  <si>
    <t>33</t>
  </si>
  <si>
    <t>zahození a zhutnění vybourané patky stožáru 8 (0,7)</t>
  </si>
  <si>
    <t>56</t>
  </si>
  <si>
    <t>demontáž podzemního vedení bez výkopu</t>
  </si>
  <si>
    <t>58</t>
  </si>
  <si>
    <t>35</t>
  </si>
  <si>
    <t>vytýčení nových světelných bodů</t>
  </si>
  <si>
    <t>60</t>
  </si>
  <si>
    <t>výkop základu pro sadový ocelový stožár 5 a 6 (0,7)</t>
  </si>
  <si>
    <t>62</t>
  </si>
  <si>
    <t>37</t>
  </si>
  <si>
    <t>stavba patky pro stožár 5 a 6</t>
  </si>
  <si>
    <t>instalace sloupu světelného bodu 5 a 6</t>
  </si>
  <si>
    <t>66</t>
  </si>
  <si>
    <t>instalace svítidla světelného bodu 5 a 6</t>
  </si>
  <si>
    <t>68</t>
  </si>
  <si>
    <t>41</t>
  </si>
  <si>
    <t>instalace svorkovnice</t>
  </si>
  <si>
    <t>70</t>
  </si>
  <si>
    <t>zatažení kabelu pr. 1,5 do sloupu</t>
  </si>
  <si>
    <t>72</t>
  </si>
  <si>
    <t>43</t>
  </si>
  <si>
    <t>připojení kabelu do svorkovnice a svítidla 1,5 (žíly)</t>
  </si>
  <si>
    <t>74</t>
  </si>
  <si>
    <t>39</t>
  </si>
  <si>
    <t>zavedení kabelu do pr. 16 do sloupu</t>
  </si>
  <si>
    <t>76</t>
  </si>
  <si>
    <t>45</t>
  </si>
  <si>
    <t>připojení kabelu do pr. 16 do svorkovnice (žíly)</t>
  </si>
  <si>
    <t>78</t>
  </si>
  <si>
    <t>vytýčení trasy kabelového vedení</t>
  </si>
  <si>
    <t>80</t>
  </si>
  <si>
    <t>výkop v zeleném pásu (0,3x0,7)</t>
  </si>
  <si>
    <t>82</t>
  </si>
  <si>
    <t>49</t>
  </si>
  <si>
    <t>výkop v chodníku (0,3x0,35)</t>
  </si>
  <si>
    <t>84</t>
  </si>
  <si>
    <t>pokládka zemnícího drátu</t>
  </si>
  <si>
    <t>86</t>
  </si>
  <si>
    <t>51</t>
  </si>
  <si>
    <t>pokládka kabelů do pr. 16</t>
  </si>
  <si>
    <t>88</t>
  </si>
  <si>
    <t>pokládka chrániček</t>
  </si>
  <si>
    <t>90</t>
  </si>
  <si>
    <t>47</t>
  </si>
  <si>
    <t>53</t>
  </si>
  <si>
    <t>příplatek za zatažení kabelu do r. 16 do chráničky</t>
  </si>
  <si>
    <t>92</t>
  </si>
  <si>
    <t>obetonování chrániček</t>
  </si>
  <si>
    <t>94</t>
  </si>
  <si>
    <t>55</t>
  </si>
  <si>
    <t>násyp pískového lože (0,3x0,2)</t>
  </si>
  <si>
    <t>96</t>
  </si>
  <si>
    <t>57</t>
  </si>
  <si>
    <t>pokládka krycích desek CAD</t>
  </si>
  <si>
    <t>98</t>
  </si>
  <si>
    <t>59</t>
  </si>
  <si>
    <t>zahození a zhutnění výkopů (0,3x0,5)</t>
  </si>
  <si>
    <t>100</t>
  </si>
  <si>
    <t>zahození a zhutnění výkopů (0,3x0,15)</t>
  </si>
  <si>
    <t>102</t>
  </si>
  <si>
    <t>ostatní montážní a pomocné práce</t>
  </si>
  <si>
    <t>104</t>
  </si>
  <si>
    <t>65</t>
  </si>
  <si>
    <t>odvoz výkopku do 5 km a uložení na skládku vč. poplatku</t>
  </si>
  <si>
    <t>106</t>
  </si>
  <si>
    <t>ekologická likvidace svítidel</t>
  </si>
  <si>
    <t>108</t>
  </si>
  <si>
    <t>67</t>
  </si>
  <si>
    <t>revize</t>
  </si>
  <si>
    <t>110</t>
  </si>
  <si>
    <t>doprava</t>
  </si>
  <si>
    <t>112</t>
  </si>
  <si>
    <t>69</t>
  </si>
  <si>
    <t>zákres dle skutečného stavu</t>
  </si>
  <si>
    <t>114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</si>
</sst>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ht="18.45" customHeight="1">
      <c r="B11" s="17"/>
      <c r="C11" s="18"/>
      <c r="D11" s="18"/>
      <c r="E11" s="23" t="s">
        <v>21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26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ht="12" customHeight="1">
      <c r="B13" s="17"/>
      <c r="C13" s="18"/>
      <c r="D13" s="28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28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L14" s="18"/>
      <c r="AM14" s="18"/>
      <c r="AN14" s="30" t="s">
        <v>28</v>
      </c>
      <c r="AO14" s="18"/>
      <c r="AP14" s="18"/>
      <c r="AQ14" s="18"/>
      <c r="AR14" s="16"/>
      <c r="BE14" s="27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ht="12" customHeight="1">
      <c r="B16" s="17"/>
      <c r="C16" s="18"/>
      <c r="D16" s="28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ht="18.45" customHeight="1">
      <c r="B17" s="17"/>
      <c r="C17" s="18"/>
      <c r="D17" s="18"/>
      <c r="E17" s="23" t="s">
        <v>21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26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30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ht="12" customHeight="1">
      <c r="B19" s="17"/>
      <c r="C19" s="18"/>
      <c r="D19" s="28" t="s">
        <v>31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32</v>
      </c>
      <c r="AO19" s="18"/>
      <c r="AP19" s="18"/>
      <c r="AQ19" s="18"/>
      <c r="AR19" s="16"/>
      <c r="BE19" s="27"/>
      <c r="BS19" s="13" t="s">
        <v>6</v>
      </c>
    </row>
    <row r="20" spans="2:71" ht="18.45" customHeight="1">
      <c r="B20" s="17"/>
      <c r="C20" s="18"/>
      <c r="D20" s="18"/>
      <c r="E20" s="23" t="s">
        <v>33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26</v>
      </c>
      <c r="AL20" s="18"/>
      <c r="AM20" s="18"/>
      <c r="AN20" s="23" t="s">
        <v>34</v>
      </c>
      <c r="AO20" s="18"/>
      <c r="AP20" s="18"/>
      <c r="AQ20" s="18"/>
      <c r="AR20" s="16"/>
      <c r="BE20" s="27"/>
      <c r="BS20" s="13" t="s">
        <v>30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ht="12" customHeight="1">
      <c r="B22" s="17"/>
      <c r="C22" s="18"/>
      <c r="D22" s="28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2:57" s="1" customFormat="1" ht="25.9" customHeight="1"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pans="2:57" s="1" customFormat="1" ht="1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37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38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39</v>
      </c>
      <c r="AL28" s="40"/>
      <c r="AM28" s="40"/>
      <c r="AN28" s="40"/>
      <c r="AO28" s="40"/>
      <c r="AP28" s="35"/>
      <c r="AQ28" s="35"/>
      <c r="AR28" s="39"/>
      <c r="BE28" s="27"/>
    </row>
    <row r="29" spans="2:57" s="2" customFormat="1" ht="14.4" customHeight="1">
      <c r="B29" s="41"/>
      <c r="C29" s="42"/>
      <c r="D29" s="28" t="s">
        <v>40</v>
      </c>
      <c r="E29" s="42"/>
      <c r="F29" s="28" t="s">
        <v>41</v>
      </c>
      <c r="G29" s="42"/>
      <c r="H29" s="42"/>
      <c r="I29" s="42"/>
      <c r="J29" s="42"/>
      <c r="K29" s="42"/>
      <c r="L29" s="43">
        <v>0.21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ROUND(AZ94,2)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ROUND(AV94,2)</f>
        <v>0</v>
      </c>
      <c r="AL29" s="42"/>
      <c r="AM29" s="42"/>
      <c r="AN29" s="42"/>
      <c r="AO29" s="42"/>
      <c r="AP29" s="42"/>
      <c r="AQ29" s="42"/>
      <c r="AR29" s="45"/>
      <c r="BE29" s="46"/>
    </row>
    <row r="30" spans="2:57" s="2" customFormat="1" ht="14.4" customHeight="1">
      <c r="B30" s="41"/>
      <c r="C30" s="42"/>
      <c r="D30" s="42"/>
      <c r="E30" s="42"/>
      <c r="F30" s="28" t="s">
        <v>42</v>
      </c>
      <c r="G30" s="42"/>
      <c r="H30" s="42"/>
      <c r="I30" s="42"/>
      <c r="J30" s="42"/>
      <c r="K30" s="42"/>
      <c r="L30" s="43">
        <v>0.15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ROUND(BA94,2)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ROUND(AW94,2)</f>
        <v>0</v>
      </c>
      <c r="AL30" s="42"/>
      <c r="AM30" s="42"/>
      <c r="AN30" s="42"/>
      <c r="AO30" s="42"/>
      <c r="AP30" s="42"/>
      <c r="AQ30" s="42"/>
      <c r="AR30" s="45"/>
      <c r="BE30" s="46"/>
    </row>
    <row r="31" spans="2:57" s="2" customFormat="1" ht="14.4" customHeight="1" hidden="1">
      <c r="B31" s="41"/>
      <c r="C31" s="42"/>
      <c r="D31" s="42"/>
      <c r="E31" s="42"/>
      <c r="F31" s="28" t="s">
        <v>43</v>
      </c>
      <c r="G31" s="42"/>
      <c r="H31" s="42"/>
      <c r="I31" s="42"/>
      <c r="J31" s="42"/>
      <c r="K31" s="42"/>
      <c r="L31" s="43">
        <v>0.21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ROUND(BB94,2)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46"/>
    </row>
    <row r="32" spans="2:57" s="2" customFormat="1" ht="14.4" customHeight="1" hidden="1">
      <c r="B32" s="41"/>
      <c r="C32" s="42"/>
      <c r="D32" s="42"/>
      <c r="E32" s="42"/>
      <c r="F32" s="28" t="s">
        <v>44</v>
      </c>
      <c r="G32" s="42"/>
      <c r="H32" s="42"/>
      <c r="I32" s="42"/>
      <c r="J32" s="42"/>
      <c r="K32" s="42"/>
      <c r="L32" s="43">
        <v>0.15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ROUND(BC94,2)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46"/>
    </row>
    <row r="33" spans="2:57" s="2" customFormat="1" ht="14.4" customHeight="1" hidden="1">
      <c r="B33" s="41"/>
      <c r="C33" s="42"/>
      <c r="D33" s="42"/>
      <c r="E33" s="42"/>
      <c r="F33" s="28" t="s">
        <v>45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ROUND(BD94,2)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46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pans="2:44" s="1" customFormat="1" ht="25.9" customHeight="1">
      <c r="B35" s="34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9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pans="2:44" s="1" customFormat="1" ht="14.4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9"/>
    </row>
    <row r="38" spans="2:44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4" customHeight="1">
      <c r="B49" s="34"/>
      <c r="C49" s="35"/>
      <c r="D49" s="54" t="s">
        <v>49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50</v>
      </c>
      <c r="AI49" s="55"/>
      <c r="AJ49" s="55"/>
      <c r="AK49" s="55"/>
      <c r="AL49" s="55"/>
      <c r="AM49" s="55"/>
      <c r="AN49" s="55"/>
      <c r="AO49" s="55"/>
      <c r="AP49" s="35"/>
      <c r="AQ49" s="35"/>
      <c r="AR49" s="39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2:44" s="1" customFormat="1" ht="12">
      <c r="B60" s="34"/>
      <c r="C60" s="35"/>
      <c r="D60" s="56" t="s">
        <v>51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6" t="s">
        <v>52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6" t="s">
        <v>51</v>
      </c>
      <c r="AI60" s="37"/>
      <c r="AJ60" s="37"/>
      <c r="AK60" s="37"/>
      <c r="AL60" s="37"/>
      <c r="AM60" s="56" t="s">
        <v>52</v>
      </c>
      <c r="AN60" s="37"/>
      <c r="AO60" s="37"/>
      <c r="AP60" s="35"/>
      <c r="AQ60" s="35"/>
      <c r="AR60" s="39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2:44" s="1" customFormat="1" ht="12">
      <c r="B64" s="34"/>
      <c r="C64" s="35"/>
      <c r="D64" s="54" t="s">
        <v>53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4" t="s">
        <v>54</v>
      </c>
      <c r="AI64" s="55"/>
      <c r="AJ64" s="55"/>
      <c r="AK64" s="55"/>
      <c r="AL64" s="55"/>
      <c r="AM64" s="55"/>
      <c r="AN64" s="55"/>
      <c r="AO64" s="55"/>
      <c r="AP64" s="35"/>
      <c r="AQ64" s="35"/>
      <c r="AR64" s="39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2:44" s="1" customFormat="1" ht="12">
      <c r="B75" s="34"/>
      <c r="C75" s="35"/>
      <c r="D75" s="56" t="s">
        <v>51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6" t="s">
        <v>52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 t="s">
        <v>51</v>
      </c>
      <c r="AI75" s="37"/>
      <c r="AJ75" s="37"/>
      <c r="AK75" s="37"/>
      <c r="AL75" s="37"/>
      <c r="AM75" s="56" t="s">
        <v>52</v>
      </c>
      <c r="AN75" s="37"/>
      <c r="AO75" s="37"/>
      <c r="AP75" s="35"/>
      <c r="AQ75" s="35"/>
      <c r="AR75" s="39"/>
    </row>
    <row r="76" spans="2:44" s="1" customFormat="1" ht="12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9"/>
    </row>
    <row r="77" spans="2:44" s="1" customFormat="1" ht="6.95" customHeight="1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9"/>
    </row>
    <row r="81" spans="2:44" s="1" customFormat="1" ht="6.95" customHeight="1"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9"/>
    </row>
    <row r="82" spans="2:44" s="1" customFormat="1" ht="24.95" customHeight="1">
      <c r="B82" s="34"/>
      <c r="C82" s="19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9"/>
    </row>
    <row r="83" spans="2:44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9"/>
    </row>
    <row r="84" spans="2:44" s="3" customFormat="1" ht="12" customHeight="1">
      <c r="B84" s="61"/>
      <c r="C84" s="28" t="s">
        <v>13</v>
      </c>
      <c r="D84" s="62"/>
      <c r="E84" s="62"/>
      <c r="F84" s="62"/>
      <c r="G84" s="62"/>
      <c r="H84" s="62"/>
      <c r="I84" s="62"/>
      <c r="J84" s="62"/>
      <c r="K84" s="62"/>
      <c r="L84" s="62" t="str">
        <f>K5</f>
        <v>08-2019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3"/>
    </row>
    <row r="85" spans="2:44" s="4" customFormat="1" ht="36.95" customHeight="1">
      <c r="B85" s="64"/>
      <c r="C85" s="65" t="s">
        <v>16</v>
      </c>
      <c r="D85" s="66"/>
      <c r="E85" s="66"/>
      <c r="F85" s="66"/>
      <c r="G85" s="66"/>
      <c r="H85" s="66"/>
      <c r="I85" s="66"/>
      <c r="J85" s="66"/>
      <c r="K85" s="66"/>
      <c r="L85" s="67" t="str">
        <f>K6</f>
        <v>Rekonstrukce VO vnitroblok Kosmonautů</v>
      </c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8"/>
    </row>
    <row r="86" spans="2:44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9"/>
    </row>
    <row r="87" spans="2:44" s="1" customFormat="1" ht="12" customHeight="1"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9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70" t="str">
        <f>IF(AN8="","",AN8)</f>
        <v>5. 6. 2019</v>
      </c>
      <c r="AN87" s="70"/>
      <c r="AO87" s="35"/>
      <c r="AP87" s="35"/>
      <c r="AQ87" s="35"/>
      <c r="AR87" s="39"/>
    </row>
    <row r="88" spans="2:44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9"/>
    </row>
    <row r="89" spans="2:56" s="1" customFormat="1" ht="15.15" customHeight="1"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62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71" t="str">
        <f>IF(E17="","",E17)</f>
        <v xml:space="preserve"> </v>
      </c>
      <c r="AN89" s="62"/>
      <c r="AO89" s="62"/>
      <c r="AP89" s="62"/>
      <c r="AQ89" s="35"/>
      <c r="AR89" s="39"/>
      <c r="AS89" s="72" t="s">
        <v>56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</row>
    <row r="90" spans="2:56" s="1" customFormat="1" ht="27.9" customHeight="1"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62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31</v>
      </c>
      <c r="AJ90" s="35"/>
      <c r="AK90" s="35"/>
      <c r="AL90" s="35"/>
      <c r="AM90" s="71" t="str">
        <f>IF(E20="","",E20)</f>
        <v>Příprava arealizace staveb Cheb s.r.o.</v>
      </c>
      <c r="AN90" s="62"/>
      <c r="AO90" s="62"/>
      <c r="AP90" s="62"/>
      <c r="AQ90" s="35"/>
      <c r="AR90" s="39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</row>
    <row r="91" spans="2:56" s="1" customFormat="1" ht="10.8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9"/>
      <c r="AS91" s="80"/>
      <c r="AT91" s="81"/>
      <c r="AU91" s="82"/>
      <c r="AV91" s="82"/>
      <c r="AW91" s="82"/>
      <c r="AX91" s="82"/>
      <c r="AY91" s="82"/>
      <c r="AZ91" s="82"/>
      <c r="BA91" s="82"/>
      <c r="BB91" s="82"/>
      <c r="BC91" s="82"/>
      <c r="BD91" s="83"/>
    </row>
    <row r="92" spans="2:56" s="1" customFormat="1" ht="29.25" customHeight="1">
      <c r="B92" s="34"/>
      <c r="C92" s="84" t="s">
        <v>57</v>
      </c>
      <c r="D92" s="85"/>
      <c r="E92" s="85"/>
      <c r="F92" s="85"/>
      <c r="G92" s="85"/>
      <c r="H92" s="86"/>
      <c r="I92" s="87" t="s">
        <v>58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8" t="s">
        <v>59</v>
      </c>
      <c r="AH92" s="85"/>
      <c r="AI92" s="85"/>
      <c r="AJ92" s="85"/>
      <c r="AK92" s="85"/>
      <c r="AL92" s="85"/>
      <c r="AM92" s="85"/>
      <c r="AN92" s="87" t="s">
        <v>60</v>
      </c>
      <c r="AO92" s="85"/>
      <c r="AP92" s="89"/>
      <c r="AQ92" s="90" t="s">
        <v>61</v>
      </c>
      <c r="AR92" s="39"/>
      <c r="AS92" s="91" t="s">
        <v>62</v>
      </c>
      <c r="AT92" s="92" t="s">
        <v>63</v>
      </c>
      <c r="AU92" s="92" t="s">
        <v>64</v>
      </c>
      <c r="AV92" s="92" t="s">
        <v>65</v>
      </c>
      <c r="AW92" s="92" t="s">
        <v>66</v>
      </c>
      <c r="AX92" s="92" t="s">
        <v>67</v>
      </c>
      <c r="AY92" s="92" t="s">
        <v>68</v>
      </c>
      <c r="AZ92" s="92" t="s">
        <v>69</v>
      </c>
      <c r="BA92" s="92" t="s">
        <v>70</v>
      </c>
      <c r="BB92" s="92" t="s">
        <v>71</v>
      </c>
      <c r="BC92" s="92" t="s">
        <v>72</v>
      </c>
      <c r="BD92" s="93" t="s">
        <v>73</v>
      </c>
    </row>
    <row r="93" spans="2:56" s="1" customFormat="1" ht="10.8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9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6"/>
    </row>
    <row r="94" spans="2:90" s="5" customFormat="1" ht="32.4" customHeight="1">
      <c r="B94" s="97"/>
      <c r="C94" s="98" t="s">
        <v>74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>
        <f>ROUND(AG95,2)</f>
        <v>0</v>
      </c>
      <c r="AH94" s="100"/>
      <c r="AI94" s="100"/>
      <c r="AJ94" s="100"/>
      <c r="AK94" s="100"/>
      <c r="AL94" s="100"/>
      <c r="AM94" s="100"/>
      <c r="AN94" s="101">
        <f>SUM(AG94,AT94)</f>
        <v>0</v>
      </c>
      <c r="AO94" s="101"/>
      <c r="AP94" s="101"/>
      <c r="AQ94" s="102" t="s">
        <v>1</v>
      </c>
      <c r="AR94" s="103"/>
      <c r="AS94" s="104">
        <f>ROUND(AS95,2)</f>
        <v>0</v>
      </c>
      <c r="AT94" s="105">
        <f>ROUND(SUM(AV94:AW94),2)</f>
        <v>0</v>
      </c>
      <c r="AU94" s="106">
        <f>ROUND(AU95,5)</f>
        <v>0</v>
      </c>
      <c r="AV94" s="105">
        <f>ROUND(AZ94*L29,2)</f>
        <v>0</v>
      </c>
      <c r="AW94" s="105">
        <f>ROUND(BA94*L30,2)</f>
        <v>0</v>
      </c>
      <c r="AX94" s="105">
        <f>ROUND(BB94*L29,2)</f>
        <v>0</v>
      </c>
      <c r="AY94" s="105">
        <f>ROUND(BC94*L30,2)</f>
        <v>0</v>
      </c>
      <c r="AZ94" s="105">
        <f>ROUND(AZ95,2)</f>
        <v>0</v>
      </c>
      <c r="BA94" s="105">
        <f>ROUND(BA95,2)</f>
        <v>0</v>
      </c>
      <c r="BB94" s="105">
        <f>ROUND(BB95,2)</f>
        <v>0</v>
      </c>
      <c r="BC94" s="105">
        <f>ROUND(BC95,2)</f>
        <v>0</v>
      </c>
      <c r="BD94" s="107">
        <f>ROUND(BD95,2)</f>
        <v>0</v>
      </c>
      <c r="BS94" s="108" t="s">
        <v>75</v>
      </c>
      <c r="BT94" s="108" t="s">
        <v>76</v>
      </c>
      <c r="BU94" s="109" t="s">
        <v>77</v>
      </c>
      <c r="BV94" s="108" t="s">
        <v>78</v>
      </c>
      <c r="BW94" s="108" t="s">
        <v>5</v>
      </c>
      <c r="BX94" s="108" t="s">
        <v>79</v>
      </c>
      <c r="CL94" s="108" t="s">
        <v>1</v>
      </c>
    </row>
    <row r="95" spans="1:91" s="6" customFormat="1" ht="54" customHeight="1">
      <c r="A95" s="110" t="s">
        <v>80</v>
      </c>
      <c r="B95" s="111"/>
      <c r="C95" s="112"/>
      <c r="D95" s="113" t="s">
        <v>81</v>
      </c>
      <c r="E95" s="113"/>
      <c r="F95" s="113"/>
      <c r="G95" s="113"/>
      <c r="H95" s="113"/>
      <c r="I95" s="114"/>
      <c r="J95" s="113" t="s">
        <v>82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5">
        <f>'38 - SO 431 - Objekt - 38...'!J30</f>
        <v>0</v>
      </c>
      <c r="AH95" s="114"/>
      <c r="AI95" s="114"/>
      <c r="AJ95" s="114"/>
      <c r="AK95" s="114"/>
      <c r="AL95" s="114"/>
      <c r="AM95" s="114"/>
      <c r="AN95" s="115">
        <f>SUM(AG95,AT95)</f>
        <v>0</v>
      </c>
      <c r="AO95" s="114"/>
      <c r="AP95" s="114"/>
      <c r="AQ95" s="116" t="s">
        <v>83</v>
      </c>
      <c r="AR95" s="117"/>
      <c r="AS95" s="118">
        <v>0</v>
      </c>
      <c r="AT95" s="119">
        <f>ROUND(SUM(AV95:AW95),2)</f>
        <v>0</v>
      </c>
      <c r="AU95" s="120">
        <f>'38 - SO 431 - Objekt - 38...'!P118</f>
        <v>0</v>
      </c>
      <c r="AV95" s="119">
        <f>'38 - SO 431 - Objekt - 38...'!J33</f>
        <v>0</v>
      </c>
      <c r="AW95" s="119">
        <f>'38 - SO 431 - Objekt - 38...'!J34</f>
        <v>0</v>
      </c>
      <c r="AX95" s="119">
        <f>'38 - SO 431 - Objekt - 38...'!J35</f>
        <v>0</v>
      </c>
      <c r="AY95" s="119">
        <f>'38 - SO 431 - Objekt - 38...'!J36</f>
        <v>0</v>
      </c>
      <c r="AZ95" s="119">
        <f>'38 - SO 431 - Objekt - 38...'!F33</f>
        <v>0</v>
      </c>
      <c r="BA95" s="119">
        <f>'38 - SO 431 - Objekt - 38...'!F34</f>
        <v>0</v>
      </c>
      <c r="BB95" s="119">
        <f>'38 - SO 431 - Objekt - 38...'!F35</f>
        <v>0</v>
      </c>
      <c r="BC95" s="119">
        <f>'38 - SO 431 - Objekt - 38...'!F36</f>
        <v>0</v>
      </c>
      <c r="BD95" s="121">
        <f>'38 - SO 431 - Objekt - 38...'!F37</f>
        <v>0</v>
      </c>
      <c r="BT95" s="122" t="s">
        <v>84</v>
      </c>
      <c r="BV95" s="122" t="s">
        <v>78</v>
      </c>
      <c r="BW95" s="122" t="s">
        <v>85</v>
      </c>
      <c r="BX95" s="122" t="s">
        <v>5</v>
      </c>
      <c r="CL95" s="122" t="s">
        <v>1</v>
      </c>
      <c r="CM95" s="122" t="s">
        <v>86</v>
      </c>
    </row>
    <row r="96" spans="2:44" s="1" customFormat="1" ht="30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9"/>
    </row>
    <row r="97" spans="2:44" s="1" customFormat="1" ht="6.9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9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38 - SO 431 - Objekt - 38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3" t="s">
        <v>85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6"/>
      <c r="AT3" s="13" t="s">
        <v>86</v>
      </c>
    </row>
    <row r="4" spans="2:46" ht="24.95" customHeight="1">
      <c r="B4" s="16"/>
      <c r="D4" s="127" t="s">
        <v>87</v>
      </c>
      <c r="L4" s="16"/>
      <c r="M4" s="128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129" t="s">
        <v>16</v>
      </c>
      <c r="L6" s="16"/>
    </row>
    <row r="7" spans="2:12" ht="16.5" customHeight="1">
      <c r="B7" s="16"/>
      <c r="E7" s="130" t="str">
        <f>'Rekapitulace stavby'!K6</f>
        <v>Rekonstrukce VO vnitroblok Kosmonautů</v>
      </c>
      <c r="F7" s="129"/>
      <c r="G7" s="129"/>
      <c r="H7" s="129"/>
      <c r="L7" s="16"/>
    </row>
    <row r="8" spans="2:12" s="1" customFormat="1" ht="12" customHeight="1">
      <c r="B8" s="39"/>
      <c r="D8" s="129" t="s">
        <v>88</v>
      </c>
      <c r="I8" s="131"/>
      <c r="L8" s="39"/>
    </row>
    <row r="9" spans="2:12" s="1" customFormat="1" ht="36.95" customHeight="1">
      <c r="B9" s="39"/>
      <c r="E9" s="132" t="s">
        <v>89</v>
      </c>
      <c r="F9" s="1"/>
      <c r="G9" s="1"/>
      <c r="H9" s="1"/>
      <c r="I9" s="131"/>
      <c r="L9" s="39"/>
    </row>
    <row r="10" spans="2:12" s="1" customFormat="1" ht="12">
      <c r="B10" s="39"/>
      <c r="I10" s="131"/>
      <c r="L10" s="39"/>
    </row>
    <row r="11" spans="2:12" s="1" customFormat="1" ht="12" customHeight="1">
      <c r="B11" s="39"/>
      <c r="D11" s="129" t="s">
        <v>18</v>
      </c>
      <c r="F11" s="133" t="s">
        <v>1</v>
      </c>
      <c r="I11" s="134" t="s">
        <v>19</v>
      </c>
      <c r="J11" s="133" t="s">
        <v>1</v>
      </c>
      <c r="L11" s="39"/>
    </row>
    <row r="12" spans="2:12" s="1" customFormat="1" ht="12" customHeight="1">
      <c r="B12" s="39"/>
      <c r="D12" s="129" t="s">
        <v>20</v>
      </c>
      <c r="F12" s="133" t="s">
        <v>21</v>
      </c>
      <c r="I12" s="134" t="s">
        <v>22</v>
      </c>
      <c r="J12" s="135" t="str">
        <f>'Rekapitulace stavby'!AN8</f>
        <v>5. 6. 2019</v>
      </c>
      <c r="L12" s="39"/>
    </row>
    <row r="13" spans="2:12" s="1" customFormat="1" ht="10.8" customHeight="1">
      <c r="B13" s="39"/>
      <c r="I13" s="131"/>
      <c r="L13" s="39"/>
    </row>
    <row r="14" spans="2:12" s="1" customFormat="1" ht="12" customHeight="1">
      <c r="B14" s="39"/>
      <c r="D14" s="129" t="s">
        <v>24</v>
      </c>
      <c r="I14" s="134" t="s">
        <v>25</v>
      </c>
      <c r="J14" s="133" t="str">
        <f>IF('Rekapitulace stavby'!AN10="","",'Rekapitulace stavby'!AN10)</f>
        <v/>
      </c>
      <c r="L14" s="39"/>
    </row>
    <row r="15" spans="2:12" s="1" customFormat="1" ht="18" customHeight="1">
      <c r="B15" s="39"/>
      <c r="E15" s="133" t="str">
        <f>IF('Rekapitulace stavby'!E11="","",'Rekapitulace stavby'!E11)</f>
        <v xml:space="preserve"> </v>
      </c>
      <c r="I15" s="134" t="s">
        <v>26</v>
      </c>
      <c r="J15" s="133" t="str">
        <f>IF('Rekapitulace stavby'!AN11="","",'Rekapitulace stavby'!AN11)</f>
        <v/>
      </c>
      <c r="L15" s="39"/>
    </row>
    <row r="16" spans="2:12" s="1" customFormat="1" ht="6.95" customHeight="1">
      <c r="B16" s="39"/>
      <c r="I16" s="131"/>
      <c r="L16" s="39"/>
    </row>
    <row r="17" spans="2:12" s="1" customFormat="1" ht="12" customHeight="1">
      <c r="B17" s="39"/>
      <c r="D17" s="129" t="s">
        <v>27</v>
      </c>
      <c r="I17" s="134" t="s">
        <v>25</v>
      </c>
      <c r="J17" s="29" t="str">
        <f>'Rekapitulace stavby'!AN13</f>
        <v>Vyplň údaj</v>
      </c>
      <c r="L17" s="39"/>
    </row>
    <row r="18" spans="2:12" s="1" customFormat="1" ht="18" customHeight="1">
      <c r="B18" s="39"/>
      <c r="E18" s="29" t="str">
        <f>'Rekapitulace stavby'!E14</f>
        <v>Vyplň údaj</v>
      </c>
      <c r="F18" s="133"/>
      <c r="G18" s="133"/>
      <c r="H18" s="133"/>
      <c r="I18" s="134" t="s">
        <v>26</v>
      </c>
      <c r="J18" s="29" t="str">
        <f>'Rekapitulace stavby'!AN14</f>
        <v>Vyplň údaj</v>
      </c>
      <c r="L18" s="39"/>
    </row>
    <row r="19" spans="2:12" s="1" customFormat="1" ht="6.95" customHeight="1">
      <c r="B19" s="39"/>
      <c r="I19" s="131"/>
      <c r="L19" s="39"/>
    </row>
    <row r="20" spans="2:12" s="1" customFormat="1" ht="12" customHeight="1">
      <c r="B20" s="39"/>
      <c r="D20" s="129" t="s">
        <v>29</v>
      </c>
      <c r="I20" s="134" t="s">
        <v>25</v>
      </c>
      <c r="J20" s="133" t="str">
        <f>IF('Rekapitulace stavby'!AN16="","",'Rekapitulace stavby'!AN16)</f>
        <v/>
      </c>
      <c r="L20" s="39"/>
    </row>
    <row r="21" spans="2:12" s="1" customFormat="1" ht="18" customHeight="1">
      <c r="B21" s="39"/>
      <c r="E21" s="133" t="str">
        <f>IF('Rekapitulace stavby'!E17="","",'Rekapitulace stavby'!E17)</f>
        <v xml:space="preserve"> </v>
      </c>
      <c r="I21" s="134" t="s">
        <v>26</v>
      </c>
      <c r="J21" s="133" t="str">
        <f>IF('Rekapitulace stavby'!AN17="","",'Rekapitulace stavby'!AN17)</f>
        <v/>
      </c>
      <c r="L21" s="39"/>
    </row>
    <row r="22" spans="2:12" s="1" customFormat="1" ht="6.95" customHeight="1">
      <c r="B22" s="39"/>
      <c r="I22" s="131"/>
      <c r="L22" s="39"/>
    </row>
    <row r="23" spans="2:12" s="1" customFormat="1" ht="12" customHeight="1">
      <c r="B23" s="39"/>
      <c r="D23" s="129" t="s">
        <v>31</v>
      </c>
      <c r="I23" s="134" t="s">
        <v>25</v>
      </c>
      <c r="J23" s="133" t="str">
        <f>IF('Rekapitulace stavby'!AN19="","",'Rekapitulace stavby'!AN19)</f>
        <v>04332687</v>
      </c>
      <c r="L23" s="39"/>
    </row>
    <row r="24" spans="2:12" s="1" customFormat="1" ht="18" customHeight="1">
      <c r="B24" s="39"/>
      <c r="E24" s="133" t="str">
        <f>IF('Rekapitulace stavby'!E20="","",'Rekapitulace stavby'!E20)</f>
        <v>Příprava arealizace staveb Cheb s.r.o.</v>
      </c>
      <c r="I24" s="134" t="s">
        <v>26</v>
      </c>
      <c r="J24" s="133" t="str">
        <f>IF('Rekapitulace stavby'!AN20="","",'Rekapitulace stavby'!AN20)</f>
        <v>CZ04332687</v>
      </c>
      <c r="L24" s="39"/>
    </row>
    <row r="25" spans="2:12" s="1" customFormat="1" ht="6.95" customHeight="1">
      <c r="B25" s="39"/>
      <c r="I25" s="131"/>
      <c r="L25" s="39"/>
    </row>
    <row r="26" spans="2:12" s="1" customFormat="1" ht="12" customHeight="1">
      <c r="B26" s="39"/>
      <c r="D26" s="129" t="s">
        <v>35</v>
      </c>
      <c r="I26" s="131"/>
      <c r="L26" s="39"/>
    </row>
    <row r="27" spans="2:12" s="7" customFormat="1" ht="16.5" customHeight="1">
      <c r="B27" s="136"/>
      <c r="E27" s="137" t="s">
        <v>1</v>
      </c>
      <c r="F27" s="137"/>
      <c r="G27" s="137"/>
      <c r="H27" s="137"/>
      <c r="I27" s="138"/>
      <c r="L27" s="136"/>
    </row>
    <row r="28" spans="2:12" s="1" customFormat="1" ht="6.95" customHeight="1">
      <c r="B28" s="39"/>
      <c r="I28" s="131"/>
      <c r="L28" s="39"/>
    </row>
    <row r="29" spans="2:12" s="1" customFormat="1" ht="6.95" customHeight="1">
      <c r="B29" s="39"/>
      <c r="D29" s="74"/>
      <c r="E29" s="74"/>
      <c r="F29" s="74"/>
      <c r="G29" s="74"/>
      <c r="H29" s="74"/>
      <c r="I29" s="139"/>
      <c r="J29" s="74"/>
      <c r="K29" s="74"/>
      <c r="L29" s="39"/>
    </row>
    <row r="30" spans="2:12" s="1" customFormat="1" ht="25.4" customHeight="1">
      <c r="B30" s="39"/>
      <c r="D30" s="140" t="s">
        <v>36</v>
      </c>
      <c r="I30" s="131"/>
      <c r="J30" s="141">
        <f>ROUND(J118,2)</f>
        <v>0</v>
      </c>
      <c r="L30" s="39"/>
    </row>
    <row r="31" spans="2:12" s="1" customFormat="1" ht="6.95" customHeight="1">
      <c r="B31" s="39"/>
      <c r="D31" s="74"/>
      <c r="E31" s="74"/>
      <c r="F31" s="74"/>
      <c r="G31" s="74"/>
      <c r="H31" s="74"/>
      <c r="I31" s="139"/>
      <c r="J31" s="74"/>
      <c r="K31" s="74"/>
      <c r="L31" s="39"/>
    </row>
    <row r="32" spans="2:12" s="1" customFormat="1" ht="14.4" customHeight="1">
      <c r="B32" s="39"/>
      <c r="F32" s="142" t="s">
        <v>38</v>
      </c>
      <c r="I32" s="143" t="s">
        <v>37</v>
      </c>
      <c r="J32" s="142" t="s">
        <v>39</v>
      </c>
      <c r="L32" s="39"/>
    </row>
    <row r="33" spans="2:12" s="1" customFormat="1" ht="14.4" customHeight="1">
      <c r="B33" s="39"/>
      <c r="D33" s="144" t="s">
        <v>40</v>
      </c>
      <c r="E33" s="129" t="s">
        <v>41</v>
      </c>
      <c r="F33" s="145">
        <f>ROUND((SUM(BE118:BE177)),2)</f>
        <v>0</v>
      </c>
      <c r="I33" s="146">
        <v>0.21</v>
      </c>
      <c r="J33" s="145">
        <f>ROUND(((SUM(BE118:BE177))*I33),2)</f>
        <v>0</v>
      </c>
      <c r="L33" s="39"/>
    </row>
    <row r="34" spans="2:12" s="1" customFormat="1" ht="14.4" customHeight="1">
      <c r="B34" s="39"/>
      <c r="E34" s="129" t="s">
        <v>42</v>
      </c>
      <c r="F34" s="145">
        <f>ROUND((SUM(BF118:BF177)),2)</f>
        <v>0</v>
      </c>
      <c r="I34" s="146">
        <v>0.15</v>
      </c>
      <c r="J34" s="145">
        <f>ROUND(((SUM(BF118:BF177))*I34),2)</f>
        <v>0</v>
      </c>
      <c r="L34" s="39"/>
    </row>
    <row r="35" spans="2:12" s="1" customFormat="1" ht="14.4" customHeight="1" hidden="1">
      <c r="B35" s="39"/>
      <c r="E35" s="129" t="s">
        <v>43</v>
      </c>
      <c r="F35" s="145">
        <f>ROUND((SUM(BG118:BG177)),2)</f>
        <v>0</v>
      </c>
      <c r="I35" s="146">
        <v>0.21</v>
      </c>
      <c r="J35" s="145">
        <f>0</f>
        <v>0</v>
      </c>
      <c r="L35" s="39"/>
    </row>
    <row r="36" spans="2:12" s="1" customFormat="1" ht="14.4" customHeight="1" hidden="1">
      <c r="B36" s="39"/>
      <c r="E36" s="129" t="s">
        <v>44</v>
      </c>
      <c r="F36" s="145">
        <f>ROUND((SUM(BH118:BH177)),2)</f>
        <v>0</v>
      </c>
      <c r="I36" s="146">
        <v>0.15</v>
      </c>
      <c r="J36" s="145">
        <f>0</f>
        <v>0</v>
      </c>
      <c r="L36" s="39"/>
    </row>
    <row r="37" spans="2:12" s="1" customFormat="1" ht="14.4" customHeight="1" hidden="1">
      <c r="B37" s="39"/>
      <c r="E37" s="129" t="s">
        <v>45</v>
      </c>
      <c r="F37" s="145">
        <f>ROUND((SUM(BI118:BI177)),2)</f>
        <v>0</v>
      </c>
      <c r="I37" s="146">
        <v>0</v>
      </c>
      <c r="J37" s="145">
        <f>0</f>
        <v>0</v>
      </c>
      <c r="L37" s="39"/>
    </row>
    <row r="38" spans="2:12" s="1" customFormat="1" ht="6.95" customHeight="1">
      <c r="B38" s="39"/>
      <c r="I38" s="131"/>
      <c r="L38" s="39"/>
    </row>
    <row r="39" spans="2:12" s="1" customFormat="1" ht="25.4" customHeight="1">
      <c r="B39" s="39"/>
      <c r="C39" s="147"/>
      <c r="D39" s="148" t="s">
        <v>46</v>
      </c>
      <c r="E39" s="149"/>
      <c r="F39" s="149"/>
      <c r="G39" s="150" t="s">
        <v>47</v>
      </c>
      <c r="H39" s="151" t="s">
        <v>48</v>
      </c>
      <c r="I39" s="152"/>
      <c r="J39" s="153">
        <f>SUM(J30:J37)</f>
        <v>0</v>
      </c>
      <c r="K39" s="154"/>
      <c r="L39" s="39"/>
    </row>
    <row r="40" spans="2:12" s="1" customFormat="1" ht="14.4" customHeight="1">
      <c r="B40" s="39"/>
      <c r="I40" s="131"/>
      <c r="L40" s="39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39"/>
      <c r="D50" s="155" t="s">
        <v>49</v>
      </c>
      <c r="E50" s="156"/>
      <c r="F50" s="156"/>
      <c r="G50" s="155" t="s">
        <v>50</v>
      </c>
      <c r="H50" s="156"/>
      <c r="I50" s="157"/>
      <c r="J50" s="156"/>
      <c r="K50" s="156"/>
      <c r="L50" s="39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">
      <c r="B61" s="39"/>
      <c r="D61" s="158" t="s">
        <v>51</v>
      </c>
      <c r="E61" s="159"/>
      <c r="F61" s="160" t="s">
        <v>52</v>
      </c>
      <c r="G61" s="158" t="s">
        <v>51</v>
      </c>
      <c r="H61" s="159"/>
      <c r="I61" s="161"/>
      <c r="J61" s="162" t="s">
        <v>52</v>
      </c>
      <c r="K61" s="159"/>
      <c r="L61" s="39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">
      <c r="B65" s="39"/>
      <c r="D65" s="155" t="s">
        <v>53</v>
      </c>
      <c r="E65" s="156"/>
      <c r="F65" s="156"/>
      <c r="G65" s="155" t="s">
        <v>54</v>
      </c>
      <c r="H65" s="156"/>
      <c r="I65" s="157"/>
      <c r="J65" s="156"/>
      <c r="K65" s="156"/>
      <c r="L65" s="39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">
      <c r="B76" s="39"/>
      <c r="D76" s="158" t="s">
        <v>51</v>
      </c>
      <c r="E76" s="159"/>
      <c r="F76" s="160" t="s">
        <v>52</v>
      </c>
      <c r="G76" s="158" t="s">
        <v>51</v>
      </c>
      <c r="H76" s="159"/>
      <c r="I76" s="161"/>
      <c r="J76" s="162" t="s">
        <v>52</v>
      </c>
      <c r="K76" s="159"/>
      <c r="L76" s="39"/>
    </row>
    <row r="77" spans="2:12" s="1" customFormat="1" ht="14.4" customHeight="1">
      <c r="B77" s="163"/>
      <c r="C77" s="164"/>
      <c r="D77" s="164"/>
      <c r="E77" s="164"/>
      <c r="F77" s="164"/>
      <c r="G77" s="164"/>
      <c r="H77" s="164"/>
      <c r="I77" s="165"/>
      <c r="J77" s="164"/>
      <c r="K77" s="164"/>
      <c r="L77" s="39"/>
    </row>
    <row r="81" spans="2:12" s="1" customFormat="1" ht="6.95" customHeight="1">
      <c r="B81" s="166"/>
      <c r="C81" s="167"/>
      <c r="D81" s="167"/>
      <c r="E81" s="167"/>
      <c r="F81" s="167"/>
      <c r="G81" s="167"/>
      <c r="H81" s="167"/>
      <c r="I81" s="168"/>
      <c r="J81" s="167"/>
      <c r="K81" s="167"/>
      <c r="L81" s="39"/>
    </row>
    <row r="82" spans="2:12" s="1" customFormat="1" ht="24.95" customHeight="1">
      <c r="B82" s="34"/>
      <c r="C82" s="19" t="s">
        <v>90</v>
      </c>
      <c r="D82" s="35"/>
      <c r="E82" s="35"/>
      <c r="F82" s="35"/>
      <c r="G82" s="35"/>
      <c r="H82" s="35"/>
      <c r="I82" s="131"/>
      <c r="J82" s="35"/>
      <c r="K82" s="35"/>
      <c r="L82" s="39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31"/>
      <c r="J83" s="35"/>
      <c r="K83" s="35"/>
      <c r="L83" s="39"/>
    </row>
    <row r="84" spans="2:12" s="1" customFormat="1" ht="12" customHeight="1">
      <c r="B84" s="34"/>
      <c r="C84" s="28" t="s">
        <v>16</v>
      </c>
      <c r="D84" s="35"/>
      <c r="E84" s="35"/>
      <c r="F84" s="35"/>
      <c r="G84" s="35"/>
      <c r="H84" s="35"/>
      <c r="I84" s="131"/>
      <c r="J84" s="35"/>
      <c r="K84" s="35"/>
      <c r="L84" s="39"/>
    </row>
    <row r="85" spans="2:12" s="1" customFormat="1" ht="16.5" customHeight="1">
      <c r="B85" s="34"/>
      <c r="C85" s="35"/>
      <c r="D85" s="35"/>
      <c r="E85" s="169" t="str">
        <f>E7</f>
        <v>Rekonstrukce VO vnitroblok Kosmonautů</v>
      </c>
      <c r="F85" s="28"/>
      <c r="G85" s="28"/>
      <c r="H85" s="28"/>
      <c r="I85" s="131"/>
      <c r="J85" s="35"/>
      <c r="K85" s="35"/>
      <c r="L85" s="39"/>
    </row>
    <row r="86" spans="2:12" s="1" customFormat="1" ht="12" customHeight="1">
      <c r="B86" s="34"/>
      <c r="C86" s="28" t="s">
        <v>88</v>
      </c>
      <c r="D86" s="35"/>
      <c r="E86" s="35"/>
      <c r="F86" s="35"/>
      <c r="G86" s="35"/>
      <c r="H86" s="35"/>
      <c r="I86" s="131"/>
      <c r="J86" s="35"/>
      <c r="K86" s="35"/>
      <c r="L86" s="39"/>
    </row>
    <row r="87" spans="2:12" s="1" customFormat="1" ht="16.5" customHeight="1">
      <c r="B87" s="34"/>
      <c r="C87" s="35"/>
      <c r="D87" s="35"/>
      <c r="E87" s="67" t="str">
        <f>E9</f>
        <v>38 - SO 431 - Objekt - 38 - SO 431 - Objekty veř...</v>
      </c>
      <c r="F87" s="35"/>
      <c r="G87" s="35"/>
      <c r="H87" s="35"/>
      <c r="I87" s="131"/>
      <c r="J87" s="35"/>
      <c r="K87" s="35"/>
      <c r="L87" s="39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31"/>
      <c r="J88" s="35"/>
      <c r="K88" s="35"/>
      <c r="L88" s="39"/>
    </row>
    <row r="89" spans="2:12" s="1" customFormat="1" ht="12" customHeight="1">
      <c r="B89" s="34"/>
      <c r="C89" s="28" t="s">
        <v>20</v>
      </c>
      <c r="D89" s="35"/>
      <c r="E89" s="35"/>
      <c r="F89" s="23" t="str">
        <f>F12</f>
        <v xml:space="preserve"> </v>
      </c>
      <c r="G89" s="35"/>
      <c r="H89" s="35"/>
      <c r="I89" s="134" t="s">
        <v>22</v>
      </c>
      <c r="J89" s="70" t="str">
        <f>IF(J12="","",J12)</f>
        <v>5. 6. 2019</v>
      </c>
      <c r="K89" s="35"/>
      <c r="L89" s="39"/>
    </row>
    <row r="90" spans="2:12" s="1" customFormat="1" ht="6.95" customHeight="1">
      <c r="B90" s="34"/>
      <c r="C90" s="35"/>
      <c r="D90" s="35"/>
      <c r="E90" s="35"/>
      <c r="F90" s="35"/>
      <c r="G90" s="35"/>
      <c r="H90" s="35"/>
      <c r="I90" s="131"/>
      <c r="J90" s="35"/>
      <c r="K90" s="35"/>
      <c r="L90" s="39"/>
    </row>
    <row r="91" spans="2:12" s="1" customFormat="1" ht="15.15" customHeight="1">
      <c r="B91" s="34"/>
      <c r="C91" s="28" t="s">
        <v>24</v>
      </c>
      <c r="D91" s="35"/>
      <c r="E91" s="35"/>
      <c r="F91" s="23" t="str">
        <f>E15</f>
        <v xml:space="preserve"> </v>
      </c>
      <c r="G91" s="35"/>
      <c r="H91" s="35"/>
      <c r="I91" s="134" t="s">
        <v>29</v>
      </c>
      <c r="J91" s="32" t="str">
        <f>E21</f>
        <v xml:space="preserve"> </v>
      </c>
      <c r="K91" s="35"/>
      <c r="L91" s="39"/>
    </row>
    <row r="92" spans="2:12" s="1" customFormat="1" ht="27.9" customHeight="1">
      <c r="B92" s="34"/>
      <c r="C92" s="28" t="s">
        <v>27</v>
      </c>
      <c r="D92" s="35"/>
      <c r="E92" s="35"/>
      <c r="F92" s="23" t="str">
        <f>IF(E18="","",E18)</f>
        <v>Vyplň údaj</v>
      </c>
      <c r="G92" s="35"/>
      <c r="H92" s="35"/>
      <c r="I92" s="134" t="s">
        <v>31</v>
      </c>
      <c r="J92" s="32" t="str">
        <f>E24</f>
        <v>Příprava arealizace staveb Cheb s.r.o.</v>
      </c>
      <c r="K92" s="35"/>
      <c r="L92" s="39"/>
    </row>
    <row r="93" spans="2:12" s="1" customFormat="1" ht="10.3" customHeight="1">
      <c r="B93" s="34"/>
      <c r="C93" s="35"/>
      <c r="D93" s="35"/>
      <c r="E93" s="35"/>
      <c r="F93" s="35"/>
      <c r="G93" s="35"/>
      <c r="H93" s="35"/>
      <c r="I93" s="131"/>
      <c r="J93" s="35"/>
      <c r="K93" s="35"/>
      <c r="L93" s="39"/>
    </row>
    <row r="94" spans="2:12" s="1" customFormat="1" ht="29.25" customHeight="1">
      <c r="B94" s="34"/>
      <c r="C94" s="170" t="s">
        <v>91</v>
      </c>
      <c r="D94" s="171"/>
      <c r="E94" s="171"/>
      <c r="F94" s="171"/>
      <c r="G94" s="171"/>
      <c r="H94" s="171"/>
      <c r="I94" s="172"/>
      <c r="J94" s="173" t="s">
        <v>92</v>
      </c>
      <c r="K94" s="171"/>
      <c r="L94" s="39"/>
    </row>
    <row r="95" spans="2:12" s="1" customFormat="1" ht="10.3" customHeight="1">
      <c r="B95" s="34"/>
      <c r="C95" s="35"/>
      <c r="D95" s="35"/>
      <c r="E95" s="35"/>
      <c r="F95" s="35"/>
      <c r="G95" s="35"/>
      <c r="H95" s="35"/>
      <c r="I95" s="131"/>
      <c r="J95" s="35"/>
      <c r="K95" s="35"/>
      <c r="L95" s="39"/>
    </row>
    <row r="96" spans="2:47" s="1" customFormat="1" ht="22.8" customHeight="1">
      <c r="B96" s="34"/>
      <c r="C96" s="174" t="s">
        <v>93</v>
      </c>
      <c r="D96" s="35"/>
      <c r="E96" s="35"/>
      <c r="F96" s="35"/>
      <c r="G96" s="35"/>
      <c r="H96" s="35"/>
      <c r="I96" s="131"/>
      <c r="J96" s="101">
        <f>J118</f>
        <v>0</v>
      </c>
      <c r="K96" s="35"/>
      <c r="L96" s="39"/>
      <c r="AU96" s="13" t="s">
        <v>94</v>
      </c>
    </row>
    <row r="97" spans="2:12" s="8" customFormat="1" ht="24.95" customHeight="1">
      <c r="B97" s="175"/>
      <c r="C97" s="176"/>
      <c r="D97" s="177" t="s">
        <v>95</v>
      </c>
      <c r="E97" s="178"/>
      <c r="F97" s="178"/>
      <c r="G97" s="178"/>
      <c r="H97" s="178"/>
      <c r="I97" s="179"/>
      <c r="J97" s="180">
        <f>J119</f>
        <v>0</v>
      </c>
      <c r="K97" s="176"/>
      <c r="L97" s="181"/>
    </row>
    <row r="98" spans="2:12" s="9" customFormat="1" ht="19.9" customHeight="1">
      <c r="B98" s="182"/>
      <c r="C98" s="183"/>
      <c r="D98" s="184" t="s">
        <v>96</v>
      </c>
      <c r="E98" s="185"/>
      <c r="F98" s="185"/>
      <c r="G98" s="185"/>
      <c r="H98" s="185"/>
      <c r="I98" s="186"/>
      <c r="J98" s="187">
        <f>J120</f>
        <v>0</v>
      </c>
      <c r="K98" s="183"/>
      <c r="L98" s="188"/>
    </row>
    <row r="99" spans="2:12" s="1" customFormat="1" ht="21.8" customHeight="1">
      <c r="B99" s="34"/>
      <c r="C99" s="35"/>
      <c r="D99" s="35"/>
      <c r="E99" s="35"/>
      <c r="F99" s="35"/>
      <c r="G99" s="35"/>
      <c r="H99" s="35"/>
      <c r="I99" s="131"/>
      <c r="J99" s="35"/>
      <c r="K99" s="35"/>
      <c r="L99" s="39"/>
    </row>
    <row r="100" spans="2:12" s="1" customFormat="1" ht="6.95" customHeight="1">
      <c r="B100" s="57"/>
      <c r="C100" s="58"/>
      <c r="D100" s="58"/>
      <c r="E100" s="58"/>
      <c r="F100" s="58"/>
      <c r="G100" s="58"/>
      <c r="H100" s="58"/>
      <c r="I100" s="165"/>
      <c r="J100" s="58"/>
      <c r="K100" s="58"/>
      <c r="L100" s="39"/>
    </row>
    <row r="104" spans="2:12" s="1" customFormat="1" ht="6.95" customHeight="1">
      <c r="B104" s="59"/>
      <c r="C104" s="60"/>
      <c r="D104" s="60"/>
      <c r="E104" s="60"/>
      <c r="F104" s="60"/>
      <c r="G104" s="60"/>
      <c r="H104" s="60"/>
      <c r="I104" s="168"/>
      <c r="J104" s="60"/>
      <c r="K104" s="60"/>
      <c r="L104" s="39"/>
    </row>
    <row r="105" spans="2:12" s="1" customFormat="1" ht="24.95" customHeight="1">
      <c r="B105" s="34"/>
      <c r="C105" s="19" t="s">
        <v>97</v>
      </c>
      <c r="D105" s="35"/>
      <c r="E105" s="35"/>
      <c r="F105" s="35"/>
      <c r="G105" s="35"/>
      <c r="H105" s="35"/>
      <c r="I105" s="131"/>
      <c r="J105" s="35"/>
      <c r="K105" s="35"/>
      <c r="L105" s="39"/>
    </row>
    <row r="106" spans="2:12" s="1" customFormat="1" ht="6.95" customHeight="1">
      <c r="B106" s="34"/>
      <c r="C106" s="35"/>
      <c r="D106" s="35"/>
      <c r="E106" s="35"/>
      <c r="F106" s="35"/>
      <c r="G106" s="35"/>
      <c r="H106" s="35"/>
      <c r="I106" s="131"/>
      <c r="J106" s="35"/>
      <c r="K106" s="35"/>
      <c r="L106" s="39"/>
    </row>
    <row r="107" spans="2:12" s="1" customFormat="1" ht="12" customHeight="1">
      <c r="B107" s="34"/>
      <c r="C107" s="28" t="s">
        <v>16</v>
      </c>
      <c r="D107" s="35"/>
      <c r="E107" s="35"/>
      <c r="F107" s="35"/>
      <c r="G107" s="35"/>
      <c r="H107" s="35"/>
      <c r="I107" s="131"/>
      <c r="J107" s="35"/>
      <c r="K107" s="35"/>
      <c r="L107" s="39"/>
    </row>
    <row r="108" spans="2:12" s="1" customFormat="1" ht="16.5" customHeight="1">
      <c r="B108" s="34"/>
      <c r="C108" s="35"/>
      <c r="D108" s="35"/>
      <c r="E108" s="169" t="str">
        <f>E7</f>
        <v>Rekonstrukce VO vnitroblok Kosmonautů</v>
      </c>
      <c r="F108" s="28"/>
      <c r="G108" s="28"/>
      <c r="H108" s="28"/>
      <c r="I108" s="131"/>
      <c r="J108" s="35"/>
      <c r="K108" s="35"/>
      <c r="L108" s="39"/>
    </row>
    <row r="109" spans="2:12" s="1" customFormat="1" ht="12" customHeight="1">
      <c r="B109" s="34"/>
      <c r="C109" s="28" t="s">
        <v>88</v>
      </c>
      <c r="D109" s="35"/>
      <c r="E109" s="35"/>
      <c r="F109" s="35"/>
      <c r="G109" s="35"/>
      <c r="H109" s="35"/>
      <c r="I109" s="131"/>
      <c r="J109" s="35"/>
      <c r="K109" s="35"/>
      <c r="L109" s="39"/>
    </row>
    <row r="110" spans="2:12" s="1" customFormat="1" ht="16.5" customHeight="1">
      <c r="B110" s="34"/>
      <c r="C110" s="35"/>
      <c r="D110" s="35"/>
      <c r="E110" s="67" t="str">
        <f>E9</f>
        <v>38 - SO 431 - Objekt - 38 - SO 431 - Objekty veř...</v>
      </c>
      <c r="F110" s="35"/>
      <c r="G110" s="35"/>
      <c r="H110" s="35"/>
      <c r="I110" s="131"/>
      <c r="J110" s="35"/>
      <c r="K110" s="35"/>
      <c r="L110" s="39"/>
    </row>
    <row r="111" spans="2:12" s="1" customFormat="1" ht="6.95" customHeight="1">
      <c r="B111" s="34"/>
      <c r="C111" s="35"/>
      <c r="D111" s="35"/>
      <c r="E111" s="35"/>
      <c r="F111" s="35"/>
      <c r="G111" s="35"/>
      <c r="H111" s="35"/>
      <c r="I111" s="131"/>
      <c r="J111" s="35"/>
      <c r="K111" s="35"/>
      <c r="L111" s="39"/>
    </row>
    <row r="112" spans="2:12" s="1" customFormat="1" ht="12" customHeight="1">
      <c r="B112" s="34"/>
      <c r="C112" s="28" t="s">
        <v>20</v>
      </c>
      <c r="D112" s="35"/>
      <c r="E112" s="35"/>
      <c r="F112" s="23" t="str">
        <f>F12</f>
        <v xml:space="preserve"> </v>
      </c>
      <c r="G112" s="35"/>
      <c r="H112" s="35"/>
      <c r="I112" s="134" t="s">
        <v>22</v>
      </c>
      <c r="J112" s="70" t="str">
        <f>IF(J12="","",J12)</f>
        <v>5. 6. 2019</v>
      </c>
      <c r="K112" s="35"/>
      <c r="L112" s="39"/>
    </row>
    <row r="113" spans="2:12" s="1" customFormat="1" ht="6.95" customHeight="1">
      <c r="B113" s="34"/>
      <c r="C113" s="35"/>
      <c r="D113" s="35"/>
      <c r="E113" s="35"/>
      <c r="F113" s="35"/>
      <c r="G113" s="35"/>
      <c r="H113" s="35"/>
      <c r="I113" s="131"/>
      <c r="J113" s="35"/>
      <c r="K113" s="35"/>
      <c r="L113" s="39"/>
    </row>
    <row r="114" spans="2:12" s="1" customFormat="1" ht="15.15" customHeight="1">
      <c r="B114" s="34"/>
      <c r="C114" s="28" t="s">
        <v>24</v>
      </c>
      <c r="D114" s="35"/>
      <c r="E114" s="35"/>
      <c r="F114" s="23" t="str">
        <f>E15</f>
        <v xml:space="preserve"> </v>
      </c>
      <c r="G114" s="35"/>
      <c r="H114" s="35"/>
      <c r="I114" s="134" t="s">
        <v>29</v>
      </c>
      <c r="J114" s="32" t="str">
        <f>E21</f>
        <v xml:space="preserve"> </v>
      </c>
      <c r="K114" s="35"/>
      <c r="L114" s="39"/>
    </row>
    <row r="115" spans="2:12" s="1" customFormat="1" ht="27.9" customHeight="1">
      <c r="B115" s="34"/>
      <c r="C115" s="28" t="s">
        <v>27</v>
      </c>
      <c r="D115" s="35"/>
      <c r="E115" s="35"/>
      <c r="F115" s="23" t="str">
        <f>IF(E18="","",E18)</f>
        <v>Vyplň údaj</v>
      </c>
      <c r="G115" s="35"/>
      <c r="H115" s="35"/>
      <c r="I115" s="134" t="s">
        <v>31</v>
      </c>
      <c r="J115" s="32" t="str">
        <f>E24</f>
        <v>Příprava arealizace staveb Cheb s.r.o.</v>
      </c>
      <c r="K115" s="35"/>
      <c r="L115" s="39"/>
    </row>
    <row r="116" spans="2:12" s="1" customFormat="1" ht="10.3" customHeight="1">
      <c r="B116" s="34"/>
      <c r="C116" s="35"/>
      <c r="D116" s="35"/>
      <c r="E116" s="35"/>
      <c r="F116" s="35"/>
      <c r="G116" s="35"/>
      <c r="H116" s="35"/>
      <c r="I116" s="131"/>
      <c r="J116" s="35"/>
      <c r="K116" s="35"/>
      <c r="L116" s="39"/>
    </row>
    <row r="117" spans="2:20" s="10" customFormat="1" ht="29.25" customHeight="1">
      <c r="B117" s="189"/>
      <c r="C117" s="190" t="s">
        <v>98</v>
      </c>
      <c r="D117" s="191" t="s">
        <v>61</v>
      </c>
      <c r="E117" s="191" t="s">
        <v>57</v>
      </c>
      <c r="F117" s="191" t="s">
        <v>58</v>
      </c>
      <c r="G117" s="191" t="s">
        <v>99</v>
      </c>
      <c r="H117" s="191" t="s">
        <v>100</v>
      </c>
      <c r="I117" s="192" t="s">
        <v>101</v>
      </c>
      <c r="J117" s="193" t="s">
        <v>92</v>
      </c>
      <c r="K117" s="194" t="s">
        <v>102</v>
      </c>
      <c r="L117" s="195"/>
      <c r="M117" s="91" t="s">
        <v>1</v>
      </c>
      <c r="N117" s="92" t="s">
        <v>40</v>
      </c>
      <c r="O117" s="92" t="s">
        <v>103</v>
      </c>
      <c r="P117" s="92" t="s">
        <v>104</v>
      </c>
      <c r="Q117" s="92" t="s">
        <v>105</v>
      </c>
      <c r="R117" s="92" t="s">
        <v>106</v>
      </c>
      <c r="S117" s="92" t="s">
        <v>107</v>
      </c>
      <c r="T117" s="93" t="s">
        <v>108</v>
      </c>
    </row>
    <row r="118" spans="2:63" s="1" customFormat="1" ht="22.8" customHeight="1">
      <c r="B118" s="34"/>
      <c r="C118" s="98" t="s">
        <v>109</v>
      </c>
      <c r="D118" s="35"/>
      <c r="E118" s="35"/>
      <c r="F118" s="35"/>
      <c r="G118" s="35"/>
      <c r="H118" s="35"/>
      <c r="I118" s="131"/>
      <c r="J118" s="196">
        <f>BK118</f>
        <v>0</v>
      </c>
      <c r="K118" s="35"/>
      <c r="L118" s="39"/>
      <c r="M118" s="94"/>
      <c r="N118" s="95"/>
      <c r="O118" s="95"/>
      <c r="P118" s="197">
        <f>P119</f>
        <v>0</v>
      </c>
      <c r="Q118" s="95"/>
      <c r="R118" s="197">
        <f>R119</f>
        <v>0</v>
      </c>
      <c r="S118" s="95"/>
      <c r="T118" s="198">
        <f>T119</f>
        <v>0</v>
      </c>
      <c r="AT118" s="13" t="s">
        <v>75</v>
      </c>
      <c r="AU118" s="13" t="s">
        <v>94</v>
      </c>
      <c r="BK118" s="199">
        <f>BK119</f>
        <v>0</v>
      </c>
    </row>
    <row r="119" spans="2:63" s="11" customFormat="1" ht="25.9" customHeight="1">
      <c r="B119" s="200"/>
      <c r="C119" s="201"/>
      <c r="D119" s="202" t="s">
        <v>75</v>
      </c>
      <c r="E119" s="203" t="s">
        <v>110</v>
      </c>
      <c r="F119" s="203" t="s">
        <v>111</v>
      </c>
      <c r="G119" s="201"/>
      <c r="H119" s="201"/>
      <c r="I119" s="204"/>
      <c r="J119" s="205">
        <f>BK119</f>
        <v>0</v>
      </c>
      <c r="K119" s="201"/>
      <c r="L119" s="206"/>
      <c r="M119" s="207"/>
      <c r="N119" s="208"/>
      <c r="O119" s="208"/>
      <c r="P119" s="209">
        <f>P120</f>
        <v>0</v>
      </c>
      <c r="Q119" s="208"/>
      <c r="R119" s="209">
        <f>R120</f>
        <v>0</v>
      </c>
      <c r="S119" s="208"/>
      <c r="T119" s="210">
        <f>T120</f>
        <v>0</v>
      </c>
      <c r="AR119" s="211" t="s">
        <v>112</v>
      </c>
      <c r="AT119" s="212" t="s">
        <v>75</v>
      </c>
      <c r="AU119" s="212" t="s">
        <v>76</v>
      </c>
      <c r="AY119" s="211" t="s">
        <v>113</v>
      </c>
      <c r="BK119" s="213">
        <f>BK120</f>
        <v>0</v>
      </c>
    </row>
    <row r="120" spans="2:63" s="11" customFormat="1" ht="22.8" customHeight="1">
      <c r="B120" s="200"/>
      <c r="C120" s="201"/>
      <c r="D120" s="202" t="s">
        <v>75</v>
      </c>
      <c r="E120" s="214" t="s">
        <v>114</v>
      </c>
      <c r="F120" s="214" t="s">
        <v>115</v>
      </c>
      <c r="G120" s="201"/>
      <c r="H120" s="201"/>
      <c r="I120" s="204"/>
      <c r="J120" s="215">
        <f>BK120</f>
        <v>0</v>
      </c>
      <c r="K120" s="201"/>
      <c r="L120" s="206"/>
      <c r="M120" s="207"/>
      <c r="N120" s="208"/>
      <c r="O120" s="208"/>
      <c r="P120" s="209">
        <f>SUM(P121:P177)</f>
        <v>0</v>
      </c>
      <c r="Q120" s="208"/>
      <c r="R120" s="209">
        <f>SUM(R121:R177)</f>
        <v>0</v>
      </c>
      <c r="S120" s="208"/>
      <c r="T120" s="210">
        <f>SUM(T121:T177)</f>
        <v>0</v>
      </c>
      <c r="AR120" s="211" t="s">
        <v>112</v>
      </c>
      <c r="AT120" s="212" t="s">
        <v>75</v>
      </c>
      <c r="AU120" s="212" t="s">
        <v>84</v>
      </c>
      <c r="AY120" s="211" t="s">
        <v>113</v>
      </c>
      <c r="BK120" s="213">
        <f>SUM(BK121:BK177)</f>
        <v>0</v>
      </c>
    </row>
    <row r="121" spans="2:65" s="1" customFormat="1" ht="16.5" customHeight="1">
      <c r="B121" s="34"/>
      <c r="C121" s="216" t="s">
        <v>84</v>
      </c>
      <c r="D121" s="216" t="s">
        <v>110</v>
      </c>
      <c r="E121" s="217" t="s">
        <v>84</v>
      </c>
      <c r="F121" s="218" t="s">
        <v>116</v>
      </c>
      <c r="G121" s="219" t="s">
        <v>117</v>
      </c>
      <c r="H121" s="220">
        <v>12</v>
      </c>
      <c r="I121" s="221"/>
      <c r="J121" s="222">
        <f>ROUND(I121*H121,2)</f>
        <v>0</v>
      </c>
      <c r="K121" s="218" t="s">
        <v>1</v>
      </c>
      <c r="L121" s="223"/>
      <c r="M121" s="224" t="s">
        <v>1</v>
      </c>
      <c r="N121" s="225" t="s">
        <v>41</v>
      </c>
      <c r="O121" s="82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228" t="s">
        <v>118</v>
      </c>
      <c r="AT121" s="228" t="s">
        <v>110</v>
      </c>
      <c r="AU121" s="228" t="s">
        <v>86</v>
      </c>
      <c r="AY121" s="13" t="s">
        <v>113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3" t="s">
        <v>84</v>
      </c>
      <c r="BK121" s="229">
        <f>ROUND(I121*H121,2)</f>
        <v>0</v>
      </c>
      <c r="BL121" s="13" t="s">
        <v>119</v>
      </c>
      <c r="BM121" s="228" t="s">
        <v>86</v>
      </c>
    </row>
    <row r="122" spans="2:65" s="1" customFormat="1" ht="16.5" customHeight="1">
      <c r="B122" s="34"/>
      <c r="C122" s="216" t="s">
        <v>86</v>
      </c>
      <c r="D122" s="216" t="s">
        <v>110</v>
      </c>
      <c r="E122" s="217" t="s">
        <v>86</v>
      </c>
      <c r="F122" s="218" t="s">
        <v>120</v>
      </c>
      <c r="G122" s="219" t="s">
        <v>117</v>
      </c>
      <c r="H122" s="220">
        <v>7</v>
      </c>
      <c r="I122" s="221"/>
      <c r="J122" s="222">
        <f>ROUND(I122*H122,2)</f>
        <v>0</v>
      </c>
      <c r="K122" s="218" t="s">
        <v>1</v>
      </c>
      <c r="L122" s="223"/>
      <c r="M122" s="224" t="s">
        <v>1</v>
      </c>
      <c r="N122" s="225" t="s">
        <v>41</v>
      </c>
      <c r="O122" s="82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228" t="s">
        <v>118</v>
      </c>
      <c r="AT122" s="228" t="s">
        <v>110</v>
      </c>
      <c r="AU122" s="228" t="s">
        <v>86</v>
      </c>
      <c r="AY122" s="13" t="s">
        <v>113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3" t="s">
        <v>84</v>
      </c>
      <c r="BK122" s="229">
        <f>ROUND(I122*H122,2)</f>
        <v>0</v>
      </c>
      <c r="BL122" s="13" t="s">
        <v>119</v>
      </c>
      <c r="BM122" s="228" t="s">
        <v>121</v>
      </c>
    </row>
    <row r="123" spans="2:65" s="1" customFormat="1" ht="16.5" customHeight="1">
      <c r="B123" s="34"/>
      <c r="C123" s="216" t="s">
        <v>112</v>
      </c>
      <c r="D123" s="216" t="s">
        <v>110</v>
      </c>
      <c r="E123" s="217" t="s">
        <v>112</v>
      </c>
      <c r="F123" s="218" t="s">
        <v>122</v>
      </c>
      <c r="G123" s="219" t="s">
        <v>117</v>
      </c>
      <c r="H123" s="220">
        <v>16</v>
      </c>
      <c r="I123" s="221"/>
      <c r="J123" s="222">
        <f>ROUND(I123*H123,2)</f>
        <v>0</v>
      </c>
      <c r="K123" s="218" t="s">
        <v>1</v>
      </c>
      <c r="L123" s="223"/>
      <c r="M123" s="224" t="s">
        <v>1</v>
      </c>
      <c r="N123" s="225" t="s">
        <v>41</v>
      </c>
      <c r="O123" s="82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228" t="s">
        <v>118</v>
      </c>
      <c r="AT123" s="228" t="s">
        <v>110</v>
      </c>
      <c r="AU123" s="228" t="s">
        <v>86</v>
      </c>
      <c r="AY123" s="13" t="s">
        <v>113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3" t="s">
        <v>84</v>
      </c>
      <c r="BK123" s="229">
        <f>ROUND(I123*H123,2)</f>
        <v>0</v>
      </c>
      <c r="BL123" s="13" t="s">
        <v>119</v>
      </c>
      <c r="BM123" s="228" t="s">
        <v>123</v>
      </c>
    </row>
    <row r="124" spans="2:65" s="1" customFormat="1" ht="16.5" customHeight="1">
      <c r="B124" s="34"/>
      <c r="C124" s="216" t="s">
        <v>121</v>
      </c>
      <c r="D124" s="216" t="s">
        <v>110</v>
      </c>
      <c r="E124" s="217" t="s">
        <v>121</v>
      </c>
      <c r="F124" s="218" t="s">
        <v>124</v>
      </c>
      <c r="G124" s="219" t="s">
        <v>117</v>
      </c>
      <c r="H124" s="220">
        <v>3</v>
      </c>
      <c r="I124" s="221"/>
      <c r="J124" s="222">
        <f>ROUND(I124*H124,2)</f>
        <v>0</v>
      </c>
      <c r="K124" s="218" t="s">
        <v>1</v>
      </c>
      <c r="L124" s="223"/>
      <c r="M124" s="224" t="s">
        <v>1</v>
      </c>
      <c r="N124" s="225" t="s">
        <v>41</v>
      </c>
      <c r="O124" s="82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228" t="s">
        <v>118</v>
      </c>
      <c r="AT124" s="228" t="s">
        <v>110</v>
      </c>
      <c r="AU124" s="228" t="s">
        <v>86</v>
      </c>
      <c r="AY124" s="13" t="s">
        <v>113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3" t="s">
        <v>84</v>
      </c>
      <c r="BK124" s="229">
        <f>ROUND(I124*H124,2)</f>
        <v>0</v>
      </c>
      <c r="BL124" s="13" t="s">
        <v>119</v>
      </c>
      <c r="BM124" s="228" t="s">
        <v>125</v>
      </c>
    </row>
    <row r="125" spans="2:65" s="1" customFormat="1" ht="16.5" customHeight="1">
      <c r="B125" s="34"/>
      <c r="C125" s="216" t="s">
        <v>126</v>
      </c>
      <c r="D125" s="216" t="s">
        <v>110</v>
      </c>
      <c r="E125" s="217" t="s">
        <v>126</v>
      </c>
      <c r="F125" s="218" t="s">
        <v>127</v>
      </c>
      <c r="G125" s="219" t="s">
        <v>117</v>
      </c>
      <c r="H125" s="220">
        <v>19</v>
      </c>
      <c r="I125" s="221"/>
      <c r="J125" s="222">
        <f>ROUND(I125*H125,2)</f>
        <v>0</v>
      </c>
      <c r="K125" s="218" t="s">
        <v>1</v>
      </c>
      <c r="L125" s="223"/>
      <c r="M125" s="224" t="s">
        <v>1</v>
      </c>
      <c r="N125" s="225" t="s">
        <v>41</v>
      </c>
      <c r="O125" s="82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228" t="s">
        <v>118</v>
      </c>
      <c r="AT125" s="228" t="s">
        <v>110</v>
      </c>
      <c r="AU125" s="228" t="s">
        <v>86</v>
      </c>
      <c r="AY125" s="13" t="s">
        <v>113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3" t="s">
        <v>84</v>
      </c>
      <c r="BK125" s="229">
        <f>ROUND(I125*H125,2)</f>
        <v>0</v>
      </c>
      <c r="BL125" s="13" t="s">
        <v>119</v>
      </c>
      <c r="BM125" s="228" t="s">
        <v>128</v>
      </c>
    </row>
    <row r="126" spans="2:65" s="1" customFormat="1" ht="16.5" customHeight="1">
      <c r="B126" s="34"/>
      <c r="C126" s="216" t="s">
        <v>123</v>
      </c>
      <c r="D126" s="216" t="s">
        <v>110</v>
      </c>
      <c r="E126" s="217" t="s">
        <v>123</v>
      </c>
      <c r="F126" s="218" t="s">
        <v>129</v>
      </c>
      <c r="G126" s="219" t="s">
        <v>117</v>
      </c>
      <c r="H126" s="220">
        <v>12</v>
      </c>
      <c r="I126" s="221"/>
      <c r="J126" s="222">
        <f>ROUND(I126*H126,2)</f>
        <v>0</v>
      </c>
      <c r="K126" s="218" t="s">
        <v>1</v>
      </c>
      <c r="L126" s="223"/>
      <c r="M126" s="224" t="s">
        <v>1</v>
      </c>
      <c r="N126" s="225" t="s">
        <v>41</v>
      </c>
      <c r="O126" s="82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228" t="s">
        <v>118</v>
      </c>
      <c r="AT126" s="228" t="s">
        <v>110</v>
      </c>
      <c r="AU126" s="228" t="s">
        <v>86</v>
      </c>
      <c r="AY126" s="13" t="s">
        <v>113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3" t="s">
        <v>84</v>
      </c>
      <c r="BK126" s="229">
        <f>ROUND(I126*H126,2)</f>
        <v>0</v>
      </c>
      <c r="BL126" s="13" t="s">
        <v>119</v>
      </c>
      <c r="BM126" s="228" t="s">
        <v>130</v>
      </c>
    </row>
    <row r="127" spans="2:65" s="1" customFormat="1" ht="16.5" customHeight="1">
      <c r="B127" s="34"/>
      <c r="C127" s="216" t="s">
        <v>131</v>
      </c>
      <c r="D127" s="216" t="s">
        <v>110</v>
      </c>
      <c r="E127" s="217" t="s">
        <v>131</v>
      </c>
      <c r="F127" s="218" t="s">
        <v>132</v>
      </c>
      <c r="G127" s="219" t="s">
        <v>117</v>
      </c>
      <c r="H127" s="220">
        <v>7</v>
      </c>
      <c r="I127" s="221"/>
      <c r="J127" s="222">
        <f>ROUND(I127*H127,2)</f>
        <v>0</v>
      </c>
      <c r="K127" s="218" t="s">
        <v>1</v>
      </c>
      <c r="L127" s="223"/>
      <c r="M127" s="224" t="s">
        <v>1</v>
      </c>
      <c r="N127" s="225" t="s">
        <v>41</v>
      </c>
      <c r="O127" s="82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228" t="s">
        <v>118</v>
      </c>
      <c r="AT127" s="228" t="s">
        <v>110</v>
      </c>
      <c r="AU127" s="228" t="s">
        <v>86</v>
      </c>
      <c r="AY127" s="13" t="s">
        <v>113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3" t="s">
        <v>84</v>
      </c>
      <c r="BK127" s="229">
        <f>ROUND(I127*H127,2)</f>
        <v>0</v>
      </c>
      <c r="BL127" s="13" t="s">
        <v>119</v>
      </c>
      <c r="BM127" s="228" t="s">
        <v>133</v>
      </c>
    </row>
    <row r="128" spans="2:65" s="1" customFormat="1" ht="16.5" customHeight="1">
      <c r="B128" s="34"/>
      <c r="C128" s="216" t="s">
        <v>125</v>
      </c>
      <c r="D128" s="216" t="s">
        <v>110</v>
      </c>
      <c r="E128" s="217" t="s">
        <v>125</v>
      </c>
      <c r="F128" s="218" t="s">
        <v>134</v>
      </c>
      <c r="G128" s="219" t="s">
        <v>135</v>
      </c>
      <c r="H128" s="220">
        <v>747</v>
      </c>
      <c r="I128" s="221"/>
      <c r="J128" s="222">
        <f>ROUND(I128*H128,2)</f>
        <v>0</v>
      </c>
      <c r="K128" s="218" t="s">
        <v>1</v>
      </c>
      <c r="L128" s="223"/>
      <c r="M128" s="224" t="s">
        <v>1</v>
      </c>
      <c r="N128" s="225" t="s">
        <v>41</v>
      </c>
      <c r="O128" s="82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228" t="s">
        <v>118</v>
      </c>
      <c r="AT128" s="228" t="s">
        <v>110</v>
      </c>
      <c r="AU128" s="228" t="s">
        <v>86</v>
      </c>
      <c r="AY128" s="13" t="s">
        <v>113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3" t="s">
        <v>84</v>
      </c>
      <c r="BK128" s="229">
        <f>ROUND(I128*H128,2)</f>
        <v>0</v>
      </c>
      <c r="BL128" s="13" t="s">
        <v>119</v>
      </c>
      <c r="BM128" s="228" t="s">
        <v>136</v>
      </c>
    </row>
    <row r="129" spans="2:65" s="1" customFormat="1" ht="16.5" customHeight="1">
      <c r="B129" s="34"/>
      <c r="C129" s="216" t="s">
        <v>137</v>
      </c>
      <c r="D129" s="216" t="s">
        <v>110</v>
      </c>
      <c r="E129" s="217" t="s">
        <v>137</v>
      </c>
      <c r="F129" s="218" t="s">
        <v>138</v>
      </c>
      <c r="G129" s="219" t="s">
        <v>135</v>
      </c>
      <c r="H129" s="220">
        <v>107</v>
      </c>
      <c r="I129" s="221"/>
      <c r="J129" s="222">
        <f>ROUND(I129*H129,2)</f>
        <v>0</v>
      </c>
      <c r="K129" s="218" t="s">
        <v>1</v>
      </c>
      <c r="L129" s="223"/>
      <c r="M129" s="224" t="s">
        <v>1</v>
      </c>
      <c r="N129" s="225" t="s">
        <v>41</v>
      </c>
      <c r="O129" s="82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228" t="s">
        <v>118</v>
      </c>
      <c r="AT129" s="228" t="s">
        <v>110</v>
      </c>
      <c r="AU129" s="228" t="s">
        <v>86</v>
      </c>
      <c r="AY129" s="13" t="s">
        <v>113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3" t="s">
        <v>84</v>
      </c>
      <c r="BK129" s="229">
        <f>ROUND(I129*H129,2)</f>
        <v>0</v>
      </c>
      <c r="BL129" s="13" t="s">
        <v>119</v>
      </c>
      <c r="BM129" s="228" t="s">
        <v>139</v>
      </c>
    </row>
    <row r="130" spans="2:65" s="1" customFormat="1" ht="16.5" customHeight="1">
      <c r="B130" s="34"/>
      <c r="C130" s="216" t="s">
        <v>128</v>
      </c>
      <c r="D130" s="216" t="s">
        <v>110</v>
      </c>
      <c r="E130" s="217" t="s">
        <v>128</v>
      </c>
      <c r="F130" s="218" t="s">
        <v>140</v>
      </c>
      <c r="G130" s="219" t="s">
        <v>135</v>
      </c>
      <c r="H130" s="220">
        <v>572</v>
      </c>
      <c r="I130" s="221"/>
      <c r="J130" s="222">
        <f>ROUND(I130*H130,2)</f>
        <v>0</v>
      </c>
      <c r="K130" s="218" t="s">
        <v>1</v>
      </c>
      <c r="L130" s="223"/>
      <c r="M130" s="224" t="s">
        <v>1</v>
      </c>
      <c r="N130" s="225" t="s">
        <v>41</v>
      </c>
      <c r="O130" s="82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228" t="s">
        <v>118</v>
      </c>
      <c r="AT130" s="228" t="s">
        <v>110</v>
      </c>
      <c r="AU130" s="228" t="s">
        <v>86</v>
      </c>
      <c r="AY130" s="13" t="s">
        <v>113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3" t="s">
        <v>84</v>
      </c>
      <c r="BK130" s="229">
        <f>ROUND(I130*H130,2)</f>
        <v>0</v>
      </c>
      <c r="BL130" s="13" t="s">
        <v>119</v>
      </c>
      <c r="BM130" s="228" t="s">
        <v>141</v>
      </c>
    </row>
    <row r="131" spans="2:65" s="1" customFormat="1" ht="16.5" customHeight="1">
      <c r="B131" s="34"/>
      <c r="C131" s="216" t="s">
        <v>142</v>
      </c>
      <c r="D131" s="216" t="s">
        <v>110</v>
      </c>
      <c r="E131" s="217" t="s">
        <v>142</v>
      </c>
      <c r="F131" s="218" t="s">
        <v>143</v>
      </c>
      <c r="G131" s="219" t="s">
        <v>144</v>
      </c>
      <c r="H131" s="220">
        <v>572</v>
      </c>
      <c r="I131" s="221"/>
      <c r="J131" s="222">
        <f>ROUND(I131*H131,2)</f>
        <v>0</v>
      </c>
      <c r="K131" s="218" t="s">
        <v>1</v>
      </c>
      <c r="L131" s="223"/>
      <c r="M131" s="224" t="s">
        <v>1</v>
      </c>
      <c r="N131" s="225" t="s">
        <v>41</v>
      </c>
      <c r="O131" s="82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228" t="s">
        <v>118</v>
      </c>
      <c r="AT131" s="228" t="s">
        <v>110</v>
      </c>
      <c r="AU131" s="228" t="s">
        <v>86</v>
      </c>
      <c r="AY131" s="13" t="s">
        <v>113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3" t="s">
        <v>84</v>
      </c>
      <c r="BK131" s="229">
        <f>ROUND(I131*H131,2)</f>
        <v>0</v>
      </c>
      <c r="BL131" s="13" t="s">
        <v>119</v>
      </c>
      <c r="BM131" s="228" t="s">
        <v>145</v>
      </c>
    </row>
    <row r="132" spans="2:65" s="1" customFormat="1" ht="16.5" customHeight="1">
      <c r="B132" s="34"/>
      <c r="C132" s="216" t="s">
        <v>130</v>
      </c>
      <c r="D132" s="216" t="s">
        <v>110</v>
      </c>
      <c r="E132" s="217" t="s">
        <v>130</v>
      </c>
      <c r="F132" s="218" t="s">
        <v>146</v>
      </c>
      <c r="G132" s="219" t="s">
        <v>117</v>
      </c>
      <c r="H132" s="220">
        <v>62</v>
      </c>
      <c r="I132" s="221"/>
      <c r="J132" s="222">
        <f>ROUND(I132*H132,2)</f>
        <v>0</v>
      </c>
      <c r="K132" s="218" t="s">
        <v>1</v>
      </c>
      <c r="L132" s="223"/>
      <c r="M132" s="224" t="s">
        <v>1</v>
      </c>
      <c r="N132" s="225" t="s">
        <v>41</v>
      </c>
      <c r="O132" s="82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228" t="s">
        <v>118</v>
      </c>
      <c r="AT132" s="228" t="s">
        <v>110</v>
      </c>
      <c r="AU132" s="228" t="s">
        <v>86</v>
      </c>
      <c r="AY132" s="13" t="s">
        <v>113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3" t="s">
        <v>84</v>
      </c>
      <c r="BK132" s="229">
        <f>ROUND(I132*H132,2)</f>
        <v>0</v>
      </c>
      <c r="BL132" s="13" t="s">
        <v>119</v>
      </c>
      <c r="BM132" s="228" t="s">
        <v>147</v>
      </c>
    </row>
    <row r="133" spans="2:65" s="1" customFormat="1" ht="16.5" customHeight="1">
      <c r="B133" s="34"/>
      <c r="C133" s="216" t="s">
        <v>148</v>
      </c>
      <c r="D133" s="216" t="s">
        <v>110</v>
      </c>
      <c r="E133" s="217" t="s">
        <v>148</v>
      </c>
      <c r="F133" s="218" t="s">
        <v>149</v>
      </c>
      <c r="G133" s="219" t="s">
        <v>135</v>
      </c>
      <c r="H133" s="220">
        <v>572</v>
      </c>
      <c r="I133" s="221"/>
      <c r="J133" s="222">
        <f>ROUND(I133*H133,2)</f>
        <v>0</v>
      </c>
      <c r="K133" s="218" t="s">
        <v>1</v>
      </c>
      <c r="L133" s="223"/>
      <c r="M133" s="224" t="s">
        <v>1</v>
      </c>
      <c r="N133" s="225" t="s">
        <v>41</v>
      </c>
      <c r="O133" s="82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AR133" s="228" t="s">
        <v>118</v>
      </c>
      <c r="AT133" s="228" t="s">
        <v>110</v>
      </c>
      <c r="AU133" s="228" t="s">
        <v>86</v>
      </c>
      <c r="AY133" s="13" t="s">
        <v>113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3" t="s">
        <v>84</v>
      </c>
      <c r="BK133" s="229">
        <f>ROUND(I133*H133,2)</f>
        <v>0</v>
      </c>
      <c r="BL133" s="13" t="s">
        <v>119</v>
      </c>
      <c r="BM133" s="228" t="s">
        <v>150</v>
      </c>
    </row>
    <row r="134" spans="2:65" s="1" customFormat="1" ht="16.5" customHeight="1">
      <c r="B134" s="34"/>
      <c r="C134" s="216" t="s">
        <v>133</v>
      </c>
      <c r="D134" s="216" t="s">
        <v>110</v>
      </c>
      <c r="E134" s="217" t="s">
        <v>133</v>
      </c>
      <c r="F134" s="218" t="s">
        <v>151</v>
      </c>
      <c r="G134" s="219" t="s">
        <v>117</v>
      </c>
      <c r="H134" s="220">
        <v>10</v>
      </c>
      <c r="I134" s="221"/>
      <c r="J134" s="222">
        <f>ROUND(I134*H134,2)</f>
        <v>0</v>
      </c>
      <c r="K134" s="218" t="s">
        <v>1</v>
      </c>
      <c r="L134" s="223"/>
      <c r="M134" s="224" t="s">
        <v>1</v>
      </c>
      <c r="N134" s="225" t="s">
        <v>41</v>
      </c>
      <c r="O134" s="82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228" t="s">
        <v>118</v>
      </c>
      <c r="AT134" s="228" t="s">
        <v>110</v>
      </c>
      <c r="AU134" s="228" t="s">
        <v>86</v>
      </c>
      <c r="AY134" s="13" t="s">
        <v>113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3" t="s">
        <v>84</v>
      </c>
      <c r="BK134" s="229">
        <f>ROUND(I134*H134,2)</f>
        <v>0</v>
      </c>
      <c r="BL134" s="13" t="s">
        <v>119</v>
      </c>
      <c r="BM134" s="228" t="s">
        <v>152</v>
      </c>
    </row>
    <row r="135" spans="2:65" s="1" customFormat="1" ht="16.5" customHeight="1">
      <c r="B135" s="34"/>
      <c r="C135" s="216" t="s">
        <v>8</v>
      </c>
      <c r="D135" s="216" t="s">
        <v>110</v>
      </c>
      <c r="E135" s="217" t="s">
        <v>8</v>
      </c>
      <c r="F135" s="218" t="s">
        <v>153</v>
      </c>
      <c r="G135" s="219" t="s">
        <v>154</v>
      </c>
      <c r="H135" s="220">
        <v>8.55</v>
      </c>
      <c r="I135" s="221"/>
      <c r="J135" s="222">
        <f>ROUND(I135*H135,2)</f>
        <v>0</v>
      </c>
      <c r="K135" s="218" t="s">
        <v>1</v>
      </c>
      <c r="L135" s="223"/>
      <c r="M135" s="224" t="s">
        <v>1</v>
      </c>
      <c r="N135" s="225" t="s">
        <v>41</v>
      </c>
      <c r="O135" s="82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AR135" s="228" t="s">
        <v>118</v>
      </c>
      <c r="AT135" s="228" t="s">
        <v>110</v>
      </c>
      <c r="AU135" s="228" t="s">
        <v>86</v>
      </c>
      <c r="AY135" s="13" t="s">
        <v>113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3" t="s">
        <v>84</v>
      </c>
      <c r="BK135" s="229">
        <f>ROUND(I135*H135,2)</f>
        <v>0</v>
      </c>
      <c r="BL135" s="13" t="s">
        <v>119</v>
      </c>
      <c r="BM135" s="228" t="s">
        <v>155</v>
      </c>
    </row>
    <row r="136" spans="2:65" s="1" customFormat="1" ht="16.5" customHeight="1">
      <c r="B136" s="34"/>
      <c r="C136" s="216" t="s">
        <v>136</v>
      </c>
      <c r="D136" s="216" t="s">
        <v>110</v>
      </c>
      <c r="E136" s="217" t="s">
        <v>136</v>
      </c>
      <c r="F136" s="218" t="s">
        <v>156</v>
      </c>
      <c r="G136" s="219" t="s">
        <v>154</v>
      </c>
      <c r="H136" s="220">
        <v>0.86</v>
      </c>
      <c r="I136" s="221"/>
      <c r="J136" s="222">
        <f>ROUND(I136*H136,2)</f>
        <v>0</v>
      </c>
      <c r="K136" s="218" t="s">
        <v>1</v>
      </c>
      <c r="L136" s="223"/>
      <c r="M136" s="224" t="s">
        <v>1</v>
      </c>
      <c r="N136" s="225" t="s">
        <v>41</v>
      </c>
      <c r="O136" s="82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228" t="s">
        <v>118</v>
      </c>
      <c r="AT136" s="228" t="s">
        <v>110</v>
      </c>
      <c r="AU136" s="228" t="s">
        <v>86</v>
      </c>
      <c r="AY136" s="13" t="s">
        <v>113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3" t="s">
        <v>84</v>
      </c>
      <c r="BK136" s="229">
        <f>ROUND(I136*H136,2)</f>
        <v>0</v>
      </c>
      <c r="BL136" s="13" t="s">
        <v>119</v>
      </c>
      <c r="BM136" s="228" t="s">
        <v>157</v>
      </c>
    </row>
    <row r="137" spans="2:65" s="1" customFormat="1" ht="16.5" customHeight="1">
      <c r="B137" s="34"/>
      <c r="C137" s="216" t="s">
        <v>158</v>
      </c>
      <c r="D137" s="216" t="s">
        <v>110</v>
      </c>
      <c r="E137" s="217" t="s">
        <v>158</v>
      </c>
      <c r="F137" s="218" t="s">
        <v>159</v>
      </c>
      <c r="G137" s="219" t="s">
        <v>160</v>
      </c>
      <c r="H137" s="220">
        <v>114</v>
      </c>
      <c r="I137" s="221"/>
      <c r="J137" s="222">
        <f>ROUND(I137*H137,2)</f>
        <v>0</v>
      </c>
      <c r="K137" s="218" t="s">
        <v>1</v>
      </c>
      <c r="L137" s="223"/>
      <c r="M137" s="224" t="s">
        <v>1</v>
      </c>
      <c r="N137" s="225" t="s">
        <v>41</v>
      </c>
      <c r="O137" s="82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228" t="s">
        <v>118</v>
      </c>
      <c r="AT137" s="228" t="s">
        <v>110</v>
      </c>
      <c r="AU137" s="228" t="s">
        <v>86</v>
      </c>
      <c r="AY137" s="13" t="s">
        <v>113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3" t="s">
        <v>84</v>
      </c>
      <c r="BK137" s="229">
        <f>ROUND(I137*H137,2)</f>
        <v>0</v>
      </c>
      <c r="BL137" s="13" t="s">
        <v>119</v>
      </c>
      <c r="BM137" s="228" t="s">
        <v>161</v>
      </c>
    </row>
    <row r="138" spans="2:65" s="1" customFormat="1" ht="16.5" customHeight="1">
      <c r="B138" s="34"/>
      <c r="C138" s="216" t="s">
        <v>139</v>
      </c>
      <c r="D138" s="216" t="s">
        <v>110</v>
      </c>
      <c r="E138" s="217" t="s">
        <v>139</v>
      </c>
      <c r="F138" s="218" t="s">
        <v>162</v>
      </c>
      <c r="G138" s="219" t="s">
        <v>117</v>
      </c>
      <c r="H138" s="220">
        <v>1</v>
      </c>
      <c r="I138" s="221"/>
      <c r="J138" s="222">
        <f>ROUND(I138*H138,2)</f>
        <v>0</v>
      </c>
      <c r="K138" s="218" t="s">
        <v>1</v>
      </c>
      <c r="L138" s="223"/>
      <c r="M138" s="224" t="s">
        <v>1</v>
      </c>
      <c r="N138" s="225" t="s">
        <v>41</v>
      </c>
      <c r="O138" s="82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228" t="s">
        <v>118</v>
      </c>
      <c r="AT138" s="228" t="s">
        <v>110</v>
      </c>
      <c r="AU138" s="228" t="s">
        <v>86</v>
      </c>
      <c r="AY138" s="13" t="s">
        <v>113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3" t="s">
        <v>84</v>
      </c>
      <c r="BK138" s="229">
        <f>ROUND(I138*H138,2)</f>
        <v>0</v>
      </c>
      <c r="BL138" s="13" t="s">
        <v>119</v>
      </c>
      <c r="BM138" s="228" t="s">
        <v>163</v>
      </c>
    </row>
    <row r="139" spans="2:65" s="1" customFormat="1" ht="16.5" customHeight="1">
      <c r="B139" s="34"/>
      <c r="C139" s="230" t="s">
        <v>164</v>
      </c>
      <c r="D139" s="230" t="s">
        <v>165</v>
      </c>
      <c r="E139" s="231" t="s">
        <v>164</v>
      </c>
      <c r="F139" s="232" t="s">
        <v>166</v>
      </c>
      <c r="G139" s="233" t="s">
        <v>117</v>
      </c>
      <c r="H139" s="234">
        <v>24</v>
      </c>
      <c r="I139" s="235"/>
      <c r="J139" s="236">
        <f>ROUND(I139*H139,2)</f>
        <v>0</v>
      </c>
      <c r="K139" s="232" t="s">
        <v>1</v>
      </c>
      <c r="L139" s="39"/>
      <c r="M139" s="237" t="s">
        <v>1</v>
      </c>
      <c r="N139" s="238" t="s">
        <v>41</v>
      </c>
      <c r="O139" s="82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228" t="s">
        <v>119</v>
      </c>
      <c r="AT139" s="228" t="s">
        <v>165</v>
      </c>
      <c r="AU139" s="228" t="s">
        <v>86</v>
      </c>
      <c r="AY139" s="13" t="s">
        <v>113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3" t="s">
        <v>84</v>
      </c>
      <c r="BK139" s="229">
        <f>ROUND(I139*H139,2)</f>
        <v>0</v>
      </c>
      <c r="BL139" s="13" t="s">
        <v>119</v>
      </c>
      <c r="BM139" s="228" t="s">
        <v>167</v>
      </c>
    </row>
    <row r="140" spans="2:65" s="1" customFormat="1" ht="16.5" customHeight="1">
      <c r="B140" s="34"/>
      <c r="C140" s="230" t="s">
        <v>7</v>
      </c>
      <c r="D140" s="230" t="s">
        <v>165</v>
      </c>
      <c r="E140" s="231" t="s">
        <v>147</v>
      </c>
      <c r="F140" s="232" t="s">
        <v>168</v>
      </c>
      <c r="G140" s="233" t="s">
        <v>135</v>
      </c>
      <c r="H140" s="234">
        <v>8</v>
      </c>
      <c r="I140" s="235"/>
      <c r="J140" s="236">
        <f>ROUND(I140*H140,2)</f>
        <v>0</v>
      </c>
      <c r="K140" s="232" t="s">
        <v>1</v>
      </c>
      <c r="L140" s="39"/>
      <c r="M140" s="237" t="s">
        <v>1</v>
      </c>
      <c r="N140" s="238" t="s">
        <v>41</v>
      </c>
      <c r="O140" s="82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228" t="s">
        <v>119</v>
      </c>
      <c r="AT140" s="228" t="s">
        <v>165</v>
      </c>
      <c r="AU140" s="228" t="s">
        <v>86</v>
      </c>
      <c r="AY140" s="13" t="s">
        <v>113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3" t="s">
        <v>84</v>
      </c>
      <c r="BK140" s="229">
        <f>ROUND(I140*H140,2)</f>
        <v>0</v>
      </c>
      <c r="BL140" s="13" t="s">
        <v>119</v>
      </c>
      <c r="BM140" s="228" t="s">
        <v>169</v>
      </c>
    </row>
    <row r="141" spans="2:65" s="1" customFormat="1" ht="16.5" customHeight="1">
      <c r="B141" s="34"/>
      <c r="C141" s="230" t="s">
        <v>145</v>
      </c>
      <c r="D141" s="230" t="s">
        <v>165</v>
      </c>
      <c r="E141" s="231" t="s">
        <v>170</v>
      </c>
      <c r="F141" s="232" t="s">
        <v>171</v>
      </c>
      <c r="G141" s="233" t="s">
        <v>117</v>
      </c>
      <c r="H141" s="234">
        <v>8</v>
      </c>
      <c r="I141" s="235"/>
      <c r="J141" s="236">
        <f>ROUND(I141*H141,2)</f>
        <v>0</v>
      </c>
      <c r="K141" s="232" t="s">
        <v>1</v>
      </c>
      <c r="L141" s="39"/>
      <c r="M141" s="237" t="s">
        <v>1</v>
      </c>
      <c r="N141" s="238" t="s">
        <v>41</v>
      </c>
      <c r="O141" s="82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AR141" s="228" t="s">
        <v>119</v>
      </c>
      <c r="AT141" s="228" t="s">
        <v>165</v>
      </c>
      <c r="AU141" s="228" t="s">
        <v>86</v>
      </c>
      <c r="AY141" s="13" t="s">
        <v>113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3" t="s">
        <v>84</v>
      </c>
      <c r="BK141" s="229">
        <f>ROUND(I141*H141,2)</f>
        <v>0</v>
      </c>
      <c r="BL141" s="13" t="s">
        <v>119</v>
      </c>
      <c r="BM141" s="228" t="s">
        <v>172</v>
      </c>
    </row>
    <row r="142" spans="2:65" s="1" customFormat="1" ht="24" customHeight="1">
      <c r="B142" s="34"/>
      <c r="C142" s="230" t="s">
        <v>173</v>
      </c>
      <c r="D142" s="230" t="s">
        <v>165</v>
      </c>
      <c r="E142" s="231" t="s">
        <v>174</v>
      </c>
      <c r="F142" s="232" t="s">
        <v>175</v>
      </c>
      <c r="G142" s="233" t="s">
        <v>117</v>
      </c>
      <c r="H142" s="234">
        <v>32</v>
      </c>
      <c r="I142" s="235"/>
      <c r="J142" s="236">
        <f>ROUND(I142*H142,2)</f>
        <v>0</v>
      </c>
      <c r="K142" s="232" t="s">
        <v>1</v>
      </c>
      <c r="L142" s="39"/>
      <c r="M142" s="237" t="s">
        <v>1</v>
      </c>
      <c r="N142" s="238" t="s">
        <v>41</v>
      </c>
      <c r="O142" s="82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228" t="s">
        <v>119</v>
      </c>
      <c r="AT142" s="228" t="s">
        <v>165</v>
      </c>
      <c r="AU142" s="228" t="s">
        <v>86</v>
      </c>
      <c r="AY142" s="13" t="s">
        <v>113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3" t="s">
        <v>84</v>
      </c>
      <c r="BK142" s="229">
        <f>ROUND(I142*H142,2)</f>
        <v>0</v>
      </c>
      <c r="BL142" s="13" t="s">
        <v>119</v>
      </c>
      <c r="BM142" s="228" t="s">
        <v>176</v>
      </c>
    </row>
    <row r="143" spans="2:65" s="1" customFormat="1" ht="16.5" customHeight="1">
      <c r="B143" s="34"/>
      <c r="C143" s="230" t="s">
        <v>147</v>
      </c>
      <c r="D143" s="230" t="s">
        <v>165</v>
      </c>
      <c r="E143" s="231" t="s">
        <v>152</v>
      </c>
      <c r="F143" s="232" t="s">
        <v>177</v>
      </c>
      <c r="G143" s="233" t="s">
        <v>117</v>
      </c>
      <c r="H143" s="234">
        <v>8</v>
      </c>
      <c r="I143" s="235"/>
      <c r="J143" s="236">
        <f>ROUND(I143*H143,2)</f>
        <v>0</v>
      </c>
      <c r="K143" s="232" t="s">
        <v>1</v>
      </c>
      <c r="L143" s="39"/>
      <c r="M143" s="237" t="s">
        <v>1</v>
      </c>
      <c r="N143" s="238" t="s">
        <v>41</v>
      </c>
      <c r="O143" s="82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228" t="s">
        <v>119</v>
      </c>
      <c r="AT143" s="228" t="s">
        <v>165</v>
      </c>
      <c r="AU143" s="228" t="s">
        <v>86</v>
      </c>
      <c r="AY143" s="13" t="s">
        <v>113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3" t="s">
        <v>84</v>
      </c>
      <c r="BK143" s="229">
        <f>ROUND(I143*H143,2)</f>
        <v>0</v>
      </c>
      <c r="BL143" s="13" t="s">
        <v>119</v>
      </c>
      <c r="BM143" s="228" t="s">
        <v>178</v>
      </c>
    </row>
    <row r="144" spans="2:65" s="1" customFormat="1" ht="16.5" customHeight="1">
      <c r="B144" s="34"/>
      <c r="C144" s="230" t="s">
        <v>170</v>
      </c>
      <c r="D144" s="230" t="s">
        <v>165</v>
      </c>
      <c r="E144" s="231" t="s">
        <v>179</v>
      </c>
      <c r="F144" s="232" t="s">
        <v>180</v>
      </c>
      <c r="G144" s="233" t="s">
        <v>117</v>
      </c>
      <c r="H144" s="234">
        <v>8</v>
      </c>
      <c r="I144" s="235"/>
      <c r="J144" s="236">
        <f>ROUND(I144*H144,2)</f>
        <v>0</v>
      </c>
      <c r="K144" s="232" t="s">
        <v>1</v>
      </c>
      <c r="L144" s="39"/>
      <c r="M144" s="237" t="s">
        <v>1</v>
      </c>
      <c r="N144" s="238" t="s">
        <v>41</v>
      </c>
      <c r="O144" s="82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AR144" s="228" t="s">
        <v>119</v>
      </c>
      <c r="AT144" s="228" t="s">
        <v>165</v>
      </c>
      <c r="AU144" s="228" t="s">
        <v>86</v>
      </c>
      <c r="AY144" s="13" t="s">
        <v>113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3" t="s">
        <v>84</v>
      </c>
      <c r="BK144" s="229">
        <f>ROUND(I144*H144,2)</f>
        <v>0</v>
      </c>
      <c r="BL144" s="13" t="s">
        <v>119</v>
      </c>
      <c r="BM144" s="228" t="s">
        <v>181</v>
      </c>
    </row>
    <row r="145" spans="2:65" s="1" customFormat="1" ht="16.5" customHeight="1">
      <c r="B145" s="34"/>
      <c r="C145" s="230" t="s">
        <v>150</v>
      </c>
      <c r="D145" s="230" t="s">
        <v>165</v>
      </c>
      <c r="E145" s="231" t="s">
        <v>155</v>
      </c>
      <c r="F145" s="232" t="s">
        <v>182</v>
      </c>
      <c r="G145" s="233" t="s">
        <v>117</v>
      </c>
      <c r="H145" s="234">
        <v>8</v>
      </c>
      <c r="I145" s="235"/>
      <c r="J145" s="236">
        <f>ROUND(I145*H145,2)</f>
        <v>0</v>
      </c>
      <c r="K145" s="232" t="s">
        <v>1</v>
      </c>
      <c r="L145" s="39"/>
      <c r="M145" s="237" t="s">
        <v>1</v>
      </c>
      <c r="N145" s="238" t="s">
        <v>41</v>
      </c>
      <c r="O145" s="82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228" t="s">
        <v>119</v>
      </c>
      <c r="AT145" s="228" t="s">
        <v>165</v>
      </c>
      <c r="AU145" s="228" t="s">
        <v>86</v>
      </c>
      <c r="AY145" s="13" t="s">
        <v>113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3" t="s">
        <v>84</v>
      </c>
      <c r="BK145" s="229">
        <f>ROUND(I145*H145,2)</f>
        <v>0</v>
      </c>
      <c r="BL145" s="13" t="s">
        <v>119</v>
      </c>
      <c r="BM145" s="228" t="s">
        <v>183</v>
      </c>
    </row>
    <row r="146" spans="2:65" s="1" customFormat="1" ht="16.5" customHeight="1">
      <c r="B146" s="34"/>
      <c r="C146" s="230" t="s">
        <v>174</v>
      </c>
      <c r="D146" s="230" t="s">
        <v>165</v>
      </c>
      <c r="E146" s="231" t="s">
        <v>184</v>
      </c>
      <c r="F146" s="232" t="s">
        <v>185</v>
      </c>
      <c r="G146" s="233" t="s">
        <v>117</v>
      </c>
      <c r="H146" s="234">
        <v>8</v>
      </c>
      <c r="I146" s="235"/>
      <c r="J146" s="236">
        <f>ROUND(I146*H146,2)</f>
        <v>0</v>
      </c>
      <c r="K146" s="232" t="s">
        <v>1</v>
      </c>
      <c r="L146" s="39"/>
      <c r="M146" s="237" t="s">
        <v>1</v>
      </c>
      <c r="N146" s="238" t="s">
        <v>41</v>
      </c>
      <c r="O146" s="82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AR146" s="228" t="s">
        <v>119</v>
      </c>
      <c r="AT146" s="228" t="s">
        <v>165</v>
      </c>
      <c r="AU146" s="228" t="s">
        <v>86</v>
      </c>
      <c r="AY146" s="13" t="s">
        <v>113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3" t="s">
        <v>84</v>
      </c>
      <c r="BK146" s="229">
        <f>ROUND(I146*H146,2)</f>
        <v>0</v>
      </c>
      <c r="BL146" s="13" t="s">
        <v>119</v>
      </c>
      <c r="BM146" s="228" t="s">
        <v>186</v>
      </c>
    </row>
    <row r="147" spans="2:65" s="1" customFormat="1" ht="16.5" customHeight="1">
      <c r="B147" s="34"/>
      <c r="C147" s="230" t="s">
        <v>152</v>
      </c>
      <c r="D147" s="230" t="s">
        <v>165</v>
      </c>
      <c r="E147" s="231" t="s">
        <v>157</v>
      </c>
      <c r="F147" s="232" t="s">
        <v>187</v>
      </c>
      <c r="G147" s="233" t="s">
        <v>117</v>
      </c>
      <c r="H147" s="234">
        <v>8</v>
      </c>
      <c r="I147" s="235"/>
      <c r="J147" s="236">
        <f>ROUND(I147*H147,2)</f>
        <v>0</v>
      </c>
      <c r="K147" s="232" t="s">
        <v>1</v>
      </c>
      <c r="L147" s="39"/>
      <c r="M147" s="237" t="s">
        <v>1</v>
      </c>
      <c r="N147" s="238" t="s">
        <v>41</v>
      </c>
      <c r="O147" s="82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228" t="s">
        <v>119</v>
      </c>
      <c r="AT147" s="228" t="s">
        <v>165</v>
      </c>
      <c r="AU147" s="228" t="s">
        <v>86</v>
      </c>
      <c r="AY147" s="13" t="s">
        <v>113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3" t="s">
        <v>84</v>
      </c>
      <c r="BK147" s="229">
        <f>ROUND(I147*H147,2)</f>
        <v>0</v>
      </c>
      <c r="BL147" s="13" t="s">
        <v>119</v>
      </c>
      <c r="BM147" s="228" t="s">
        <v>188</v>
      </c>
    </row>
    <row r="148" spans="2:65" s="1" customFormat="1" ht="16.5" customHeight="1">
      <c r="B148" s="34"/>
      <c r="C148" s="230" t="s">
        <v>179</v>
      </c>
      <c r="D148" s="230" t="s">
        <v>165</v>
      </c>
      <c r="E148" s="231" t="s">
        <v>189</v>
      </c>
      <c r="F148" s="232" t="s">
        <v>190</v>
      </c>
      <c r="G148" s="233" t="s">
        <v>117</v>
      </c>
      <c r="H148" s="234">
        <v>8</v>
      </c>
      <c r="I148" s="235"/>
      <c r="J148" s="236">
        <f>ROUND(I148*H148,2)</f>
        <v>0</v>
      </c>
      <c r="K148" s="232" t="s">
        <v>1</v>
      </c>
      <c r="L148" s="39"/>
      <c r="M148" s="237" t="s">
        <v>1</v>
      </c>
      <c r="N148" s="238" t="s">
        <v>41</v>
      </c>
      <c r="O148" s="82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228" t="s">
        <v>119</v>
      </c>
      <c r="AT148" s="228" t="s">
        <v>165</v>
      </c>
      <c r="AU148" s="228" t="s">
        <v>86</v>
      </c>
      <c r="AY148" s="13" t="s">
        <v>113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3" t="s">
        <v>84</v>
      </c>
      <c r="BK148" s="229">
        <f>ROUND(I148*H148,2)</f>
        <v>0</v>
      </c>
      <c r="BL148" s="13" t="s">
        <v>119</v>
      </c>
      <c r="BM148" s="228" t="s">
        <v>191</v>
      </c>
    </row>
    <row r="149" spans="2:65" s="1" customFormat="1" ht="16.5" customHeight="1">
      <c r="B149" s="34"/>
      <c r="C149" s="230" t="s">
        <v>155</v>
      </c>
      <c r="D149" s="230" t="s">
        <v>165</v>
      </c>
      <c r="E149" s="231" t="s">
        <v>161</v>
      </c>
      <c r="F149" s="232" t="s">
        <v>192</v>
      </c>
      <c r="G149" s="233" t="s">
        <v>117</v>
      </c>
      <c r="H149" s="234">
        <v>148</v>
      </c>
      <c r="I149" s="235"/>
      <c r="J149" s="236">
        <f>ROUND(I149*H149,2)</f>
        <v>0</v>
      </c>
      <c r="K149" s="232" t="s">
        <v>1</v>
      </c>
      <c r="L149" s="39"/>
      <c r="M149" s="237" t="s">
        <v>1</v>
      </c>
      <c r="N149" s="238" t="s">
        <v>41</v>
      </c>
      <c r="O149" s="82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AR149" s="228" t="s">
        <v>119</v>
      </c>
      <c r="AT149" s="228" t="s">
        <v>165</v>
      </c>
      <c r="AU149" s="228" t="s">
        <v>86</v>
      </c>
      <c r="AY149" s="13" t="s">
        <v>113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3" t="s">
        <v>84</v>
      </c>
      <c r="BK149" s="229">
        <f>ROUND(I149*H149,2)</f>
        <v>0</v>
      </c>
      <c r="BL149" s="13" t="s">
        <v>119</v>
      </c>
      <c r="BM149" s="228" t="s">
        <v>193</v>
      </c>
    </row>
    <row r="150" spans="2:65" s="1" customFormat="1" ht="16.5" customHeight="1">
      <c r="B150" s="34"/>
      <c r="C150" s="230" t="s">
        <v>184</v>
      </c>
      <c r="D150" s="230" t="s">
        <v>165</v>
      </c>
      <c r="E150" s="231" t="s">
        <v>194</v>
      </c>
      <c r="F150" s="232" t="s">
        <v>195</v>
      </c>
      <c r="G150" s="233" t="s">
        <v>117</v>
      </c>
      <c r="H150" s="234">
        <v>19</v>
      </c>
      <c r="I150" s="235"/>
      <c r="J150" s="236">
        <f>ROUND(I150*H150,2)</f>
        <v>0</v>
      </c>
      <c r="K150" s="232" t="s">
        <v>1</v>
      </c>
      <c r="L150" s="39"/>
      <c r="M150" s="237" t="s">
        <v>1</v>
      </c>
      <c r="N150" s="238" t="s">
        <v>41</v>
      </c>
      <c r="O150" s="82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AR150" s="228" t="s">
        <v>119</v>
      </c>
      <c r="AT150" s="228" t="s">
        <v>165</v>
      </c>
      <c r="AU150" s="228" t="s">
        <v>86</v>
      </c>
      <c r="AY150" s="13" t="s">
        <v>113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3" t="s">
        <v>84</v>
      </c>
      <c r="BK150" s="229">
        <f>ROUND(I150*H150,2)</f>
        <v>0</v>
      </c>
      <c r="BL150" s="13" t="s">
        <v>119</v>
      </c>
      <c r="BM150" s="228" t="s">
        <v>196</v>
      </c>
    </row>
    <row r="151" spans="2:65" s="1" customFormat="1" ht="16.5" customHeight="1">
      <c r="B151" s="34"/>
      <c r="C151" s="230" t="s">
        <v>157</v>
      </c>
      <c r="D151" s="230" t="s">
        <v>165</v>
      </c>
      <c r="E151" s="231" t="s">
        <v>163</v>
      </c>
      <c r="F151" s="232" t="s">
        <v>197</v>
      </c>
      <c r="G151" s="233" t="s">
        <v>117</v>
      </c>
      <c r="H151" s="234">
        <v>19</v>
      </c>
      <c r="I151" s="235"/>
      <c r="J151" s="236">
        <f>ROUND(I151*H151,2)</f>
        <v>0</v>
      </c>
      <c r="K151" s="232" t="s">
        <v>1</v>
      </c>
      <c r="L151" s="39"/>
      <c r="M151" s="237" t="s">
        <v>1</v>
      </c>
      <c r="N151" s="238" t="s">
        <v>41</v>
      </c>
      <c r="O151" s="82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228" t="s">
        <v>119</v>
      </c>
      <c r="AT151" s="228" t="s">
        <v>165</v>
      </c>
      <c r="AU151" s="228" t="s">
        <v>86</v>
      </c>
      <c r="AY151" s="13" t="s">
        <v>113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3" t="s">
        <v>84</v>
      </c>
      <c r="BK151" s="229">
        <f>ROUND(I151*H151,2)</f>
        <v>0</v>
      </c>
      <c r="BL151" s="13" t="s">
        <v>119</v>
      </c>
      <c r="BM151" s="228" t="s">
        <v>198</v>
      </c>
    </row>
    <row r="152" spans="2:65" s="1" customFormat="1" ht="16.5" customHeight="1">
      <c r="B152" s="34"/>
      <c r="C152" s="230" t="s">
        <v>189</v>
      </c>
      <c r="D152" s="230" t="s">
        <v>165</v>
      </c>
      <c r="E152" s="231" t="s">
        <v>199</v>
      </c>
      <c r="F152" s="232" t="s">
        <v>200</v>
      </c>
      <c r="G152" s="233" t="s">
        <v>117</v>
      </c>
      <c r="H152" s="234">
        <v>19</v>
      </c>
      <c r="I152" s="235"/>
      <c r="J152" s="236">
        <f>ROUND(I152*H152,2)</f>
        <v>0</v>
      </c>
      <c r="K152" s="232" t="s">
        <v>1</v>
      </c>
      <c r="L152" s="39"/>
      <c r="M152" s="237" t="s">
        <v>1</v>
      </c>
      <c r="N152" s="238" t="s">
        <v>41</v>
      </c>
      <c r="O152" s="82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AR152" s="228" t="s">
        <v>119</v>
      </c>
      <c r="AT152" s="228" t="s">
        <v>165</v>
      </c>
      <c r="AU152" s="228" t="s">
        <v>86</v>
      </c>
      <c r="AY152" s="13" t="s">
        <v>113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3" t="s">
        <v>84</v>
      </c>
      <c r="BK152" s="229">
        <f>ROUND(I152*H152,2)</f>
        <v>0</v>
      </c>
      <c r="BL152" s="13" t="s">
        <v>119</v>
      </c>
      <c r="BM152" s="228" t="s">
        <v>119</v>
      </c>
    </row>
    <row r="153" spans="2:65" s="1" customFormat="1" ht="16.5" customHeight="1">
      <c r="B153" s="34"/>
      <c r="C153" s="230" t="s">
        <v>161</v>
      </c>
      <c r="D153" s="230" t="s">
        <v>165</v>
      </c>
      <c r="E153" s="231" t="s">
        <v>167</v>
      </c>
      <c r="F153" s="232" t="s">
        <v>201</v>
      </c>
      <c r="G153" s="233" t="s">
        <v>117</v>
      </c>
      <c r="H153" s="234">
        <v>19</v>
      </c>
      <c r="I153" s="235"/>
      <c r="J153" s="236">
        <f>ROUND(I153*H153,2)</f>
        <v>0</v>
      </c>
      <c r="K153" s="232" t="s">
        <v>1</v>
      </c>
      <c r="L153" s="39"/>
      <c r="M153" s="237" t="s">
        <v>1</v>
      </c>
      <c r="N153" s="238" t="s">
        <v>41</v>
      </c>
      <c r="O153" s="82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AR153" s="228" t="s">
        <v>119</v>
      </c>
      <c r="AT153" s="228" t="s">
        <v>165</v>
      </c>
      <c r="AU153" s="228" t="s">
        <v>86</v>
      </c>
      <c r="AY153" s="13" t="s">
        <v>113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3" t="s">
        <v>84</v>
      </c>
      <c r="BK153" s="229">
        <f>ROUND(I153*H153,2)</f>
        <v>0</v>
      </c>
      <c r="BL153" s="13" t="s">
        <v>119</v>
      </c>
      <c r="BM153" s="228" t="s">
        <v>202</v>
      </c>
    </row>
    <row r="154" spans="2:65" s="1" customFormat="1" ht="16.5" customHeight="1">
      <c r="B154" s="34"/>
      <c r="C154" s="230" t="s">
        <v>194</v>
      </c>
      <c r="D154" s="230" t="s">
        <v>165</v>
      </c>
      <c r="E154" s="231" t="s">
        <v>169</v>
      </c>
      <c r="F154" s="232" t="s">
        <v>203</v>
      </c>
      <c r="G154" s="233" t="s">
        <v>117</v>
      </c>
      <c r="H154" s="234">
        <v>19</v>
      </c>
      <c r="I154" s="235"/>
      <c r="J154" s="236">
        <f>ROUND(I154*H154,2)</f>
        <v>0</v>
      </c>
      <c r="K154" s="232" t="s">
        <v>1</v>
      </c>
      <c r="L154" s="39"/>
      <c r="M154" s="237" t="s">
        <v>1</v>
      </c>
      <c r="N154" s="238" t="s">
        <v>41</v>
      </c>
      <c r="O154" s="82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AR154" s="228" t="s">
        <v>119</v>
      </c>
      <c r="AT154" s="228" t="s">
        <v>165</v>
      </c>
      <c r="AU154" s="228" t="s">
        <v>86</v>
      </c>
      <c r="AY154" s="13" t="s">
        <v>113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3" t="s">
        <v>84</v>
      </c>
      <c r="BK154" s="229">
        <f>ROUND(I154*H154,2)</f>
        <v>0</v>
      </c>
      <c r="BL154" s="13" t="s">
        <v>119</v>
      </c>
      <c r="BM154" s="228" t="s">
        <v>204</v>
      </c>
    </row>
    <row r="155" spans="2:65" s="1" customFormat="1" ht="16.5" customHeight="1">
      <c r="B155" s="34"/>
      <c r="C155" s="230" t="s">
        <v>163</v>
      </c>
      <c r="D155" s="230" t="s">
        <v>165</v>
      </c>
      <c r="E155" s="231" t="s">
        <v>205</v>
      </c>
      <c r="F155" s="232" t="s">
        <v>206</v>
      </c>
      <c r="G155" s="233" t="s">
        <v>117</v>
      </c>
      <c r="H155" s="234">
        <v>19</v>
      </c>
      <c r="I155" s="235"/>
      <c r="J155" s="236">
        <f>ROUND(I155*H155,2)</f>
        <v>0</v>
      </c>
      <c r="K155" s="232" t="s">
        <v>1</v>
      </c>
      <c r="L155" s="39"/>
      <c r="M155" s="237" t="s">
        <v>1</v>
      </c>
      <c r="N155" s="238" t="s">
        <v>41</v>
      </c>
      <c r="O155" s="82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AR155" s="228" t="s">
        <v>119</v>
      </c>
      <c r="AT155" s="228" t="s">
        <v>165</v>
      </c>
      <c r="AU155" s="228" t="s">
        <v>86</v>
      </c>
      <c r="AY155" s="13" t="s">
        <v>113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3" t="s">
        <v>84</v>
      </c>
      <c r="BK155" s="229">
        <f>ROUND(I155*H155,2)</f>
        <v>0</v>
      </c>
      <c r="BL155" s="13" t="s">
        <v>119</v>
      </c>
      <c r="BM155" s="228" t="s">
        <v>207</v>
      </c>
    </row>
    <row r="156" spans="2:65" s="1" customFormat="1" ht="16.5" customHeight="1">
      <c r="B156" s="34"/>
      <c r="C156" s="230" t="s">
        <v>199</v>
      </c>
      <c r="D156" s="230" t="s">
        <v>165</v>
      </c>
      <c r="E156" s="231" t="s">
        <v>172</v>
      </c>
      <c r="F156" s="232" t="s">
        <v>208</v>
      </c>
      <c r="G156" s="233" t="s">
        <v>135</v>
      </c>
      <c r="H156" s="234">
        <v>107</v>
      </c>
      <c r="I156" s="235"/>
      <c r="J156" s="236">
        <f>ROUND(I156*H156,2)</f>
        <v>0</v>
      </c>
      <c r="K156" s="232" t="s">
        <v>1</v>
      </c>
      <c r="L156" s="39"/>
      <c r="M156" s="237" t="s">
        <v>1</v>
      </c>
      <c r="N156" s="238" t="s">
        <v>41</v>
      </c>
      <c r="O156" s="82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AR156" s="228" t="s">
        <v>119</v>
      </c>
      <c r="AT156" s="228" t="s">
        <v>165</v>
      </c>
      <c r="AU156" s="228" t="s">
        <v>86</v>
      </c>
      <c r="AY156" s="13" t="s">
        <v>113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3" t="s">
        <v>84</v>
      </c>
      <c r="BK156" s="229">
        <f>ROUND(I156*H156,2)</f>
        <v>0</v>
      </c>
      <c r="BL156" s="13" t="s">
        <v>119</v>
      </c>
      <c r="BM156" s="228" t="s">
        <v>209</v>
      </c>
    </row>
    <row r="157" spans="2:65" s="1" customFormat="1" ht="16.5" customHeight="1">
      <c r="B157" s="34"/>
      <c r="C157" s="230" t="s">
        <v>167</v>
      </c>
      <c r="D157" s="230" t="s">
        <v>165</v>
      </c>
      <c r="E157" s="231" t="s">
        <v>210</v>
      </c>
      <c r="F157" s="232" t="s">
        <v>211</v>
      </c>
      <c r="G157" s="233" t="s">
        <v>117</v>
      </c>
      <c r="H157" s="234">
        <v>114</v>
      </c>
      <c r="I157" s="235"/>
      <c r="J157" s="236">
        <f>ROUND(I157*H157,2)</f>
        <v>0</v>
      </c>
      <c r="K157" s="232" t="s">
        <v>1</v>
      </c>
      <c r="L157" s="39"/>
      <c r="M157" s="237" t="s">
        <v>1</v>
      </c>
      <c r="N157" s="238" t="s">
        <v>41</v>
      </c>
      <c r="O157" s="82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AR157" s="228" t="s">
        <v>119</v>
      </c>
      <c r="AT157" s="228" t="s">
        <v>165</v>
      </c>
      <c r="AU157" s="228" t="s">
        <v>86</v>
      </c>
      <c r="AY157" s="13" t="s">
        <v>113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3" t="s">
        <v>84</v>
      </c>
      <c r="BK157" s="229">
        <f>ROUND(I157*H157,2)</f>
        <v>0</v>
      </c>
      <c r="BL157" s="13" t="s">
        <v>119</v>
      </c>
      <c r="BM157" s="228" t="s">
        <v>212</v>
      </c>
    </row>
    <row r="158" spans="2:65" s="1" customFormat="1" ht="16.5" customHeight="1">
      <c r="B158" s="34"/>
      <c r="C158" s="230" t="s">
        <v>213</v>
      </c>
      <c r="D158" s="230" t="s">
        <v>165</v>
      </c>
      <c r="E158" s="231" t="s">
        <v>176</v>
      </c>
      <c r="F158" s="232" t="s">
        <v>214</v>
      </c>
      <c r="G158" s="233" t="s">
        <v>117</v>
      </c>
      <c r="H158" s="234">
        <v>45</v>
      </c>
      <c r="I158" s="235"/>
      <c r="J158" s="236">
        <f>ROUND(I158*H158,2)</f>
        <v>0</v>
      </c>
      <c r="K158" s="232" t="s">
        <v>1</v>
      </c>
      <c r="L158" s="39"/>
      <c r="M158" s="237" t="s">
        <v>1</v>
      </c>
      <c r="N158" s="238" t="s">
        <v>41</v>
      </c>
      <c r="O158" s="82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AR158" s="228" t="s">
        <v>119</v>
      </c>
      <c r="AT158" s="228" t="s">
        <v>165</v>
      </c>
      <c r="AU158" s="228" t="s">
        <v>86</v>
      </c>
      <c r="AY158" s="13" t="s">
        <v>113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3" t="s">
        <v>84</v>
      </c>
      <c r="BK158" s="229">
        <f>ROUND(I158*H158,2)</f>
        <v>0</v>
      </c>
      <c r="BL158" s="13" t="s">
        <v>119</v>
      </c>
      <c r="BM158" s="228" t="s">
        <v>215</v>
      </c>
    </row>
    <row r="159" spans="2:65" s="1" customFormat="1" ht="16.5" customHeight="1">
      <c r="B159" s="34"/>
      <c r="C159" s="230" t="s">
        <v>169</v>
      </c>
      <c r="D159" s="230" t="s">
        <v>165</v>
      </c>
      <c r="E159" s="231" t="s">
        <v>216</v>
      </c>
      <c r="F159" s="232" t="s">
        <v>217</v>
      </c>
      <c r="G159" s="233" t="s">
        <v>117</v>
      </c>
      <c r="H159" s="234">
        <v>88</v>
      </c>
      <c r="I159" s="235"/>
      <c r="J159" s="236">
        <f>ROUND(I159*H159,2)</f>
        <v>0</v>
      </c>
      <c r="K159" s="232" t="s">
        <v>1</v>
      </c>
      <c r="L159" s="39"/>
      <c r="M159" s="237" t="s">
        <v>1</v>
      </c>
      <c r="N159" s="238" t="s">
        <v>41</v>
      </c>
      <c r="O159" s="82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AR159" s="228" t="s">
        <v>119</v>
      </c>
      <c r="AT159" s="228" t="s">
        <v>165</v>
      </c>
      <c r="AU159" s="228" t="s">
        <v>86</v>
      </c>
      <c r="AY159" s="13" t="s">
        <v>113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3" t="s">
        <v>84</v>
      </c>
      <c r="BK159" s="229">
        <f>ROUND(I159*H159,2)</f>
        <v>0</v>
      </c>
      <c r="BL159" s="13" t="s">
        <v>119</v>
      </c>
      <c r="BM159" s="228" t="s">
        <v>218</v>
      </c>
    </row>
    <row r="160" spans="2:65" s="1" customFormat="1" ht="16.5" customHeight="1">
      <c r="B160" s="34"/>
      <c r="C160" s="230" t="s">
        <v>205</v>
      </c>
      <c r="D160" s="230" t="s">
        <v>165</v>
      </c>
      <c r="E160" s="231" t="s">
        <v>178</v>
      </c>
      <c r="F160" s="232" t="s">
        <v>219</v>
      </c>
      <c r="G160" s="233" t="s">
        <v>135</v>
      </c>
      <c r="H160" s="234">
        <v>522</v>
      </c>
      <c r="I160" s="235"/>
      <c r="J160" s="236">
        <f>ROUND(I160*H160,2)</f>
        <v>0</v>
      </c>
      <c r="K160" s="232" t="s">
        <v>1</v>
      </c>
      <c r="L160" s="39"/>
      <c r="M160" s="237" t="s">
        <v>1</v>
      </c>
      <c r="N160" s="238" t="s">
        <v>41</v>
      </c>
      <c r="O160" s="82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AR160" s="228" t="s">
        <v>119</v>
      </c>
      <c r="AT160" s="228" t="s">
        <v>165</v>
      </c>
      <c r="AU160" s="228" t="s">
        <v>86</v>
      </c>
      <c r="AY160" s="13" t="s">
        <v>113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3" t="s">
        <v>84</v>
      </c>
      <c r="BK160" s="229">
        <f>ROUND(I160*H160,2)</f>
        <v>0</v>
      </c>
      <c r="BL160" s="13" t="s">
        <v>119</v>
      </c>
      <c r="BM160" s="228" t="s">
        <v>220</v>
      </c>
    </row>
    <row r="161" spans="2:65" s="1" customFormat="1" ht="16.5" customHeight="1">
      <c r="B161" s="34"/>
      <c r="C161" s="230" t="s">
        <v>172</v>
      </c>
      <c r="D161" s="230" t="s">
        <v>165</v>
      </c>
      <c r="E161" s="231" t="s">
        <v>181</v>
      </c>
      <c r="F161" s="232" t="s">
        <v>221</v>
      </c>
      <c r="G161" s="233" t="s">
        <v>135</v>
      </c>
      <c r="H161" s="234">
        <v>566</v>
      </c>
      <c r="I161" s="235"/>
      <c r="J161" s="236">
        <f>ROUND(I161*H161,2)</f>
        <v>0</v>
      </c>
      <c r="K161" s="232" t="s">
        <v>1</v>
      </c>
      <c r="L161" s="39"/>
      <c r="M161" s="237" t="s">
        <v>1</v>
      </c>
      <c r="N161" s="238" t="s">
        <v>41</v>
      </c>
      <c r="O161" s="82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AR161" s="228" t="s">
        <v>119</v>
      </c>
      <c r="AT161" s="228" t="s">
        <v>165</v>
      </c>
      <c r="AU161" s="228" t="s">
        <v>86</v>
      </c>
      <c r="AY161" s="13" t="s">
        <v>113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3" t="s">
        <v>84</v>
      </c>
      <c r="BK161" s="229">
        <f>ROUND(I161*H161,2)</f>
        <v>0</v>
      </c>
      <c r="BL161" s="13" t="s">
        <v>119</v>
      </c>
      <c r="BM161" s="228" t="s">
        <v>222</v>
      </c>
    </row>
    <row r="162" spans="2:65" s="1" customFormat="1" ht="16.5" customHeight="1">
      <c r="B162" s="34"/>
      <c r="C162" s="230" t="s">
        <v>210</v>
      </c>
      <c r="D162" s="230" t="s">
        <v>165</v>
      </c>
      <c r="E162" s="231" t="s">
        <v>223</v>
      </c>
      <c r="F162" s="232" t="s">
        <v>224</v>
      </c>
      <c r="G162" s="233" t="s">
        <v>135</v>
      </c>
      <c r="H162" s="234">
        <v>6</v>
      </c>
      <c r="I162" s="235"/>
      <c r="J162" s="236">
        <f>ROUND(I162*H162,2)</f>
        <v>0</v>
      </c>
      <c r="K162" s="232" t="s">
        <v>1</v>
      </c>
      <c r="L162" s="39"/>
      <c r="M162" s="237" t="s">
        <v>1</v>
      </c>
      <c r="N162" s="238" t="s">
        <v>41</v>
      </c>
      <c r="O162" s="82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AR162" s="228" t="s">
        <v>119</v>
      </c>
      <c r="AT162" s="228" t="s">
        <v>165</v>
      </c>
      <c r="AU162" s="228" t="s">
        <v>86</v>
      </c>
      <c r="AY162" s="13" t="s">
        <v>113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3" t="s">
        <v>84</v>
      </c>
      <c r="BK162" s="229">
        <f>ROUND(I162*H162,2)</f>
        <v>0</v>
      </c>
      <c r="BL162" s="13" t="s">
        <v>119</v>
      </c>
      <c r="BM162" s="228" t="s">
        <v>225</v>
      </c>
    </row>
    <row r="163" spans="2:65" s="1" customFormat="1" ht="16.5" customHeight="1">
      <c r="B163" s="34"/>
      <c r="C163" s="230" t="s">
        <v>176</v>
      </c>
      <c r="D163" s="230" t="s">
        <v>165</v>
      </c>
      <c r="E163" s="231" t="s">
        <v>183</v>
      </c>
      <c r="F163" s="232" t="s">
        <v>226</v>
      </c>
      <c r="G163" s="233" t="s">
        <v>144</v>
      </c>
      <c r="H163" s="234">
        <v>572</v>
      </c>
      <c r="I163" s="235"/>
      <c r="J163" s="236">
        <f>ROUND(I163*H163,2)</f>
        <v>0</v>
      </c>
      <c r="K163" s="232" t="s">
        <v>1</v>
      </c>
      <c r="L163" s="39"/>
      <c r="M163" s="237" t="s">
        <v>1</v>
      </c>
      <c r="N163" s="238" t="s">
        <v>41</v>
      </c>
      <c r="O163" s="82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AR163" s="228" t="s">
        <v>119</v>
      </c>
      <c r="AT163" s="228" t="s">
        <v>165</v>
      </c>
      <c r="AU163" s="228" t="s">
        <v>86</v>
      </c>
      <c r="AY163" s="13" t="s">
        <v>113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3" t="s">
        <v>84</v>
      </c>
      <c r="BK163" s="229">
        <f>ROUND(I163*H163,2)</f>
        <v>0</v>
      </c>
      <c r="BL163" s="13" t="s">
        <v>119</v>
      </c>
      <c r="BM163" s="228" t="s">
        <v>227</v>
      </c>
    </row>
    <row r="164" spans="2:65" s="1" customFormat="1" ht="16.5" customHeight="1">
      <c r="B164" s="34"/>
      <c r="C164" s="230" t="s">
        <v>216</v>
      </c>
      <c r="D164" s="230" t="s">
        <v>165</v>
      </c>
      <c r="E164" s="231" t="s">
        <v>228</v>
      </c>
      <c r="F164" s="232" t="s">
        <v>229</v>
      </c>
      <c r="G164" s="233" t="s">
        <v>135</v>
      </c>
      <c r="H164" s="234">
        <v>747</v>
      </c>
      <c r="I164" s="235"/>
      <c r="J164" s="236">
        <f>ROUND(I164*H164,2)</f>
        <v>0</v>
      </c>
      <c r="K164" s="232" t="s">
        <v>1</v>
      </c>
      <c r="L164" s="39"/>
      <c r="M164" s="237" t="s">
        <v>1</v>
      </c>
      <c r="N164" s="238" t="s">
        <v>41</v>
      </c>
      <c r="O164" s="82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AR164" s="228" t="s">
        <v>119</v>
      </c>
      <c r="AT164" s="228" t="s">
        <v>165</v>
      </c>
      <c r="AU164" s="228" t="s">
        <v>86</v>
      </c>
      <c r="AY164" s="13" t="s">
        <v>113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3" t="s">
        <v>84</v>
      </c>
      <c r="BK164" s="229">
        <f>ROUND(I164*H164,2)</f>
        <v>0</v>
      </c>
      <c r="BL164" s="13" t="s">
        <v>119</v>
      </c>
      <c r="BM164" s="228" t="s">
        <v>230</v>
      </c>
    </row>
    <row r="165" spans="2:65" s="1" customFormat="1" ht="16.5" customHeight="1">
      <c r="B165" s="34"/>
      <c r="C165" s="230" t="s">
        <v>178</v>
      </c>
      <c r="D165" s="230" t="s">
        <v>165</v>
      </c>
      <c r="E165" s="231" t="s">
        <v>186</v>
      </c>
      <c r="F165" s="232" t="s">
        <v>231</v>
      </c>
      <c r="G165" s="233" t="s">
        <v>135</v>
      </c>
      <c r="H165" s="234">
        <v>62.5</v>
      </c>
      <c r="I165" s="235"/>
      <c r="J165" s="236">
        <f>ROUND(I165*H165,2)</f>
        <v>0</v>
      </c>
      <c r="K165" s="232" t="s">
        <v>1</v>
      </c>
      <c r="L165" s="39"/>
      <c r="M165" s="237" t="s">
        <v>1</v>
      </c>
      <c r="N165" s="238" t="s">
        <v>41</v>
      </c>
      <c r="O165" s="82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AR165" s="228" t="s">
        <v>119</v>
      </c>
      <c r="AT165" s="228" t="s">
        <v>165</v>
      </c>
      <c r="AU165" s="228" t="s">
        <v>86</v>
      </c>
      <c r="AY165" s="13" t="s">
        <v>113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3" t="s">
        <v>84</v>
      </c>
      <c r="BK165" s="229">
        <f>ROUND(I165*H165,2)</f>
        <v>0</v>
      </c>
      <c r="BL165" s="13" t="s">
        <v>119</v>
      </c>
      <c r="BM165" s="228" t="s">
        <v>232</v>
      </c>
    </row>
    <row r="166" spans="2:65" s="1" customFormat="1" ht="16.5" customHeight="1">
      <c r="B166" s="34"/>
      <c r="C166" s="230" t="s">
        <v>233</v>
      </c>
      <c r="D166" s="230" t="s">
        <v>165</v>
      </c>
      <c r="E166" s="231" t="s">
        <v>234</v>
      </c>
      <c r="F166" s="232" t="s">
        <v>235</v>
      </c>
      <c r="G166" s="233" t="s">
        <v>135</v>
      </c>
      <c r="H166" s="234">
        <v>572</v>
      </c>
      <c r="I166" s="235"/>
      <c r="J166" s="236">
        <f>ROUND(I166*H166,2)</f>
        <v>0</v>
      </c>
      <c r="K166" s="232" t="s">
        <v>1</v>
      </c>
      <c r="L166" s="39"/>
      <c r="M166" s="237" t="s">
        <v>1</v>
      </c>
      <c r="N166" s="238" t="s">
        <v>41</v>
      </c>
      <c r="O166" s="82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AR166" s="228" t="s">
        <v>119</v>
      </c>
      <c r="AT166" s="228" t="s">
        <v>165</v>
      </c>
      <c r="AU166" s="228" t="s">
        <v>86</v>
      </c>
      <c r="AY166" s="13" t="s">
        <v>113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3" t="s">
        <v>84</v>
      </c>
      <c r="BK166" s="229">
        <f>ROUND(I166*H166,2)</f>
        <v>0</v>
      </c>
      <c r="BL166" s="13" t="s">
        <v>119</v>
      </c>
      <c r="BM166" s="228" t="s">
        <v>236</v>
      </c>
    </row>
    <row r="167" spans="2:65" s="1" customFormat="1" ht="16.5" customHeight="1">
      <c r="B167" s="34"/>
      <c r="C167" s="230" t="s">
        <v>181</v>
      </c>
      <c r="D167" s="230" t="s">
        <v>165</v>
      </c>
      <c r="E167" s="231" t="s">
        <v>188</v>
      </c>
      <c r="F167" s="232" t="s">
        <v>237</v>
      </c>
      <c r="G167" s="233" t="s">
        <v>135</v>
      </c>
      <c r="H167" s="234">
        <v>6</v>
      </c>
      <c r="I167" s="235"/>
      <c r="J167" s="236">
        <f>ROUND(I167*H167,2)</f>
        <v>0</v>
      </c>
      <c r="K167" s="232" t="s">
        <v>1</v>
      </c>
      <c r="L167" s="39"/>
      <c r="M167" s="237" t="s">
        <v>1</v>
      </c>
      <c r="N167" s="238" t="s">
        <v>41</v>
      </c>
      <c r="O167" s="82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AR167" s="228" t="s">
        <v>119</v>
      </c>
      <c r="AT167" s="228" t="s">
        <v>165</v>
      </c>
      <c r="AU167" s="228" t="s">
        <v>86</v>
      </c>
      <c r="AY167" s="13" t="s">
        <v>113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3" t="s">
        <v>84</v>
      </c>
      <c r="BK167" s="229">
        <f>ROUND(I167*H167,2)</f>
        <v>0</v>
      </c>
      <c r="BL167" s="13" t="s">
        <v>119</v>
      </c>
      <c r="BM167" s="228" t="s">
        <v>238</v>
      </c>
    </row>
    <row r="168" spans="2:65" s="1" customFormat="1" ht="16.5" customHeight="1">
      <c r="B168" s="34"/>
      <c r="C168" s="230" t="s">
        <v>223</v>
      </c>
      <c r="D168" s="230" t="s">
        <v>165</v>
      </c>
      <c r="E168" s="231" t="s">
        <v>239</v>
      </c>
      <c r="F168" s="232" t="s">
        <v>240</v>
      </c>
      <c r="G168" s="233" t="s">
        <v>135</v>
      </c>
      <c r="H168" s="234">
        <v>572</v>
      </c>
      <c r="I168" s="235"/>
      <c r="J168" s="236">
        <f>ROUND(I168*H168,2)</f>
        <v>0</v>
      </c>
      <c r="K168" s="232" t="s">
        <v>1</v>
      </c>
      <c r="L168" s="39"/>
      <c r="M168" s="237" t="s">
        <v>1</v>
      </c>
      <c r="N168" s="238" t="s">
        <v>41</v>
      </c>
      <c r="O168" s="82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AR168" s="228" t="s">
        <v>119</v>
      </c>
      <c r="AT168" s="228" t="s">
        <v>165</v>
      </c>
      <c r="AU168" s="228" t="s">
        <v>86</v>
      </c>
      <c r="AY168" s="13" t="s">
        <v>113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3" t="s">
        <v>84</v>
      </c>
      <c r="BK168" s="229">
        <f>ROUND(I168*H168,2)</f>
        <v>0</v>
      </c>
      <c r="BL168" s="13" t="s">
        <v>119</v>
      </c>
      <c r="BM168" s="228" t="s">
        <v>241</v>
      </c>
    </row>
    <row r="169" spans="2:65" s="1" customFormat="1" ht="16.5" customHeight="1">
      <c r="B169" s="34"/>
      <c r="C169" s="230" t="s">
        <v>183</v>
      </c>
      <c r="D169" s="230" t="s">
        <v>165</v>
      </c>
      <c r="E169" s="231" t="s">
        <v>242</v>
      </c>
      <c r="F169" s="232" t="s">
        <v>243</v>
      </c>
      <c r="G169" s="233" t="s">
        <v>135</v>
      </c>
      <c r="H169" s="234">
        <v>6</v>
      </c>
      <c r="I169" s="235"/>
      <c r="J169" s="236">
        <f>ROUND(I169*H169,2)</f>
        <v>0</v>
      </c>
      <c r="K169" s="232" t="s">
        <v>1</v>
      </c>
      <c r="L169" s="39"/>
      <c r="M169" s="237" t="s">
        <v>1</v>
      </c>
      <c r="N169" s="238" t="s">
        <v>41</v>
      </c>
      <c r="O169" s="82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AR169" s="228" t="s">
        <v>119</v>
      </c>
      <c r="AT169" s="228" t="s">
        <v>165</v>
      </c>
      <c r="AU169" s="228" t="s">
        <v>86</v>
      </c>
      <c r="AY169" s="13" t="s">
        <v>113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3" t="s">
        <v>84</v>
      </c>
      <c r="BK169" s="229">
        <f>ROUND(I169*H169,2)</f>
        <v>0</v>
      </c>
      <c r="BL169" s="13" t="s">
        <v>119</v>
      </c>
      <c r="BM169" s="228" t="s">
        <v>244</v>
      </c>
    </row>
    <row r="170" spans="2:65" s="1" customFormat="1" ht="16.5" customHeight="1">
      <c r="B170" s="34"/>
      <c r="C170" s="230" t="s">
        <v>228</v>
      </c>
      <c r="D170" s="230" t="s">
        <v>165</v>
      </c>
      <c r="E170" s="231" t="s">
        <v>245</v>
      </c>
      <c r="F170" s="232" t="s">
        <v>246</v>
      </c>
      <c r="G170" s="233" t="s">
        <v>135</v>
      </c>
      <c r="H170" s="234">
        <v>566</v>
      </c>
      <c r="I170" s="235"/>
      <c r="J170" s="236">
        <f>ROUND(I170*H170,2)</f>
        <v>0</v>
      </c>
      <c r="K170" s="232" t="s">
        <v>1</v>
      </c>
      <c r="L170" s="39"/>
      <c r="M170" s="237" t="s">
        <v>1</v>
      </c>
      <c r="N170" s="238" t="s">
        <v>41</v>
      </c>
      <c r="O170" s="82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AR170" s="228" t="s">
        <v>119</v>
      </c>
      <c r="AT170" s="228" t="s">
        <v>165</v>
      </c>
      <c r="AU170" s="228" t="s">
        <v>86</v>
      </c>
      <c r="AY170" s="13" t="s">
        <v>113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3" t="s">
        <v>84</v>
      </c>
      <c r="BK170" s="229">
        <f>ROUND(I170*H170,2)</f>
        <v>0</v>
      </c>
      <c r="BL170" s="13" t="s">
        <v>119</v>
      </c>
      <c r="BM170" s="228" t="s">
        <v>247</v>
      </c>
    </row>
    <row r="171" spans="2:65" s="1" customFormat="1" ht="16.5" customHeight="1">
      <c r="B171" s="34"/>
      <c r="C171" s="230" t="s">
        <v>186</v>
      </c>
      <c r="D171" s="230" t="s">
        <v>165</v>
      </c>
      <c r="E171" s="231" t="s">
        <v>196</v>
      </c>
      <c r="F171" s="232" t="s">
        <v>248</v>
      </c>
      <c r="G171" s="233" t="s">
        <v>135</v>
      </c>
      <c r="H171" s="234">
        <v>6</v>
      </c>
      <c r="I171" s="235"/>
      <c r="J171" s="236">
        <f>ROUND(I171*H171,2)</f>
        <v>0</v>
      </c>
      <c r="K171" s="232" t="s">
        <v>1</v>
      </c>
      <c r="L171" s="39"/>
      <c r="M171" s="237" t="s">
        <v>1</v>
      </c>
      <c r="N171" s="238" t="s">
        <v>41</v>
      </c>
      <c r="O171" s="82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228" t="s">
        <v>119</v>
      </c>
      <c r="AT171" s="228" t="s">
        <v>165</v>
      </c>
      <c r="AU171" s="228" t="s">
        <v>86</v>
      </c>
      <c r="AY171" s="13" t="s">
        <v>113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3" t="s">
        <v>84</v>
      </c>
      <c r="BK171" s="229">
        <f>ROUND(I171*H171,2)</f>
        <v>0</v>
      </c>
      <c r="BL171" s="13" t="s">
        <v>119</v>
      </c>
      <c r="BM171" s="228" t="s">
        <v>249</v>
      </c>
    </row>
    <row r="172" spans="2:65" s="1" customFormat="1" ht="16.5" customHeight="1">
      <c r="B172" s="34"/>
      <c r="C172" s="230" t="s">
        <v>234</v>
      </c>
      <c r="D172" s="230" t="s">
        <v>165</v>
      </c>
      <c r="E172" s="231" t="s">
        <v>119</v>
      </c>
      <c r="F172" s="232" t="s">
        <v>250</v>
      </c>
      <c r="G172" s="233" t="s">
        <v>117</v>
      </c>
      <c r="H172" s="234">
        <v>1</v>
      </c>
      <c r="I172" s="235"/>
      <c r="J172" s="236">
        <f>ROUND(I172*H172,2)</f>
        <v>0</v>
      </c>
      <c r="K172" s="232" t="s">
        <v>1</v>
      </c>
      <c r="L172" s="39"/>
      <c r="M172" s="237" t="s">
        <v>1</v>
      </c>
      <c r="N172" s="238" t="s">
        <v>41</v>
      </c>
      <c r="O172" s="82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AR172" s="228" t="s">
        <v>119</v>
      </c>
      <c r="AT172" s="228" t="s">
        <v>165</v>
      </c>
      <c r="AU172" s="228" t="s">
        <v>86</v>
      </c>
      <c r="AY172" s="13" t="s">
        <v>113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3" t="s">
        <v>84</v>
      </c>
      <c r="BK172" s="229">
        <f>ROUND(I172*H172,2)</f>
        <v>0</v>
      </c>
      <c r="BL172" s="13" t="s">
        <v>119</v>
      </c>
      <c r="BM172" s="228" t="s">
        <v>251</v>
      </c>
    </row>
    <row r="173" spans="2:65" s="1" customFormat="1" ht="24" customHeight="1">
      <c r="B173" s="34"/>
      <c r="C173" s="230" t="s">
        <v>188</v>
      </c>
      <c r="D173" s="230" t="s">
        <v>165</v>
      </c>
      <c r="E173" s="231" t="s">
        <v>252</v>
      </c>
      <c r="F173" s="232" t="s">
        <v>253</v>
      </c>
      <c r="G173" s="233" t="s">
        <v>160</v>
      </c>
      <c r="H173" s="234">
        <v>91.5</v>
      </c>
      <c r="I173" s="235"/>
      <c r="J173" s="236">
        <f>ROUND(I173*H173,2)</f>
        <v>0</v>
      </c>
      <c r="K173" s="232" t="s">
        <v>1</v>
      </c>
      <c r="L173" s="39"/>
      <c r="M173" s="237" t="s">
        <v>1</v>
      </c>
      <c r="N173" s="238" t="s">
        <v>41</v>
      </c>
      <c r="O173" s="82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AR173" s="228" t="s">
        <v>119</v>
      </c>
      <c r="AT173" s="228" t="s">
        <v>165</v>
      </c>
      <c r="AU173" s="228" t="s">
        <v>86</v>
      </c>
      <c r="AY173" s="13" t="s">
        <v>113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3" t="s">
        <v>84</v>
      </c>
      <c r="BK173" s="229">
        <f>ROUND(I173*H173,2)</f>
        <v>0</v>
      </c>
      <c r="BL173" s="13" t="s">
        <v>119</v>
      </c>
      <c r="BM173" s="228" t="s">
        <v>254</v>
      </c>
    </row>
    <row r="174" spans="2:65" s="1" customFormat="1" ht="16.5" customHeight="1">
      <c r="B174" s="34"/>
      <c r="C174" s="230" t="s">
        <v>239</v>
      </c>
      <c r="D174" s="230" t="s">
        <v>165</v>
      </c>
      <c r="E174" s="231" t="s">
        <v>202</v>
      </c>
      <c r="F174" s="232" t="s">
        <v>255</v>
      </c>
      <c r="G174" s="233" t="s">
        <v>117</v>
      </c>
      <c r="H174" s="234">
        <v>8</v>
      </c>
      <c r="I174" s="235"/>
      <c r="J174" s="236">
        <f>ROUND(I174*H174,2)</f>
        <v>0</v>
      </c>
      <c r="K174" s="232" t="s">
        <v>1</v>
      </c>
      <c r="L174" s="39"/>
      <c r="M174" s="237" t="s">
        <v>1</v>
      </c>
      <c r="N174" s="238" t="s">
        <v>41</v>
      </c>
      <c r="O174" s="82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AR174" s="228" t="s">
        <v>119</v>
      </c>
      <c r="AT174" s="228" t="s">
        <v>165</v>
      </c>
      <c r="AU174" s="228" t="s">
        <v>86</v>
      </c>
      <c r="AY174" s="13" t="s">
        <v>113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3" t="s">
        <v>84</v>
      </c>
      <c r="BK174" s="229">
        <f>ROUND(I174*H174,2)</f>
        <v>0</v>
      </c>
      <c r="BL174" s="13" t="s">
        <v>119</v>
      </c>
      <c r="BM174" s="228" t="s">
        <v>256</v>
      </c>
    </row>
    <row r="175" spans="2:65" s="1" customFormat="1" ht="16.5" customHeight="1">
      <c r="B175" s="34"/>
      <c r="C175" s="230" t="s">
        <v>191</v>
      </c>
      <c r="D175" s="230" t="s">
        <v>165</v>
      </c>
      <c r="E175" s="231" t="s">
        <v>257</v>
      </c>
      <c r="F175" s="232" t="s">
        <v>258</v>
      </c>
      <c r="G175" s="233" t="s">
        <v>117</v>
      </c>
      <c r="H175" s="234">
        <v>1</v>
      </c>
      <c r="I175" s="235"/>
      <c r="J175" s="236">
        <f>ROUND(I175*H175,2)</f>
        <v>0</v>
      </c>
      <c r="K175" s="232" t="s">
        <v>1</v>
      </c>
      <c r="L175" s="39"/>
      <c r="M175" s="237" t="s">
        <v>1</v>
      </c>
      <c r="N175" s="238" t="s">
        <v>41</v>
      </c>
      <c r="O175" s="82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AR175" s="228" t="s">
        <v>119</v>
      </c>
      <c r="AT175" s="228" t="s">
        <v>165</v>
      </c>
      <c r="AU175" s="228" t="s">
        <v>86</v>
      </c>
      <c r="AY175" s="13" t="s">
        <v>113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3" t="s">
        <v>84</v>
      </c>
      <c r="BK175" s="229">
        <f>ROUND(I175*H175,2)</f>
        <v>0</v>
      </c>
      <c r="BL175" s="13" t="s">
        <v>119</v>
      </c>
      <c r="BM175" s="228" t="s">
        <v>259</v>
      </c>
    </row>
    <row r="176" spans="2:65" s="1" customFormat="1" ht="16.5" customHeight="1">
      <c r="B176" s="34"/>
      <c r="C176" s="230" t="s">
        <v>242</v>
      </c>
      <c r="D176" s="230" t="s">
        <v>165</v>
      </c>
      <c r="E176" s="231" t="s">
        <v>204</v>
      </c>
      <c r="F176" s="232" t="s">
        <v>260</v>
      </c>
      <c r="G176" s="233" t="s">
        <v>117</v>
      </c>
      <c r="H176" s="234">
        <v>1</v>
      </c>
      <c r="I176" s="235"/>
      <c r="J176" s="236">
        <f>ROUND(I176*H176,2)</f>
        <v>0</v>
      </c>
      <c r="K176" s="232" t="s">
        <v>1</v>
      </c>
      <c r="L176" s="39"/>
      <c r="M176" s="237" t="s">
        <v>1</v>
      </c>
      <c r="N176" s="238" t="s">
        <v>41</v>
      </c>
      <c r="O176" s="82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AR176" s="228" t="s">
        <v>119</v>
      </c>
      <c r="AT176" s="228" t="s">
        <v>165</v>
      </c>
      <c r="AU176" s="228" t="s">
        <v>86</v>
      </c>
      <c r="AY176" s="13" t="s">
        <v>113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3" t="s">
        <v>84</v>
      </c>
      <c r="BK176" s="229">
        <f>ROUND(I176*H176,2)</f>
        <v>0</v>
      </c>
      <c r="BL176" s="13" t="s">
        <v>119</v>
      </c>
      <c r="BM176" s="228" t="s">
        <v>261</v>
      </c>
    </row>
    <row r="177" spans="2:65" s="1" customFormat="1" ht="16.5" customHeight="1">
      <c r="B177" s="34"/>
      <c r="C177" s="230" t="s">
        <v>193</v>
      </c>
      <c r="D177" s="230" t="s">
        <v>165</v>
      </c>
      <c r="E177" s="231" t="s">
        <v>262</v>
      </c>
      <c r="F177" s="232" t="s">
        <v>263</v>
      </c>
      <c r="G177" s="233" t="s">
        <v>117</v>
      </c>
      <c r="H177" s="234">
        <v>1</v>
      </c>
      <c r="I177" s="235"/>
      <c r="J177" s="236">
        <f>ROUND(I177*H177,2)</f>
        <v>0</v>
      </c>
      <c r="K177" s="232" t="s">
        <v>1</v>
      </c>
      <c r="L177" s="39"/>
      <c r="M177" s="239" t="s">
        <v>1</v>
      </c>
      <c r="N177" s="240" t="s">
        <v>41</v>
      </c>
      <c r="O177" s="241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AR177" s="228" t="s">
        <v>119</v>
      </c>
      <c r="AT177" s="228" t="s">
        <v>165</v>
      </c>
      <c r="AU177" s="228" t="s">
        <v>86</v>
      </c>
      <c r="AY177" s="13" t="s">
        <v>113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3" t="s">
        <v>84</v>
      </c>
      <c r="BK177" s="229">
        <f>ROUND(I177*H177,2)</f>
        <v>0</v>
      </c>
      <c r="BL177" s="13" t="s">
        <v>119</v>
      </c>
      <c r="BM177" s="228" t="s">
        <v>264</v>
      </c>
    </row>
    <row r="178" spans="2:12" s="1" customFormat="1" ht="6.95" customHeight="1">
      <c r="B178" s="57"/>
      <c r="C178" s="58"/>
      <c r="D178" s="58"/>
      <c r="E178" s="58"/>
      <c r="F178" s="58"/>
      <c r="G178" s="58"/>
      <c r="H178" s="58"/>
      <c r="I178" s="165"/>
      <c r="J178" s="58"/>
      <c r="K178" s="58"/>
      <c r="L178" s="39"/>
    </row>
  </sheetData>
  <sheetProtection password="CC35" sheet="1" objects="1" scenarios="1" formatColumns="0" formatRows="0" autoFilter="0"/>
  <autoFilter ref="C117:K17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Adam</dc:creator>
  <cp:keywords/>
  <dc:description/>
  <cp:lastModifiedBy>Miroslav Adam</cp:lastModifiedBy>
  <dcterms:created xsi:type="dcterms:W3CDTF">2019-06-05T14:21:21Z</dcterms:created>
  <dcterms:modified xsi:type="dcterms:W3CDTF">2019-06-05T14:21:23Z</dcterms:modified>
  <cp:category/>
  <cp:version/>
  <cp:contentType/>
  <cp:contentStatus/>
</cp:coreProperties>
</file>