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912" windowHeight="8940" activeTab="0"/>
  </bookViews>
  <sheets>
    <sheet name="Rekapitulace stavby" sheetId="1" r:id="rId1"/>
    <sheet name="10 - ÚT" sheetId="2" r:id="rId2"/>
    <sheet name="Pokyny pro vyplnění" sheetId="3" r:id="rId3"/>
  </sheets>
  <definedNames>
    <definedName name="_xlnm._FilterDatabase" localSheetId="1" hidden="1">'10 - ÚT'!$C$89:$K$168</definedName>
    <definedName name="_xlnm.Print_Area" localSheetId="1">'10 - ÚT'!$C$4:$J$36,'10 - ÚT'!$C$42:$J$71,'10 - ÚT'!$C$77:$K$168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'10 - ÚT'!$89:$89</definedName>
  </definedNames>
  <calcPr calcId="152511"/>
</workbook>
</file>

<file path=xl/sharedStrings.xml><?xml version="1.0" encoding="utf-8"?>
<sst xmlns="http://schemas.openxmlformats.org/spreadsheetml/2006/main" count="1522" uniqueCount="502">
  <si>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</si>
  <si>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</si>
  <si>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</si>
  <si>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</si>
  <si>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</si>
  <si>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</si>
  <si>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</si>
  <si>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{743f5731-1fcf-484b-b037-15bdd9886121}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</si>
  <si>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</si>
  <si>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</si>
  <si>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</si>
  <si>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</si>
  <si>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</si>
  <si>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</si>
  <si>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</si>
  <si>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</si>
  <si>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Y236</t>
  </si>
  <si>
    <t>Stavba:</t>
  </si>
  <si>
    <t>KSO:</t>
  </si>
  <si>
    <t>CC-CZ:</t>
  </si>
  <si>
    <t>Místo:</t>
  </si>
  <si>
    <t>Cheb</t>
  </si>
  <si>
    <t>Datum:</t>
  </si>
  <si>
    <t>12. 8. 2018</t>
  </si>
  <si>
    <t>Zadavatel:</t>
  </si>
  <si>
    <t>IČ:</t>
  </si>
  <si>
    <t>Město Cheb</t>
  </si>
  <si>
    <t>DIČ:</t>
  </si>
  <si>
    <t>Uchazeč:</t>
  </si>
  <si>
    <t>Projektant:</t>
  </si>
  <si>
    <t>Hobl Jaroslav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</si>
  <si>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</si>
  <si>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</si>
  <si>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</si>
  <si>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</si>
  <si>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</si>
  <si>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</si>
  <si>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</si>
  <si>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</si>
  <si>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</si>
  <si>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</si>
  <si>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</si>
  <si>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</si>
  <si>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</si>
  <si>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</si>
  <si>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</si>
  <si>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</si>
  <si>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</si>
  <si>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</si>
  <si>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</si>
  <si>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</si>
  <si>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</si>
  <si>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</si>
  <si>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</si>
  <si>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</si>
  <si>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</si>
  <si>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</si>
  <si>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</si>
  <si>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</si>
  <si>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</si>
  <si>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</si>
  <si>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</si>
  <si>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</si>
  <si>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</si>
  <si>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</si>
  <si>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</si>
  <si>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</si>
  <si>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</si>
  <si>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</si>
  <si>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</si>
  <si>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</si>
  <si>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</si>
  <si>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</t>
  </si>
  <si>
    <t>ÚT</t>
  </si>
  <si>
    <t>STA</t>
  </si>
  <si>
    <t>1</t>
  </si>
  <si>
    <t>{b31b043d-2c20-40c3-8f4d-738438e76f12}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</si>
  <si>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</si>
  <si>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</si>
  <si>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</si>
  <si>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</si>
  <si>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</si>
  <si>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</si>
  <si>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</si>
  <si>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</si>
  <si>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10 - ÚT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</si>
  <si>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</si>
  <si>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</si>
  <si>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</si>
  <si>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</si>
  <si>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</si>
  <si>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</si>
  <si>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</si>
  <si>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</si>
  <si>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</si>
  <si>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</si>
  <si>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</si>
  <si>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</si>
  <si>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</si>
  <si>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</si>
  <si>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766 - Konstrukce truhlářské</t>
  </si>
  <si>
    <t xml:space="preserve">    783 - Dokončovací práce - nátěry</t>
  </si>
  <si>
    <t>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</si>
  <si>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</si>
  <si>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</si>
  <si>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</si>
  <si>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</si>
  <si>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</si>
  <si>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</si>
  <si>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</si>
  <si>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</si>
  <si>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</si>
  <si>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</si>
  <si>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</si>
  <si>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</si>
  <si>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</si>
  <si>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</si>
  <si>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</si>
  <si>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</si>
  <si>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</si>
  <si>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</si>
  <si>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</si>
  <si>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</si>
  <si>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612315221</t>
  </si>
  <si>
    <t>Vápenná štuková omítka malých ploch do 0,09 m2 na stěnách</t>
  </si>
  <si>
    <t>kus</t>
  </si>
  <si>
    <t>CS ÚRS 2018 01</t>
  </si>
  <si>
    <t>4</t>
  </si>
  <si>
    <t>997</t>
  </si>
  <si>
    <t>Přesun sutě</t>
  </si>
  <si>
    <t>997013501</t>
  </si>
  <si>
    <t>Odvoz suti a vybouraných hmot na skládku nebo meziskládku do 1 km se složením</t>
  </si>
  <si>
    <t>t</t>
  </si>
  <si>
    <t>997013509</t>
  </si>
  <si>
    <t>Příplatek k odvozu suti a vybouraných hmot na skládku ZKD 1 km přes 1 km</t>
  </si>
  <si>
    <t>VV</t>
  </si>
  <si>
    <t>998</t>
  </si>
  <si>
    <t>Přesun hmot</t>
  </si>
  <si>
    <t>998018001</t>
  </si>
  <si>
    <t>Přesun hmot ruční pro budovy v do 6 m</t>
  </si>
  <si>
    <t>PSV</t>
  </si>
  <si>
    <t>Práce a dodávky PSV</t>
  </si>
  <si>
    <t>713</t>
  </si>
  <si>
    <t>Izolace tepelné</t>
  </si>
  <si>
    <t>713463411</t>
  </si>
  <si>
    <t>Montáž izolace tepelné potrubí a ohybů návlekovými izolačními pouzdry</t>
  </si>
  <si>
    <t>m</t>
  </si>
  <si>
    <t>16</t>
  </si>
  <si>
    <t>1978351820</t>
  </si>
  <si>
    <t>M</t>
  </si>
  <si>
    <t>63154907</t>
  </si>
  <si>
    <t>pouzdro izolační potrubní ohebné s jednostrannou Al fólií max. 400/100 °C 54/60 mm</t>
  </si>
  <si>
    <t>32</t>
  </si>
  <si>
    <t>513138875</t>
  </si>
  <si>
    <t>998713201</t>
  </si>
  <si>
    <t>Přesun hmot procentní pro izolace tepelné v objektech v do 6 m</t>
  </si>
  <si>
    <t>%</t>
  </si>
  <si>
    <t>772804188</t>
  </si>
  <si>
    <t>733</t>
  </si>
  <si>
    <t>Ústřední vytápění - rozvodné potrubí</t>
  </si>
  <si>
    <t>733110808</t>
  </si>
  <si>
    <t>Demontáž potrubí ocelového závitového do DN 50</t>
  </si>
  <si>
    <t>-963313644</t>
  </si>
  <si>
    <t>-831540901</t>
  </si>
  <si>
    <t>2040605469</t>
  </si>
  <si>
    <t>-1071967810</t>
  </si>
  <si>
    <t>1873595010</t>
  </si>
  <si>
    <t>1682158183</t>
  </si>
  <si>
    <t>733391101</t>
  </si>
  <si>
    <t>1998677893</t>
  </si>
  <si>
    <t>733391102</t>
  </si>
  <si>
    <t>1067940483</t>
  </si>
  <si>
    <t>998733201</t>
  </si>
  <si>
    <t>Přesun hmot procentní pro rozvody potrubí v objektech v do 6 m</t>
  </si>
  <si>
    <t>-1858030507</t>
  </si>
  <si>
    <t>734</t>
  </si>
  <si>
    <t>Ústřední vytápění - armatury</t>
  </si>
  <si>
    <t>734200811</t>
  </si>
  <si>
    <t>Demontáž armatury závitové s jedním závitem do G 1/2</t>
  </si>
  <si>
    <t>-1511914298</t>
  </si>
  <si>
    <t>734211118</t>
  </si>
  <si>
    <t>Ventil závitový odvzdušňovací G 1/4 PN 14 do 120°C automatický</t>
  </si>
  <si>
    <t>-1099588581</t>
  </si>
  <si>
    <t>734220101</t>
  </si>
  <si>
    <t>Ventil závitový regulační přímý G 3/4 PN 42 do 100°C vyvažovací</t>
  </si>
  <si>
    <t>1809713550</t>
  </si>
  <si>
    <t>734221544</t>
  </si>
  <si>
    <t>Ventil závitový termostatický přímý jednoregulační G 3/8 PN 16 do 110°C bez hlavice ovládání</t>
  </si>
  <si>
    <t>1166129473</t>
  </si>
  <si>
    <t>734221545</t>
  </si>
  <si>
    <t>Ventil závitový termostatický přímý jednoregulační G 1/2 PN 16 do 110°C bez hlavice ovládání</t>
  </si>
  <si>
    <t>-1508401249</t>
  </si>
  <si>
    <t>734221682</t>
  </si>
  <si>
    <t>Termostatická hlavice kapalinová PN 10 do 110°C otopných těles</t>
  </si>
  <si>
    <t>-553653764</t>
  </si>
  <si>
    <t>734261711</t>
  </si>
  <si>
    <t>Šroubení regulační radiátorové přímé G 3/8 bez vypouštění</t>
  </si>
  <si>
    <t>-934435002</t>
  </si>
  <si>
    <t>734261712</t>
  </si>
  <si>
    <t>Šroubení regulační radiátorové přímé G 1/2 bez vypouštění</t>
  </si>
  <si>
    <t>630427446</t>
  </si>
  <si>
    <t>734291123</t>
  </si>
  <si>
    <t>Kohout plnící a vypouštěcí G 1/2 PN 10 do 90°C závitový</t>
  </si>
  <si>
    <t>42191119</t>
  </si>
  <si>
    <t>998734201</t>
  </si>
  <si>
    <t>Přesun hmot procentní pro armatury v objektech v do 6 m</t>
  </si>
  <si>
    <t>15175793</t>
  </si>
  <si>
    <t>735</t>
  </si>
  <si>
    <t>Ústřední vytápění - otopná tělesa</t>
  </si>
  <si>
    <t>735111810</t>
  </si>
  <si>
    <t>Demontáž otopného tělesa litinového článkového</t>
  </si>
  <si>
    <t>m2</t>
  </si>
  <si>
    <t>561300483</t>
  </si>
  <si>
    <t>735151271</t>
  </si>
  <si>
    <t>Otopné těleso panelové jednodeskové 1 přídavná přestupní plocha výška/délka 600/400 mm výkon 401 W</t>
  </si>
  <si>
    <t>-1752613587</t>
  </si>
  <si>
    <t>735151272</t>
  </si>
  <si>
    <t>Otopné těleso panelové jednodeskové 1 přídavná přestupní plocha výška/délka 600/500 mm výkon 501 W</t>
  </si>
  <si>
    <t>-2124659907</t>
  </si>
  <si>
    <t>735151275</t>
  </si>
  <si>
    <t>Otopné těleso panelové jednodeskové 1 přídavná přestupní plocha výška/délka 600/800 mm výkon 802 W</t>
  </si>
  <si>
    <t>-2139960557</t>
  </si>
  <si>
    <t>735151472</t>
  </si>
  <si>
    <t>Otopné těleso panelové dvoudeskové 1 přídavná přestupní plocha výška/délka 600/500 mm výkon 644 W</t>
  </si>
  <si>
    <t>1818012021</t>
  </si>
  <si>
    <t>735151475</t>
  </si>
  <si>
    <t>Otopné těleso panelové dvoudeskové 1 přídavná přestupní plocha výška/délka 600/800 mm výkon 1030 W</t>
  </si>
  <si>
    <t>1372674971</t>
  </si>
  <si>
    <t>735151477</t>
  </si>
  <si>
    <t>Otopné těleso panelové dvoudeskové 1 přídavná přestupní plocha výška/délka 600/1000 mm výkon 1288 W</t>
  </si>
  <si>
    <t>1509954520</t>
  </si>
  <si>
    <t>735151573</t>
  </si>
  <si>
    <t>Otopné těleso panelové dvoudeskové 2 přídavné přestupní plochy výška/délka 600/600 mm výkon 1007 W</t>
  </si>
  <si>
    <t>648381530</t>
  </si>
  <si>
    <t>735151574</t>
  </si>
  <si>
    <t>Otopné těleso panelové dvoudeskové 2 přídavné přestupní plochy výška/délka 600/700 mm výkon 1175 W</t>
  </si>
  <si>
    <t>-644924767</t>
  </si>
  <si>
    <t>735151575</t>
  </si>
  <si>
    <t>Otopné těleso panelové dvoudeskové 2 přídavné přestupní plochy výška/délka 600/800 mm výkon 1343 W</t>
  </si>
  <si>
    <t>-730851684</t>
  </si>
  <si>
    <t>735151577</t>
  </si>
  <si>
    <t>Otopné těleso panelové dvoudeskové 2 přídavné přestupní plochy výška/délka 600/1000 mm výkon 1679 W</t>
  </si>
  <si>
    <t>-2027247242</t>
  </si>
  <si>
    <t>735151821</t>
  </si>
  <si>
    <t>Demontáž otopného tělesa panelového dvouřadého délka do 1500 mm</t>
  </si>
  <si>
    <t>678663625</t>
  </si>
  <si>
    <t>735161812</t>
  </si>
  <si>
    <t>Demontáž otopného tělesa trubkového délka do 2680 mm</t>
  </si>
  <si>
    <t>-202752189</t>
  </si>
  <si>
    <t>735164273</t>
  </si>
  <si>
    <t>Otopné těleso trubkové výška/délka 1810/750 mm</t>
  </si>
  <si>
    <t>431324945</t>
  </si>
  <si>
    <t>998735201</t>
  </si>
  <si>
    <t>Přesun hmot procentní pro otopná tělesa v objektech v do 6 m</t>
  </si>
  <si>
    <t>512</t>
  </si>
  <si>
    <t>593044154</t>
  </si>
  <si>
    <t>766</t>
  </si>
  <si>
    <t>Konstrukce truhlářské</t>
  </si>
  <si>
    <t>766-KT</t>
  </si>
  <si>
    <t>Demontáž zákrytu těles</t>
  </si>
  <si>
    <t>-1712058436</t>
  </si>
  <si>
    <t>766-KTmtž</t>
  </si>
  <si>
    <t>-195431542</t>
  </si>
  <si>
    <t>783</t>
  </si>
  <si>
    <t>Dokončovací práce - nátěry</t>
  </si>
  <si>
    <t>783601711</t>
  </si>
  <si>
    <t>Bezoplachové odrezivění potrubí DN do 50 mm</t>
  </si>
  <si>
    <t>286400989</t>
  </si>
  <si>
    <t>783614551</t>
  </si>
  <si>
    <t>Základní jednonásobný syntetický nátěr potrubí DN do 50 mm</t>
  </si>
  <si>
    <t>1702820399</t>
  </si>
  <si>
    <t>783615551</t>
  </si>
  <si>
    <t>Mezinátěr jednonásobný syntetický nátěr potrubí DN do 50 mm</t>
  </si>
  <si>
    <t>-804534146</t>
  </si>
  <si>
    <t>OST</t>
  </si>
  <si>
    <t>Ostatní</t>
  </si>
  <si>
    <t>999-01</t>
  </si>
  <si>
    <t>Výchozí revize</t>
  </si>
  <si>
    <t>ks</t>
  </si>
  <si>
    <t>-1401326585</t>
  </si>
  <si>
    <t>999-02</t>
  </si>
  <si>
    <t>Tlaková a topná zkouška</t>
  </si>
  <si>
    <t>-231157016</t>
  </si>
  <si>
    <t>999-03</t>
  </si>
  <si>
    <t>Nastavení předregulace ventilů, vyregulování systému</t>
  </si>
  <si>
    <t>966139577</t>
  </si>
  <si>
    <t>999-04</t>
  </si>
  <si>
    <t>Zaškolení obsluhy</t>
  </si>
  <si>
    <t>h</t>
  </si>
  <si>
    <t>1660535270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</si>
  <si>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</si>
  <si>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</si>
  <si>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</si>
  <si>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</si>
  <si>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</si>
  <si>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</si>
  <si>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</si>
  <si>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</si>
  <si>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</si>
  <si>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</si>
  <si>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</si>
  <si>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</si>
  <si>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</si>
  <si>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</si>
  <si>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</si>
  <si>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</si>
  <si>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</si>
  <si>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</si>
  <si>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</si>
  <si>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</si>
  <si>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</si>
  <si>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</si>
  <si>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</si>
  <si>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</si>
  <si>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</si>
  <si>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</si>
  <si>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</si>
  <si>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</si>
  <si>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</si>
  <si>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</si>
  <si>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</si>
  <si>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</si>
  <si>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</si>
  <si>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</si>
  <si>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</si>
  <si>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</si>
  <si>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</si>
  <si>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</si>
  <si>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</si>
  <si>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</si>
  <si>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</si>
  <si>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</si>
  <si>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</si>
  <si>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</si>
  <si>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</si>
  <si>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</si>
  <si>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</si>
  <si>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</si>
  <si>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</si>
  <si>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</si>
  <si>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</si>
  <si>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</si>
  <si>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</si>
  <si>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</si>
  <si>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</si>
  <si>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</si>
  <si>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</si>
  <si>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</si>
  <si>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</si>
  <si>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</si>
  <si>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</si>
  <si>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</si>
  <si>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</si>
  <si>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</si>
  <si>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</si>
  <si>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</si>
  <si>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</si>
  <si>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</si>
  <si>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</si>
  <si>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</si>
  <si>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</si>
  <si>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</si>
  <si>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</si>
  <si>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</si>
  <si>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</si>
  <si>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</si>
  <si>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</si>
  <si>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</si>
  <si>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</si>
  <si>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</si>
  <si>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</si>
  <si>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</si>
  <si>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</si>
  <si>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</si>
  <si>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</si>
  <si>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</si>
  <si>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</si>
  <si>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</si>
  <si>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</si>
  <si>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</si>
  <si>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</si>
  <si>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</si>
  <si>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</si>
  <si>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</si>
  <si>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</si>
  <si>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</si>
  <si>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</si>
  <si>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</si>
  <si>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</si>
  <si>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</si>
  <si>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</si>
  <si>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</si>
  <si>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</si>
  <si>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</si>
  <si>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</si>
  <si>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</si>
  <si>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</si>
  <si>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</si>
  <si>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</si>
  <si>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</si>
  <si>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</si>
  <si>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</si>
  <si>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</si>
  <si>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</si>
  <si>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</si>
  <si>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</si>
  <si>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</si>
  <si>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</si>
  <si>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</si>
  <si>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</si>
  <si>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</si>
  <si>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</si>
  <si>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</si>
  <si>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</si>
  <si>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</si>
  <si>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</si>
  <si>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</si>
  <si>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</si>
  <si>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</si>
  <si>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</si>
  <si>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</si>
  <si>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</si>
  <si>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</si>
  <si>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</si>
  <si>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</si>
  <si>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</si>
  <si>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</si>
  <si>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</si>
  <si>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</si>
  <si>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</si>
  <si>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</si>
  <si>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</si>
  <si>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</si>
  <si>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</si>
  <si>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</si>
  <si>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</si>
  <si>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</si>
  <si>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</si>
  <si>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</si>
  <si>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</si>
  <si>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</si>
  <si>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</si>
  <si>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</si>
  <si>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</si>
  <si>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</si>
  <si>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</si>
  <si>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</si>
  <si>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</si>
  <si>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</si>
  <si>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</si>
  <si>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</si>
  <si>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</si>
  <si>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</si>
  <si>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</si>
  <si>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</si>
  <si>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</si>
  <si>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</si>
  <si>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</si>
  <si>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</si>
  <si>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</si>
  <si>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</si>
  <si>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</si>
  <si>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</si>
  <si>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</si>
  <si>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</si>
  <si>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</si>
  <si>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</si>
  <si>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</si>
  <si>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</si>
  <si>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</si>
  <si>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</si>
  <si>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PAVILON HOSPODÁŘSKÝ MŠ 26.dubna - Cheb</t>
  </si>
  <si>
    <t>1,757*9 'Přepočtené koeficientem množství</t>
  </si>
  <si>
    <t>4,9*1,05 'Přepočtené koeficientem množství</t>
  </si>
  <si>
    <t>60,8+44,6+55,3+92,0</t>
  </si>
  <si>
    <t>24+24</t>
  </si>
  <si>
    <t>3+1+1+1</t>
  </si>
  <si>
    <t>154*0,255 + 26*0,44</t>
  </si>
  <si>
    <t>Vyplň údaj</t>
  </si>
  <si>
    <t>733222202</t>
  </si>
  <si>
    <t>Potrubí měděné tvrdé spojované tvrdým pájením D 15x1</t>
  </si>
  <si>
    <t>733222203</t>
  </si>
  <si>
    <t>Potrubí měděné tvrdé spojované tvrdým pájením D 18x1</t>
  </si>
  <si>
    <t>733222204</t>
  </si>
  <si>
    <t>Potrubí měděné tvrdé spojované tvrdým pájením D 22x1</t>
  </si>
  <si>
    <t>733222205</t>
  </si>
  <si>
    <t>Potrubí měděné tvrdé spojované tvrdým pájením D 28x1,5</t>
  </si>
  <si>
    <t>733222207</t>
  </si>
  <si>
    <t>Potrubí měděné tvrdé spojované tvrdým pájením D 42x1,5</t>
  </si>
  <si>
    <t>Zkouška těsnosti potrubí plastové do D 32x1,5</t>
  </si>
  <si>
    <t>Zkouška těsnosti potrubí plastové do D 50x2,0</t>
  </si>
  <si>
    <t>Zpětná montáž a př. oprava zákrytu těles</t>
  </si>
  <si>
    <t>Svislé a kompletní konstrukce</t>
  </si>
  <si>
    <t>310100011</t>
  </si>
  <si>
    <t>Zazdívka otvorů ve zdivu,ker.zdivo tl.30cm, omítka vápenná štuková,malba,zapravení</t>
  </si>
  <si>
    <t>Dokončovací konstrukce na pozemních stavbách</t>
  </si>
  <si>
    <t>952901111R00</t>
  </si>
  <si>
    <t>Vyčištění budov o výšce podlaží do 4 m</t>
  </si>
  <si>
    <t>954944199</t>
  </si>
  <si>
    <t>Zakrytí podlahy-ochrana před poškozením-PVC folií,textilií,starý koberec,vč.likvidace</t>
  </si>
  <si>
    <t xml:space="preserve">    3 - Svislé a kompletní konstrukce</t>
  </si>
  <si>
    <t xml:space="preserve">    95 - Dokončovací konstrukce na pozemních stavbách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</si>
</sst>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21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2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166" fontId="27" fillId="0" borderId="23" xfId="0" applyNumberFormat="1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2" borderId="0" xfId="0" applyFill="1" applyProtection="1">
      <protection/>
    </xf>
    <xf numFmtId="0" fontId="28" fillId="2" borderId="0" xfId="20" applyFont="1" applyFill="1" applyAlignment="1" applyProtection="1">
      <alignment vertical="center"/>
      <protection/>
    </xf>
    <xf numFmtId="0" fontId="34" fillId="2" borderId="0" xfId="20" applyFill="1" applyProtection="1">
      <protection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30" fillId="0" borderId="13" xfId="0" applyNumberFormat="1" applyFont="1" applyBorder="1" applyAlignment="1">
      <alignment/>
    </xf>
    <xf numFmtId="166" fontId="30" fillId="0" borderId="14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3" fillId="0" borderId="27" xfId="0" applyFont="1" applyBorder="1" applyAlignment="1" applyProtection="1">
      <alignment horizontal="center" vertical="center"/>
      <protection locked="0"/>
    </xf>
    <xf numFmtId="49" fontId="33" fillId="0" borderId="27" xfId="0" applyNumberFormat="1" applyFont="1" applyBorder="1" applyAlignment="1" applyProtection="1">
      <alignment horizontal="left" vertical="center" wrapText="1"/>
      <protection locked="0"/>
    </xf>
    <xf numFmtId="0" fontId="33" fillId="0" borderId="27" xfId="0" applyFont="1" applyBorder="1" applyAlignment="1" applyProtection="1">
      <alignment horizontal="left" vertical="center" wrapText="1"/>
      <protection locked="0"/>
    </xf>
    <xf numFmtId="0" fontId="33" fillId="0" borderId="27" xfId="0" applyFont="1" applyBorder="1" applyAlignment="1" applyProtection="1">
      <alignment horizontal="center" vertical="center" wrapText="1"/>
      <protection locked="0"/>
    </xf>
    <xf numFmtId="167" fontId="33" fillId="0" borderId="27" xfId="0" applyNumberFormat="1" applyFont="1" applyBorder="1" applyAlignment="1" applyProtection="1">
      <alignment vertical="center"/>
      <protection locked="0"/>
    </xf>
    <xf numFmtId="4" fontId="33" fillId="0" borderId="27" xfId="0" applyNumberFormat="1" applyFont="1" applyBorder="1" applyAlignment="1" applyProtection="1">
      <alignment vertical="center"/>
      <protection locked="0"/>
    </xf>
    <xf numFmtId="0" fontId="33" fillId="0" borderId="4" xfId="0" applyFont="1" applyBorder="1" applyAlignment="1">
      <alignment vertical="center"/>
    </xf>
    <xf numFmtId="0" fontId="33" fillId="0" borderId="27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" fillId="0" borderId="2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67" fontId="0" fillId="0" borderId="0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ill="1" applyBorder="1"/>
    <xf numFmtId="4" fontId="0" fillId="5" borderId="27" xfId="0" applyNumberFormat="1" applyFont="1" applyFill="1" applyBorder="1" applyAlignment="1" applyProtection="1">
      <alignment vertical="center"/>
      <protection locked="0"/>
    </xf>
    <xf numFmtId="167" fontId="0" fillId="5" borderId="27" xfId="0" applyNumberFormat="1" applyFont="1" applyFill="1" applyBorder="1" applyAlignment="1" applyProtection="1">
      <alignment vertical="center"/>
      <protection locked="0"/>
    </xf>
    <xf numFmtId="4" fontId="33" fillId="5" borderId="27" xfId="0" applyNumberFormat="1" applyFont="1" applyFill="1" applyBorder="1" applyAlignment="1" applyProtection="1">
      <alignment vertical="center"/>
      <protection locked="0"/>
    </xf>
    <xf numFmtId="49" fontId="0" fillId="0" borderId="36" xfId="0" applyNumberFormat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/>
    </xf>
    <xf numFmtId="166" fontId="30" fillId="0" borderId="15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8" fillId="2" borderId="0" xfId="20" applyFont="1" applyFill="1" applyAlignment="1" applyProtection="1">
      <alignment vertical="center"/>
      <protection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26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" customHeight="1">
      <c r="AR2" s="293" t="s">
        <v>8</v>
      </c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21" t="s">
        <v>9</v>
      </c>
      <c r="BT2" s="21" t="s">
        <v>10</v>
      </c>
    </row>
    <row r="3" spans="2:72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" customHeight="1">
      <c r="B4" s="25"/>
      <c r="C4" s="26"/>
      <c r="D4" s="27" t="s">
        <v>12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13</v>
      </c>
      <c r="BS4" s="21" t="s">
        <v>14</v>
      </c>
    </row>
    <row r="5" spans="2:71" ht="14.4" customHeight="1">
      <c r="B5" s="25"/>
      <c r="C5" s="26"/>
      <c r="D5" s="30" t="s">
        <v>15</v>
      </c>
      <c r="E5" s="26"/>
      <c r="F5" s="26"/>
      <c r="G5" s="26"/>
      <c r="H5" s="26"/>
      <c r="I5" s="26"/>
      <c r="J5" s="26"/>
      <c r="K5" s="279" t="s">
        <v>16</v>
      </c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6"/>
      <c r="AQ5" s="28"/>
      <c r="BS5" s="21" t="s">
        <v>9</v>
      </c>
    </row>
    <row r="6" spans="2:71" ht="36.9" customHeight="1">
      <c r="B6" s="25"/>
      <c r="C6" s="26"/>
      <c r="D6" s="32" t="s">
        <v>17</v>
      </c>
      <c r="E6" s="26"/>
      <c r="F6" s="26"/>
      <c r="G6" s="26"/>
      <c r="H6" s="26"/>
      <c r="I6" s="26"/>
      <c r="J6" s="26"/>
      <c r="K6" s="281" t="s">
        <v>471</v>
      </c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6"/>
      <c r="AQ6" s="28"/>
      <c r="BS6" s="21" t="s">
        <v>9</v>
      </c>
    </row>
    <row r="7" spans="2:71" ht="14.4" customHeight="1">
      <c r="B7" s="25"/>
      <c r="C7" s="26"/>
      <c r="D7" s="33" t="s">
        <v>18</v>
      </c>
      <c r="E7" s="26"/>
      <c r="F7" s="26"/>
      <c r="G7" s="26"/>
      <c r="H7" s="26"/>
      <c r="I7" s="26"/>
      <c r="J7" s="26"/>
      <c r="K7" s="31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3" t="s">
        <v>19</v>
      </c>
      <c r="AL7" s="26"/>
      <c r="AM7" s="26"/>
      <c r="AN7" s="31" t="s">
        <v>5</v>
      </c>
      <c r="AO7" s="26"/>
      <c r="AP7" s="26"/>
      <c r="AQ7" s="28"/>
      <c r="BS7" s="21" t="s">
        <v>9</v>
      </c>
    </row>
    <row r="8" spans="2:71" ht="14.4" customHeight="1">
      <c r="B8" s="25"/>
      <c r="C8" s="26"/>
      <c r="D8" s="33" t="s">
        <v>20</v>
      </c>
      <c r="E8" s="26"/>
      <c r="F8" s="26"/>
      <c r="G8" s="26"/>
      <c r="H8" s="26"/>
      <c r="I8" s="26"/>
      <c r="J8" s="26"/>
      <c r="K8" s="31" t="s">
        <v>21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3" t="s">
        <v>22</v>
      </c>
      <c r="AL8" s="26"/>
      <c r="AM8" s="26"/>
      <c r="AN8" s="31" t="s">
        <v>23</v>
      </c>
      <c r="AO8" s="26"/>
      <c r="AP8" s="26"/>
      <c r="AQ8" s="28"/>
      <c r="BS8" s="21" t="s">
        <v>9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S9" s="21" t="s">
        <v>9</v>
      </c>
    </row>
    <row r="10" spans="2:71" ht="14.4" customHeight="1">
      <c r="B10" s="25"/>
      <c r="C10" s="26"/>
      <c r="D10" s="33" t="s">
        <v>24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3" t="s">
        <v>25</v>
      </c>
      <c r="AL10" s="26"/>
      <c r="AM10" s="26"/>
      <c r="AN10" s="31" t="s">
        <v>5</v>
      </c>
      <c r="AO10" s="26"/>
      <c r="AP10" s="26"/>
      <c r="AQ10" s="28"/>
      <c r="BS10" s="21" t="s">
        <v>9</v>
      </c>
    </row>
    <row r="11" spans="2:71" ht="18.45" customHeight="1">
      <c r="B11" s="25"/>
      <c r="C11" s="26"/>
      <c r="D11" s="26"/>
      <c r="E11" s="31" t="s">
        <v>26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3" t="s">
        <v>27</v>
      </c>
      <c r="AL11" s="26"/>
      <c r="AM11" s="26"/>
      <c r="AN11" s="31" t="s">
        <v>5</v>
      </c>
      <c r="AO11" s="26"/>
      <c r="AP11" s="26"/>
      <c r="AQ11" s="28"/>
      <c r="BS11" s="21" t="s">
        <v>9</v>
      </c>
    </row>
    <row r="12" spans="2:71" ht="6.9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S12" s="21" t="s">
        <v>9</v>
      </c>
    </row>
    <row r="13" spans="2:71" ht="14.4" customHeight="1">
      <c r="B13" s="25"/>
      <c r="C13" s="26"/>
      <c r="D13" s="33" t="s">
        <v>28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3" t="s">
        <v>25</v>
      </c>
      <c r="AL13" s="26"/>
      <c r="AM13" s="26"/>
      <c r="AN13" s="265" t="s">
        <v>478</v>
      </c>
      <c r="AO13" s="26"/>
      <c r="AP13" s="26"/>
      <c r="AQ13" s="28"/>
      <c r="BS13" s="21" t="s">
        <v>9</v>
      </c>
    </row>
    <row r="14" spans="2:71" ht="13.2">
      <c r="B14" s="25"/>
      <c r="C14" s="26"/>
      <c r="D14" s="26"/>
      <c r="E14" s="265" t="s">
        <v>478</v>
      </c>
      <c r="F14" s="266"/>
      <c r="G14" s="266"/>
      <c r="H14" s="26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3" t="s">
        <v>27</v>
      </c>
      <c r="AL14" s="26"/>
      <c r="AM14" s="26"/>
      <c r="AN14" s="265" t="s">
        <v>478</v>
      </c>
      <c r="AO14" s="26"/>
      <c r="AP14" s="26"/>
      <c r="AQ14" s="28"/>
      <c r="BS14" s="21" t="s">
        <v>9</v>
      </c>
    </row>
    <row r="15" spans="2:71" ht="6.9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S15" s="21" t="s">
        <v>6</v>
      </c>
    </row>
    <row r="16" spans="2:71" ht="14.4" customHeight="1">
      <c r="B16" s="25"/>
      <c r="C16" s="26"/>
      <c r="D16" s="33" t="s">
        <v>29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3" t="s">
        <v>25</v>
      </c>
      <c r="AL16" s="26"/>
      <c r="AM16" s="26"/>
      <c r="AN16" s="31" t="s">
        <v>5</v>
      </c>
      <c r="AO16" s="26"/>
      <c r="AP16" s="26"/>
      <c r="AQ16" s="28"/>
      <c r="BS16" s="21" t="s">
        <v>6</v>
      </c>
    </row>
    <row r="17" spans="2:71" ht="18.45" customHeight="1">
      <c r="B17" s="25"/>
      <c r="C17" s="26"/>
      <c r="D17" s="26"/>
      <c r="E17" s="31" t="s">
        <v>30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3" t="s">
        <v>27</v>
      </c>
      <c r="AL17" s="26"/>
      <c r="AM17" s="26"/>
      <c r="AN17" s="31" t="s">
        <v>5</v>
      </c>
      <c r="AO17" s="26"/>
      <c r="AP17" s="26"/>
      <c r="AQ17" s="28"/>
      <c r="BS17" s="21" t="s">
        <v>31</v>
      </c>
    </row>
    <row r="18" spans="2:71" ht="6.9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S18" s="21" t="s">
        <v>9</v>
      </c>
    </row>
    <row r="19" spans="2:71" ht="14.4" customHeight="1">
      <c r="B19" s="25"/>
      <c r="C19" s="26"/>
      <c r="D19" s="33" t="s">
        <v>32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S19" s="21" t="s">
        <v>9</v>
      </c>
    </row>
    <row r="20" spans="2:71" ht="16.5" customHeight="1">
      <c r="B20" s="25"/>
      <c r="C20" s="26"/>
      <c r="D20" s="26"/>
      <c r="E20" s="282" t="s">
        <v>5</v>
      </c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6"/>
      <c r="AP20" s="26"/>
      <c r="AQ20" s="28"/>
      <c r="BS20" s="21" t="s">
        <v>31</v>
      </c>
    </row>
    <row r="21" spans="2:43" ht="6.9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</row>
    <row r="22" spans="2:43" ht="6.9" customHeight="1">
      <c r="B22" s="25"/>
      <c r="C22" s="26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6"/>
      <c r="AQ22" s="28"/>
    </row>
    <row r="23" spans="2:43" s="1" customFormat="1" ht="25.95" customHeight="1">
      <c r="B23" s="35"/>
      <c r="C23" s="36"/>
      <c r="D23" s="37" t="s">
        <v>33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83">
        <f>ROUND(AG51,2)</f>
        <v>0</v>
      </c>
      <c r="AL23" s="284"/>
      <c r="AM23" s="284"/>
      <c r="AN23" s="284"/>
      <c r="AO23" s="284"/>
      <c r="AP23" s="36"/>
      <c r="AQ23" s="39"/>
    </row>
    <row r="24" spans="2:43" s="1" customFormat="1" ht="6.9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</row>
    <row r="25" spans="2:43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85" t="s">
        <v>34</v>
      </c>
      <c r="M25" s="285"/>
      <c r="N25" s="285"/>
      <c r="O25" s="285"/>
      <c r="P25" s="36"/>
      <c r="Q25" s="36"/>
      <c r="R25" s="36"/>
      <c r="S25" s="36"/>
      <c r="T25" s="36"/>
      <c r="U25" s="36"/>
      <c r="V25" s="36"/>
      <c r="W25" s="285" t="s">
        <v>35</v>
      </c>
      <c r="X25" s="285"/>
      <c r="Y25" s="285"/>
      <c r="Z25" s="285"/>
      <c r="AA25" s="285"/>
      <c r="AB25" s="285"/>
      <c r="AC25" s="285"/>
      <c r="AD25" s="285"/>
      <c r="AE25" s="285"/>
      <c r="AF25" s="36"/>
      <c r="AG25" s="36"/>
      <c r="AH25" s="36"/>
      <c r="AI25" s="36"/>
      <c r="AJ25" s="36"/>
      <c r="AK25" s="285" t="s">
        <v>36</v>
      </c>
      <c r="AL25" s="285"/>
      <c r="AM25" s="285"/>
      <c r="AN25" s="285"/>
      <c r="AO25" s="285"/>
      <c r="AP25" s="36"/>
      <c r="AQ25" s="39"/>
    </row>
    <row r="26" spans="2:43" s="2" customFormat="1" ht="14.4" customHeight="1">
      <c r="B26" s="41"/>
      <c r="C26" s="42"/>
      <c r="D26" s="43" t="s">
        <v>37</v>
      </c>
      <c r="E26" s="42"/>
      <c r="F26" s="43" t="s">
        <v>38</v>
      </c>
      <c r="G26" s="42"/>
      <c r="H26" s="42"/>
      <c r="I26" s="42"/>
      <c r="J26" s="42"/>
      <c r="K26" s="42"/>
      <c r="L26" s="286">
        <v>0.21</v>
      </c>
      <c r="M26" s="287"/>
      <c r="N26" s="287"/>
      <c r="O26" s="287"/>
      <c r="P26" s="42"/>
      <c r="Q26" s="42"/>
      <c r="R26" s="42"/>
      <c r="S26" s="42"/>
      <c r="T26" s="42"/>
      <c r="U26" s="42"/>
      <c r="V26" s="42"/>
      <c r="W26" s="288">
        <f>ROUND(AZ51,2)</f>
        <v>0</v>
      </c>
      <c r="X26" s="287"/>
      <c r="Y26" s="287"/>
      <c r="Z26" s="287"/>
      <c r="AA26" s="287"/>
      <c r="AB26" s="287"/>
      <c r="AC26" s="287"/>
      <c r="AD26" s="287"/>
      <c r="AE26" s="287"/>
      <c r="AF26" s="42"/>
      <c r="AG26" s="42"/>
      <c r="AH26" s="42"/>
      <c r="AI26" s="42"/>
      <c r="AJ26" s="42"/>
      <c r="AK26" s="288">
        <f>ROUND(AV51,2)</f>
        <v>0</v>
      </c>
      <c r="AL26" s="287"/>
      <c r="AM26" s="287"/>
      <c r="AN26" s="287"/>
      <c r="AO26" s="287"/>
      <c r="AP26" s="42"/>
      <c r="AQ26" s="44"/>
    </row>
    <row r="27" spans="2:43" s="2" customFormat="1" ht="14.4" customHeight="1">
      <c r="B27" s="41"/>
      <c r="C27" s="42"/>
      <c r="D27" s="42"/>
      <c r="E27" s="42"/>
      <c r="F27" s="43" t="s">
        <v>39</v>
      </c>
      <c r="G27" s="42"/>
      <c r="H27" s="42"/>
      <c r="I27" s="42"/>
      <c r="J27" s="42"/>
      <c r="K27" s="42"/>
      <c r="L27" s="286">
        <v>0.15</v>
      </c>
      <c r="M27" s="287"/>
      <c r="N27" s="287"/>
      <c r="O27" s="287"/>
      <c r="P27" s="42"/>
      <c r="Q27" s="42"/>
      <c r="R27" s="42"/>
      <c r="S27" s="42"/>
      <c r="T27" s="42"/>
      <c r="U27" s="42"/>
      <c r="V27" s="42"/>
      <c r="W27" s="288">
        <f>ROUND(BA51,2)</f>
        <v>0</v>
      </c>
      <c r="X27" s="287"/>
      <c r="Y27" s="287"/>
      <c r="Z27" s="287"/>
      <c r="AA27" s="287"/>
      <c r="AB27" s="287"/>
      <c r="AC27" s="287"/>
      <c r="AD27" s="287"/>
      <c r="AE27" s="287"/>
      <c r="AF27" s="42"/>
      <c r="AG27" s="42"/>
      <c r="AH27" s="42"/>
      <c r="AI27" s="42"/>
      <c r="AJ27" s="42"/>
      <c r="AK27" s="288">
        <f>ROUND(AW51,2)</f>
        <v>0</v>
      </c>
      <c r="AL27" s="287"/>
      <c r="AM27" s="287"/>
      <c r="AN27" s="287"/>
      <c r="AO27" s="287"/>
      <c r="AP27" s="42"/>
      <c r="AQ27" s="44"/>
    </row>
    <row r="28" spans="2:43" s="2" customFormat="1" ht="14.4" customHeight="1" hidden="1">
      <c r="B28" s="41"/>
      <c r="C28" s="42"/>
      <c r="D28" s="42"/>
      <c r="E28" s="42"/>
      <c r="F28" s="43" t="s">
        <v>40</v>
      </c>
      <c r="G28" s="42"/>
      <c r="H28" s="42"/>
      <c r="I28" s="42"/>
      <c r="J28" s="42"/>
      <c r="K28" s="42"/>
      <c r="L28" s="286">
        <v>0.21</v>
      </c>
      <c r="M28" s="287"/>
      <c r="N28" s="287"/>
      <c r="O28" s="287"/>
      <c r="P28" s="42"/>
      <c r="Q28" s="42"/>
      <c r="R28" s="42"/>
      <c r="S28" s="42"/>
      <c r="T28" s="42"/>
      <c r="U28" s="42"/>
      <c r="V28" s="42"/>
      <c r="W28" s="288">
        <f>ROUND(BB51,2)</f>
        <v>0</v>
      </c>
      <c r="X28" s="287"/>
      <c r="Y28" s="287"/>
      <c r="Z28" s="287"/>
      <c r="AA28" s="287"/>
      <c r="AB28" s="287"/>
      <c r="AC28" s="287"/>
      <c r="AD28" s="287"/>
      <c r="AE28" s="287"/>
      <c r="AF28" s="42"/>
      <c r="AG28" s="42"/>
      <c r="AH28" s="42"/>
      <c r="AI28" s="42"/>
      <c r="AJ28" s="42"/>
      <c r="AK28" s="288">
        <v>0</v>
      </c>
      <c r="AL28" s="287"/>
      <c r="AM28" s="287"/>
      <c r="AN28" s="287"/>
      <c r="AO28" s="287"/>
      <c r="AP28" s="42"/>
      <c r="AQ28" s="44"/>
    </row>
    <row r="29" spans="2:43" s="2" customFormat="1" ht="14.4" customHeight="1" hidden="1">
      <c r="B29" s="41"/>
      <c r="C29" s="42"/>
      <c r="D29" s="42"/>
      <c r="E29" s="42"/>
      <c r="F29" s="43" t="s">
        <v>41</v>
      </c>
      <c r="G29" s="42"/>
      <c r="H29" s="42"/>
      <c r="I29" s="42"/>
      <c r="J29" s="42"/>
      <c r="K29" s="42"/>
      <c r="L29" s="286">
        <v>0.15</v>
      </c>
      <c r="M29" s="287"/>
      <c r="N29" s="287"/>
      <c r="O29" s="287"/>
      <c r="P29" s="42"/>
      <c r="Q29" s="42"/>
      <c r="R29" s="42"/>
      <c r="S29" s="42"/>
      <c r="T29" s="42"/>
      <c r="U29" s="42"/>
      <c r="V29" s="42"/>
      <c r="W29" s="288">
        <f>ROUND(BC51,2)</f>
        <v>0</v>
      </c>
      <c r="X29" s="287"/>
      <c r="Y29" s="287"/>
      <c r="Z29" s="287"/>
      <c r="AA29" s="287"/>
      <c r="AB29" s="287"/>
      <c r="AC29" s="287"/>
      <c r="AD29" s="287"/>
      <c r="AE29" s="287"/>
      <c r="AF29" s="42"/>
      <c r="AG29" s="42"/>
      <c r="AH29" s="42"/>
      <c r="AI29" s="42"/>
      <c r="AJ29" s="42"/>
      <c r="AK29" s="288">
        <v>0</v>
      </c>
      <c r="AL29" s="287"/>
      <c r="AM29" s="287"/>
      <c r="AN29" s="287"/>
      <c r="AO29" s="287"/>
      <c r="AP29" s="42"/>
      <c r="AQ29" s="44"/>
    </row>
    <row r="30" spans="2:43" s="2" customFormat="1" ht="14.4" customHeight="1" hidden="1">
      <c r="B30" s="41"/>
      <c r="C30" s="42"/>
      <c r="D30" s="42"/>
      <c r="E30" s="42"/>
      <c r="F30" s="43" t="s">
        <v>42</v>
      </c>
      <c r="G30" s="42"/>
      <c r="H30" s="42"/>
      <c r="I30" s="42"/>
      <c r="J30" s="42"/>
      <c r="K30" s="42"/>
      <c r="L30" s="286">
        <v>0</v>
      </c>
      <c r="M30" s="287"/>
      <c r="N30" s="287"/>
      <c r="O30" s="287"/>
      <c r="P30" s="42"/>
      <c r="Q30" s="42"/>
      <c r="R30" s="42"/>
      <c r="S30" s="42"/>
      <c r="T30" s="42"/>
      <c r="U30" s="42"/>
      <c r="V30" s="42"/>
      <c r="W30" s="288">
        <f>ROUND(BD51,2)</f>
        <v>0</v>
      </c>
      <c r="X30" s="287"/>
      <c r="Y30" s="287"/>
      <c r="Z30" s="287"/>
      <c r="AA30" s="287"/>
      <c r="AB30" s="287"/>
      <c r="AC30" s="287"/>
      <c r="AD30" s="287"/>
      <c r="AE30" s="287"/>
      <c r="AF30" s="42"/>
      <c r="AG30" s="42"/>
      <c r="AH30" s="42"/>
      <c r="AI30" s="42"/>
      <c r="AJ30" s="42"/>
      <c r="AK30" s="288">
        <v>0</v>
      </c>
      <c r="AL30" s="287"/>
      <c r="AM30" s="287"/>
      <c r="AN30" s="287"/>
      <c r="AO30" s="287"/>
      <c r="AP30" s="42"/>
      <c r="AQ30" s="44"/>
    </row>
    <row r="31" spans="2:43" s="1" customFormat="1" ht="6.9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</row>
    <row r="32" spans="2:43" s="1" customFormat="1" ht="25.95" customHeight="1">
      <c r="B32" s="35"/>
      <c r="C32" s="45"/>
      <c r="D32" s="46" t="s">
        <v>43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44</v>
      </c>
      <c r="U32" s="47"/>
      <c r="V32" s="47"/>
      <c r="W32" s="47"/>
      <c r="X32" s="289" t="s">
        <v>45</v>
      </c>
      <c r="Y32" s="290"/>
      <c r="Z32" s="290"/>
      <c r="AA32" s="290"/>
      <c r="AB32" s="290"/>
      <c r="AC32" s="47"/>
      <c r="AD32" s="47"/>
      <c r="AE32" s="47"/>
      <c r="AF32" s="47"/>
      <c r="AG32" s="47"/>
      <c r="AH32" s="47"/>
      <c r="AI32" s="47"/>
      <c r="AJ32" s="47"/>
      <c r="AK32" s="291">
        <f>SUM(AK23:AK30)</f>
        <v>0</v>
      </c>
      <c r="AL32" s="290"/>
      <c r="AM32" s="290"/>
      <c r="AN32" s="290"/>
      <c r="AO32" s="292"/>
      <c r="AP32" s="45"/>
      <c r="AQ32" s="49"/>
    </row>
    <row r="33" spans="2:43" s="1" customFormat="1" ht="6.9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9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9" customHeight="1">
      <c r="B39" s="35"/>
      <c r="C39" s="55" t="s">
        <v>46</v>
      </c>
      <c r="AR39" s="35"/>
    </row>
    <row r="40" spans="2:44" s="1" customFormat="1" ht="6.9" customHeight="1">
      <c r="B40" s="35"/>
      <c r="AR40" s="35"/>
    </row>
    <row r="41" spans="2:44" s="3" customFormat="1" ht="14.4" customHeight="1">
      <c r="B41" s="56"/>
      <c r="C41" s="57" t="s">
        <v>15</v>
      </c>
      <c r="L41" s="3" t="str">
        <f>K5</f>
        <v>Y236</v>
      </c>
      <c r="AR41" s="56"/>
    </row>
    <row r="42" spans="2:44" s="4" customFormat="1" ht="36.9" customHeight="1">
      <c r="B42" s="58"/>
      <c r="C42" s="59" t="s">
        <v>17</v>
      </c>
      <c r="L42" s="300" t="str">
        <f>K6</f>
        <v>PAVILON HOSPODÁŘSKÝ MŠ 26.dubna - Cheb</v>
      </c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R42" s="58"/>
    </row>
    <row r="43" spans="2:44" s="1" customFormat="1" ht="6.9" customHeight="1">
      <c r="B43" s="35"/>
      <c r="AR43" s="35"/>
    </row>
    <row r="44" spans="2:44" s="1" customFormat="1" ht="13.2">
      <c r="B44" s="35"/>
      <c r="C44" s="57" t="s">
        <v>20</v>
      </c>
      <c r="L44" s="60" t="str">
        <f>IF(K8="","",K8)</f>
        <v>Cheb</v>
      </c>
      <c r="AI44" s="57" t="s">
        <v>22</v>
      </c>
      <c r="AM44" s="302" t="str">
        <f>IF(AN8="","",AN8)</f>
        <v>12. 8. 2018</v>
      </c>
      <c r="AN44" s="302"/>
      <c r="AR44" s="35"/>
    </row>
    <row r="45" spans="2:44" s="1" customFormat="1" ht="6.9" customHeight="1">
      <c r="B45" s="35"/>
      <c r="AR45" s="35"/>
    </row>
    <row r="46" spans="2:56" s="1" customFormat="1" ht="13.2">
      <c r="B46" s="35"/>
      <c r="C46" s="57" t="s">
        <v>24</v>
      </c>
      <c r="L46" s="3" t="str">
        <f>IF(E11="","",E11)</f>
        <v>Město Cheb</v>
      </c>
      <c r="AI46" s="57" t="s">
        <v>29</v>
      </c>
      <c r="AM46" s="303" t="str">
        <f>IF(E17="","",E17)</f>
        <v>Hobl Jaroslav</v>
      </c>
      <c r="AN46" s="303"/>
      <c r="AO46" s="303"/>
      <c r="AP46" s="303"/>
      <c r="AR46" s="35"/>
      <c r="AS46" s="304" t="s">
        <v>47</v>
      </c>
      <c r="AT46" s="305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3.2">
      <c r="B47" s="35"/>
      <c r="C47" s="57" t="s">
        <v>28</v>
      </c>
      <c r="L47" s="3" t="str">
        <f>IF(E14="","",E14)</f>
        <v>Vyplň údaj</v>
      </c>
      <c r="AR47" s="35"/>
      <c r="AS47" s="306"/>
      <c r="AT47" s="307"/>
      <c r="AU47" s="36"/>
      <c r="AV47" s="36"/>
      <c r="AW47" s="36"/>
      <c r="AX47" s="36"/>
      <c r="AY47" s="36"/>
      <c r="AZ47" s="36"/>
      <c r="BA47" s="36"/>
      <c r="BB47" s="36"/>
      <c r="BC47" s="36"/>
      <c r="BD47" s="64"/>
    </row>
    <row r="48" spans="2:56" s="1" customFormat="1" ht="10.8" customHeight="1">
      <c r="B48" s="35"/>
      <c r="AR48" s="35"/>
      <c r="AS48" s="306"/>
      <c r="AT48" s="307"/>
      <c r="AU48" s="36"/>
      <c r="AV48" s="36"/>
      <c r="AW48" s="36"/>
      <c r="AX48" s="36"/>
      <c r="AY48" s="36"/>
      <c r="AZ48" s="36"/>
      <c r="BA48" s="36"/>
      <c r="BB48" s="36"/>
      <c r="BC48" s="36"/>
      <c r="BD48" s="64"/>
    </row>
    <row r="49" spans="2:56" s="1" customFormat="1" ht="29.25" customHeight="1">
      <c r="B49" s="35"/>
      <c r="C49" s="308" t="s">
        <v>48</v>
      </c>
      <c r="D49" s="309"/>
      <c r="E49" s="309"/>
      <c r="F49" s="309"/>
      <c r="G49" s="309"/>
      <c r="H49" s="65"/>
      <c r="I49" s="310" t="s">
        <v>49</v>
      </c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11" t="s">
        <v>50</v>
      </c>
      <c r="AH49" s="309"/>
      <c r="AI49" s="309"/>
      <c r="AJ49" s="309"/>
      <c r="AK49" s="309"/>
      <c r="AL49" s="309"/>
      <c r="AM49" s="309"/>
      <c r="AN49" s="310" t="s">
        <v>51</v>
      </c>
      <c r="AO49" s="309"/>
      <c r="AP49" s="309"/>
      <c r="AQ49" s="66" t="s">
        <v>52</v>
      </c>
      <c r="AR49" s="35"/>
      <c r="AS49" s="67" t="s">
        <v>53</v>
      </c>
      <c r="AT49" s="68" t="s">
        <v>54</v>
      </c>
      <c r="AU49" s="68" t="s">
        <v>55</v>
      </c>
      <c r="AV49" s="68" t="s">
        <v>56</v>
      </c>
      <c r="AW49" s="68" t="s">
        <v>57</v>
      </c>
      <c r="AX49" s="68" t="s">
        <v>58</v>
      </c>
      <c r="AY49" s="68" t="s">
        <v>59</v>
      </c>
      <c r="AZ49" s="68" t="s">
        <v>60</v>
      </c>
      <c r="BA49" s="68" t="s">
        <v>61</v>
      </c>
      <c r="BB49" s="68" t="s">
        <v>62</v>
      </c>
      <c r="BC49" s="68" t="s">
        <v>63</v>
      </c>
      <c r="BD49" s="69" t="s">
        <v>64</v>
      </c>
    </row>
    <row r="50" spans="2:56" s="1" customFormat="1" ht="10.8" customHeight="1">
      <c r="B50" s="35"/>
      <c r="AR50" s="35"/>
      <c r="AS50" s="70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4" customHeight="1">
      <c r="B51" s="58"/>
      <c r="C51" s="71" t="s">
        <v>65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98">
        <f>ROUND(AG52,2)</f>
        <v>0</v>
      </c>
      <c r="AH51" s="298"/>
      <c r="AI51" s="298"/>
      <c r="AJ51" s="298"/>
      <c r="AK51" s="298"/>
      <c r="AL51" s="298"/>
      <c r="AM51" s="298"/>
      <c r="AN51" s="299">
        <f>SUM(AG51,AT51)</f>
        <v>0</v>
      </c>
      <c r="AO51" s="299"/>
      <c r="AP51" s="299"/>
      <c r="AQ51" s="73" t="s">
        <v>5</v>
      </c>
      <c r="AR51" s="58"/>
      <c r="AS51" s="74">
        <f>ROUND(AS52,2)</f>
        <v>0</v>
      </c>
      <c r="AT51" s="75">
        <f>ROUND(SUM(AV51:AW51),2)</f>
        <v>0</v>
      </c>
      <c r="AU51" s="76" t="e">
        <f>ROUND(AU52,5)</f>
        <v>#REF!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ROUND(AZ52,2)</f>
        <v>0</v>
      </c>
      <c r="BA51" s="75">
        <f>ROUND(BA52,2)</f>
        <v>0</v>
      </c>
      <c r="BB51" s="75">
        <f>ROUND(BB52,2)</f>
        <v>0</v>
      </c>
      <c r="BC51" s="75">
        <f>ROUND(BC52,2)</f>
        <v>0</v>
      </c>
      <c r="BD51" s="77">
        <f>ROUND(BD52,2)</f>
        <v>0</v>
      </c>
      <c r="BS51" s="59" t="s">
        <v>66</v>
      </c>
      <c r="BT51" s="59" t="s">
        <v>67</v>
      </c>
      <c r="BU51" s="78" t="s">
        <v>68</v>
      </c>
      <c r="BV51" s="59" t="s">
        <v>69</v>
      </c>
      <c r="BW51" s="59" t="s">
        <v>7</v>
      </c>
      <c r="BX51" s="59" t="s">
        <v>70</v>
      </c>
      <c r="CL51" s="59" t="s">
        <v>5</v>
      </c>
    </row>
    <row r="52" spans="1:91" s="5" customFormat="1" ht="16.5" customHeight="1">
      <c r="A52" s="79" t="s">
        <v>71</v>
      </c>
      <c r="B52" s="80"/>
      <c r="C52" s="81"/>
      <c r="D52" s="297" t="s">
        <v>72</v>
      </c>
      <c r="E52" s="297"/>
      <c r="F52" s="297"/>
      <c r="G52" s="297"/>
      <c r="H52" s="297"/>
      <c r="I52" s="82"/>
      <c r="J52" s="297" t="s">
        <v>73</v>
      </c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5">
        <f>'10 - ÚT'!J27</f>
        <v>0</v>
      </c>
      <c r="AH52" s="296"/>
      <c r="AI52" s="296"/>
      <c r="AJ52" s="296"/>
      <c r="AK52" s="296"/>
      <c r="AL52" s="296"/>
      <c r="AM52" s="296"/>
      <c r="AN52" s="295">
        <f>SUM(AG52,AT52)</f>
        <v>0</v>
      </c>
      <c r="AO52" s="296"/>
      <c r="AP52" s="296"/>
      <c r="AQ52" s="83" t="s">
        <v>74</v>
      </c>
      <c r="AR52" s="80"/>
      <c r="AS52" s="84">
        <v>0</v>
      </c>
      <c r="AT52" s="85">
        <f>ROUND(SUM(AV52:AW52),2)</f>
        <v>0</v>
      </c>
      <c r="AU52" s="86" t="e">
        <f>'10 - ÚT'!P90</f>
        <v>#REF!</v>
      </c>
      <c r="AV52" s="85">
        <f>'10 - ÚT'!J30</f>
        <v>0</v>
      </c>
      <c r="AW52" s="85">
        <f>'10 - ÚT'!J31</f>
        <v>0</v>
      </c>
      <c r="AX52" s="85">
        <f>'10 - ÚT'!J32</f>
        <v>0</v>
      </c>
      <c r="AY52" s="85">
        <f>'10 - ÚT'!J33</f>
        <v>0</v>
      </c>
      <c r="AZ52" s="85">
        <f>'10 - ÚT'!F30</f>
        <v>0</v>
      </c>
      <c r="BA52" s="85">
        <f>'10 - ÚT'!F31</f>
        <v>0</v>
      </c>
      <c r="BB52" s="85">
        <f>'10 - ÚT'!F32</f>
        <v>0</v>
      </c>
      <c r="BC52" s="85">
        <f>'10 - ÚT'!F33</f>
        <v>0</v>
      </c>
      <c r="BD52" s="87">
        <f>'10 - ÚT'!F34</f>
        <v>0</v>
      </c>
      <c r="BT52" s="88" t="s">
        <v>75</v>
      </c>
      <c r="BV52" s="88" t="s">
        <v>69</v>
      </c>
      <c r="BW52" s="88" t="s">
        <v>76</v>
      </c>
      <c r="BX52" s="88" t="s">
        <v>7</v>
      </c>
      <c r="CL52" s="88" t="s">
        <v>5</v>
      </c>
      <c r="CM52" s="88" t="s">
        <v>77</v>
      </c>
    </row>
    <row r="53" spans="2:44" s="1" customFormat="1" ht="30" customHeight="1">
      <c r="B53" s="35"/>
      <c r="AR53" s="35"/>
    </row>
    <row r="54" spans="2:44" s="1" customFormat="1" ht="6.9" customHeight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35"/>
    </row>
  </sheetData>
  <mergeCells count="39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10 - ÚT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9"/>
  <sheetViews>
    <sheetView showGridLines="0" workbookViewId="0" topLeftCell="A1">
      <pane ySplit="1" topLeftCell="A2" activePane="bottomLeft" state="frozen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89"/>
      <c r="B1" s="14"/>
      <c r="C1" s="14"/>
      <c r="D1" s="15" t="s">
        <v>1</v>
      </c>
      <c r="E1" s="14"/>
      <c r="F1" s="90" t="s">
        <v>78</v>
      </c>
      <c r="G1" s="316" t="s">
        <v>79</v>
      </c>
      <c r="H1" s="316"/>
      <c r="I1" s="14"/>
      <c r="J1" s="90" t="s">
        <v>80</v>
      </c>
      <c r="K1" s="15" t="s">
        <v>81</v>
      </c>
      <c r="L1" s="90" t="s">
        <v>82</v>
      </c>
      <c r="M1" s="90"/>
      <c r="N1" s="90"/>
      <c r="O1" s="90"/>
      <c r="P1" s="90"/>
      <c r="Q1" s="90"/>
      <c r="R1" s="90"/>
      <c r="S1" s="90"/>
      <c r="T1" s="90"/>
      <c r="U1" s="91"/>
      <c r="V1" s="91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" customHeight="1">
      <c r="L2" s="293" t="s">
        <v>8</v>
      </c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21" t="s">
        <v>76</v>
      </c>
    </row>
    <row r="3" spans="2:46" ht="6.9" customHeight="1">
      <c r="B3" s="22"/>
      <c r="C3" s="23"/>
      <c r="D3" s="23"/>
      <c r="E3" s="23"/>
      <c r="F3" s="23"/>
      <c r="G3" s="23"/>
      <c r="H3" s="23"/>
      <c r="I3" s="23"/>
      <c r="J3" s="23"/>
      <c r="K3" s="24"/>
      <c r="AT3" s="21" t="s">
        <v>77</v>
      </c>
    </row>
    <row r="4" spans="2:46" ht="36.9" customHeight="1">
      <c r="B4" s="25"/>
      <c r="C4" s="26"/>
      <c r="D4" s="27" t="s">
        <v>83</v>
      </c>
      <c r="E4" s="26"/>
      <c r="F4" s="26"/>
      <c r="G4" s="26"/>
      <c r="H4" s="26"/>
      <c r="I4" s="26"/>
      <c r="J4" s="26"/>
      <c r="K4" s="28"/>
      <c r="M4" s="29" t="s">
        <v>13</v>
      </c>
      <c r="AT4" s="21" t="s">
        <v>6</v>
      </c>
    </row>
    <row r="5" spans="2:11" ht="6.9" customHeight="1">
      <c r="B5" s="25"/>
      <c r="C5" s="26"/>
      <c r="D5" s="26"/>
      <c r="E5" s="26"/>
      <c r="F5" s="26"/>
      <c r="G5" s="26"/>
      <c r="H5" s="26"/>
      <c r="I5" s="26"/>
      <c r="J5" s="26"/>
      <c r="K5" s="28"/>
    </row>
    <row r="6" spans="2:11" ht="13.2">
      <c r="B6" s="25"/>
      <c r="C6" s="26"/>
      <c r="D6" s="33" t="s">
        <v>17</v>
      </c>
      <c r="E6" s="26"/>
      <c r="F6" s="26"/>
      <c r="G6" s="26"/>
      <c r="H6" s="26"/>
      <c r="I6" s="26"/>
      <c r="J6" s="26"/>
      <c r="K6" s="28"/>
    </row>
    <row r="7" spans="2:11" ht="16.5" customHeight="1">
      <c r="B7" s="25"/>
      <c r="C7" s="26"/>
      <c r="D7" s="26"/>
      <c r="E7" s="317" t="str">
        <f>'Rekapitulace stavby'!K6</f>
        <v>PAVILON HOSPODÁŘSKÝ MŠ 26.dubna - Cheb</v>
      </c>
      <c r="F7" s="318"/>
      <c r="G7" s="318"/>
      <c r="H7" s="318"/>
      <c r="I7" s="26"/>
      <c r="J7" s="26"/>
      <c r="K7" s="28"/>
    </row>
    <row r="8" spans="2:11" s="1" customFormat="1" ht="13.2">
      <c r="B8" s="35"/>
      <c r="C8" s="36"/>
      <c r="D8" s="33" t="s">
        <v>84</v>
      </c>
      <c r="E8" s="36"/>
      <c r="F8" s="36"/>
      <c r="G8" s="36"/>
      <c r="H8" s="36"/>
      <c r="I8" s="36"/>
      <c r="J8" s="36"/>
      <c r="K8" s="39"/>
    </row>
    <row r="9" spans="2:11" s="1" customFormat="1" ht="36.9" customHeight="1">
      <c r="B9" s="35"/>
      <c r="C9" s="36"/>
      <c r="D9" s="36"/>
      <c r="E9" s="319" t="s">
        <v>85</v>
      </c>
      <c r="F9" s="320"/>
      <c r="G9" s="320"/>
      <c r="H9" s="320"/>
      <c r="I9" s="3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36"/>
      <c r="J10" s="36"/>
      <c r="K10" s="39"/>
    </row>
    <row r="11" spans="2:11" s="1" customFormat="1" ht="14.4" customHeight="1">
      <c r="B11" s="35"/>
      <c r="C11" s="36"/>
      <c r="D11" s="33" t="s">
        <v>18</v>
      </c>
      <c r="E11" s="36"/>
      <c r="F11" s="31" t="s">
        <v>5</v>
      </c>
      <c r="G11" s="36"/>
      <c r="H11" s="36"/>
      <c r="I11" s="33" t="s">
        <v>19</v>
      </c>
      <c r="J11" s="31" t="s">
        <v>5</v>
      </c>
      <c r="K11" s="39"/>
    </row>
    <row r="12" spans="2:11" s="1" customFormat="1" ht="14.4" customHeight="1">
      <c r="B12" s="35"/>
      <c r="C12" s="36"/>
      <c r="D12" s="33" t="s">
        <v>20</v>
      </c>
      <c r="E12" s="36"/>
      <c r="F12" s="31" t="s">
        <v>21</v>
      </c>
      <c r="G12" s="36"/>
      <c r="H12" s="36"/>
      <c r="I12" s="33" t="s">
        <v>22</v>
      </c>
      <c r="J12" s="92" t="str">
        <f>'Rekapitulace stavby'!AN8</f>
        <v>12. 8. 2018</v>
      </c>
      <c r="K12" s="39"/>
    </row>
    <row r="13" spans="2:11" s="1" customFormat="1" ht="10.8" customHeight="1">
      <c r="B13" s="35"/>
      <c r="C13" s="36"/>
      <c r="D13" s="36"/>
      <c r="E13" s="36"/>
      <c r="F13" s="36"/>
      <c r="G13" s="36"/>
      <c r="H13" s="36"/>
      <c r="I13" s="36"/>
      <c r="J13" s="36"/>
      <c r="K13" s="39"/>
    </row>
    <row r="14" spans="2:11" s="1" customFormat="1" ht="14.4" customHeight="1">
      <c r="B14" s="35"/>
      <c r="C14" s="36"/>
      <c r="D14" s="33" t="s">
        <v>24</v>
      </c>
      <c r="E14" s="36"/>
      <c r="F14" s="36"/>
      <c r="G14" s="36"/>
      <c r="H14" s="36"/>
      <c r="I14" s="33" t="s">
        <v>25</v>
      </c>
      <c r="J14" s="31" t="s">
        <v>5</v>
      </c>
      <c r="K14" s="39"/>
    </row>
    <row r="15" spans="2:11" s="1" customFormat="1" ht="18" customHeight="1">
      <c r="B15" s="35"/>
      <c r="C15" s="36"/>
      <c r="D15" s="36"/>
      <c r="E15" s="31" t="s">
        <v>26</v>
      </c>
      <c r="F15" s="36"/>
      <c r="G15" s="36"/>
      <c r="H15" s="36"/>
      <c r="I15" s="33" t="s">
        <v>27</v>
      </c>
      <c r="J15" s="31" t="s">
        <v>5</v>
      </c>
      <c r="K15" s="39"/>
    </row>
    <row r="16" spans="2:11" s="1" customFormat="1" ht="6.9" customHeight="1">
      <c r="B16" s="35"/>
      <c r="C16" s="36"/>
      <c r="D16" s="36"/>
      <c r="E16" s="36"/>
      <c r="F16" s="36"/>
      <c r="G16" s="36"/>
      <c r="H16" s="36"/>
      <c r="I16" s="36"/>
      <c r="J16" s="36"/>
      <c r="K16" s="39"/>
    </row>
    <row r="17" spans="2:11" s="1" customFormat="1" ht="14.4" customHeight="1">
      <c r="B17" s="35"/>
      <c r="C17" s="36"/>
      <c r="D17" s="33" t="s">
        <v>28</v>
      </c>
      <c r="E17" s="36"/>
      <c r="F17" s="36"/>
      <c r="G17" s="36"/>
      <c r="H17" s="36"/>
      <c r="I17" s="33" t="s">
        <v>25</v>
      </c>
      <c r="J17" s="31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31" t="str">
        <f>IF('Rekapitulace stavby'!E14="Vyplň údaj","",IF('Rekapitulace stavby'!E14="","",'Rekapitulace stavby'!E14))</f>
        <v/>
      </c>
      <c r="F18" s="36"/>
      <c r="G18" s="36"/>
      <c r="H18" s="36"/>
      <c r="I18" s="33" t="s">
        <v>27</v>
      </c>
      <c r="J18" s="31" t="str">
        <f>IF('Rekapitulace stavby'!AN14="Vyplň údaj","",IF('Rekapitulace stavby'!AN14="","",'Rekapitulace stavby'!AN14))</f>
        <v/>
      </c>
      <c r="K18" s="39"/>
    </row>
    <row r="19" spans="2:11" s="1" customFormat="1" ht="6.9" customHeight="1">
      <c r="B19" s="35"/>
      <c r="C19" s="36"/>
      <c r="D19" s="36"/>
      <c r="E19" s="36"/>
      <c r="F19" s="36"/>
      <c r="G19" s="36"/>
      <c r="H19" s="36"/>
      <c r="I19" s="36"/>
      <c r="J19" s="36"/>
      <c r="K19" s="39"/>
    </row>
    <row r="20" spans="2:11" s="1" customFormat="1" ht="14.4" customHeight="1">
      <c r="B20" s="35"/>
      <c r="C20" s="36"/>
      <c r="D20" s="33" t="s">
        <v>29</v>
      </c>
      <c r="E20" s="36"/>
      <c r="F20" s="36"/>
      <c r="G20" s="36"/>
      <c r="H20" s="36"/>
      <c r="I20" s="33" t="s">
        <v>25</v>
      </c>
      <c r="J20" s="31" t="s">
        <v>5</v>
      </c>
      <c r="K20" s="39"/>
    </row>
    <row r="21" spans="2:11" s="1" customFormat="1" ht="18" customHeight="1">
      <c r="B21" s="35"/>
      <c r="C21" s="36"/>
      <c r="D21" s="36"/>
      <c r="E21" s="31" t="s">
        <v>30</v>
      </c>
      <c r="F21" s="36"/>
      <c r="G21" s="36"/>
      <c r="H21" s="36"/>
      <c r="I21" s="33" t="s">
        <v>27</v>
      </c>
      <c r="J21" s="31" t="s">
        <v>5</v>
      </c>
      <c r="K21" s="39"/>
    </row>
    <row r="22" spans="2:11" s="1" customFormat="1" ht="6.9" customHeight="1">
      <c r="B22" s="35"/>
      <c r="C22" s="36"/>
      <c r="D22" s="36"/>
      <c r="E22" s="36"/>
      <c r="F22" s="36"/>
      <c r="G22" s="36"/>
      <c r="H22" s="36"/>
      <c r="I22" s="36"/>
      <c r="J22" s="36"/>
      <c r="K22" s="39"/>
    </row>
    <row r="23" spans="2:11" s="1" customFormat="1" ht="14.4" customHeight="1">
      <c r="B23" s="35"/>
      <c r="C23" s="36"/>
      <c r="D23" s="33" t="s">
        <v>32</v>
      </c>
      <c r="E23" s="36"/>
      <c r="F23" s="36"/>
      <c r="G23" s="36"/>
      <c r="H23" s="36"/>
      <c r="I23" s="36"/>
      <c r="J23" s="36"/>
      <c r="K23" s="39"/>
    </row>
    <row r="24" spans="2:11" s="6" customFormat="1" ht="16.5" customHeight="1">
      <c r="B24" s="93"/>
      <c r="C24" s="94"/>
      <c r="D24" s="94"/>
      <c r="E24" s="282" t="s">
        <v>5</v>
      </c>
      <c r="F24" s="282"/>
      <c r="G24" s="282"/>
      <c r="H24" s="282"/>
      <c r="I24" s="94"/>
      <c r="J24" s="94"/>
      <c r="K24" s="95"/>
    </row>
    <row r="25" spans="2:11" s="1" customFormat="1" ht="6.9" customHeight="1">
      <c r="B25" s="35"/>
      <c r="C25" s="36"/>
      <c r="D25" s="36"/>
      <c r="E25" s="36"/>
      <c r="F25" s="36"/>
      <c r="G25" s="36"/>
      <c r="H25" s="36"/>
      <c r="I25" s="36"/>
      <c r="J25" s="36"/>
      <c r="K25" s="39"/>
    </row>
    <row r="26" spans="2:11" s="1" customFormat="1" ht="6.9" customHeight="1">
      <c r="B26" s="35"/>
      <c r="C26" s="36"/>
      <c r="D26" s="62"/>
      <c r="E26" s="62"/>
      <c r="F26" s="62"/>
      <c r="G26" s="62"/>
      <c r="H26" s="62"/>
      <c r="I26" s="62"/>
      <c r="J26" s="62"/>
      <c r="K26" s="96"/>
    </row>
    <row r="27" spans="2:11" s="1" customFormat="1" ht="25.35" customHeight="1">
      <c r="B27" s="35"/>
      <c r="C27" s="36"/>
      <c r="D27" s="97" t="s">
        <v>33</v>
      </c>
      <c r="E27" s="36"/>
      <c r="F27" s="36"/>
      <c r="G27" s="36"/>
      <c r="H27" s="36"/>
      <c r="I27" s="36"/>
      <c r="J27" s="98">
        <f>ROUND(J90,2)</f>
        <v>0</v>
      </c>
      <c r="K27" s="39"/>
    </row>
    <row r="28" spans="2:11" s="1" customFormat="1" ht="6.9" customHeight="1">
      <c r="B28" s="35"/>
      <c r="C28" s="36"/>
      <c r="D28" s="62"/>
      <c r="E28" s="62"/>
      <c r="F28" s="62"/>
      <c r="G28" s="62"/>
      <c r="H28" s="62"/>
      <c r="I28" s="62"/>
      <c r="J28" s="62"/>
      <c r="K28" s="96"/>
    </row>
    <row r="29" spans="2:11" s="1" customFormat="1" ht="14.4" customHeight="1">
      <c r="B29" s="35"/>
      <c r="C29" s="36"/>
      <c r="D29" s="36"/>
      <c r="E29" s="36"/>
      <c r="F29" s="40" t="s">
        <v>35</v>
      </c>
      <c r="G29" s="36"/>
      <c r="H29" s="36"/>
      <c r="I29" s="40" t="s">
        <v>34</v>
      </c>
      <c r="J29" s="40" t="s">
        <v>36</v>
      </c>
      <c r="K29" s="39"/>
    </row>
    <row r="30" spans="2:11" s="1" customFormat="1" ht="14.4" customHeight="1">
      <c r="B30" s="35"/>
      <c r="C30" s="36"/>
      <c r="D30" s="43" t="s">
        <v>37</v>
      </c>
      <c r="E30" s="43" t="s">
        <v>38</v>
      </c>
      <c r="F30" s="99">
        <f>ROUND(SUM(BE90:BE168),2)</f>
        <v>0</v>
      </c>
      <c r="G30" s="36"/>
      <c r="H30" s="36"/>
      <c r="I30" s="100">
        <v>0.21</v>
      </c>
      <c r="J30" s="99">
        <f>ROUND(ROUND((SUM(BE90:BE168)),2)*I30,2)</f>
        <v>0</v>
      </c>
      <c r="K30" s="39"/>
    </row>
    <row r="31" spans="2:11" s="1" customFormat="1" ht="14.4" customHeight="1">
      <c r="B31" s="35"/>
      <c r="C31" s="36"/>
      <c r="D31" s="36"/>
      <c r="E31" s="43" t="s">
        <v>39</v>
      </c>
      <c r="F31" s="99">
        <f>ROUND(SUM(BF90:BF168),2)</f>
        <v>0</v>
      </c>
      <c r="G31" s="36"/>
      <c r="H31" s="36"/>
      <c r="I31" s="100">
        <v>0.15</v>
      </c>
      <c r="J31" s="99">
        <f>ROUND(ROUND((SUM(BF90:BF168)),2)*I31,2)</f>
        <v>0</v>
      </c>
      <c r="K31" s="39"/>
    </row>
    <row r="32" spans="2:11" s="1" customFormat="1" ht="14.4" customHeight="1" hidden="1">
      <c r="B32" s="35"/>
      <c r="C32" s="36"/>
      <c r="D32" s="36"/>
      <c r="E32" s="43" t="s">
        <v>40</v>
      </c>
      <c r="F32" s="99">
        <f>ROUND(SUM(BG90:BG168),2)</f>
        <v>0</v>
      </c>
      <c r="G32" s="36"/>
      <c r="H32" s="36"/>
      <c r="I32" s="100">
        <v>0.21</v>
      </c>
      <c r="J32" s="99">
        <v>0</v>
      </c>
      <c r="K32" s="39"/>
    </row>
    <row r="33" spans="2:11" s="1" customFormat="1" ht="14.4" customHeight="1" hidden="1">
      <c r="B33" s="35"/>
      <c r="C33" s="36"/>
      <c r="D33" s="36"/>
      <c r="E33" s="43" t="s">
        <v>41</v>
      </c>
      <c r="F33" s="99">
        <f>ROUND(SUM(BH90:BH168),2)</f>
        <v>0</v>
      </c>
      <c r="G33" s="36"/>
      <c r="H33" s="36"/>
      <c r="I33" s="100">
        <v>0.15</v>
      </c>
      <c r="J33" s="99">
        <v>0</v>
      </c>
      <c r="K33" s="39"/>
    </row>
    <row r="34" spans="2:11" s="1" customFormat="1" ht="14.4" customHeight="1" hidden="1">
      <c r="B34" s="35"/>
      <c r="C34" s="36"/>
      <c r="D34" s="36"/>
      <c r="E34" s="43" t="s">
        <v>42</v>
      </c>
      <c r="F34" s="99">
        <f>ROUND(SUM(BI90:BI168),2)</f>
        <v>0</v>
      </c>
      <c r="G34" s="36"/>
      <c r="H34" s="36"/>
      <c r="I34" s="100">
        <v>0</v>
      </c>
      <c r="J34" s="99">
        <v>0</v>
      </c>
      <c r="K34" s="39"/>
    </row>
    <row r="35" spans="2:11" s="1" customFormat="1" ht="6.9" customHeight="1">
      <c r="B35" s="35"/>
      <c r="C35" s="36"/>
      <c r="D35" s="36"/>
      <c r="E35" s="36"/>
      <c r="F35" s="36"/>
      <c r="G35" s="36"/>
      <c r="H35" s="36"/>
      <c r="I35" s="36"/>
      <c r="J35" s="36"/>
      <c r="K35" s="39"/>
    </row>
    <row r="36" spans="2:11" s="1" customFormat="1" ht="25.35" customHeight="1">
      <c r="B36" s="35"/>
      <c r="C36" s="101"/>
      <c r="D36" s="102" t="s">
        <v>43</v>
      </c>
      <c r="E36" s="65"/>
      <c r="F36" s="65"/>
      <c r="G36" s="103" t="s">
        <v>44</v>
      </c>
      <c r="H36" s="104" t="s">
        <v>45</v>
      </c>
      <c r="I36" s="65"/>
      <c r="J36" s="105">
        <f>SUM(J27:J34)</f>
        <v>0</v>
      </c>
      <c r="K36" s="106"/>
    </row>
    <row r="37" spans="2:11" s="1" customFormat="1" ht="14.4" customHeight="1">
      <c r="B37" s="50"/>
      <c r="C37" s="51"/>
      <c r="D37" s="51"/>
      <c r="E37" s="51"/>
      <c r="F37" s="51"/>
      <c r="G37" s="51"/>
      <c r="H37" s="51"/>
      <c r="I37" s="51"/>
      <c r="J37" s="51"/>
      <c r="K37" s="52"/>
    </row>
    <row r="41" spans="2:11" s="1" customFormat="1" ht="6.9" customHeight="1">
      <c r="B41" s="53"/>
      <c r="C41" s="54"/>
      <c r="D41" s="54"/>
      <c r="E41" s="54"/>
      <c r="F41" s="54"/>
      <c r="G41" s="54"/>
      <c r="H41" s="54"/>
      <c r="I41" s="54"/>
      <c r="J41" s="54"/>
      <c r="K41" s="107"/>
    </row>
    <row r="42" spans="2:11" s="1" customFormat="1" ht="36.9" customHeight="1">
      <c r="B42" s="35"/>
      <c r="C42" s="27" t="s">
        <v>86</v>
      </c>
      <c r="D42" s="36"/>
      <c r="E42" s="36"/>
      <c r="F42" s="36"/>
      <c r="G42" s="36"/>
      <c r="H42" s="36"/>
      <c r="I42" s="36"/>
      <c r="J42" s="36"/>
      <c r="K42" s="39"/>
    </row>
    <row r="43" spans="2:11" s="1" customFormat="1" ht="6.9" customHeight="1">
      <c r="B43" s="35"/>
      <c r="C43" s="36"/>
      <c r="D43" s="36"/>
      <c r="E43" s="36"/>
      <c r="F43" s="36"/>
      <c r="G43" s="36"/>
      <c r="H43" s="36"/>
      <c r="I43" s="36"/>
      <c r="J43" s="36"/>
      <c r="K43" s="39"/>
    </row>
    <row r="44" spans="2:11" s="1" customFormat="1" ht="14.4" customHeight="1">
      <c r="B44" s="35"/>
      <c r="C44" s="33" t="s">
        <v>17</v>
      </c>
      <c r="D44" s="36"/>
      <c r="E44" s="36"/>
      <c r="F44" s="36"/>
      <c r="G44" s="36"/>
      <c r="H44" s="36"/>
      <c r="I44" s="36"/>
      <c r="J44" s="36"/>
      <c r="K44" s="39"/>
    </row>
    <row r="45" spans="2:11" s="1" customFormat="1" ht="16.5" customHeight="1">
      <c r="B45" s="35"/>
      <c r="C45" s="36"/>
      <c r="D45" s="36"/>
      <c r="E45" s="317" t="str">
        <f>E7</f>
        <v>PAVILON HOSPODÁŘSKÝ MŠ 26.dubna - Cheb</v>
      </c>
      <c r="F45" s="318"/>
      <c r="G45" s="318"/>
      <c r="H45" s="318"/>
      <c r="I45" s="36"/>
      <c r="J45" s="36"/>
      <c r="K45" s="39"/>
    </row>
    <row r="46" spans="2:11" s="1" customFormat="1" ht="14.4" customHeight="1">
      <c r="B46" s="35"/>
      <c r="C46" s="33" t="s">
        <v>84</v>
      </c>
      <c r="D46" s="36"/>
      <c r="E46" s="36"/>
      <c r="F46" s="36"/>
      <c r="G46" s="36"/>
      <c r="H46" s="36"/>
      <c r="I46" s="36"/>
      <c r="J46" s="36"/>
      <c r="K46" s="39"/>
    </row>
    <row r="47" spans="2:11" s="1" customFormat="1" ht="17.25" customHeight="1">
      <c r="B47" s="35"/>
      <c r="C47" s="36"/>
      <c r="D47" s="36"/>
      <c r="E47" s="319" t="str">
        <f>E9</f>
        <v>10 - ÚT</v>
      </c>
      <c r="F47" s="320"/>
      <c r="G47" s="320"/>
      <c r="H47" s="320"/>
      <c r="I47" s="36"/>
      <c r="J47" s="36"/>
      <c r="K47" s="39"/>
    </row>
    <row r="48" spans="2:11" s="1" customFormat="1" ht="6.9" customHeight="1">
      <c r="B48" s="35"/>
      <c r="C48" s="36"/>
      <c r="D48" s="36"/>
      <c r="E48" s="36"/>
      <c r="F48" s="36"/>
      <c r="G48" s="36"/>
      <c r="H48" s="36"/>
      <c r="I48" s="36"/>
      <c r="J48" s="36"/>
      <c r="K48" s="39"/>
    </row>
    <row r="49" spans="2:11" s="1" customFormat="1" ht="18" customHeight="1">
      <c r="B49" s="35"/>
      <c r="C49" s="33" t="s">
        <v>20</v>
      </c>
      <c r="D49" s="36"/>
      <c r="E49" s="36"/>
      <c r="F49" s="31" t="str">
        <f>F12</f>
        <v>Cheb</v>
      </c>
      <c r="G49" s="36"/>
      <c r="H49" s="36"/>
      <c r="I49" s="33" t="s">
        <v>22</v>
      </c>
      <c r="J49" s="92" t="str">
        <f>IF(J12="","",J12)</f>
        <v>12. 8. 2018</v>
      </c>
      <c r="K49" s="39"/>
    </row>
    <row r="50" spans="2:11" s="1" customFormat="1" ht="6.9" customHeight="1">
      <c r="B50" s="35"/>
      <c r="C50" s="36"/>
      <c r="D50" s="36"/>
      <c r="E50" s="36"/>
      <c r="F50" s="36"/>
      <c r="G50" s="36"/>
      <c r="H50" s="36"/>
      <c r="I50" s="36"/>
      <c r="J50" s="36"/>
      <c r="K50" s="39"/>
    </row>
    <row r="51" spans="2:11" s="1" customFormat="1" ht="13.2">
      <c r="B51" s="35"/>
      <c r="C51" s="33" t="s">
        <v>24</v>
      </c>
      <c r="D51" s="36"/>
      <c r="E51" s="36"/>
      <c r="F51" s="31" t="str">
        <f>E15</f>
        <v>Město Cheb</v>
      </c>
      <c r="G51" s="36"/>
      <c r="H51" s="36"/>
      <c r="I51" s="33" t="s">
        <v>29</v>
      </c>
      <c r="J51" s="282" t="str">
        <f>E21</f>
        <v>Hobl Jaroslav</v>
      </c>
      <c r="K51" s="39"/>
    </row>
    <row r="52" spans="2:11" s="1" customFormat="1" ht="14.4" customHeight="1">
      <c r="B52" s="35"/>
      <c r="C52" s="33" t="s">
        <v>28</v>
      </c>
      <c r="D52" s="36"/>
      <c r="E52" s="36"/>
      <c r="F52" s="31" t="str">
        <f>IF(E18="","",E18)</f>
        <v/>
      </c>
      <c r="G52" s="36"/>
      <c r="H52" s="36"/>
      <c r="I52" s="36"/>
      <c r="J52" s="312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36"/>
      <c r="J53" s="36"/>
      <c r="K53" s="39"/>
    </row>
    <row r="54" spans="2:11" s="1" customFormat="1" ht="29.25" customHeight="1">
      <c r="B54" s="35"/>
      <c r="C54" s="108" t="s">
        <v>87</v>
      </c>
      <c r="D54" s="101"/>
      <c r="E54" s="101"/>
      <c r="F54" s="101"/>
      <c r="G54" s="101"/>
      <c r="H54" s="101"/>
      <c r="I54" s="101"/>
      <c r="J54" s="109" t="s">
        <v>88</v>
      </c>
      <c r="K54" s="110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36"/>
      <c r="J55" s="36"/>
      <c r="K55" s="39"/>
    </row>
    <row r="56" spans="2:47" s="1" customFormat="1" ht="29.25" customHeight="1">
      <c r="B56" s="35"/>
      <c r="C56" s="111" t="s">
        <v>89</v>
      </c>
      <c r="D56" s="36"/>
      <c r="E56" s="36"/>
      <c r="F56" s="36"/>
      <c r="G56" s="36"/>
      <c r="H56" s="36"/>
      <c r="I56" s="36"/>
      <c r="J56" s="98">
        <f>J90</f>
        <v>0</v>
      </c>
      <c r="K56" s="39"/>
      <c r="AU56" s="21" t="s">
        <v>90</v>
      </c>
    </row>
    <row r="57" spans="2:11" s="7" customFormat="1" ht="24.9" customHeight="1">
      <c r="B57" s="112"/>
      <c r="C57" s="113"/>
      <c r="D57" s="114" t="s">
        <v>91</v>
      </c>
      <c r="E57" s="115"/>
      <c r="F57" s="115"/>
      <c r="G57" s="115"/>
      <c r="H57" s="115"/>
      <c r="I57" s="115"/>
      <c r="J57" s="116">
        <f>J91</f>
        <v>0</v>
      </c>
      <c r="K57" s="117"/>
    </row>
    <row r="58" spans="2:11" s="7" customFormat="1" ht="24.9" customHeight="1">
      <c r="B58" s="112"/>
      <c r="C58" s="277"/>
      <c r="D58" s="120" t="s">
        <v>500</v>
      </c>
      <c r="E58" s="121"/>
      <c r="F58" s="115"/>
      <c r="G58" s="115"/>
      <c r="H58" s="115"/>
      <c r="I58" s="115"/>
      <c r="J58" s="122">
        <f>J92</f>
        <v>0</v>
      </c>
      <c r="K58" s="117"/>
    </row>
    <row r="59" spans="2:11" s="8" customFormat="1" ht="19.95" customHeight="1">
      <c r="B59" s="118"/>
      <c r="C59" s="119"/>
      <c r="D59" s="120" t="s">
        <v>92</v>
      </c>
      <c r="E59" s="121"/>
      <c r="F59" s="121"/>
      <c r="G59" s="121"/>
      <c r="H59" s="121"/>
      <c r="I59" s="121"/>
      <c r="J59" s="122">
        <f>J94</f>
        <v>0</v>
      </c>
      <c r="K59" s="123"/>
    </row>
    <row r="60" spans="2:11" s="8" customFormat="1" ht="19.95" customHeight="1">
      <c r="B60" s="118"/>
      <c r="C60" s="278"/>
      <c r="D60" s="120" t="s">
        <v>501</v>
      </c>
      <c r="E60" s="121"/>
      <c r="F60" s="121"/>
      <c r="G60" s="121"/>
      <c r="H60" s="121"/>
      <c r="I60" s="121"/>
      <c r="J60" s="122">
        <f>J96</f>
        <v>0</v>
      </c>
      <c r="K60" s="123"/>
    </row>
    <row r="61" spans="2:11" s="8" customFormat="1" ht="19.95" customHeight="1">
      <c r="B61" s="118"/>
      <c r="C61" s="119"/>
      <c r="D61" s="120" t="s">
        <v>93</v>
      </c>
      <c r="E61" s="121"/>
      <c r="F61" s="121"/>
      <c r="G61" s="121"/>
      <c r="H61" s="121"/>
      <c r="I61" s="121"/>
      <c r="J61" s="122">
        <f>J99</f>
        <v>0</v>
      </c>
      <c r="K61" s="123"/>
    </row>
    <row r="62" spans="2:11" s="8" customFormat="1" ht="19.95" customHeight="1">
      <c r="B62" s="118"/>
      <c r="C62" s="119"/>
      <c r="D62" s="120" t="s">
        <v>94</v>
      </c>
      <c r="E62" s="121"/>
      <c r="F62" s="121"/>
      <c r="G62" s="121"/>
      <c r="H62" s="121"/>
      <c r="I62" s="121"/>
      <c r="J62" s="122">
        <f>J103</f>
        <v>0</v>
      </c>
      <c r="K62" s="123"/>
    </row>
    <row r="63" spans="2:11" s="7" customFormat="1" ht="24.9" customHeight="1">
      <c r="B63" s="112"/>
      <c r="C63" s="113"/>
      <c r="D63" s="114" t="s">
        <v>95</v>
      </c>
      <c r="E63" s="115"/>
      <c r="F63" s="115"/>
      <c r="G63" s="115"/>
      <c r="H63" s="115"/>
      <c r="I63" s="115"/>
      <c r="J63" s="116">
        <f>J109</f>
        <v>0</v>
      </c>
      <c r="K63" s="117"/>
    </row>
    <row r="64" spans="2:11" s="8" customFormat="1" ht="19.95" customHeight="1">
      <c r="B64" s="118"/>
      <c r="C64" s="119"/>
      <c r="D64" s="120" t="s">
        <v>96</v>
      </c>
      <c r="E64" s="121"/>
      <c r="F64" s="121"/>
      <c r="G64" s="121"/>
      <c r="H64" s="121"/>
      <c r="I64" s="121"/>
      <c r="J64" s="122">
        <f>J110</f>
        <v>0</v>
      </c>
      <c r="K64" s="123"/>
    </row>
    <row r="65" spans="2:11" s="8" customFormat="1" ht="19.95" customHeight="1">
      <c r="B65" s="118"/>
      <c r="C65" s="119"/>
      <c r="D65" s="120" t="s">
        <v>97</v>
      </c>
      <c r="E65" s="121"/>
      <c r="F65" s="121"/>
      <c r="G65" s="121"/>
      <c r="H65" s="121"/>
      <c r="I65" s="121"/>
      <c r="J65" s="122">
        <f>J115</f>
        <v>0</v>
      </c>
      <c r="K65" s="123"/>
    </row>
    <row r="66" spans="2:11" s="8" customFormat="1" ht="19.95" customHeight="1">
      <c r="B66" s="118"/>
      <c r="C66" s="119"/>
      <c r="D66" s="120" t="s">
        <v>98</v>
      </c>
      <c r="E66" s="121"/>
      <c r="F66" s="121"/>
      <c r="G66" s="121"/>
      <c r="H66" s="121"/>
      <c r="I66" s="121"/>
      <c r="J66" s="122">
        <f>J127</f>
        <v>0</v>
      </c>
      <c r="K66" s="123"/>
    </row>
    <row r="67" spans="2:11" s="8" customFormat="1" ht="19.95" customHeight="1">
      <c r="B67" s="118"/>
      <c r="C67" s="119"/>
      <c r="D67" s="120" t="s">
        <v>99</v>
      </c>
      <c r="E67" s="121"/>
      <c r="F67" s="121"/>
      <c r="G67" s="121"/>
      <c r="H67" s="121"/>
      <c r="I67" s="121"/>
      <c r="J67" s="122">
        <f>J139</f>
        <v>0</v>
      </c>
      <c r="K67" s="123"/>
    </row>
    <row r="68" spans="2:11" s="8" customFormat="1" ht="19.95" customHeight="1">
      <c r="B68" s="118"/>
      <c r="C68" s="119"/>
      <c r="D68" s="120" t="s">
        <v>100</v>
      </c>
      <c r="E68" s="121"/>
      <c r="F68" s="121"/>
      <c r="G68" s="121"/>
      <c r="H68" s="121"/>
      <c r="I68" s="121"/>
      <c r="J68" s="122">
        <f>J157</f>
        <v>0</v>
      </c>
      <c r="K68" s="123"/>
    </row>
    <row r="69" spans="2:11" s="8" customFormat="1" ht="19.95" customHeight="1">
      <c r="B69" s="118"/>
      <c r="C69" s="119"/>
      <c r="D69" s="120" t="s">
        <v>101</v>
      </c>
      <c r="E69" s="121"/>
      <c r="F69" s="121"/>
      <c r="G69" s="121"/>
      <c r="H69" s="121"/>
      <c r="I69" s="121"/>
      <c r="J69" s="122">
        <f>J160</f>
        <v>0</v>
      </c>
      <c r="K69" s="123"/>
    </row>
    <row r="70" spans="2:11" s="7" customFormat="1" ht="24.9" customHeight="1">
      <c r="B70" s="112"/>
      <c r="C70" s="113"/>
      <c r="D70" s="114" t="s">
        <v>102</v>
      </c>
      <c r="E70" s="115"/>
      <c r="F70" s="115"/>
      <c r="G70" s="115"/>
      <c r="H70" s="115"/>
      <c r="I70" s="115"/>
      <c r="J70" s="116">
        <f>J164</f>
        <v>0</v>
      </c>
      <c r="K70" s="117"/>
    </row>
    <row r="71" spans="2:11" s="1" customFormat="1" ht="21.75" customHeight="1">
      <c r="B71" s="35"/>
      <c r="C71" s="36"/>
      <c r="D71" s="36"/>
      <c r="E71" s="36"/>
      <c r="F71" s="36"/>
      <c r="G71" s="36"/>
      <c r="H71" s="36"/>
      <c r="I71" s="36"/>
      <c r="J71" s="36"/>
      <c r="K71" s="39"/>
    </row>
    <row r="72" spans="2:11" s="1" customFormat="1" ht="6.9" customHeight="1">
      <c r="B72" s="50"/>
      <c r="C72" s="51"/>
      <c r="D72" s="51"/>
      <c r="E72" s="51"/>
      <c r="F72" s="51"/>
      <c r="G72" s="51"/>
      <c r="H72" s="51"/>
      <c r="I72" s="51"/>
      <c r="J72" s="51"/>
      <c r="K72" s="52"/>
    </row>
    <row r="76" spans="2:12" s="1" customFormat="1" ht="6.9" customHeight="1"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35"/>
    </row>
    <row r="77" spans="2:12" s="1" customFormat="1" ht="36.9" customHeight="1">
      <c r="B77" s="35"/>
      <c r="C77" s="55" t="s">
        <v>103</v>
      </c>
      <c r="L77" s="35"/>
    </row>
    <row r="78" spans="2:12" s="1" customFormat="1" ht="6.9" customHeight="1">
      <c r="B78" s="35"/>
      <c r="L78" s="35"/>
    </row>
    <row r="79" spans="2:12" s="1" customFormat="1" ht="14.4" customHeight="1">
      <c r="B79" s="35"/>
      <c r="C79" s="57" t="s">
        <v>17</v>
      </c>
      <c r="L79" s="35"/>
    </row>
    <row r="80" spans="2:12" s="1" customFormat="1" ht="16.5" customHeight="1">
      <c r="B80" s="35"/>
      <c r="E80" s="313" t="str">
        <f>E7</f>
        <v>PAVILON HOSPODÁŘSKÝ MŠ 26.dubna - Cheb</v>
      </c>
      <c r="F80" s="314"/>
      <c r="G80" s="314"/>
      <c r="H80" s="314"/>
      <c r="L80" s="35"/>
    </row>
    <row r="81" spans="2:12" s="1" customFormat="1" ht="14.4" customHeight="1">
      <c r="B81" s="35"/>
      <c r="C81" s="57" t="s">
        <v>84</v>
      </c>
      <c r="L81" s="35"/>
    </row>
    <row r="82" spans="2:12" s="1" customFormat="1" ht="17.25" customHeight="1">
      <c r="B82" s="35"/>
      <c r="E82" s="300" t="str">
        <f>E9</f>
        <v>10 - ÚT</v>
      </c>
      <c r="F82" s="315"/>
      <c r="G82" s="315"/>
      <c r="H82" s="315"/>
      <c r="L82" s="35"/>
    </row>
    <row r="83" spans="2:12" s="1" customFormat="1" ht="6.9" customHeight="1">
      <c r="B83" s="35"/>
      <c r="L83" s="35"/>
    </row>
    <row r="84" spans="2:12" s="1" customFormat="1" ht="18" customHeight="1">
      <c r="B84" s="35"/>
      <c r="C84" s="57" t="s">
        <v>20</v>
      </c>
      <c r="F84" s="124" t="str">
        <f>F12</f>
        <v>Cheb</v>
      </c>
      <c r="I84" s="57" t="s">
        <v>22</v>
      </c>
      <c r="J84" s="61" t="str">
        <f>IF(J12="","",J12)</f>
        <v>12. 8. 2018</v>
      </c>
      <c r="L84" s="35"/>
    </row>
    <row r="85" spans="2:12" s="1" customFormat="1" ht="6.9" customHeight="1">
      <c r="B85" s="35"/>
      <c r="L85" s="35"/>
    </row>
    <row r="86" spans="2:12" s="1" customFormat="1" ht="13.2">
      <c r="B86" s="35"/>
      <c r="C86" s="57" t="s">
        <v>24</v>
      </c>
      <c r="F86" s="124" t="str">
        <f>E15</f>
        <v>Město Cheb</v>
      </c>
      <c r="I86" s="57" t="s">
        <v>29</v>
      </c>
      <c r="J86" s="124" t="str">
        <f>E21</f>
        <v>Hobl Jaroslav</v>
      </c>
      <c r="L86" s="35"/>
    </row>
    <row r="87" spans="2:12" s="1" customFormat="1" ht="14.4" customHeight="1">
      <c r="B87" s="35"/>
      <c r="C87" s="57" t="s">
        <v>28</v>
      </c>
      <c r="F87" s="124" t="str">
        <f>IF(E18="","",E18)</f>
        <v/>
      </c>
      <c r="L87" s="35"/>
    </row>
    <row r="88" spans="2:12" s="1" customFormat="1" ht="10.35" customHeight="1">
      <c r="B88" s="35"/>
      <c r="L88" s="35"/>
    </row>
    <row r="89" spans="2:20" s="9" customFormat="1" ht="29.25" customHeight="1">
      <c r="B89" s="125"/>
      <c r="C89" s="126" t="s">
        <v>104</v>
      </c>
      <c r="D89" s="127" t="s">
        <v>52</v>
      </c>
      <c r="E89" s="127" t="s">
        <v>48</v>
      </c>
      <c r="F89" s="127" t="s">
        <v>105</v>
      </c>
      <c r="G89" s="127" t="s">
        <v>106</v>
      </c>
      <c r="H89" s="127" t="s">
        <v>107</v>
      </c>
      <c r="I89" s="127" t="s">
        <v>108</v>
      </c>
      <c r="J89" s="127" t="s">
        <v>88</v>
      </c>
      <c r="K89" s="128" t="s">
        <v>109</v>
      </c>
      <c r="L89" s="125"/>
      <c r="M89" s="67" t="s">
        <v>110</v>
      </c>
      <c r="N89" s="68" t="s">
        <v>37</v>
      </c>
      <c r="O89" s="68" t="s">
        <v>111</v>
      </c>
      <c r="P89" s="68" t="s">
        <v>112</v>
      </c>
      <c r="Q89" s="68" t="s">
        <v>113</v>
      </c>
      <c r="R89" s="68" t="s">
        <v>114</v>
      </c>
      <c r="S89" s="68" t="s">
        <v>115</v>
      </c>
      <c r="T89" s="69" t="s">
        <v>116</v>
      </c>
    </row>
    <row r="90" spans="2:63" s="1" customFormat="1" ht="29.25" customHeight="1">
      <c r="B90" s="35"/>
      <c r="C90" s="71" t="s">
        <v>89</v>
      </c>
      <c r="J90" s="129">
        <f>J91+J109+J164</f>
        <v>0</v>
      </c>
      <c r="L90" s="35"/>
      <c r="M90" s="70"/>
      <c r="N90" s="62"/>
      <c r="O90" s="62"/>
      <c r="P90" s="130" t="e">
        <f>#REF!+P109+P164</f>
        <v>#REF!</v>
      </c>
      <c r="Q90" s="62"/>
      <c r="R90" s="130" t="e">
        <f>#REF!+R109+R164</f>
        <v>#REF!</v>
      </c>
      <c r="S90" s="62"/>
      <c r="T90" s="131" t="e">
        <f>#REF!+T109+T164</f>
        <v>#REF!</v>
      </c>
      <c r="AT90" s="21" t="s">
        <v>66</v>
      </c>
      <c r="AU90" s="21" t="s">
        <v>90</v>
      </c>
      <c r="BK90" s="132" t="e">
        <f>#REF!+BK109+BK164</f>
        <v>#REF!</v>
      </c>
    </row>
    <row r="91" spans="2:63" s="272" customFormat="1" ht="29.25" customHeight="1">
      <c r="B91" s="133"/>
      <c r="C91" s="10"/>
      <c r="D91" s="134" t="s">
        <v>66</v>
      </c>
      <c r="E91" s="135" t="s">
        <v>117</v>
      </c>
      <c r="F91" s="135" t="s">
        <v>118</v>
      </c>
      <c r="G91" s="10"/>
      <c r="H91" s="10"/>
      <c r="I91" s="10"/>
      <c r="J91" s="136">
        <f>J92+J94+J96+J99+J103</f>
        <v>0</v>
      </c>
      <c r="K91" s="10"/>
      <c r="L91" s="35"/>
      <c r="M91" s="273"/>
      <c r="N91" s="274"/>
      <c r="O91" s="274"/>
      <c r="P91" s="275"/>
      <c r="Q91" s="274"/>
      <c r="R91" s="275"/>
      <c r="S91" s="274"/>
      <c r="T91" s="276"/>
      <c r="AT91" s="21"/>
      <c r="AU91" s="21"/>
      <c r="BK91" s="132"/>
    </row>
    <row r="92" spans="2:63" s="272" customFormat="1" ht="29.25" customHeight="1">
      <c r="B92" s="133"/>
      <c r="C92" s="10"/>
      <c r="D92" s="134" t="s">
        <v>66</v>
      </c>
      <c r="E92" s="143">
        <v>3</v>
      </c>
      <c r="F92" s="143" t="s">
        <v>492</v>
      </c>
      <c r="G92" s="10"/>
      <c r="H92" s="10"/>
      <c r="I92" s="10"/>
      <c r="J92" s="144">
        <f>J93</f>
        <v>0</v>
      </c>
      <c r="K92" s="10"/>
      <c r="L92" s="35"/>
      <c r="M92" s="273"/>
      <c r="N92" s="274"/>
      <c r="O92" s="274"/>
      <c r="P92" s="275"/>
      <c r="Q92" s="274"/>
      <c r="R92" s="275"/>
      <c r="S92" s="274"/>
      <c r="T92" s="276"/>
      <c r="AT92" s="21"/>
      <c r="AU92" s="21"/>
      <c r="BK92" s="132"/>
    </row>
    <row r="93" spans="2:63" s="272" customFormat="1" ht="16.5" customHeight="1">
      <c r="B93" s="145"/>
      <c r="C93" s="146" t="s">
        <v>75</v>
      </c>
      <c r="D93" s="146" t="s">
        <v>122</v>
      </c>
      <c r="E93" s="147" t="s">
        <v>493</v>
      </c>
      <c r="F93" s="148" t="s">
        <v>494</v>
      </c>
      <c r="G93" s="149" t="s">
        <v>211</v>
      </c>
      <c r="H93" s="150">
        <v>0.2</v>
      </c>
      <c r="I93" s="267">
        <v>0</v>
      </c>
      <c r="J93" s="151">
        <f>ROUND(I93*H93,2)</f>
        <v>0</v>
      </c>
      <c r="K93" s="148" t="s">
        <v>126</v>
      </c>
      <c r="L93" s="35"/>
      <c r="M93" s="273"/>
      <c r="N93" s="274"/>
      <c r="O93" s="274"/>
      <c r="P93" s="275"/>
      <c r="Q93" s="274"/>
      <c r="R93" s="275"/>
      <c r="S93" s="274"/>
      <c r="T93" s="276"/>
      <c r="AT93" s="21"/>
      <c r="AU93" s="21"/>
      <c r="BK93" s="132"/>
    </row>
    <row r="94" spans="2:63" s="272" customFormat="1" ht="29.25" customHeight="1">
      <c r="B94" s="145"/>
      <c r="C94" s="10"/>
      <c r="D94" s="134" t="s">
        <v>66</v>
      </c>
      <c r="E94" s="143" t="s">
        <v>120</v>
      </c>
      <c r="F94" s="143" t="s">
        <v>121</v>
      </c>
      <c r="G94" s="10"/>
      <c r="H94" s="10"/>
      <c r="I94" s="10"/>
      <c r="J94" s="144">
        <f>J95</f>
        <v>0</v>
      </c>
      <c r="K94" s="10"/>
      <c r="L94" s="35"/>
      <c r="M94" s="273"/>
      <c r="N94" s="274"/>
      <c r="O94" s="274"/>
      <c r="P94" s="275"/>
      <c r="Q94" s="274"/>
      <c r="R94" s="275"/>
      <c r="S94" s="274"/>
      <c r="T94" s="276"/>
      <c r="AT94" s="21"/>
      <c r="AU94" s="21"/>
      <c r="BK94" s="132"/>
    </row>
    <row r="95" spans="2:63" s="272" customFormat="1" ht="16.5" customHeight="1">
      <c r="B95" s="145"/>
      <c r="C95" s="146">
        <v>2</v>
      </c>
      <c r="D95" s="146" t="s">
        <v>122</v>
      </c>
      <c r="E95" s="147" t="s">
        <v>123</v>
      </c>
      <c r="F95" s="148" t="s">
        <v>124</v>
      </c>
      <c r="G95" s="149" t="s">
        <v>125</v>
      </c>
      <c r="H95" s="150">
        <v>35</v>
      </c>
      <c r="I95" s="267">
        <v>0</v>
      </c>
      <c r="J95" s="151">
        <f>ROUND(I95*H95,2)</f>
        <v>0</v>
      </c>
      <c r="K95" s="148" t="s">
        <v>126</v>
      </c>
      <c r="L95" s="35"/>
      <c r="M95" s="273"/>
      <c r="N95" s="274"/>
      <c r="O95" s="274"/>
      <c r="P95" s="275"/>
      <c r="Q95" s="274"/>
      <c r="R95" s="275"/>
      <c r="S95" s="274"/>
      <c r="T95" s="276"/>
      <c r="AT95" s="21"/>
      <c r="AU95" s="21"/>
      <c r="BK95" s="132"/>
    </row>
    <row r="96" spans="2:63" s="272" customFormat="1" ht="29.25" customHeight="1">
      <c r="B96" s="145"/>
      <c r="C96" s="10"/>
      <c r="D96" s="134" t="s">
        <v>66</v>
      </c>
      <c r="E96" s="143">
        <v>95</v>
      </c>
      <c r="F96" s="143" t="s">
        <v>495</v>
      </c>
      <c r="G96" s="10"/>
      <c r="H96" s="10"/>
      <c r="I96" s="10"/>
      <c r="J96" s="144">
        <f>SUM(J97:J98)</f>
        <v>0</v>
      </c>
      <c r="K96" s="10"/>
      <c r="L96" s="35"/>
      <c r="M96" s="273"/>
      <c r="N96" s="274"/>
      <c r="O96" s="274"/>
      <c r="P96" s="275"/>
      <c r="Q96" s="274"/>
      <c r="R96" s="275"/>
      <c r="S96" s="274"/>
      <c r="T96" s="276"/>
      <c r="AT96" s="21"/>
      <c r="AU96" s="21"/>
      <c r="BK96" s="132"/>
    </row>
    <row r="97" spans="2:63" s="272" customFormat="1" ht="16.5" customHeight="1">
      <c r="B97" s="145"/>
      <c r="C97" s="146">
        <v>3</v>
      </c>
      <c r="D97" s="146" t="s">
        <v>122</v>
      </c>
      <c r="E97" s="147" t="s">
        <v>496</v>
      </c>
      <c r="F97" s="148" t="s">
        <v>497</v>
      </c>
      <c r="G97" s="149" t="s">
        <v>211</v>
      </c>
      <c r="H97" s="150">
        <v>108</v>
      </c>
      <c r="I97" s="267">
        <v>0</v>
      </c>
      <c r="J97" s="151">
        <f>ROUND(I97*H97,2)</f>
        <v>0</v>
      </c>
      <c r="K97" s="148" t="s">
        <v>126</v>
      </c>
      <c r="L97" s="35"/>
      <c r="M97" s="273"/>
      <c r="N97" s="274"/>
      <c r="O97" s="274"/>
      <c r="P97" s="275"/>
      <c r="Q97" s="274"/>
      <c r="R97" s="275"/>
      <c r="S97" s="274"/>
      <c r="T97" s="276"/>
      <c r="AT97" s="21"/>
      <c r="AU97" s="21"/>
      <c r="BK97" s="132"/>
    </row>
    <row r="98" spans="2:63" s="272" customFormat="1" ht="16.5" customHeight="1">
      <c r="B98" s="145"/>
      <c r="C98" s="146">
        <v>4</v>
      </c>
      <c r="D98" s="146" t="s">
        <v>122</v>
      </c>
      <c r="E98" s="147" t="s">
        <v>498</v>
      </c>
      <c r="F98" s="148" t="s">
        <v>499</v>
      </c>
      <c r="G98" s="149" t="s">
        <v>211</v>
      </c>
      <c r="H98" s="150">
        <v>108</v>
      </c>
      <c r="I98" s="267">
        <v>0</v>
      </c>
      <c r="J98" s="151">
        <f>ROUND(I98*H98,2)</f>
        <v>0</v>
      </c>
      <c r="K98" s="148" t="s">
        <v>126</v>
      </c>
      <c r="L98" s="35"/>
      <c r="M98" s="273"/>
      <c r="N98" s="274"/>
      <c r="O98" s="274"/>
      <c r="P98" s="275"/>
      <c r="Q98" s="274"/>
      <c r="R98" s="275"/>
      <c r="S98" s="274"/>
      <c r="T98" s="276"/>
      <c r="AT98" s="21"/>
      <c r="AU98" s="21"/>
      <c r="BK98" s="132"/>
    </row>
    <row r="99" spans="2:63" s="272" customFormat="1" ht="29.25" customHeight="1">
      <c r="B99" s="133"/>
      <c r="C99" s="10"/>
      <c r="D99" s="134" t="s">
        <v>66</v>
      </c>
      <c r="E99" s="143" t="s">
        <v>128</v>
      </c>
      <c r="F99" s="143" t="s">
        <v>129</v>
      </c>
      <c r="G99" s="10"/>
      <c r="H99" s="10"/>
      <c r="I99" s="10"/>
      <c r="J99" s="144">
        <f>SUM(J100:J101)</f>
        <v>0</v>
      </c>
      <c r="K99" s="10"/>
      <c r="L99" s="35"/>
      <c r="M99" s="273"/>
      <c r="N99" s="274"/>
      <c r="O99" s="274"/>
      <c r="P99" s="275"/>
      <c r="Q99" s="274"/>
      <c r="R99" s="275"/>
      <c r="S99" s="274"/>
      <c r="T99" s="276"/>
      <c r="AT99" s="21"/>
      <c r="AU99" s="21"/>
      <c r="BK99" s="132"/>
    </row>
    <row r="100" spans="2:63" s="272" customFormat="1" ht="16.5" customHeight="1">
      <c r="B100" s="145"/>
      <c r="C100" s="146">
        <v>5</v>
      </c>
      <c r="D100" s="146" t="s">
        <v>122</v>
      </c>
      <c r="E100" s="147" t="s">
        <v>130</v>
      </c>
      <c r="F100" s="148" t="s">
        <v>131</v>
      </c>
      <c r="G100" s="149" t="s">
        <v>132</v>
      </c>
      <c r="H100" s="150">
        <v>1.757</v>
      </c>
      <c r="I100" s="267">
        <v>0</v>
      </c>
      <c r="J100" s="151">
        <f>ROUND(I100*H100,2)</f>
        <v>0</v>
      </c>
      <c r="K100" s="148" t="s">
        <v>126</v>
      </c>
      <c r="L100" s="35"/>
      <c r="M100" s="273"/>
      <c r="N100" s="274"/>
      <c r="O100" s="274"/>
      <c r="P100" s="275"/>
      <c r="Q100" s="274"/>
      <c r="R100" s="275"/>
      <c r="S100" s="274"/>
      <c r="T100" s="276"/>
      <c r="AT100" s="21"/>
      <c r="AU100" s="21"/>
      <c r="BK100" s="132"/>
    </row>
    <row r="101" spans="2:63" s="272" customFormat="1" ht="16.5" customHeight="1">
      <c r="B101" s="145"/>
      <c r="C101" s="146">
        <v>6</v>
      </c>
      <c r="D101" s="146" t="s">
        <v>122</v>
      </c>
      <c r="E101" s="147" t="s">
        <v>133</v>
      </c>
      <c r="F101" s="148" t="s">
        <v>134</v>
      </c>
      <c r="G101" s="149" t="s">
        <v>132</v>
      </c>
      <c r="H101" s="150">
        <v>15.813</v>
      </c>
      <c r="I101" s="267">
        <v>0</v>
      </c>
      <c r="J101" s="151">
        <f>ROUND(I101*H101,2)</f>
        <v>0</v>
      </c>
      <c r="K101" s="148" t="s">
        <v>126</v>
      </c>
      <c r="L101" s="35"/>
      <c r="M101" s="273"/>
      <c r="N101" s="274"/>
      <c r="O101" s="274"/>
      <c r="P101" s="275"/>
      <c r="Q101" s="274"/>
      <c r="R101" s="275"/>
      <c r="S101" s="274"/>
      <c r="T101" s="276"/>
      <c r="AT101" s="21"/>
      <c r="AU101" s="21"/>
      <c r="BK101" s="132"/>
    </row>
    <row r="102" spans="2:63" s="272" customFormat="1" ht="29.25" customHeight="1">
      <c r="B102" s="157"/>
      <c r="C102" s="11"/>
      <c r="D102" s="158" t="s">
        <v>135</v>
      </c>
      <c r="E102" s="11"/>
      <c r="F102" s="159" t="s">
        <v>472</v>
      </c>
      <c r="G102" s="11"/>
      <c r="H102" s="160">
        <v>15.813</v>
      </c>
      <c r="I102" s="11"/>
      <c r="J102" s="11"/>
      <c r="K102" s="11"/>
      <c r="L102" s="35"/>
      <c r="M102" s="273"/>
      <c r="N102" s="274"/>
      <c r="O102" s="274"/>
      <c r="P102" s="275"/>
      <c r="Q102" s="274"/>
      <c r="R102" s="275"/>
      <c r="S102" s="274"/>
      <c r="T102" s="276"/>
      <c r="AT102" s="21"/>
      <c r="AU102" s="21"/>
      <c r="BK102" s="132"/>
    </row>
    <row r="103" spans="2:63" s="272" customFormat="1" ht="29.25" customHeight="1">
      <c r="B103" s="133"/>
      <c r="C103" s="10"/>
      <c r="D103" s="134" t="s">
        <v>66</v>
      </c>
      <c r="E103" s="143" t="s">
        <v>136</v>
      </c>
      <c r="F103" s="143" t="s">
        <v>137</v>
      </c>
      <c r="G103" s="10"/>
      <c r="H103" s="10"/>
      <c r="I103" s="10"/>
      <c r="J103" s="144">
        <f>J104</f>
        <v>0</v>
      </c>
      <c r="K103" s="10"/>
      <c r="L103" s="35"/>
      <c r="M103" s="273"/>
      <c r="N103" s="274"/>
      <c r="O103" s="274"/>
      <c r="P103" s="275"/>
      <c r="Q103" s="274"/>
      <c r="R103" s="275"/>
      <c r="S103" s="274"/>
      <c r="T103" s="276"/>
      <c r="AT103" s="21"/>
      <c r="AU103" s="21"/>
      <c r="BK103" s="132"/>
    </row>
    <row r="104" spans="2:63" s="272" customFormat="1" ht="16.5" customHeight="1">
      <c r="B104" s="145"/>
      <c r="C104" s="146">
        <v>7</v>
      </c>
      <c r="D104" s="146" t="s">
        <v>122</v>
      </c>
      <c r="E104" s="147" t="s">
        <v>138</v>
      </c>
      <c r="F104" s="148" t="s">
        <v>139</v>
      </c>
      <c r="G104" s="149" t="s">
        <v>132</v>
      </c>
      <c r="H104" s="267">
        <v>0</v>
      </c>
      <c r="I104" s="267">
        <v>0</v>
      </c>
      <c r="J104" s="151">
        <f>ROUND(I104*H104,2)</f>
        <v>0</v>
      </c>
      <c r="K104" s="148" t="s">
        <v>126</v>
      </c>
      <c r="L104" s="35"/>
      <c r="M104" s="273"/>
      <c r="N104" s="274"/>
      <c r="O104" s="274"/>
      <c r="P104" s="275"/>
      <c r="Q104" s="274"/>
      <c r="R104" s="275"/>
      <c r="S104" s="274"/>
      <c r="T104" s="276"/>
      <c r="AT104" s="21"/>
      <c r="AU104" s="21"/>
      <c r="BK104" s="132"/>
    </row>
    <row r="105" spans="2:65" s="256" customFormat="1" ht="16.5" customHeight="1">
      <c r="B105" s="145"/>
      <c r="C105" s="257"/>
      <c r="D105" s="257"/>
      <c r="E105" s="258"/>
      <c r="F105" s="259"/>
      <c r="G105" s="260"/>
      <c r="H105" s="261"/>
      <c r="I105" s="262"/>
      <c r="J105" s="262"/>
      <c r="K105" s="259"/>
      <c r="L105" s="35"/>
      <c r="M105" s="255"/>
      <c r="N105" s="263"/>
      <c r="O105" s="264"/>
      <c r="P105" s="264"/>
      <c r="Q105" s="264"/>
      <c r="R105" s="264"/>
      <c r="S105" s="264"/>
      <c r="T105" s="155"/>
      <c r="AR105" s="21"/>
      <c r="AT105" s="21"/>
      <c r="AU105" s="21"/>
      <c r="AY105" s="21"/>
      <c r="BE105" s="156"/>
      <c r="BF105" s="156"/>
      <c r="BG105" s="156"/>
      <c r="BH105" s="156"/>
      <c r="BI105" s="156"/>
      <c r="BJ105" s="21"/>
      <c r="BK105" s="156"/>
      <c r="BL105" s="21"/>
      <c r="BM105" s="21"/>
    </row>
    <row r="106" spans="2:65" s="256" customFormat="1" ht="16.5" customHeight="1">
      <c r="B106" s="145"/>
      <c r="C106" s="257"/>
      <c r="D106" s="257"/>
      <c r="E106" s="258"/>
      <c r="F106" s="259"/>
      <c r="G106" s="260"/>
      <c r="H106" s="261"/>
      <c r="I106" s="262"/>
      <c r="J106" s="262"/>
      <c r="K106" s="259"/>
      <c r="L106" s="35"/>
      <c r="M106" s="255"/>
      <c r="N106" s="263"/>
      <c r="O106" s="264"/>
      <c r="P106" s="264"/>
      <c r="Q106" s="264"/>
      <c r="R106" s="264"/>
      <c r="S106" s="264"/>
      <c r="T106" s="155"/>
      <c r="AR106" s="21"/>
      <c r="AT106" s="21"/>
      <c r="AU106" s="21"/>
      <c r="AY106" s="21"/>
      <c r="BE106" s="156"/>
      <c r="BF106" s="156"/>
      <c r="BG106" s="156"/>
      <c r="BH106" s="156"/>
      <c r="BI106" s="156"/>
      <c r="BJ106" s="21"/>
      <c r="BK106" s="156"/>
      <c r="BL106" s="21"/>
      <c r="BM106" s="21"/>
    </row>
    <row r="107" spans="2:65" s="256" customFormat="1" ht="16.5" customHeight="1">
      <c r="B107" s="145"/>
      <c r="C107" s="257"/>
      <c r="D107" s="257"/>
      <c r="E107" s="258"/>
      <c r="F107" s="259"/>
      <c r="G107" s="260"/>
      <c r="H107" s="261"/>
      <c r="I107" s="262"/>
      <c r="J107" s="262"/>
      <c r="K107" s="259"/>
      <c r="L107" s="35"/>
      <c r="M107" s="255"/>
      <c r="N107" s="263"/>
      <c r="O107" s="264"/>
      <c r="P107" s="264"/>
      <c r="Q107" s="264"/>
      <c r="R107" s="264"/>
      <c r="S107" s="264"/>
      <c r="T107" s="155"/>
      <c r="AR107" s="21"/>
      <c r="AT107" s="21"/>
      <c r="AU107" s="21"/>
      <c r="AY107" s="21"/>
      <c r="BE107" s="156"/>
      <c r="BF107" s="156"/>
      <c r="BG107" s="156"/>
      <c r="BH107" s="156"/>
      <c r="BI107" s="156"/>
      <c r="BJ107" s="21"/>
      <c r="BK107" s="156"/>
      <c r="BL107" s="21"/>
      <c r="BM107" s="21"/>
    </row>
    <row r="108" spans="2:65" s="256" customFormat="1" ht="16.5" customHeight="1">
      <c r="B108" s="145"/>
      <c r="C108" s="257"/>
      <c r="D108" s="257"/>
      <c r="E108" s="258"/>
      <c r="F108" s="259"/>
      <c r="G108" s="260"/>
      <c r="H108" s="261"/>
      <c r="I108" s="262"/>
      <c r="J108" s="262"/>
      <c r="K108" s="259"/>
      <c r="L108" s="35"/>
      <c r="M108" s="255"/>
      <c r="N108" s="263"/>
      <c r="O108" s="264"/>
      <c r="P108" s="264"/>
      <c r="Q108" s="264"/>
      <c r="R108" s="264"/>
      <c r="S108" s="264"/>
      <c r="T108" s="155"/>
      <c r="AR108" s="21"/>
      <c r="AT108" s="21"/>
      <c r="AU108" s="21"/>
      <c r="AY108" s="21"/>
      <c r="BE108" s="156"/>
      <c r="BF108" s="156"/>
      <c r="BG108" s="156"/>
      <c r="BH108" s="156"/>
      <c r="BI108" s="156"/>
      <c r="BJ108" s="21"/>
      <c r="BK108" s="156"/>
      <c r="BL108" s="21"/>
      <c r="BM108" s="21"/>
    </row>
    <row r="109" spans="2:63" s="10" customFormat="1" ht="37.35" customHeight="1">
      <c r="B109" s="133"/>
      <c r="D109" s="134" t="s">
        <v>66</v>
      </c>
      <c r="E109" s="135" t="s">
        <v>140</v>
      </c>
      <c r="F109" s="135" t="s">
        <v>141</v>
      </c>
      <c r="J109" s="136">
        <f>BK109</f>
        <v>0</v>
      </c>
      <c r="L109" s="133"/>
      <c r="M109" s="137"/>
      <c r="N109" s="138"/>
      <c r="O109" s="138"/>
      <c r="P109" s="139">
        <f>P110+P115+P127+P139+P157+P160</f>
        <v>164.48582000000002</v>
      </c>
      <c r="Q109" s="138"/>
      <c r="R109" s="139">
        <f>R110+R115+R127+R139+R157+R160</f>
        <v>0.993759</v>
      </c>
      <c r="S109" s="138"/>
      <c r="T109" s="140">
        <f>T110+T115+T127+T139+T157+T160</f>
        <v>1.7364380000000001</v>
      </c>
      <c r="AR109" s="134" t="s">
        <v>77</v>
      </c>
      <c r="AT109" s="141" t="s">
        <v>66</v>
      </c>
      <c r="AU109" s="141" t="s">
        <v>67</v>
      </c>
      <c r="AY109" s="134" t="s">
        <v>119</v>
      </c>
      <c r="BK109" s="142">
        <f>BK110+BK115+BK127+BK139+BK157+BK160</f>
        <v>0</v>
      </c>
    </row>
    <row r="110" spans="2:63" s="10" customFormat="1" ht="19.95" customHeight="1">
      <c r="B110" s="133"/>
      <c r="D110" s="134" t="s">
        <v>66</v>
      </c>
      <c r="E110" s="143" t="s">
        <v>142</v>
      </c>
      <c r="F110" s="143" t="s">
        <v>143</v>
      </c>
      <c r="J110" s="144">
        <f>BK110</f>
        <v>0</v>
      </c>
      <c r="L110" s="133"/>
      <c r="M110" s="137"/>
      <c r="N110" s="138"/>
      <c r="O110" s="138"/>
      <c r="P110" s="139">
        <f>SUM(P111:P114)</f>
        <v>0.1617</v>
      </c>
      <c r="Q110" s="138"/>
      <c r="R110" s="139">
        <f>SUM(R111:R114)</f>
        <v>0.006173999999999999</v>
      </c>
      <c r="S110" s="138"/>
      <c r="T110" s="140">
        <f>SUM(T111:T114)</f>
        <v>0</v>
      </c>
      <c r="AR110" s="134" t="s">
        <v>77</v>
      </c>
      <c r="AT110" s="141" t="s">
        <v>66</v>
      </c>
      <c r="AU110" s="141" t="s">
        <v>75</v>
      </c>
      <c r="AY110" s="134" t="s">
        <v>119</v>
      </c>
      <c r="BK110" s="142">
        <f>SUM(BK111:BK114)</f>
        <v>0</v>
      </c>
    </row>
    <row r="111" spans="2:65" s="1" customFormat="1" ht="16.5" customHeight="1">
      <c r="B111" s="145"/>
      <c r="C111" s="146">
        <v>8</v>
      </c>
      <c r="D111" s="146" t="s">
        <v>122</v>
      </c>
      <c r="E111" s="147" t="s">
        <v>144</v>
      </c>
      <c r="F111" s="148" t="s">
        <v>145</v>
      </c>
      <c r="G111" s="149" t="s">
        <v>146</v>
      </c>
      <c r="H111" s="150">
        <v>4.9</v>
      </c>
      <c r="I111" s="267">
        <v>0</v>
      </c>
      <c r="J111" s="151">
        <f>ROUND(I111*H111,2)</f>
        <v>0</v>
      </c>
      <c r="K111" s="148" t="s">
        <v>126</v>
      </c>
      <c r="L111" s="35"/>
      <c r="M111" s="152" t="s">
        <v>5</v>
      </c>
      <c r="N111" s="153" t="s">
        <v>38</v>
      </c>
      <c r="O111" s="154">
        <v>0.033</v>
      </c>
      <c r="P111" s="154">
        <f>O111*H111</f>
        <v>0.1617</v>
      </c>
      <c r="Q111" s="154">
        <v>0</v>
      </c>
      <c r="R111" s="154">
        <f>Q111*H111</f>
        <v>0</v>
      </c>
      <c r="S111" s="154">
        <v>0</v>
      </c>
      <c r="T111" s="155">
        <f>S111*H111</f>
        <v>0</v>
      </c>
      <c r="AR111" s="21" t="s">
        <v>147</v>
      </c>
      <c r="AT111" s="21" t="s">
        <v>122</v>
      </c>
      <c r="AU111" s="21" t="s">
        <v>77</v>
      </c>
      <c r="AY111" s="21" t="s">
        <v>119</v>
      </c>
      <c r="BE111" s="156">
        <f>IF(N111="základní",J111,0)</f>
        <v>0</v>
      </c>
      <c r="BF111" s="156">
        <f>IF(N111="snížená",J111,0)</f>
        <v>0</v>
      </c>
      <c r="BG111" s="156">
        <f>IF(N111="zákl. přenesená",J111,0)</f>
        <v>0</v>
      </c>
      <c r="BH111" s="156">
        <f>IF(N111="sníž. přenesená",J111,0)</f>
        <v>0</v>
      </c>
      <c r="BI111" s="156">
        <f>IF(N111="nulová",J111,0)</f>
        <v>0</v>
      </c>
      <c r="BJ111" s="21" t="s">
        <v>75</v>
      </c>
      <c r="BK111" s="156">
        <f>ROUND(I111*H111,2)</f>
        <v>0</v>
      </c>
      <c r="BL111" s="21" t="s">
        <v>147</v>
      </c>
      <c r="BM111" s="21" t="s">
        <v>148</v>
      </c>
    </row>
    <row r="112" spans="2:65" s="1" customFormat="1" ht="25.5" customHeight="1">
      <c r="B112" s="145"/>
      <c r="C112" s="165">
        <v>9</v>
      </c>
      <c r="D112" s="165" t="s">
        <v>149</v>
      </c>
      <c r="E112" s="166" t="s">
        <v>150</v>
      </c>
      <c r="F112" s="167" t="s">
        <v>151</v>
      </c>
      <c r="G112" s="168" t="s">
        <v>146</v>
      </c>
      <c r="H112" s="169">
        <v>5.145</v>
      </c>
      <c r="I112" s="269">
        <v>0</v>
      </c>
      <c r="J112" s="170">
        <f>ROUND(I112*H112,2)</f>
        <v>0</v>
      </c>
      <c r="K112" s="167" t="s">
        <v>126</v>
      </c>
      <c r="L112" s="171"/>
      <c r="M112" s="172" t="s">
        <v>5</v>
      </c>
      <c r="N112" s="173" t="s">
        <v>38</v>
      </c>
      <c r="O112" s="154">
        <v>0</v>
      </c>
      <c r="P112" s="154">
        <f>O112*H112</f>
        <v>0</v>
      </c>
      <c r="Q112" s="154">
        <v>0.0012</v>
      </c>
      <c r="R112" s="154">
        <f>Q112*H112</f>
        <v>0.006173999999999999</v>
      </c>
      <c r="S112" s="154">
        <v>0</v>
      </c>
      <c r="T112" s="155">
        <f>S112*H112</f>
        <v>0</v>
      </c>
      <c r="AR112" s="21" t="s">
        <v>152</v>
      </c>
      <c r="AT112" s="21" t="s">
        <v>149</v>
      </c>
      <c r="AU112" s="21" t="s">
        <v>77</v>
      </c>
      <c r="AY112" s="21" t="s">
        <v>119</v>
      </c>
      <c r="BE112" s="156">
        <f>IF(N112="základní",J112,0)</f>
        <v>0</v>
      </c>
      <c r="BF112" s="156">
        <f>IF(N112="snížená",J112,0)</f>
        <v>0</v>
      </c>
      <c r="BG112" s="156">
        <f>IF(N112="zákl. přenesená",J112,0)</f>
        <v>0</v>
      </c>
      <c r="BH112" s="156">
        <f>IF(N112="sníž. přenesená",J112,0)</f>
        <v>0</v>
      </c>
      <c r="BI112" s="156">
        <f>IF(N112="nulová",J112,0)</f>
        <v>0</v>
      </c>
      <c r="BJ112" s="21" t="s">
        <v>75</v>
      </c>
      <c r="BK112" s="156">
        <f>ROUND(I112*H112,2)</f>
        <v>0</v>
      </c>
      <c r="BL112" s="21" t="s">
        <v>147</v>
      </c>
      <c r="BM112" s="21" t="s">
        <v>153</v>
      </c>
    </row>
    <row r="113" spans="2:51" s="11" customFormat="1" ht="13.5">
      <c r="B113" s="157"/>
      <c r="D113" s="158" t="s">
        <v>135</v>
      </c>
      <c r="F113" s="159" t="s">
        <v>473</v>
      </c>
      <c r="H113" s="160">
        <v>5.145</v>
      </c>
      <c r="L113" s="157"/>
      <c r="M113" s="161"/>
      <c r="N113" s="162"/>
      <c r="O113" s="162"/>
      <c r="P113" s="162"/>
      <c r="Q113" s="162"/>
      <c r="R113" s="162"/>
      <c r="S113" s="162"/>
      <c r="T113" s="163"/>
      <c r="AT113" s="164" t="s">
        <v>135</v>
      </c>
      <c r="AU113" s="164" t="s">
        <v>77</v>
      </c>
      <c r="AV113" s="11" t="s">
        <v>77</v>
      </c>
      <c r="AW113" s="11" t="s">
        <v>6</v>
      </c>
      <c r="AX113" s="11" t="s">
        <v>75</v>
      </c>
      <c r="AY113" s="164" t="s">
        <v>119</v>
      </c>
    </row>
    <row r="114" spans="2:65" s="1" customFormat="1" ht="16.5" customHeight="1">
      <c r="B114" s="145"/>
      <c r="C114" s="146">
        <v>10</v>
      </c>
      <c r="D114" s="146" t="s">
        <v>122</v>
      </c>
      <c r="E114" s="147" t="s">
        <v>154</v>
      </c>
      <c r="F114" s="148" t="s">
        <v>155</v>
      </c>
      <c r="G114" s="149" t="s">
        <v>156</v>
      </c>
      <c r="H114" s="150">
        <v>20.891</v>
      </c>
      <c r="I114" s="267">
        <v>0</v>
      </c>
      <c r="J114" s="151">
        <f>ROUND(I114*H114,2)</f>
        <v>0</v>
      </c>
      <c r="K114" s="148" t="s">
        <v>126</v>
      </c>
      <c r="L114" s="35"/>
      <c r="M114" s="152" t="s">
        <v>5</v>
      </c>
      <c r="N114" s="153" t="s">
        <v>38</v>
      </c>
      <c r="O114" s="154">
        <v>0</v>
      </c>
      <c r="P114" s="154">
        <f>O114*H114</f>
        <v>0</v>
      </c>
      <c r="Q114" s="154">
        <v>0</v>
      </c>
      <c r="R114" s="154">
        <f>Q114*H114</f>
        <v>0</v>
      </c>
      <c r="S114" s="154">
        <v>0</v>
      </c>
      <c r="T114" s="155">
        <f>S114*H114</f>
        <v>0</v>
      </c>
      <c r="AR114" s="21" t="s">
        <v>147</v>
      </c>
      <c r="AT114" s="21" t="s">
        <v>122</v>
      </c>
      <c r="AU114" s="21" t="s">
        <v>77</v>
      </c>
      <c r="AY114" s="21" t="s">
        <v>119</v>
      </c>
      <c r="BE114" s="156">
        <f>IF(N114="základní",J114,0)</f>
        <v>0</v>
      </c>
      <c r="BF114" s="156">
        <f>IF(N114="snížená",J114,0)</f>
        <v>0</v>
      </c>
      <c r="BG114" s="156">
        <f>IF(N114="zákl. přenesená",J114,0)</f>
        <v>0</v>
      </c>
      <c r="BH114" s="156">
        <f>IF(N114="sníž. přenesená",J114,0)</f>
        <v>0</v>
      </c>
      <c r="BI114" s="156">
        <f>IF(N114="nulová",J114,0)</f>
        <v>0</v>
      </c>
      <c r="BJ114" s="21" t="s">
        <v>75</v>
      </c>
      <c r="BK114" s="156">
        <f>ROUND(I114*H114,2)</f>
        <v>0</v>
      </c>
      <c r="BL114" s="21" t="s">
        <v>147</v>
      </c>
      <c r="BM114" s="21" t="s">
        <v>157</v>
      </c>
    </row>
    <row r="115" spans="2:63" s="10" customFormat="1" ht="29.85" customHeight="1">
      <c r="B115" s="133"/>
      <c r="D115" s="134" t="s">
        <v>66</v>
      </c>
      <c r="E115" s="143" t="s">
        <v>158</v>
      </c>
      <c r="F115" s="143" t="s">
        <v>159</v>
      </c>
      <c r="J115" s="144">
        <f>BK115</f>
        <v>0</v>
      </c>
      <c r="L115" s="133"/>
      <c r="M115" s="137"/>
      <c r="N115" s="138"/>
      <c r="O115" s="138"/>
      <c r="P115" s="139">
        <f>SUM(P116:P126)</f>
        <v>120.4423</v>
      </c>
      <c r="Q115" s="138"/>
      <c r="R115" s="139">
        <f>SUM(R116:R126)</f>
        <v>0.11214900000000001</v>
      </c>
      <c r="S115" s="138"/>
      <c r="T115" s="140">
        <f>SUM(T116:T126)</f>
        <v>0.25536000000000003</v>
      </c>
      <c r="AR115" s="134" t="s">
        <v>77</v>
      </c>
      <c r="AT115" s="141" t="s">
        <v>66</v>
      </c>
      <c r="AU115" s="141" t="s">
        <v>75</v>
      </c>
      <c r="AY115" s="134" t="s">
        <v>119</v>
      </c>
      <c r="BK115" s="142">
        <f>SUM(BK116:BK126)</f>
        <v>0</v>
      </c>
    </row>
    <row r="116" spans="2:65" s="1" customFormat="1" ht="16.5" customHeight="1">
      <c r="B116" s="145"/>
      <c r="C116" s="146">
        <v>11</v>
      </c>
      <c r="D116" s="146" t="s">
        <v>122</v>
      </c>
      <c r="E116" s="147" t="s">
        <v>160</v>
      </c>
      <c r="F116" s="148" t="s">
        <v>161</v>
      </c>
      <c r="G116" s="149" t="s">
        <v>146</v>
      </c>
      <c r="H116" s="150">
        <v>48</v>
      </c>
      <c r="I116" s="267">
        <v>0</v>
      </c>
      <c r="J116" s="151">
        <f aca="true" t="shared" si="0" ref="J116:J122">ROUND(I116*H116,2)</f>
        <v>0</v>
      </c>
      <c r="K116" s="148" t="s">
        <v>126</v>
      </c>
      <c r="L116" s="35"/>
      <c r="M116" s="152" t="s">
        <v>5</v>
      </c>
      <c r="N116" s="153" t="s">
        <v>38</v>
      </c>
      <c r="O116" s="154">
        <v>0.103</v>
      </c>
      <c r="P116" s="154">
        <f aca="true" t="shared" si="1" ref="P116:P122">O116*H116</f>
        <v>4.944</v>
      </c>
      <c r="Q116" s="154">
        <v>5E-05</v>
      </c>
      <c r="R116" s="154">
        <f aca="true" t="shared" si="2" ref="R116:R122">Q116*H116</f>
        <v>0.0024000000000000002</v>
      </c>
      <c r="S116" s="154">
        <v>0.00532</v>
      </c>
      <c r="T116" s="155">
        <f aca="true" t="shared" si="3" ref="T116:T122">S116*H116</f>
        <v>0.25536000000000003</v>
      </c>
      <c r="AR116" s="21" t="s">
        <v>147</v>
      </c>
      <c r="AT116" s="21" t="s">
        <v>122</v>
      </c>
      <c r="AU116" s="21" t="s">
        <v>77</v>
      </c>
      <c r="AY116" s="21" t="s">
        <v>119</v>
      </c>
      <c r="BE116" s="156">
        <f aca="true" t="shared" si="4" ref="BE116:BE122">IF(N116="základní",J116,0)</f>
        <v>0</v>
      </c>
      <c r="BF116" s="156">
        <f aca="true" t="shared" si="5" ref="BF116:BF122">IF(N116="snížená",J116,0)</f>
        <v>0</v>
      </c>
      <c r="BG116" s="156">
        <f aca="true" t="shared" si="6" ref="BG116:BG122">IF(N116="zákl. přenesená",J116,0)</f>
        <v>0</v>
      </c>
      <c r="BH116" s="156">
        <f aca="true" t="shared" si="7" ref="BH116:BH122">IF(N116="sníž. přenesená",J116,0)</f>
        <v>0</v>
      </c>
      <c r="BI116" s="156">
        <f aca="true" t="shared" si="8" ref="BI116:BI122">IF(N116="nulová",J116,0)</f>
        <v>0</v>
      </c>
      <c r="BJ116" s="21" t="s">
        <v>75</v>
      </c>
      <c r="BK116" s="156">
        <f aca="true" t="shared" si="9" ref="BK116:BK122">ROUND(I116*H116,2)</f>
        <v>0</v>
      </c>
      <c r="BL116" s="21" t="s">
        <v>147</v>
      </c>
      <c r="BM116" s="21" t="s">
        <v>162</v>
      </c>
    </row>
    <row r="117" spans="2:65" s="1" customFormat="1" ht="16.5" customHeight="1">
      <c r="B117" s="145"/>
      <c r="C117" s="146">
        <v>12</v>
      </c>
      <c r="D117" s="146" t="s">
        <v>122</v>
      </c>
      <c r="E117" s="270" t="s">
        <v>479</v>
      </c>
      <c r="F117" s="271" t="s">
        <v>480</v>
      </c>
      <c r="G117" s="149" t="s">
        <v>146</v>
      </c>
      <c r="H117" s="150">
        <v>60.8</v>
      </c>
      <c r="I117" s="267">
        <v>0</v>
      </c>
      <c r="J117" s="151">
        <f t="shared" si="0"/>
        <v>0</v>
      </c>
      <c r="K117" s="148" t="s">
        <v>5</v>
      </c>
      <c r="L117" s="35"/>
      <c r="M117" s="152" t="s">
        <v>5</v>
      </c>
      <c r="N117" s="153" t="s">
        <v>38</v>
      </c>
      <c r="O117" s="154">
        <v>0.333</v>
      </c>
      <c r="P117" s="154">
        <f t="shared" si="1"/>
        <v>20.2464</v>
      </c>
      <c r="Q117" s="154">
        <v>0.00018</v>
      </c>
      <c r="R117" s="154">
        <f t="shared" si="2"/>
        <v>0.010944</v>
      </c>
      <c r="S117" s="154">
        <v>0</v>
      </c>
      <c r="T117" s="155">
        <f t="shared" si="3"/>
        <v>0</v>
      </c>
      <c r="AR117" s="21" t="s">
        <v>147</v>
      </c>
      <c r="AT117" s="21" t="s">
        <v>122</v>
      </c>
      <c r="AU117" s="21" t="s">
        <v>77</v>
      </c>
      <c r="AY117" s="21" t="s">
        <v>119</v>
      </c>
      <c r="BE117" s="156">
        <f t="shared" si="4"/>
        <v>0</v>
      </c>
      <c r="BF117" s="156">
        <f t="shared" si="5"/>
        <v>0</v>
      </c>
      <c r="BG117" s="156">
        <f t="shared" si="6"/>
        <v>0</v>
      </c>
      <c r="BH117" s="156">
        <f t="shared" si="7"/>
        <v>0</v>
      </c>
      <c r="BI117" s="156">
        <f t="shared" si="8"/>
        <v>0</v>
      </c>
      <c r="BJ117" s="21" t="s">
        <v>75</v>
      </c>
      <c r="BK117" s="156">
        <f t="shared" si="9"/>
        <v>0</v>
      </c>
      <c r="BL117" s="21" t="s">
        <v>147</v>
      </c>
      <c r="BM117" s="21" t="s">
        <v>163</v>
      </c>
    </row>
    <row r="118" spans="2:65" s="1" customFormat="1" ht="16.5" customHeight="1">
      <c r="B118" s="145"/>
      <c r="C118" s="146">
        <v>13</v>
      </c>
      <c r="D118" s="146" t="s">
        <v>122</v>
      </c>
      <c r="E118" s="270" t="s">
        <v>481</v>
      </c>
      <c r="F118" s="271" t="s">
        <v>482</v>
      </c>
      <c r="G118" s="149" t="s">
        <v>146</v>
      </c>
      <c r="H118" s="150">
        <v>44.6</v>
      </c>
      <c r="I118" s="267">
        <v>0</v>
      </c>
      <c r="J118" s="151">
        <f t="shared" si="0"/>
        <v>0</v>
      </c>
      <c r="K118" s="148" t="s">
        <v>5</v>
      </c>
      <c r="L118" s="35"/>
      <c r="M118" s="152" t="s">
        <v>5</v>
      </c>
      <c r="N118" s="153" t="s">
        <v>38</v>
      </c>
      <c r="O118" s="154">
        <v>0.366</v>
      </c>
      <c r="P118" s="154">
        <f t="shared" si="1"/>
        <v>16.3236</v>
      </c>
      <c r="Q118" s="154">
        <v>0.00026</v>
      </c>
      <c r="R118" s="154">
        <f t="shared" si="2"/>
        <v>0.011595999999999999</v>
      </c>
      <c r="S118" s="154">
        <v>0</v>
      </c>
      <c r="T118" s="155">
        <f t="shared" si="3"/>
        <v>0</v>
      </c>
      <c r="AR118" s="21" t="s">
        <v>147</v>
      </c>
      <c r="AT118" s="21" t="s">
        <v>122</v>
      </c>
      <c r="AU118" s="21" t="s">
        <v>77</v>
      </c>
      <c r="AY118" s="21" t="s">
        <v>119</v>
      </c>
      <c r="BE118" s="156">
        <f t="shared" si="4"/>
        <v>0</v>
      </c>
      <c r="BF118" s="156">
        <f t="shared" si="5"/>
        <v>0</v>
      </c>
      <c r="BG118" s="156">
        <f t="shared" si="6"/>
        <v>0</v>
      </c>
      <c r="BH118" s="156">
        <f t="shared" si="7"/>
        <v>0</v>
      </c>
      <c r="BI118" s="156">
        <f t="shared" si="8"/>
        <v>0</v>
      </c>
      <c r="BJ118" s="21" t="s">
        <v>75</v>
      </c>
      <c r="BK118" s="156">
        <f t="shared" si="9"/>
        <v>0</v>
      </c>
      <c r="BL118" s="21" t="s">
        <v>147</v>
      </c>
      <c r="BM118" s="21" t="s">
        <v>164</v>
      </c>
    </row>
    <row r="119" spans="2:65" s="1" customFormat="1" ht="16.5" customHeight="1">
      <c r="B119" s="145"/>
      <c r="C119" s="146">
        <v>14</v>
      </c>
      <c r="D119" s="146" t="s">
        <v>122</v>
      </c>
      <c r="E119" s="270" t="s">
        <v>483</v>
      </c>
      <c r="F119" s="271" t="s">
        <v>484</v>
      </c>
      <c r="G119" s="149" t="s">
        <v>146</v>
      </c>
      <c r="H119" s="150">
        <v>55.3</v>
      </c>
      <c r="I119" s="267">
        <v>0</v>
      </c>
      <c r="J119" s="151">
        <f t="shared" si="0"/>
        <v>0</v>
      </c>
      <c r="K119" s="148" t="s">
        <v>5</v>
      </c>
      <c r="L119" s="35"/>
      <c r="M119" s="152" t="s">
        <v>5</v>
      </c>
      <c r="N119" s="153" t="s">
        <v>38</v>
      </c>
      <c r="O119" s="154">
        <v>0.401</v>
      </c>
      <c r="P119" s="154">
        <f t="shared" si="1"/>
        <v>22.1753</v>
      </c>
      <c r="Q119" s="154">
        <v>0.00038</v>
      </c>
      <c r="R119" s="154">
        <f t="shared" si="2"/>
        <v>0.021014</v>
      </c>
      <c r="S119" s="154">
        <v>0</v>
      </c>
      <c r="T119" s="155">
        <f t="shared" si="3"/>
        <v>0</v>
      </c>
      <c r="AR119" s="21" t="s">
        <v>147</v>
      </c>
      <c r="AT119" s="21" t="s">
        <v>122</v>
      </c>
      <c r="AU119" s="21" t="s">
        <v>77</v>
      </c>
      <c r="AY119" s="21" t="s">
        <v>119</v>
      </c>
      <c r="BE119" s="156">
        <f t="shared" si="4"/>
        <v>0</v>
      </c>
      <c r="BF119" s="156">
        <f t="shared" si="5"/>
        <v>0</v>
      </c>
      <c r="BG119" s="156">
        <f t="shared" si="6"/>
        <v>0</v>
      </c>
      <c r="BH119" s="156">
        <f t="shared" si="7"/>
        <v>0</v>
      </c>
      <c r="BI119" s="156">
        <f t="shared" si="8"/>
        <v>0</v>
      </c>
      <c r="BJ119" s="21" t="s">
        <v>75</v>
      </c>
      <c r="BK119" s="156">
        <f t="shared" si="9"/>
        <v>0</v>
      </c>
      <c r="BL119" s="21" t="s">
        <v>147</v>
      </c>
      <c r="BM119" s="21" t="s">
        <v>165</v>
      </c>
    </row>
    <row r="120" spans="2:65" s="1" customFormat="1" ht="16.5" customHeight="1">
      <c r="B120" s="145"/>
      <c r="C120" s="146">
        <v>15</v>
      </c>
      <c r="D120" s="146" t="s">
        <v>122</v>
      </c>
      <c r="E120" s="270" t="s">
        <v>485</v>
      </c>
      <c r="F120" s="271" t="s">
        <v>486</v>
      </c>
      <c r="G120" s="149" t="s">
        <v>146</v>
      </c>
      <c r="H120" s="150">
        <v>92</v>
      </c>
      <c r="I120" s="267">
        <v>0</v>
      </c>
      <c r="J120" s="151">
        <f t="shared" si="0"/>
        <v>0</v>
      </c>
      <c r="K120" s="148" t="s">
        <v>5</v>
      </c>
      <c r="L120" s="35"/>
      <c r="M120" s="152" t="s">
        <v>5</v>
      </c>
      <c r="N120" s="153" t="s">
        <v>38</v>
      </c>
      <c r="O120" s="154">
        <v>0.466</v>
      </c>
      <c r="P120" s="154">
        <f t="shared" si="1"/>
        <v>42.872</v>
      </c>
      <c r="Q120" s="154">
        <v>0.00057</v>
      </c>
      <c r="R120" s="154">
        <f t="shared" si="2"/>
        <v>0.05244</v>
      </c>
      <c r="S120" s="154">
        <v>0</v>
      </c>
      <c r="T120" s="155">
        <f t="shared" si="3"/>
        <v>0</v>
      </c>
      <c r="AR120" s="21" t="s">
        <v>147</v>
      </c>
      <c r="AT120" s="21" t="s">
        <v>122</v>
      </c>
      <c r="AU120" s="21" t="s">
        <v>77</v>
      </c>
      <c r="AY120" s="21" t="s">
        <v>119</v>
      </c>
      <c r="BE120" s="156">
        <f t="shared" si="4"/>
        <v>0</v>
      </c>
      <c r="BF120" s="156">
        <f t="shared" si="5"/>
        <v>0</v>
      </c>
      <c r="BG120" s="156">
        <f t="shared" si="6"/>
        <v>0</v>
      </c>
      <c r="BH120" s="156">
        <f t="shared" si="7"/>
        <v>0</v>
      </c>
      <c r="BI120" s="156">
        <f t="shared" si="8"/>
        <v>0</v>
      </c>
      <c r="BJ120" s="21" t="s">
        <v>75</v>
      </c>
      <c r="BK120" s="156">
        <f t="shared" si="9"/>
        <v>0</v>
      </c>
      <c r="BL120" s="21" t="s">
        <v>147</v>
      </c>
      <c r="BM120" s="21" t="s">
        <v>166</v>
      </c>
    </row>
    <row r="121" spans="2:65" s="1" customFormat="1" ht="16.5" customHeight="1">
      <c r="B121" s="145"/>
      <c r="C121" s="146">
        <v>16</v>
      </c>
      <c r="D121" s="146" t="s">
        <v>122</v>
      </c>
      <c r="E121" s="270" t="s">
        <v>487</v>
      </c>
      <c r="F121" s="271" t="s">
        <v>488</v>
      </c>
      <c r="G121" s="149" t="s">
        <v>146</v>
      </c>
      <c r="H121" s="150">
        <v>10.5</v>
      </c>
      <c r="I121" s="267">
        <v>0</v>
      </c>
      <c r="J121" s="151">
        <f t="shared" si="0"/>
        <v>0</v>
      </c>
      <c r="K121" s="148" t="s">
        <v>5</v>
      </c>
      <c r="L121" s="35"/>
      <c r="M121" s="152" t="s">
        <v>5</v>
      </c>
      <c r="N121" s="153" t="s">
        <v>38</v>
      </c>
      <c r="O121" s="154">
        <v>0.565</v>
      </c>
      <c r="P121" s="154">
        <f t="shared" si="1"/>
        <v>5.932499999999999</v>
      </c>
      <c r="Q121" s="154">
        <v>0.00131</v>
      </c>
      <c r="R121" s="154">
        <f t="shared" si="2"/>
        <v>0.013755</v>
      </c>
      <c r="S121" s="154">
        <v>0</v>
      </c>
      <c r="T121" s="155">
        <f t="shared" si="3"/>
        <v>0</v>
      </c>
      <c r="AR121" s="21" t="s">
        <v>147</v>
      </c>
      <c r="AT121" s="21" t="s">
        <v>122</v>
      </c>
      <c r="AU121" s="21" t="s">
        <v>77</v>
      </c>
      <c r="AY121" s="21" t="s">
        <v>119</v>
      </c>
      <c r="BE121" s="156">
        <f t="shared" si="4"/>
        <v>0</v>
      </c>
      <c r="BF121" s="156">
        <f t="shared" si="5"/>
        <v>0</v>
      </c>
      <c r="BG121" s="156">
        <f t="shared" si="6"/>
        <v>0</v>
      </c>
      <c r="BH121" s="156">
        <f t="shared" si="7"/>
        <v>0</v>
      </c>
      <c r="BI121" s="156">
        <f t="shared" si="8"/>
        <v>0</v>
      </c>
      <c r="BJ121" s="21" t="s">
        <v>75</v>
      </c>
      <c r="BK121" s="156">
        <f t="shared" si="9"/>
        <v>0</v>
      </c>
      <c r="BL121" s="21" t="s">
        <v>147</v>
      </c>
      <c r="BM121" s="21" t="s">
        <v>167</v>
      </c>
    </row>
    <row r="122" spans="2:65" s="1" customFormat="1" ht="16.5" customHeight="1">
      <c r="B122" s="145"/>
      <c r="C122" s="146">
        <v>17</v>
      </c>
      <c r="D122" s="146" t="s">
        <v>122</v>
      </c>
      <c r="E122" s="147" t="s">
        <v>168</v>
      </c>
      <c r="F122" s="148" t="s">
        <v>489</v>
      </c>
      <c r="G122" s="149" t="s">
        <v>146</v>
      </c>
      <c r="H122" s="150">
        <v>252.7</v>
      </c>
      <c r="I122" s="267">
        <v>0</v>
      </c>
      <c r="J122" s="151">
        <f t="shared" si="0"/>
        <v>0</v>
      </c>
      <c r="K122" s="148" t="s">
        <v>126</v>
      </c>
      <c r="L122" s="35"/>
      <c r="M122" s="152" t="s">
        <v>5</v>
      </c>
      <c r="N122" s="153" t="s">
        <v>38</v>
      </c>
      <c r="O122" s="154">
        <v>0.03</v>
      </c>
      <c r="P122" s="154">
        <f t="shared" si="1"/>
        <v>7.5809999999999995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AR122" s="21" t="s">
        <v>147</v>
      </c>
      <c r="AT122" s="21" t="s">
        <v>122</v>
      </c>
      <c r="AU122" s="21" t="s">
        <v>77</v>
      </c>
      <c r="AY122" s="21" t="s">
        <v>119</v>
      </c>
      <c r="BE122" s="156">
        <f t="shared" si="4"/>
        <v>0</v>
      </c>
      <c r="BF122" s="156">
        <f t="shared" si="5"/>
        <v>0</v>
      </c>
      <c r="BG122" s="156">
        <f t="shared" si="6"/>
        <v>0</v>
      </c>
      <c r="BH122" s="156">
        <f t="shared" si="7"/>
        <v>0</v>
      </c>
      <c r="BI122" s="156">
        <f t="shared" si="8"/>
        <v>0</v>
      </c>
      <c r="BJ122" s="21" t="s">
        <v>75</v>
      </c>
      <c r="BK122" s="156">
        <f t="shared" si="9"/>
        <v>0</v>
      </c>
      <c r="BL122" s="21" t="s">
        <v>147</v>
      </c>
      <c r="BM122" s="21" t="s">
        <v>169</v>
      </c>
    </row>
    <row r="123" spans="2:51" s="11" customFormat="1" ht="13.5">
      <c r="B123" s="157"/>
      <c r="D123" s="158" t="s">
        <v>135</v>
      </c>
      <c r="E123" s="164" t="s">
        <v>5</v>
      </c>
      <c r="F123" s="159" t="s">
        <v>474</v>
      </c>
      <c r="H123" s="160">
        <v>252.7</v>
      </c>
      <c r="L123" s="157"/>
      <c r="M123" s="161"/>
      <c r="N123" s="162"/>
      <c r="O123" s="162"/>
      <c r="P123" s="162"/>
      <c r="Q123" s="162"/>
      <c r="R123" s="162"/>
      <c r="S123" s="162"/>
      <c r="T123" s="163"/>
      <c r="AT123" s="164" t="s">
        <v>135</v>
      </c>
      <c r="AU123" s="164" t="s">
        <v>77</v>
      </c>
      <c r="AV123" s="11" t="s">
        <v>77</v>
      </c>
      <c r="AW123" s="11" t="s">
        <v>31</v>
      </c>
      <c r="AX123" s="11" t="s">
        <v>75</v>
      </c>
      <c r="AY123" s="164" t="s">
        <v>119</v>
      </c>
    </row>
    <row r="124" spans="2:65" s="1" customFormat="1" ht="16.5" customHeight="1">
      <c r="B124" s="145"/>
      <c r="C124" s="146">
        <v>18</v>
      </c>
      <c r="D124" s="146" t="s">
        <v>122</v>
      </c>
      <c r="E124" s="147" t="s">
        <v>170</v>
      </c>
      <c r="F124" s="148" t="s">
        <v>490</v>
      </c>
      <c r="G124" s="149" t="s">
        <v>146</v>
      </c>
      <c r="H124" s="150">
        <v>10.5</v>
      </c>
      <c r="I124" s="267">
        <v>0</v>
      </c>
      <c r="J124" s="151">
        <f>ROUND(I124*H124,2)</f>
        <v>0</v>
      </c>
      <c r="K124" s="148" t="s">
        <v>126</v>
      </c>
      <c r="L124" s="35"/>
      <c r="M124" s="152" t="s">
        <v>5</v>
      </c>
      <c r="N124" s="153" t="s">
        <v>38</v>
      </c>
      <c r="O124" s="154">
        <v>0.035</v>
      </c>
      <c r="P124" s="154">
        <f>O124*H124</f>
        <v>0.36750000000000005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AR124" s="21" t="s">
        <v>147</v>
      </c>
      <c r="AT124" s="21" t="s">
        <v>122</v>
      </c>
      <c r="AU124" s="21" t="s">
        <v>77</v>
      </c>
      <c r="AY124" s="21" t="s">
        <v>119</v>
      </c>
      <c r="BE124" s="156">
        <f>IF(N124="základní",J124,0)</f>
        <v>0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21" t="s">
        <v>75</v>
      </c>
      <c r="BK124" s="156">
        <f>ROUND(I124*H124,2)</f>
        <v>0</v>
      </c>
      <c r="BL124" s="21" t="s">
        <v>147</v>
      </c>
      <c r="BM124" s="21" t="s">
        <v>171</v>
      </c>
    </row>
    <row r="125" spans="2:51" s="11" customFormat="1" ht="13.5">
      <c r="B125" s="157"/>
      <c r="D125" s="158" t="s">
        <v>135</v>
      </c>
      <c r="E125" s="164" t="s">
        <v>5</v>
      </c>
      <c r="F125" s="159">
        <v>10.5</v>
      </c>
      <c r="H125" s="160">
        <v>10.5</v>
      </c>
      <c r="L125" s="157"/>
      <c r="M125" s="161"/>
      <c r="N125" s="162"/>
      <c r="O125" s="162"/>
      <c r="P125" s="162"/>
      <c r="Q125" s="162"/>
      <c r="R125" s="162"/>
      <c r="S125" s="162"/>
      <c r="T125" s="163"/>
      <c r="AT125" s="164" t="s">
        <v>135</v>
      </c>
      <c r="AU125" s="164" t="s">
        <v>77</v>
      </c>
      <c r="AV125" s="11" t="s">
        <v>77</v>
      </c>
      <c r="AW125" s="11" t="s">
        <v>31</v>
      </c>
      <c r="AX125" s="11" t="s">
        <v>75</v>
      </c>
      <c r="AY125" s="164" t="s">
        <v>119</v>
      </c>
    </row>
    <row r="126" spans="2:65" s="1" customFormat="1" ht="16.5" customHeight="1">
      <c r="B126" s="145"/>
      <c r="C126" s="146">
        <v>19</v>
      </c>
      <c r="D126" s="146" t="s">
        <v>122</v>
      </c>
      <c r="E126" s="147" t="s">
        <v>172</v>
      </c>
      <c r="F126" s="148" t="s">
        <v>173</v>
      </c>
      <c r="G126" s="149" t="s">
        <v>156</v>
      </c>
      <c r="H126" s="268">
        <v>0</v>
      </c>
      <c r="I126" s="267">
        <v>0</v>
      </c>
      <c r="J126" s="151">
        <f>ROUND(I126*H126,2)</f>
        <v>0</v>
      </c>
      <c r="K126" s="148" t="s">
        <v>126</v>
      </c>
      <c r="L126" s="35"/>
      <c r="M126" s="152" t="s">
        <v>5</v>
      </c>
      <c r="N126" s="153" t="s">
        <v>38</v>
      </c>
      <c r="O126" s="154">
        <v>0</v>
      </c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AR126" s="21" t="s">
        <v>147</v>
      </c>
      <c r="AT126" s="21" t="s">
        <v>122</v>
      </c>
      <c r="AU126" s="21" t="s">
        <v>77</v>
      </c>
      <c r="AY126" s="21" t="s">
        <v>119</v>
      </c>
      <c r="BE126" s="156">
        <f>IF(N126="základní",J126,0)</f>
        <v>0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21" t="s">
        <v>75</v>
      </c>
      <c r="BK126" s="156">
        <f>ROUND(I126*H126,2)</f>
        <v>0</v>
      </c>
      <c r="BL126" s="21" t="s">
        <v>147</v>
      </c>
      <c r="BM126" s="21" t="s">
        <v>174</v>
      </c>
    </row>
    <row r="127" spans="2:63" s="10" customFormat="1" ht="29.85" customHeight="1">
      <c r="B127" s="133"/>
      <c r="D127" s="134" t="s">
        <v>66</v>
      </c>
      <c r="E127" s="143" t="s">
        <v>175</v>
      </c>
      <c r="F127" s="143" t="s">
        <v>176</v>
      </c>
      <c r="J127" s="144">
        <f>BK127</f>
        <v>0</v>
      </c>
      <c r="L127" s="133"/>
      <c r="M127" s="137"/>
      <c r="N127" s="138"/>
      <c r="O127" s="138"/>
      <c r="P127" s="139">
        <f>SUM(P128:P138)</f>
        <v>12.606000000000002</v>
      </c>
      <c r="Q127" s="138"/>
      <c r="R127" s="139">
        <f>SUM(R128:R138)</f>
        <v>0.02524</v>
      </c>
      <c r="S127" s="138"/>
      <c r="T127" s="140">
        <f>SUM(T128:T138)</f>
        <v>0.0216</v>
      </c>
      <c r="AR127" s="134" t="s">
        <v>77</v>
      </c>
      <c r="AT127" s="141" t="s">
        <v>66</v>
      </c>
      <c r="AU127" s="141" t="s">
        <v>75</v>
      </c>
      <c r="AY127" s="134" t="s">
        <v>119</v>
      </c>
      <c r="BK127" s="142">
        <f>SUM(BK128:BK138)</f>
        <v>0</v>
      </c>
    </row>
    <row r="128" spans="2:65" s="1" customFormat="1" ht="16.5" customHeight="1">
      <c r="B128" s="145"/>
      <c r="C128" s="146">
        <v>20</v>
      </c>
      <c r="D128" s="146" t="s">
        <v>122</v>
      </c>
      <c r="E128" s="147" t="s">
        <v>177</v>
      </c>
      <c r="F128" s="148" t="s">
        <v>178</v>
      </c>
      <c r="G128" s="149" t="s">
        <v>125</v>
      </c>
      <c r="H128" s="150">
        <v>48</v>
      </c>
      <c r="I128" s="267">
        <v>0</v>
      </c>
      <c r="J128" s="151">
        <f>ROUND(I128*H128,2)</f>
        <v>0</v>
      </c>
      <c r="K128" s="148" t="s">
        <v>126</v>
      </c>
      <c r="L128" s="35"/>
      <c r="M128" s="152" t="s">
        <v>5</v>
      </c>
      <c r="N128" s="153" t="s">
        <v>38</v>
      </c>
      <c r="O128" s="154">
        <v>0.052</v>
      </c>
      <c r="P128" s="154">
        <f>O128*H128</f>
        <v>2.496</v>
      </c>
      <c r="Q128" s="154">
        <v>4E-05</v>
      </c>
      <c r="R128" s="154">
        <f>Q128*H128</f>
        <v>0.0019200000000000003</v>
      </c>
      <c r="S128" s="154">
        <v>0.00045</v>
      </c>
      <c r="T128" s="155">
        <f>S128*H128</f>
        <v>0.0216</v>
      </c>
      <c r="AR128" s="21" t="s">
        <v>147</v>
      </c>
      <c r="AT128" s="21" t="s">
        <v>122</v>
      </c>
      <c r="AU128" s="21" t="s">
        <v>77</v>
      </c>
      <c r="AY128" s="21" t="s">
        <v>119</v>
      </c>
      <c r="BE128" s="156">
        <f>IF(N128="základní",J128,0)</f>
        <v>0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21" t="s">
        <v>75</v>
      </c>
      <c r="BK128" s="156">
        <f>ROUND(I128*H128,2)</f>
        <v>0</v>
      </c>
      <c r="BL128" s="21" t="s">
        <v>147</v>
      </c>
      <c r="BM128" s="21" t="s">
        <v>179</v>
      </c>
    </row>
    <row r="129" spans="2:51" s="11" customFormat="1" ht="13.5">
      <c r="B129" s="157"/>
      <c r="D129" s="158" t="s">
        <v>135</v>
      </c>
      <c r="E129" s="164" t="s">
        <v>5</v>
      </c>
      <c r="F129" s="159" t="s">
        <v>475</v>
      </c>
      <c r="H129" s="160">
        <v>48</v>
      </c>
      <c r="L129" s="157"/>
      <c r="M129" s="161"/>
      <c r="N129" s="162"/>
      <c r="O129" s="162"/>
      <c r="P129" s="162"/>
      <c r="Q129" s="162"/>
      <c r="R129" s="162"/>
      <c r="S129" s="162"/>
      <c r="T129" s="163"/>
      <c r="AT129" s="164" t="s">
        <v>135</v>
      </c>
      <c r="AU129" s="164" t="s">
        <v>77</v>
      </c>
      <c r="AV129" s="11" t="s">
        <v>77</v>
      </c>
      <c r="AW129" s="11" t="s">
        <v>31</v>
      </c>
      <c r="AX129" s="11" t="s">
        <v>75</v>
      </c>
      <c r="AY129" s="164" t="s">
        <v>119</v>
      </c>
    </row>
    <row r="130" spans="2:65" s="1" customFormat="1" ht="16.5" customHeight="1">
      <c r="B130" s="145"/>
      <c r="C130" s="146">
        <v>21</v>
      </c>
      <c r="D130" s="146" t="s">
        <v>122</v>
      </c>
      <c r="E130" s="147" t="s">
        <v>180</v>
      </c>
      <c r="F130" s="148" t="s">
        <v>181</v>
      </c>
      <c r="G130" s="149" t="s">
        <v>125</v>
      </c>
      <c r="H130" s="150">
        <v>6</v>
      </c>
      <c r="I130" s="267">
        <v>0</v>
      </c>
      <c r="J130" s="151">
        <f aca="true" t="shared" si="10" ref="J130:J138">ROUND(I130*H130,2)</f>
        <v>0</v>
      </c>
      <c r="K130" s="148" t="s">
        <v>126</v>
      </c>
      <c r="L130" s="35"/>
      <c r="M130" s="152" t="s">
        <v>5</v>
      </c>
      <c r="N130" s="153" t="s">
        <v>38</v>
      </c>
      <c r="O130" s="154">
        <v>0.051</v>
      </c>
      <c r="P130" s="154">
        <f aca="true" t="shared" si="11" ref="P130:P138">O130*H130</f>
        <v>0.306</v>
      </c>
      <c r="Q130" s="154">
        <v>0.00022</v>
      </c>
      <c r="R130" s="154">
        <f aca="true" t="shared" si="12" ref="R130:R138">Q130*H130</f>
        <v>0.00132</v>
      </c>
      <c r="S130" s="154">
        <v>0</v>
      </c>
      <c r="T130" s="155">
        <f aca="true" t="shared" si="13" ref="T130:T138">S130*H130</f>
        <v>0</v>
      </c>
      <c r="AR130" s="21" t="s">
        <v>147</v>
      </c>
      <c r="AT130" s="21" t="s">
        <v>122</v>
      </c>
      <c r="AU130" s="21" t="s">
        <v>77</v>
      </c>
      <c r="AY130" s="21" t="s">
        <v>119</v>
      </c>
      <c r="BE130" s="156">
        <f aca="true" t="shared" si="14" ref="BE130:BE138">IF(N130="základní",J130,0)</f>
        <v>0</v>
      </c>
      <c r="BF130" s="156">
        <f aca="true" t="shared" si="15" ref="BF130:BF138">IF(N130="snížená",J130,0)</f>
        <v>0</v>
      </c>
      <c r="BG130" s="156">
        <f aca="true" t="shared" si="16" ref="BG130:BG138">IF(N130="zákl. přenesená",J130,0)</f>
        <v>0</v>
      </c>
      <c r="BH130" s="156">
        <f aca="true" t="shared" si="17" ref="BH130:BH138">IF(N130="sníž. přenesená",J130,0)</f>
        <v>0</v>
      </c>
      <c r="BI130" s="156">
        <f aca="true" t="shared" si="18" ref="BI130:BI138">IF(N130="nulová",J130,0)</f>
        <v>0</v>
      </c>
      <c r="BJ130" s="21" t="s">
        <v>75</v>
      </c>
      <c r="BK130" s="156">
        <f aca="true" t="shared" si="19" ref="BK130:BK138">ROUND(I130*H130,2)</f>
        <v>0</v>
      </c>
      <c r="BL130" s="21" t="s">
        <v>147</v>
      </c>
      <c r="BM130" s="21" t="s">
        <v>182</v>
      </c>
    </row>
    <row r="131" spans="2:65" s="1" customFormat="1" ht="16.5" customHeight="1">
      <c r="B131" s="145"/>
      <c r="C131" s="146">
        <v>22</v>
      </c>
      <c r="D131" s="146" t="s">
        <v>122</v>
      </c>
      <c r="E131" s="147" t="s">
        <v>183</v>
      </c>
      <c r="F131" s="148" t="s">
        <v>184</v>
      </c>
      <c r="G131" s="149" t="s">
        <v>125</v>
      </c>
      <c r="H131" s="150">
        <v>1</v>
      </c>
      <c r="I131" s="267">
        <v>0</v>
      </c>
      <c r="J131" s="151">
        <f t="shared" si="10"/>
        <v>0</v>
      </c>
      <c r="K131" s="148" t="s">
        <v>126</v>
      </c>
      <c r="L131" s="35"/>
      <c r="M131" s="152" t="s">
        <v>5</v>
      </c>
      <c r="N131" s="153" t="s">
        <v>38</v>
      </c>
      <c r="O131" s="154">
        <v>0.206</v>
      </c>
      <c r="P131" s="154">
        <f t="shared" si="11"/>
        <v>0.206</v>
      </c>
      <c r="Q131" s="154">
        <v>0.00018</v>
      </c>
      <c r="R131" s="154">
        <f t="shared" si="12"/>
        <v>0.00018</v>
      </c>
      <c r="S131" s="154">
        <v>0</v>
      </c>
      <c r="T131" s="155">
        <f t="shared" si="13"/>
        <v>0</v>
      </c>
      <c r="AR131" s="21" t="s">
        <v>147</v>
      </c>
      <c r="AT131" s="21" t="s">
        <v>122</v>
      </c>
      <c r="AU131" s="21" t="s">
        <v>77</v>
      </c>
      <c r="AY131" s="21" t="s">
        <v>119</v>
      </c>
      <c r="BE131" s="156">
        <f t="shared" si="14"/>
        <v>0</v>
      </c>
      <c r="BF131" s="156">
        <f t="shared" si="15"/>
        <v>0</v>
      </c>
      <c r="BG131" s="156">
        <f t="shared" si="16"/>
        <v>0</v>
      </c>
      <c r="BH131" s="156">
        <f t="shared" si="17"/>
        <v>0</v>
      </c>
      <c r="BI131" s="156">
        <f t="shared" si="18"/>
        <v>0</v>
      </c>
      <c r="BJ131" s="21" t="s">
        <v>75</v>
      </c>
      <c r="BK131" s="156">
        <f t="shared" si="19"/>
        <v>0</v>
      </c>
      <c r="BL131" s="21" t="s">
        <v>147</v>
      </c>
      <c r="BM131" s="21" t="s">
        <v>185</v>
      </c>
    </row>
    <row r="132" spans="2:65" s="1" customFormat="1" ht="25.5" customHeight="1">
      <c r="B132" s="145"/>
      <c r="C132" s="146">
        <v>23</v>
      </c>
      <c r="D132" s="146" t="s">
        <v>122</v>
      </c>
      <c r="E132" s="147" t="s">
        <v>186</v>
      </c>
      <c r="F132" s="148" t="s">
        <v>187</v>
      </c>
      <c r="G132" s="149" t="s">
        <v>125</v>
      </c>
      <c r="H132" s="150">
        <v>3</v>
      </c>
      <c r="I132" s="267">
        <v>0</v>
      </c>
      <c r="J132" s="151">
        <f t="shared" si="10"/>
        <v>0</v>
      </c>
      <c r="K132" s="148" t="s">
        <v>126</v>
      </c>
      <c r="L132" s="35"/>
      <c r="M132" s="152" t="s">
        <v>5</v>
      </c>
      <c r="N132" s="153" t="s">
        <v>38</v>
      </c>
      <c r="O132" s="154">
        <v>0.15</v>
      </c>
      <c r="P132" s="154">
        <f t="shared" si="11"/>
        <v>0.44999999999999996</v>
      </c>
      <c r="Q132" s="154">
        <v>0.00023</v>
      </c>
      <c r="R132" s="154">
        <f t="shared" si="12"/>
        <v>0.0006900000000000001</v>
      </c>
      <c r="S132" s="154">
        <v>0</v>
      </c>
      <c r="T132" s="155">
        <f t="shared" si="13"/>
        <v>0</v>
      </c>
      <c r="AR132" s="21" t="s">
        <v>147</v>
      </c>
      <c r="AT132" s="21" t="s">
        <v>122</v>
      </c>
      <c r="AU132" s="21" t="s">
        <v>77</v>
      </c>
      <c r="AY132" s="21" t="s">
        <v>119</v>
      </c>
      <c r="BE132" s="156">
        <f t="shared" si="14"/>
        <v>0</v>
      </c>
      <c r="BF132" s="156">
        <f t="shared" si="15"/>
        <v>0</v>
      </c>
      <c r="BG132" s="156">
        <f t="shared" si="16"/>
        <v>0</v>
      </c>
      <c r="BH132" s="156">
        <f t="shared" si="17"/>
        <v>0</v>
      </c>
      <c r="BI132" s="156">
        <f t="shared" si="18"/>
        <v>0</v>
      </c>
      <c r="BJ132" s="21" t="s">
        <v>75</v>
      </c>
      <c r="BK132" s="156">
        <f t="shared" si="19"/>
        <v>0</v>
      </c>
      <c r="BL132" s="21" t="s">
        <v>147</v>
      </c>
      <c r="BM132" s="21" t="s">
        <v>188</v>
      </c>
    </row>
    <row r="133" spans="2:65" s="1" customFormat="1" ht="25.5" customHeight="1">
      <c r="B133" s="145"/>
      <c r="C133" s="146">
        <v>24</v>
      </c>
      <c r="D133" s="146" t="s">
        <v>122</v>
      </c>
      <c r="E133" s="147" t="s">
        <v>189</v>
      </c>
      <c r="F133" s="148" t="s">
        <v>190</v>
      </c>
      <c r="G133" s="149" t="s">
        <v>125</v>
      </c>
      <c r="H133" s="150">
        <v>30</v>
      </c>
      <c r="I133" s="267">
        <v>0</v>
      </c>
      <c r="J133" s="151">
        <f t="shared" si="10"/>
        <v>0</v>
      </c>
      <c r="K133" s="148" t="s">
        <v>126</v>
      </c>
      <c r="L133" s="35"/>
      <c r="M133" s="152" t="s">
        <v>5</v>
      </c>
      <c r="N133" s="153" t="s">
        <v>38</v>
      </c>
      <c r="O133" s="154">
        <v>0.15</v>
      </c>
      <c r="P133" s="154">
        <f t="shared" si="11"/>
        <v>4.5</v>
      </c>
      <c r="Q133" s="154">
        <v>0.00026</v>
      </c>
      <c r="R133" s="154">
        <f t="shared" si="12"/>
        <v>0.0078</v>
      </c>
      <c r="S133" s="154">
        <v>0</v>
      </c>
      <c r="T133" s="155">
        <f t="shared" si="13"/>
        <v>0</v>
      </c>
      <c r="AR133" s="21" t="s">
        <v>147</v>
      </c>
      <c r="AT133" s="21" t="s">
        <v>122</v>
      </c>
      <c r="AU133" s="21" t="s">
        <v>77</v>
      </c>
      <c r="AY133" s="21" t="s">
        <v>119</v>
      </c>
      <c r="BE133" s="156">
        <f t="shared" si="14"/>
        <v>0</v>
      </c>
      <c r="BF133" s="156">
        <f t="shared" si="15"/>
        <v>0</v>
      </c>
      <c r="BG133" s="156">
        <f t="shared" si="16"/>
        <v>0</v>
      </c>
      <c r="BH133" s="156">
        <f t="shared" si="17"/>
        <v>0</v>
      </c>
      <c r="BI133" s="156">
        <f t="shared" si="18"/>
        <v>0</v>
      </c>
      <c r="BJ133" s="21" t="s">
        <v>75</v>
      </c>
      <c r="BK133" s="156">
        <f t="shared" si="19"/>
        <v>0</v>
      </c>
      <c r="BL133" s="21" t="s">
        <v>147</v>
      </c>
      <c r="BM133" s="21" t="s">
        <v>191</v>
      </c>
    </row>
    <row r="134" spans="2:65" s="1" customFormat="1" ht="16.5" customHeight="1">
      <c r="B134" s="145"/>
      <c r="C134" s="146">
        <v>25</v>
      </c>
      <c r="D134" s="146" t="s">
        <v>122</v>
      </c>
      <c r="E134" s="147" t="s">
        <v>192</v>
      </c>
      <c r="F134" s="148" t="s">
        <v>193</v>
      </c>
      <c r="G134" s="149" t="s">
        <v>125</v>
      </c>
      <c r="H134" s="150">
        <v>30</v>
      </c>
      <c r="I134" s="267">
        <v>0</v>
      </c>
      <c r="J134" s="151">
        <f t="shared" si="10"/>
        <v>0</v>
      </c>
      <c r="K134" s="148" t="s">
        <v>126</v>
      </c>
      <c r="L134" s="35"/>
      <c r="M134" s="152" t="s">
        <v>5</v>
      </c>
      <c r="N134" s="153" t="s">
        <v>38</v>
      </c>
      <c r="O134" s="154">
        <v>0.035</v>
      </c>
      <c r="P134" s="154">
        <f t="shared" si="11"/>
        <v>1.05</v>
      </c>
      <c r="Q134" s="154">
        <v>0.00014</v>
      </c>
      <c r="R134" s="154">
        <f t="shared" si="12"/>
        <v>0.0042</v>
      </c>
      <c r="S134" s="154">
        <v>0</v>
      </c>
      <c r="T134" s="155">
        <f t="shared" si="13"/>
        <v>0</v>
      </c>
      <c r="AR134" s="21" t="s">
        <v>147</v>
      </c>
      <c r="AT134" s="21" t="s">
        <v>122</v>
      </c>
      <c r="AU134" s="21" t="s">
        <v>77</v>
      </c>
      <c r="AY134" s="21" t="s">
        <v>119</v>
      </c>
      <c r="BE134" s="156">
        <f t="shared" si="14"/>
        <v>0</v>
      </c>
      <c r="BF134" s="156">
        <f t="shared" si="15"/>
        <v>0</v>
      </c>
      <c r="BG134" s="156">
        <f t="shared" si="16"/>
        <v>0</v>
      </c>
      <c r="BH134" s="156">
        <f t="shared" si="17"/>
        <v>0</v>
      </c>
      <c r="BI134" s="156">
        <f t="shared" si="18"/>
        <v>0</v>
      </c>
      <c r="BJ134" s="21" t="s">
        <v>75</v>
      </c>
      <c r="BK134" s="156">
        <f t="shared" si="19"/>
        <v>0</v>
      </c>
      <c r="BL134" s="21" t="s">
        <v>147</v>
      </c>
      <c r="BM134" s="21" t="s">
        <v>194</v>
      </c>
    </row>
    <row r="135" spans="2:65" s="1" customFormat="1" ht="16.5" customHeight="1">
      <c r="B135" s="145"/>
      <c r="C135" s="146">
        <v>26</v>
      </c>
      <c r="D135" s="146" t="s">
        <v>122</v>
      </c>
      <c r="E135" s="147" t="s">
        <v>195</v>
      </c>
      <c r="F135" s="148" t="s">
        <v>196</v>
      </c>
      <c r="G135" s="149" t="s">
        <v>125</v>
      </c>
      <c r="H135" s="150">
        <v>3</v>
      </c>
      <c r="I135" s="267">
        <v>0</v>
      </c>
      <c r="J135" s="151">
        <f t="shared" si="10"/>
        <v>0</v>
      </c>
      <c r="K135" s="148" t="s">
        <v>126</v>
      </c>
      <c r="L135" s="35"/>
      <c r="M135" s="152" t="s">
        <v>5</v>
      </c>
      <c r="N135" s="153" t="s">
        <v>38</v>
      </c>
      <c r="O135" s="154">
        <v>0.1</v>
      </c>
      <c r="P135" s="154">
        <f t="shared" si="11"/>
        <v>0.30000000000000004</v>
      </c>
      <c r="Q135" s="154">
        <v>0.00023</v>
      </c>
      <c r="R135" s="154">
        <f t="shared" si="12"/>
        <v>0.0006900000000000001</v>
      </c>
      <c r="S135" s="154">
        <v>0</v>
      </c>
      <c r="T135" s="155">
        <f t="shared" si="13"/>
        <v>0</v>
      </c>
      <c r="AR135" s="21" t="s">
        <v>147</v>
      </c>
      <c r="AT135" s="21" t="s">
        <v>122</v>
      </c>
      <c r="AU135" s="21" t="s">
        <v>77</v>
      </c>
      <c r="AY135" s="21" t="s">
        <v>119</v>
      </c>
      <c r="BE135" s="156">
        <f t="shared" si="14"/>
        <v>0</v>
      </c>
      <c r="BF135" s="156">
        <f t="shared" si="15"/>
        <v>0</v>
      </c>
      <c r="BG135" s="156">
        <f t="shared" si="16"/>
        <v>0</v>
      </c>
      <c r="BH135" s="156">
        <f t="shared" si="17"/>
        <v>0</v>
      </c>
      <c r="BI135" s="156">
        <f t="shared" si="18"/>
        <v>0</v>
      </c>
      <c r="BJ135" s="21" t="s">
        <v>75</v>
      </c>
      <c r="BK135" s="156">
        <f t="shared" si="19"/>
        <v>0</v>
      </c>
      <c r="BL135" s="21" t="s">
        <v>147</v>
      </c>
      <c r="BM135" s="21" t="s">
        <v>197</v>
      </c>
    </row>
    <row r="136" spans="2:65" s="1" customFormat="1" ht="16.5" customHeight="1">
      <c r="B136" s="145"/>
      <c r="C136" s="146">
        <v>27</v>
      </c>
      <c r="D136" s="146" t="s">
        <v>122</v>
      </c>
      <c r="E136" s="147" t="s">
        <v>198</v>
      </c>
      <c r="F136" s="148" t="s">
        <v>199</v>
      </c>
      <c r="G136" s="149" t="s">
        <v>125</v>
      </c>
      <c r="H136" s="150">
        <v>27</v>
      </c>
      <c r="I136" s="267">
        <v>0</v>
      </c>
      <c r="J136" s="151">
        <f t="shared" si="10"/>
        <v>0</v>
      </c>
      <c r="K136" s="148" t="s">
        <v>126</v>
      </c>
      <c r="L136" s="35"/>
      <c r="M136" s="152" t="s">
        <v>5</v>
      </c>
      <c r="N136" s="153" t="s">
        <v>38</v>
      </c>
      <c r="O136" s="154">
        <v>0.11</v>
      </c>
      <c r="P136" s="154">
        <f t="shared" si="11"/>
        <v>2.97</v>
      </c>
      <c r="Q136" s="154">
        <v>0.00028</v>
      </c>
      <c r="R136" s="154">
        <f t="shared" si="12"/>
        <v>0.007559999999999999</v>
      </c>
      <c r="S136" s="154">
        <v>0</v>
      </c>
      <c r="T136" s="155">
        <f t="shared" si="13"/>
        <v>0</v>
      </c>
      <c r="AR136" s="21" t="s">
        <v>147</v>
      </c>
      <c r="AT136" s="21" t="s">
        <v>122</v>
      </c>
      <c r="AU136" s="21" t="s">
        <v>77</v>
      </c>
      <c r="AY136" s="21" t="s">
        <v>119</v>
      </c>
      <c r="BE136" s="156">
        <f t="shared" si="14"/>
        <v>0</v>
      </c>
      <c r="BF136" s="156">
        <f t="shared" si="15"/>
        <v>0</v>
      </c>
      <c r="BG136" s="156">
        <f t="shared" si="16"/>
        <v>0</v>
      </c>
      <c r="BH136" s="156">
        <f t="shared" si="17"/>
        <v>0</v>
      </c>
      <c r="BI136" s="156">
        <f t="shared" si="18"/>
        <v>0</v>
      </c>
      <c r="BJ136" s="21" t="s">
        <v>75</v>
      </c>
      <c r="BK136" s="156">
        <f t="shared" si="19"/>
        <v>0</v>
      </c>
      <c r="BL136" s="21" t="s">
        <v>147</v>
      </c>
      <c r="BM136" s="21" t="s">
        <v>200</v>
      </c>
    </row>
    <row r="137" spans="2:65" s="1" customFormat="1" ht="16.5" customHeight="1">
      <c r="B137" s="145"/>
      <c r="C137" s="146">
        <v>28</v>
      </c>
      <c r="D137" s="146" t="s">
        <v>122</v>
      </c>
      <c r="E137" s="147" t="s">
        <v>201</v>
      </c>
      <c r="F137" s="148" t="s">
        <v>202</v>
      </c>
      <c r="G137" s="149" t="s">
        <v>125</v>
      </c>
      <c r="H137" s="150">
        <v>4</v>
      </c>
      <c r="I137" s="267">
        <v>0</v>
      </c>
      <c r="J137" s="151">
        <f t="shared" si="10"/>
        <v>0</v>
      </c>
      <c r="K137" s="148" t="s">
        <v>126</v>
      </c>
      <c r="L137" s="35"/>
      <c r="M137" s="152" t="s">
        <v>5</v>
      </c>
      <c r="N137" s="153" t="s">
        <v>38</v>
      </c>
      <c r="O137" s="154">
        <v>0.082</v>
      </c>
      <c r="P137" s="154">
        <f t="shared" si="11"/>
        <v>0.328</v>
      </c>
      <c r="Q137" s="154">
        <v>0.00022</v>
      </c>
      <c r="R137" s="154">
        <f t="shared" si="12"/>
        <v>0.00088</v>
      </c>
      <c r="S137" s="154">
        <v>0</v>
      </c>
      <c r="T137" s="155">
        <f t="shared" si="13"/>
        <v>0</v>
      </c>
      <c r="AR137" s="21" t="s">
        <v>147</v>
      </c>
      <c r="AT137" s="21" t="s">
        <v>122</v>
      </c>
      <c r="AU137" s="21" t="s">
        <v>77</v>
      </c>
      <c r="AY137" s="21" t="s">
        <v>119</v>
      </c>
      <c r="BE137" s="156">
        <f t="shared" si="14"/>
        <v>0</v>
      </c>
      <c r="BF137" s="156">
        <f t="shared" si="15"/>
        <v>0</v>
      </c>
      <c r="BG137" s="156">
        <f t="shared" si="16"/>
        <v>0</v>
      </c>
      <c r="BH137" s="156">
        <f t="shared" si="17"/>
        <v>0</v>
      </c>
      <c r="BI137" s="156">
        <f t="shared" si="18"/>
        <v>0</v>
      </c>
      <c r="BJ137" s="21" t="s">
        <v>75</v>
      </c>
      <c r="BK137" s="156">
        <f t="shared" si="19"/>
        <v>0</v>
      </c>
      <c r="BL137" s="21" t="s">
        <v>147</v>
      </c>
      <c r="BM137" s="21" t="s">
        <v>203</v>
      </c>
    </row>
    <row r="138" spans="2:65" s="1" customFormat="1" ht="16.5" customHeight="1">
      <c r="B138" s="145"/>
      <c r="C138" s="146">
        <v>29</v>
      </c>
      <c r="D138" s="146" t="s">
        <v>122</v>
      </c>
      <c r="E138" s="147" t="s">
        <v>204</v>
      </c>
      <c r="F138" s="148" t="s">
        <v>205</v>
      </c>
      <c r="G138" s="149" t="s">
        <v>156</v>
      </c>
      <c r="H138" s="268">
        <v>0</v>
      </c>
      <c r="I138" s="267">
        <v>0</v>
      </c>
      <c r="J138" s="151">
        <f t="shared" si="10"/>
        <v>0</v>
      </c>
      <c r="K138" s="148" t="s">
        <v>126</v>
      </c>
      <c r="L138" s="35"/>
      <c r="M138" s="152" t="s">
        <v>5</v>
      </c>
      <c r="N138" s="153" t="s">
        <v>38</v>
      </c>
      <c r="O138" s="154">
        <v>0</v>
      </c>
      <c r="P138" s="154">
        <f t="shared" si="11"/>
        <v>0</v>
      </c>
      <c r="Q138" s="154">
        <v>0</v>
      </c>
      <c r="R138" s="154">
        <f t="shared" si="12"/>
        <v>0</v>
      </c>
      <c r="S138" s="154">
        <v>0</v>
      </c>
      <c r="T138" s="155">
        <f t="shared" si="13"/>
        <v>0</v>
      </c>
      <c r="AR138" s="21" t="s">
        <v>147</v>
      </c>
      <c r="AT138" s="21" t="s">
        <v>122</v>
      </c>
      <c r="AU138" s="21" t="s">
        <v>77</v>
      </c>
      <c r="AY138" s="21" t="s">
        <v>119</v>
      </c>
      <c r="BE138" s="156">
        <f t="shared" si="14"/>
        <v>0</v>
      </c>
      <c r="BF138" s="156">
        <f t="shared" si="15"/>
        <v>0</v>
      </c>
      <c r="BG138" s="156">
        <f t="shared" si="16"/>
        <v>0</v>
      </c>
      <c r="BH138" s="156">
        <f t="shared" si="17"/>
        <v>0</v>
      </c>
      <c r="BI138" s="156">
        <f t="shared" si="18"/>
        <v>0</v>
      </c>
      <c r="BJ138" s="21" t="s">
        <v>75</v>
      </c>
      <c r="BK138" s="156">
        <f t="shared" si="19"/>
        <v>0</v>
      </c>
      <c r="BL138" s="21" t="s">
        <v>147</v>
      </c>
      <c r="BM138" s="21" t="s">
        <v>206</v>
      </c>
    </row>
    <row r="139" spans="2:63" s="10" customFormat="1" ht="29.85" customHeight="1">
      <c r="B139" s="133"/>
      <c r="D139" s="134" t="s">
        <v>66</v>
      </c>
      <c r="E139" s="143" t="s">
        <v>207</v>
      </c>
      <c r="F139" s="143" t="s">
        <v>208</v>
      </c>
      <c r="J139" s="144">
        <f>BK139</f>
        <v>0</v>
      </c>
      <c r="L139" s="133"/>
      <c r="M139" s="137"/>
      <c r="N139" s="138"/>
      <c r="O139" s="138"/>
      <c r="P139" s="139">
        <f>SUM(P140:P156)</f>
        <v>15.87222</v>
      </c>
      <c r="Q139" s="138"/>
      <c r="R139" s="139">
        <f>SUM(R140:R156)</f>
        <v>0.8289599999999999</v>
      </c>
      <c r="S139" s="138"/>
      <c r="T139" s="140">
        <f>SUM(T140:T156)</f>
        <v>1.459478</v>
      </c>
      <c r="AR139" s="134" t="s">
        <v>77</v>
      </c>
      <c r="AT139" s="141" t="s">
        <v>66</v>
      </c>
      <c r="AU139" s="141" t="s">
        <v>75</v>
      </c>
      <c r="AY139" s="134" t="s">
        <v>119</v>
      </c>
      <c r="BK139" s="142">
        <f>SUM(BK140:BK156)</f>
        <v>0</v>
      </c>
    </row>
    <row r="140" spans="2:65" s="1" customFormat="1" ht="16.5" customHeight="1">
      <c r="B140" s="145"/>
      <c r="C140" s="146">
        <v>30</v>
      </c>
      <c r="D140" s="146" t="s">
        <v>122</v>
      </c>
      <c r="E140" s="147" t="s">
        <v>209</v>
      </c>
      <c r="F140" s="148" t="s">
        <v>210</v>
      </c>
      <c r="G140" s="149" t="s">
        <v>211</v>
      </c>
      <c r="H140" s="150">
        <v>50.71</v>
      </c>
      <c r="I140" s="267">
        <v>0</v>
      </c>
      <c r="J140" s="151">
        <f>ROUND(I140*H140,2)</f>
        <v>0</v>
      </c>
      <c r="K140" s="148" t="s">
        <v>126</v>
      </c>
      <c r="L140" s="35"/>
      <c r="M140" s="152" t="s">
        <v>5</v>
      </c>
      <c r="N140" s="153" t="s">
        <v>38</v>
      </c>
      <c r="O140" s="154">
        <v>0.082</v>
      </c>
      <c r="P140" s="154">
        <f>O140*H140</f>
        <v>4.15822</v>
      </c>
      <c r="Q140" s="154">
        <v>0</v>
      </c>
      <c r="R140" s="154">
        <f>Q140*H140</f>
        <v>0</v>
      </c>
      <c r="S140" s="154">
        <v>0.0238</v>
      </c>
      <c r="T140" s="155">
        <f>S140*H140</f>
        <v>1.206898</v>
      </c>
      <c r="AR140" s="21" t="s">
        <v>147</v>
      </c>
      <c r="AT140" s="21" t="s">
        <v>122</v>
      </c>
      <c r="AU140" s="21" t="s">
        <v>77</v>
      </c>
      <c r="AY140" s="21" t="s">
        <v>119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21" t="s">
        <v>75</v>
      </c>
      <c r="BK140" s="156">
        <f>ROUND(I140*H140,2)</f>
        <v>0</v>
      </c>
      <c r="BL140" s="21" t="s">
        <v>147</v>
      </c>
      <c r="BM140" s="21" t="s">
        <v>212</v>
      </c>
    </row>
    <row r="141" spans="2:51" s="11" customFormat="1" ht="13.5">
      <c r="B141" s="157"/>
      <c r="D141" s="158" t="s">
        <v>135</v>
      </c>
      <c r="E141" s="164" t="s">
        <v>5</v>
      </c>
      <c r="F141" s="159" t="s">
        <v>477</v>
      </c>
      <c r="H141" s="160">
        <v>39.27</v>
      </c>
      <c r="L141" s="157"/>
      <c r="M141" s="161"/>
      <c r="N141" s="162"/>
      <c r="O141" s="162"/>
      <c r="P141" s="162"/>
      <c r="Q141" s="162"/>
      <c r="R141" s="162"/>
      <c r="S141" s="162"/>
      <c r="T141" s="163"/>
      <c r="AT141" s="164" t="s">
        <v>135</v>
      </c>
      <c r="AU141" s="164" t="s">
        <v>77</v>
      </c>
      <c r="AV141" s="11" t="s">
        <v>77</v>
      </c>
      <c r="AW141" s="11" t="s">
        <v>31</v>
      </c>
      <c r="AX141" s="11" t="s">
        <v>67</v>
      </c>
      <c r="AY141" s="164" t="s">
        <v>119</v>
      </c>
    </row>
    <row r="142" spans="2:65" s="1" customFormat="1" ht="25.5" customHeight="1">
      <c r="B142" s="145"/>
      <c r="C142" s="146">
        <v>31</v>
      </c>
      <c r="D142" s="146" t="s">
        <v>122</v>
      </c>
      <c r="E142" s="147" t="s">
        <v>213</v>
      </c>
      <c r="F142" s="148" t="s">
        <v>214</v>
      </c>
      <c r="G142" s="149" t="s">
        <v>125</v>
      </c>
      <c r="H142" s="150">
        <v>1</v>
      </c>
      <c r="I142" s="267">
        <v>0</v>
      </c>
      <c r="J142" s="151">
        <f aca="true" t="shared" si="20" ref="J142:J152">ROUND(I142*H142,2)</f>
        <v>0</v>
      </c>
      <c r="K142" s="148" t="s">
        <v>126</v>
      </c>
      <c r="L142" s="35"/>
      <c r="M142" s="152" t="s">
        <v>5</v>
      </c>
      <c r="N142" s="153" t="s">
        <v>38</v>
      </c>
      <c r="O142" s="154">
        <v>0.224</v>
      </c>
      <c r="P142" s="154">
        <f aca="true" t="shared" si="21" ref="P142:P152">O142*H142</f>
        <v>0.224</v>
      </c>
      <c r="Q142" s="154">
        <v>0.01035</v>
      </c>
      <c r="R142" s="154">
        <f aca="true" t="shared" si="22" ref="R142:R152">Q142*H142</f>
        <v>0.01035</v>
      </c>
      <c r="S142" s="154">
        <v>0</v>
      </c>
      <c r="T142" s="155">
        <f aca="true" t="shared" si="23" ref="T142:T152">S142*H142</f>
        <v>0</v>
      </c>
      <c r="AR142" s="21" t="s">
        <v>147</v>
      </c>
      <c r="AT142" s="21" t="s">
        <v>122</v>
      </c>
      <c r="AU142" s="21" t="s">
        <v>77</v>
      </c>
      <c r="AY142" s="21" t="s">
        <v>119</v>
      </c>
      <c r="BE142" s="156">
        <f aca="true" t="shared" si="24" ref="BE142:BE152">IF(N142="základní",J142,0)</f>
        <v>0</v>
      </c>
      <c r="BF142" s="156">
        <f aca="true" t="shared" si="25" ref="BF142:BF152">IF(N142="snížená",J142,0)</f>
        <v>0</v>
      </c>
      <c r="BG142" s="156">
        <f aca="true" t="shared" si="26" ref="BG142:BG152">IF(N142="zákl. přenesená",J142,0)</f>
        <v>0</v>
      </c>
      <c r="BH142" s="156">
        <f aca="true" t="shared" si="27" ref="BH142:BH152">IF(N142="sníž. přenesená",J142,0)</f>
        <v>0</v>
      </c>
      <c r="BI142" s="156">
        <f aca="true" t="shared" si="28" ref="BI142:BI152">IF(N142="nulová",J142,0)</f>
        <v>0</v>
      </c>
      <c r="BJ142" s="21" t="s">
        <v>75</v>
      </c>
      <c r="BK142" s="156">
        <f aca="true" t="shared" si="29" ref="BK142:BK152">ROUND(I142*H142,2)</f>
        <v>0</v>
      </c>
      <c r="BL142" s="21" t="s">
        <v>147</v>
      </c>
      <c r="BM142" s="21" t="s">
        <v>215</v>
      </c>
    </row>
    <row r="143" spans="2:65" s="1" customFormat="1" ht="25.5" customHeight="1">
      <c r="B143" s="145"/>
      <c r="C143" s="146">
        <v>32</v>
      </c>
      <c r="D143" s="146" t="s">
        <v>122</v>
      </c>
      <c r="E143" s="147" t="s">
        <v>216</v>
      </c>
      <c r="F143" s="148" t="s">
        <v>217</v>
      </c>
      <c r="G143" s="149" t="s">
        <v>125</v>
      </c>
      <c r="H143" s="150">
        <v>2</v>
      </c>
      <c r="I143" s="267">
        <v>0</v>
      </c>
      <c r="J143" s="151">
        <f t="shared" si="20"/>
        <v>0</v>
      </c>
      <c r="K143" s="148" t="s">
        <v>126</v>
      </c>
      <c r="L143" s="35"/>
      <c r="M143" s="152" t="s">
        <v>5</v>
      </c>
      <c r="N143" s="153" t="s">
        <v>38</v>
      </c>
      <c r="O143" s="154">
        <v>0.231</v>
      </c>
      <c r="P143" s="154">
        <f t="shared" si="21"/>
        <v>0.462</v>
      </c>
      <c r="Q143" s="154">
        <v>0.01245</v>
      </c>
      <c r="R143" s="154">
        <f t="shared" si="22"/>
        <v>0.0249</v>
      </c>
      <c r="S143" s="154">
        <v>0</v>
      </c>
      <c r="T143" s="155">
        <f t="shared" si="23"/>
        <v>0</v>
      </c>
      <c r="AR143" s="21" t="s">
        <v>147</v>
      </c>
      <c r="AT143" s="21" t="s">
        <v>122</v>
      </c>
      <c r="AU143" s="21" t="s">
        <v>77</v>
      </c>
      <c r="AY143" s="21" t="s">
        <v>119</v>
      </c>
      <c r="BE143" s="156">
        <f t="shared" si="24"/>
        <v>0</v>
      </c>
      <c r="BF143" s="156">
        <f t="shared" si="25"/>
        <v>0</v>
      </c>
      <c r="BG143" s="156">
        <f t="shared" si="26"/>
        <v>0</v>
      </c>
      <c r="BH143" s="156">
        <f t="shared" si="27"/>
        <v>0</v>
      </c>
      <c r="BI143" s="156">
        <f t="shared" si="28"/>
        <v>0</v>
      </c>
      <c r="BJ143" s="21" t="s">
        <v>75</v>
      </c>
      <c r="BK143" s="156">
        <f t="shared" si="29"/>
        <v>0</v>
      </c>
      <c r="BL143" s="21" t="s">
        <v>147</v>
      </c>
      <c r="BM143" s="21" t="s">
        <v>218</v>
      </c>
    </row>
    <row r="144" spans="2:65" s="1" customFormat="1" ht="25.5" customHeight="1">
      <c r="B144" s="145"/>
      <c r="C144" s="146">
        <v>33</v>
      </c>
      <c r="D144" s="146" t="s">
        <v>122</v>
      </c>
      <c r="E144" s="147" t="s">
        <v>219</v>
      </c>
      <c r="F144" s="148" t="s">
        <v>220</v>
      </c>
      <c r="G144" s="149" t="s">
        <v>125</v>
      </c>
      <c r="H144" s="150">
        <v>2</v>
      </c>
      <c r="I144" s="267">
        <v>0</v>
      </c>
      <c r="J144" s="151">
        <f t="shared" si="20"/>
        <v>0</v>
      </c>
      <c r="K144" s="148" t="s">
        <v>126</v>
      </c>
      <c r="L144" s="35"/>
      <c r="M144" s="152" t="s">
        <v>5</v>
      </c>
      <c r="N144" s="153" t="s">
        <v>38</v>
      </c>
      <c r="O144" s="154">
        <v>0.249</v>
      </c>
      <c r="P144" s="154">
        <f t="shared" si="21"/>
        <v>0.498</v>
      </c>
      <c r="Q144" s="154">
        <v>0.0186</v>
      </c>
      <c r="R144" s="154">
        <f t="shared" si="22"/>
        <v>0.0372</v>
      </c>
      <c r="S144" s="154">
        <v>0</v>
      </c>
      <c r="T144" s="155">
        <f t="shared" si="23"/>
        <v>0</v>
      </c>
      <c r="AR144" s="21" t="s">
        <v>147</v>
      </c>
      <c r="AT144" s="21" t="s">
        <v>122</v>
      </c>
      <c r="AU144" s="21" t="s">
        <v>77</v>
      </c>
      <c r="AY144" s="21" t="s">
        <v>119</v>
      </c>
      <c r="BE144" s="156">
        <f t="shared" si="24"/>
        <v>0</v>
      </c>
      <c r="BF144" s="156">
        <f t="shared" si="25"/>
        <v>0</v>
      </c>
      <c r="BG144" s="156">
        <f t="shared" si="26"/>
        <v>0</v>
      </c>
      <c r="BH144" s="156">
        <f t="shared" si="27"/>
        <v>0</v>
      </c>
      <c r="BI144" s="156">
        <f t="shared" si="28"/>
        <v>0</v>
      </c>
      <c r="BJ144" s="21" t="s">
        <v>75</v>
      </c>
      <c r="BK144" s="156">
        <f t="shared" si="29"/>
        <v>0</v>
      </c>
      <c r="BL144" s="21" t="s">
        <v>147</v>
      </c>
      <c r="BM144" s="21" t="s">
        <v>221</v>
      </c>
    </row>
    <row r="145" spans="2:65" s="1" customFormat="1" ht="25.5" customHeight="1">
      <c r="B145" s="145"/>
      <c r="C145" s="146">
        <v>34</v>
      </c>
      <c r="D145" s="146" t="s">
        <v>122</v>
      </c>
      <c r="E145" s="147" t="s">
        <v>222</v>
      </c>
      <c r="F145" s="148" t="s">
        <v>223</v>
      </c>
      <c r="G145" s="149" t="s">
        <v>125</v>
      </c>
      <c r="H145" s="150">
        <v>1</v>
      </c>
      <c r="I145" s="267">
        <v>0</v>
      </c>
      <c r="J145" s="151">
        <f t="shared" si="20"/>
        <v>0</v>
      </c>
      <c r="K145" s="148" t="s">
        <v>126</v>
      </c>
      <c r="L145" s="35"/>
      <c r="M145" s="152" t="s">
        <v>5</v>
      </c>
      <c r="N145" s="153" t="s">
        <v>38</v>
      </c>
      <c r="O145" s="154">
        <v>0.243</v>
      </c>
      <c r="P145" s="154">
        <f t="shared" si="21"/>
        <v>0.243</v>
      </c>
      <c r="Q145" s="154">
        <v>0.01655</v>
      </c>
      <c r="R145" s="154">
        <f t="shared" si="22"/>
        <v>0.01655</v>
      </c>
      <c r="S145" s="154">
        <v>0</v>
      </c>
      <c r="T145" s="155">
        <f t="shared" si="23"/>
        <v>0</v>
      </c>
      <c r="AR145" s="21" t="s">
        <v>147</v>
      </c>
      <c r="AT145" s="21" t="s">
        <v>122</v>
      </c>
      <c r="AU145" s="21" t="s">
        <v>77</v>
      </c>
      <c r="AY145" s="21" t="s">
        <v>119</v>
      </c>
      <c r="BE145" s="156">
        <f t="shared" si="24"/>
        <v>0</v>
      </c>
      <c r="BF145" s="156">
        <f t="shared" si="25"/>
        <v>0</v>
      </c>
      <c r="BG145" s="156">
        <f t="shared" si="26"/>
        <v>0</v>
      </c>
      <c r="BH145" s="156">
        <f t="shared" si="27"/>
        <v>0</v>
      </c>
      <c r="BI145" s="156">
        <f t="shared" si="28"/>
        <v>0</v>
      </c>
      <c r="BJ145" s="21" t="s">
        <v>75</v>
      </c>
      <c r="BK145" s="156">
        <f t="shared" si="29"/>
        <v>0</v>
      </c>
      <c r="BL145" s="21" t="s">
        <v>147</v>
      </c>
      <c r="BM145" s="21" t="s">
        <v>224</v>
      </c>
    </row>
    <row r="146" spans="2:65" s="1" customFormat="1" ht="25.5" customHeight="1">
      <c r="B146" s="145"/>
      <c r="C146" s="146">
        <v>35</v>
      </c>
      <c r="D146" s="146" t="s">
        <v>122</v>
      </c>
      <c r="E146" s="147" t="s">
        <v>225</v>
      </c>
      <c r="F146" s="148" t="s">
        <v>226</v>
      </c>
      <c r="G146" s="149" t="s">
        <v>125</v>
      </c>
      <c r="H146" s="150">
        <v>4</v>
      </c>
      <c r="I146" s="267">
        <v>0</v>
      </c>
      <c r="J146" s="151">
        <f t="shared" si="20"/>
        <v>0</v>
      </c>
      <c r="K146" s="148" t="s">
        <v>126</v>
      </c>
      <c r="L146" s="35"/>
      <c r="M146" s="152" t="s">
        <v>5</v>
      </c>
      <c r="N146" s="153" t="s">
        <v>38</v>
      </c>
      <c r="O146" s="154">
        <v>0.269</v>
      </c>
      <c r="P146" s="154">
        <f t="shared" si="21"/>
        <v>1.076</v>
      </c>
      <c r="Q146" s="154">
        <v>0.02516</v>
      </c>
      <c r="R146" s="154">
        <f t="shared" si="22"/>
        <v>0.10064</v>
      </c>
      <c r="S146" s="154">
        <v>0</v>
      </c>
      <c r="T146" s="155">
        <f t="shared" si="23"/>
        <v>0</v>
      </c>
      <c r="AR146" s="21" t="s">
        <v>147</v>
      </c>
      <c r="AT146" s="21" t="s">
        <v>122</v>
      </c>
      <c r="AU146" s="21" t="s">
        <v>77</v>
      </c>
      <c r="AY146" s="21" t="s">
        <v>119</v>
      </c>
      <c r="BE146" s="156">
        <f t="shared" si="24"/>
        <v>0</v>
      </c>
      <c r="BF146" s="156">
        <f t="shared" si="25"/>
        <v>0</v>
      </c>
      <c r="BG146" s="156">
        <f t="shared" si="26"/>
        <v>0</v>
      </c>
      <c r="BH146" s="156">
        <f t="shared" si="27"/>
        <v>0</v>
      </c>
      <c r="BI146" s="156">
        <f t="shared" si="28"/>
        <v>0</v>
      </c>
      <c r="BJ146" s="21" t="s">
        <v>75</v>
      </c>
      <c r="BK146" s="156">
        <f t="shared" si="29"/>
        <v>0</v>
      </c>
      <c r="BL146" s="21" t="s">
        <v>147</v>
      </c>
      <c r="BM146" s="21" t="s">
        <v>227</v>
      </c>
    </row>
    <row r="147" spans="2:65" s="1" customFormat="1" ht="25.5" customHeight="1">
      <c r="B147" s="145"/>
      <c r="C147" s="146">
        <v>36</v>
      </c>
      <c r="D147" s="146" t="s">
        <v>122</v>
      </c>
      <c r="E147" s="147" t="s">
        <v>228</v>
      </c>
      <c r="F147" s="148" t="s">
        <v>229</v>
      </c>
      <c r="G147" s="149" t="s">
        <v>125</v>
      </c>
      <c r="H147" s="150">
        <v>1</v>
      </c>
      <c r="I147" s="267">
        <v>0</v>
      </c>
      <c r="J147" s="151">
        <f t="shared" si="20"/>
        <v>0</v>
      </c>
      <c r="K147" s="148" t="s">
        <v>126</v>
      </c>
      <c r="L147" s="35"/>
      <c r="M147" s="152" t="s">
        <v>5</v>
      </c>
      <c r="N147" s="153" t="s">
        <v>38</v>
      </c>
      <c r="O147" s="154">
        <v>0.286</v>
      </c>
      <c r="P147" s="154">
        <f t="shared" si="21"/>
        <v>0.286</v>
      </c>
      <c r="Q147" s="154">
        <v>0.0309</v>
      </c>
      <c r="R147" s="154">
        <f t="shared" si="22"/>
        <v>0.0309</v>
      </c>
      <c r="S147" s="154">
        <v>0</v>
      </c>
      <c r="T147" s="155">
        <f t="shared" si="23"/>
        <v>0</v>
      </c>
      <c r="AR147" s="21" t="s">
        <v>147</v>
      </c>
      <c r="AT147" s="21" t="s">
        <v>122</v>
      </c>
      <c r="AU147" s="21" t="s">
        <v>77</v>
      </c>
      <c r="AY147" s="21" t="s">
        <v>119</v>
      </c>
      <c r="BE147" s="156">
        <f t="shared" si="24"/>
        <v>0</v>
      </c>
      <c r="BF147" s="156">
        <f t="shared" si="25"/>
        <v>0</v>
      </c>
      <c r="BG147" s="156">
        <f t="shared" si="26"/>
        <v>0</v>
      </c>
      <c r="BH147" s="156">
        <f t="shared" si="27"/>
        <v>0</v>
      </c>
      <c r="BI147" s="156">
        <f t="shared" si="28"/>
        <v>0</v>
      </c>
      <c r="BJ147" s="21" t="s">
        <v>75</v>
      </c>
      <c r="BK147" s="156">
        <f t="shared" si="29"/>
        <v>0</v>
      </c>
      <c r="BL147" s="21" t="s">
        <v>147</v>
      </c>
      <c r="BM147" s="21" t="s">
        <v>230</v>
      </c>
    </row>
    <row r="148" spans="2:65" s="1" customFormat="1" ht="25.5" customHeight="1">
      <c r="B148" s="145"/>
      <c r="C148" s="146">
        <v>37</v>
      </c>
      <c r="D148" s="146" t="s">
        <v>122</v>
      </c>
      <c r="E148" s="147" t="s">
        <v>231</v>
      </c>
      <c r="F148" s="148" t="s">
        <v>232</v>
      </c>
      <c r="G148" s="149" t="s">
        <v>125</v>
      </c>
      <c r="H148" s="150">
        <v>4</v>
      </c>
      <c r="I148" s="267">
        <v>0</v>
      </c>
      <c r="J148" s="151">
        <f t="shared" si="20"/>
        <v>0</v>
      </c>
      <c r="K148" s="148" t="s">
        <v>126</v>
      </c>
      <c r="L148" s="35"/>
      <c r="M148" s="152" t="s">
        <v>5</v>
      </c>
      <c r="N148" s="153" t="s">
        <v>38</v>
      </c>
      <c r="O148" s="154">
        <v>0.259</v>
      </c>
      <c r="P148" s="154">
        <f t="shared" si="21"/>
        <v>1.036</v>
      </c>
      <c r="Q148" s="154">
        <v>0.02176</v>
      </c>
      <c r="R148" s="154">
        <f t="shared" si="22"/>
        <v>0.08704</v>
      </c>
      <c r="S148" s="154">
        <v>0</v>
      </c>
      <c r="T148" s="155">
        <f t="shared" si="23"/>
        <v>0</v>
      </c>
      <c r="AR148" s="21" t="s">
        <v>147</v>
      </c>
      <c r="AT148" s="21" t="s">
        <v>122</v>
      </c>
      <c r="AU148" s="21" t="s">
        <v>77</v>
      </c>
      <c r="AY148" s="21" t="s">
        <v>119</v>
      </c>
      <c r="BE148" s="156">
        <f t="shared" si="24"/>
        <v>0</v>
      </c>
      <c r="BF148" s="156">
        <f t="shared" si="25"/>
        <v>0</v>
      </c>
      <c r="BG148" s="156">
        <f t="shared" si="26"/>
        <v>0</v>
      </c>
      <c r="BH148" s="156">
        <f t="shared" si="27"/>
        <v>0</v>
      </c>
      <c r="BI148" s="156">
        <f t="shared" si="28"/>
        <v>0</v>
      </c>
      <c r="BJ148" s="21" t="s">
        <v>75</v>
      </c>
      <c r="BK148" s="156">
        <f t="shared" si="29"/>
        <v>0</v>
      </c>
      <c r="BL148" s="21" t="s">
        <v>147</v>
      </c>
      <c r="BM148" s="21" t="s">
        <v>233</v>
      </c>
    </row>
    <row r="149" spans="2:65" s="1" customFormat="1" ht="25.5" customHeight="1">
      <c r="B149" s="145"/>
      <c r="C149" s="146">
        <v>38</v>
      </c>
      <c r="D149" s="146" t="s">
        <v>122</v>
      </c>
      <c r="E149" s="147" t="s">
        <v>234</v>
      </c>
      <c r="F149" s="148" t="s">
        <v>235</v>
      </c>
      <c r="G149" s="149" t="s">
        <v>125</v>
      </c>
      <c r="H149" s="150">
        <v>1</v>
      </c>
      <c r="I149" s="267">
        <v>0</v>
      </c>
      <c r="J149" s="151">
        <f t="shared" si="20"/>
        <v>0</v>
      </c>
      <c r="K149" s="148" t="s">
        <v>126</v>
      </c>
      <c r="L149" s="35"/>
      <c r="M149" s="152" t="s">
        <v>5</v>
      </c>
      <c r="N149" s="153" t="s">
        <v>38</v>
      </c>
      <c r="O149" s="154">
        <v>0.268</v>
      </c>
      <c r="P149" s="154">
        <f t="shared" si="21"/>
        <v>0.268</v>
      </c>
      <c r="Q149" s="154">
        <v>0.02502</v>
      </c>
      <c r="R149" s="154">
        <f t="shared" si="22"/>
        <v>0.02502</v>
      </c>
      <c r="S149" s="154">
        <v>0</v>
      </c>
      <c r="T149" s="155">
        <f t="shared" si="23"/>
        <v>0</v>
      </c>
      <c r="AR149" s="21" t="s">
        <v>147</v>
      </c>
      <c r="AT149" s="21" t="s">
        <v>122</v>
      </c>
      <c r="AU149" s="21" t="s">
        <v>77</v>
      </c>
      <c r="AY149" s="21" t="s">
        <v>119</v>
      </c>
      <c r="BE149" s="156">
        <f t="shared" si="24"/>
        <v>0</v>
      </c>
      <c r="BF149" s="156">
        <f t="shared" si="25"/>
        <v>0</v>
      </c>
      <c r="BG149" s="156">
        <f t="shared" si="26"/>
        <v>0</v>
      </c>
      <c r="BH149" s="156">
        <f t="shared" si="27"/>
        <v>0</v>
      </c>
      <c r="BI149" s="156">
        <f t="shared" si="28"/>
        <v>0</v>
      </c>
      <c r="BJ149" s="21" t="s">
        <v>75</v>
      </c>
      <c r="BK149" s="156">
        <f t="shared" si="29"/>
        <v>0</v>
      </c>
      <c r="BL149" s="21" t="s">
        <v>147</v>
      </c>
      <c r="BM149" s="21" t="s">
        <v>236</v>
      </c>
    </row>
    <row r="150" spans="2:65" s="1" customFormat="1" ht="25.5" customHeight="1">
      <c r="B150" s="145"/>
      <c r="C150" s="146">
        <v>39</v>
      </c>
      <c r="D150" s="146" t="s">
        <v>122</v>
      </c>
      <c r="E150" s="147" t="s">
        <v>237</v>
      </c>
      <c r="F150" s="148" t="s">
        <v>238</v>
      </c>
      <c r="G150" s="149" t="s">
        <v>125</v>
      </c>
      <c r="H150" s="150">
        <v>6</v>
      </c>
      <c r="I150" s="267">
        <v>0</v>
      </c>
      <c r="J150" s="151">
        <f t="shared" si="20"/>
        <v>0</v>
      </c>
      <c r="K150" s="148" t="s">
        <v>126</v>
      </c>
      <c r="L150" s="35"/>
      <c r="M150" s="152" t="s">
        <v>5</v>
      </c>
      <c r="N150" s="153" t="s">
        <v>38</v>
      </c>
      <c r="O150" s="154">
        <v>0.28</v>
      </c>
      <c r="P150" s="154">
        <f t="shared" si="21"/>
        <v>1.6800000000000002</v>
      </c>
      <c r="Q150" s="154">
        <v>0.02828</v>
      </c>
      <c r="R150" s="154">
        <f t="shared" si="22"/>
        <v>0.16968</v>
      </c>
      <c r="S150" s="154">
        <v>0</v>
      </c>
      <c r="T150" s="155">
        <f t="shared" si="23"/>
        <v>0</v>
      </c>
      <c r="AR150" s="21" t="s">
        <v>147</v>
      </c>
      <c r="AT150" s="21" t="s">
        <v>122</v>
      </c>
      <c r="AU150" s="21" t="s">
        <v>77</v>
      </c>
      <c r="AY150" s="21" t="s">
        <v>119</v>
      </c>
      <c r="BE150" s="156">
        <f t="shared" si="24"/>
        <v>0</v>
      </c>
      <c r="BF150" s="156">
        <f t="shared" si="25"/>
        <v>0</v>
      </c>
      <c r="BG150" s="156">
        <f t="shared" si="26"/>
        <v>0</v>
      </c>
      <c r="BH150" s="156">
        <f t="shared" si="27"/>
        <v>0</v>
      </c>
      <c r="BI150" s="156">
        <f t="shared" si="28"/>
        <v>0</v>
      </c>
      <c r="BJ150" s="21" t="s">
        <v>75</v>
      </c>
      <c r="BK150" s="156">
        <f t="shared" si="29"/>
        <v>0</v>
      </c>
      <c r="BL150" s="21" t="s">
        <v>147</v>
      </c>
      <c r="BM150" s="21" t="s">
        <v>239</v>
      </c>
    </row>
    <row r="151" spans="2:65" s="1" customFormat="1" ht="25.5" customHeight="1">
      <c r="B151" s="145"/>
      <c r="C151" s="146">
        <v>40</v>
      </c>
      <c r="D151" s="146" t="s">
        <v>122</v>
      </c>
      <c r="E151" s="147" t="s">
        <v>240</v>
      </c>
      <c r="F151" s="148" t="s">
        <v>241</v>
      </c>
      <c r="G151" s="149" t="s">
        <v>125</v>
      </c>
      <c r="H151" s="150">
        <v>8</v>
      </c>
      <c r="I151" s="267">
        <v>0</v>
      </c>
      <c r="J151" s="151">
        <f t="shared" si="20"/>
        <v>0</v>
      </c>
      <c r="K151" s="148" t="s">
        <v>126</v>
      </c>
      <c r="L151" s="35"/>
      <c r="M151" s="152" t="s">
        <v>5</v>
      </c>
      <c r="N151" s="153" t="s">
        <v>38</v>
      </c>
      <c r="O151" s="154">
        <v>0.298</v>
      </c>
      <c r="P151" s="154">
        <f t="shared" si="21"/>
        <v>2.384</v>
      </c>
      <c r="Q151" s="154">
        <v>0.0348</v>
      </c>
      <c r="R151" s="154">
        <f t="shared" si="22"/>
        <v>0.2784</v>
      </c>
      <c r="S151" s="154">
        <v>0</v>
      </c>
      <c r="T151" s="155">
        <f t="shared" si="23"/>
        <v>0</v>
      </c>
      <c r="AR151" s="21" t="s">
        <v>147</v>
      </c>
      <c r="AT151" s="21" t="s">
        <v>122</v>
      </c>
      <c r="AU151" s="21" t="s">
        <v>77</v>
      </c>
      <c r="AY151" s="21" t="s">
        <v>119</v>
      </c>
      <c r="BE151" s="156">
        <f t="shared" si="24"/>
        <v>0</v>
      </c>
      <c r="BF151" s="156">
        <f t="shared" si="25"/>
        <v>0</v>
      </c>
      <c r="BG151" s="156">
        <f t="shared" si="26"/>
        <v>0</v>
      </c>
      <c r="BH151" s="156">
        <f t="shared" si="27"/>
        <v>0</v>
      </c>
      <c r="BI151" s="156">
        <f t="shared" si="28"/>
        <v>0</v>
      </c>
      <c r="BJ151" s="21" t="s">
        <v>75</v>
      </c>
      <c r="BK151" s="156">
        <f t="shared" si="29"/>
        <v>0</v>
      </c>
      <c r="BL151" s="21" t="s">
        <v>147</v>
      </c>
      <c r="BM151" s="21" t="s">
        <v>242</v>
      </c>
    </row>
    <row r="152" spans="2:65" s="1" customFormat="1" ht="16.5" customHeight="1">
      <c r="B152" s="145"/>
      <c r="C152" s="146">
        <v>41</v>
      </c>
      <c r="D152" s="146" t="s">
        <v>122</v>
      </c>
      <c r="E152" s="147" t="s">
        <v>243</v>
      </c>
      <c r="F152" s="148" t="s">
        <v>244</v>
      </c>
      <c r="G152" s="149" t="s">
        <v>125</v>
      </c>
      <c r="H152" s="150">
        <v>6</v>
      </c>
      <c r="I152" s="267">
        <v>0</v>
      </c>
      <c r="J152" s="151">
        <f t="shared" si="20"/>
        <v>0</v>
      </c>
      <c r="K152" s="148" t="s">
        <v>126</v>
      </c>
      <c r="L152" s="35"/>
      <c r="M152" s="152" t="s">
        <v>5</v>
      </c>
      <c r="N152" s="153" t="s">
        <v>38</v>
      </c>
      <c r="O152" s="154">
        <v>0.268</v>
      </c>
      <c r="P152" s="154">
        <f t="shared" si="21"/>
        <v>1.608</v>
      </c>
      <c r="Q152" s="154">
        <v>8E-05</v>
      </c>
      <c r="R152" s="154">
        <f t="shared" si="22"/>
        <v>0.00048000000000000007</v>
      </c>
      <c r="S152" s="154">
        <v>0.02493</v>
      </c>
      <c r="T152" s="155">
        <f t="shared" si="23"/>
        <v>0.14958</v>
      </c>
      <c r="AR152" s="21" t="s">
        <v>147</v>
      </c>
      <c r="AT152" s="21" t="s">
        <v>122</v>
      </c>
      <c r="AU152" s="21" t="s">
        <v>77</v>
      </c>
      <c r="AY152" s="21" t="s">
        <v>119</v>
      </c>
      <c r="BE152" s="156">
        <f t="shared" si="24"/>
        <v>0</v>
      </c>
      <c r="BF152" s="156">
        <f t="shared" si="25"/>
        <v>0</v>
      </c>
      <c r="BG152" s="156">
        <f t="shared" si="26"/>
        <v>0</v>
      </c>
      <c r="BH152" s="156">
        <f t="shared" si="27"/>
        <v>0</v>
      </c>
      <c r="BI152" s="156">
        <f t="shared" si="28"/>
        <v>0</v>
      </c>
      <c r="BJ152" s="21" t="s">
        <v>75</v>
      </c>
      <c r="BK152" s="156">
        <f t="shared" si="29"/>
        <v>0</v>
      </c>
      <c r="BL152" s="21" t="s">
        <v>147</v>
      </c>
      <c r="BM152" s="21" t="s">
        <v>245</v>
      </c>
    </row>
    <row r="153" spans="2:51" s="11" customFormat="1" ht="13.5">
      <c r="B153" s="157"/>
      <c r="D153" s="158" t="s">
        <v>135</v>
      </c>
      <c r="E153" s="164" t="s">
        <v>5</v>
      </c>
      <c r="F153" s="159" t="s">
        <v>476</v>
      </c>
      <c r="H153" s="160">
        <v>6</v>
      </c>
      <c r="L153" s="157"/>
      <c r="M153" s="161"/>
      <c r="N153" s="162"/>
      <c r="O153" s="162"/>
      <c r="P153" s="162"/>
      <c r="Q153" s="162"/>
      <c r="R153" s="162"/>
      <c r="S153" s="162"/>
      <c r="T153" s="163"/>
      <c r="AT153" s="164" t="s">
        <v>135</v>
      </c>
      <c r="AU153" s="164" t="s">
        <v>77</v>
      </c>
      <c r="AV153" s="11" t="s">
        <v>77</v>
      </c>
      <c r="AW153" s="11" t="s">
        <v>31</v>
      </c>
      <c r="AX153" s="11" t="s">
        <v>75</v>
      </c>
      <c r="AY153" s="164" t="s">
        <v>119</v>
      </c>
    </row>
    <row r="154" spans="2:65" s="1" customFormat="1" ht="16.5" customHeight="1">
      <c r="B154" s="145"/>
      <c r="C154" s="146">
        <v>42</v>
      </c>
      <c r="D154" s="146" t="s">
        <v>122</v>
      </c>
      <c r="E154" s="147" t="s">
        <v>246</v>
      </c>
      <c r="F154" s="148" t="s">
        <v>247</v>
      </c>
      <c r="G154" s="149" t="s">
        <v>125</v>
      </c>
      <c r="H154" s="150">
        <v>5</v>
      </c>
      <c r="I154" s="267">
        <v>0</v>
      </c>
      <c r="J154" s="151">
        <f>ROUND(I154*H154,2)</f>
        <v>0</v>
      </c>
      <c r="K154" s="148" t="s">
        <v>126</v>
      </c>
      <c r="L154" s="35"/>
      <c r="M154" s="152" t="s">
        <v>5</v>
      </c>
      <c r="N154" s="153" t="s">
        <v>38</v>
      </c>
      <c r="O154" s="154">
        <v>0.33</v>
      </c>
      <c r="P154" s="154">
        <f>O154*H154</f>
        <v>1.6500000000000001</v>
      </c>
      <c r="Q154" s="154">
        <v>8E-05</v>
      </c>
      <c r="R154" s="154">
        <f>Q154*H154</f>
        <v>0.0004</v>
      </c>
      <c r="S154" s="154">
        <v>0.0206</v>
      </c>
      <c r="T154" s="155">
        <f>S154*H154</f>
        <v>0.10300000000000001</v>
      </c>
      <c r="AR154" s="21" t="s">
        <v>147</v>
      </c>
      <c r="AT154" s="21" t="s">
        <v>122</v>
      </c>
      <c r="AU154" s="21" t="s">
        <v>77</v>
      </c>
      <c r="AY154" s="21" t="s">
        <v>119</v>
      </c>
      <c r="BE154" s="156">
        <f>IF(N154="základní",J154,0)</f>
        <v>0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21" t="s">
        <v>75</v>
      </c>
      <c r="BK154" s="156">
        <f>ROUND(I154*H154,2)</f>
        <v>0</v>
      </c>
      <c r="BL154" s="21" t="s">
        <v>147</v>
      </c>
      <c r="BM154" s="21" t="s">
        <v>248</v>
      </c>
    </row>
    <row r="155" spans="2:65" s="1" customFormat="1" ht="16.5" customHeight="1">
      <c r="B155" s="145"/>
      <c r="C155" s="146">
        <v>43</v>
      </c>
      <c r="D155" s="146" t="s">
        <v>122</v>
      </c>
      <c r="E155" s="147" t="s">
        <v>249</v>
      </c>
      <c r="F155" s="148" t="s">
        <v>250</v>
      </c>
      <c r="G155" s="149" t="s">
        <v>125</v>
      </c>
      <c r="H155" s="150">
        <v>1</v>
      </c>
      <c r="I155" s="267">
        <v>0</v>
      </c>
      <c r="J155" s="151">
        <f>ROUND(I155*H155,2)</f>
        <v>0</v>
      </c>
      <c r="K155" s="148" t="s">
        <v>126</v>
      </c>
      <c r="L155" s="35"/>
      <c r="M155" s="152" t="s">
        <v>5</v>
      </c>
      <c r="N155" s="153" t="s">
        <v>38</v>
      </c>
      <c r="O155" s="154">
        <v>0.299</v>
      </c>
      <c r="P155" s="154">
        <f>O155*H155</f>
        <v>0.299</v>
      </c>
      <c r="Q155" s="154">
        <v>0.0474</v>
      </c>
      <c r="R155" s="154">
        <f>Q155*H155</f>
        <v>0.0474</v>
      </c>
      <c r="S155" s="154">
        <v>0</v>
      </c>
      <c r="T155" s="155">
        <f>S155*H155</f>
        <v>0</v>
      </c>
      <c r="AR155" s="21" t="s">
        <v>147</v>
      </c>
      <c r="AT155" s="21" t="s">
        <v>122</v>
      </c>
      <c r="AU155" s="21" t="s">
        <v>77</v>
      </c>
      <c r="AY155" s="21" t="s">
        <v>119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21" t="s">
        <v>75</v>
      </c>
      <c r="BK155" s="156">
        <f>ROUND(I155*H155,2)</f>
        <v>0</v>
      </c>
      <c r="BL155" s="21" t="s">
        <v>147</v>
      </c>
      <c r="BM155" s="21" t="s">
        <v>251</v>
      </c>
    </row>
    <row r="156" spans="2:65" s="1" customFormat="1" ht="16.5" customHeight="1">
      <c r="B156" s="145"/>
      <c r="C156" s="146">
        <v>44</v>
      </c>
      <c r="D156" s="146" t="s">
        <v>122</v>
      </c>
      <c r="E156" s="147" t="s">
        <v>252</v>
      </c>
      <c r="F156" s="148" t="s">
        <v>253</v>
      </c>
      <c r="G156" s="149" t="s">
        <v>156</v>
      </c>
      <c r="H156" s="268">
        <v>0</v>
      </c>
      <c r="I156" s="267">
        <v>0</v>
      </c>
      <c r="J156" s="151">
        <f>ROUND(I156*H156,2)</f>
        <v>0</v>
      </c>
      <c r="K156" s="148" t="s">
        <v>126</v>
      </c>
      <c r="L156" s="35"/>
      <c r="M156" s="152" t="s">
        <v>5</v>
      </c>
      <c r="N156" s="153" t="s">
        <v>38</v>
      </c>
      <c r="O156" s="154">
        <v>0</v>
      </c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AR156" s="21" t="s">
        <v>254</v>
      </c>
      <c r="AT156" s="21" t="s">
        <v>122</v>
      </c>
      <c r="AU156" s="21" t="s">
        <v>77</v>
      </c>
      <c r="AY156" s="21" t="s">
        <v>119</v>
      </c>
      <c r="BE156" s="156">
        <f>IF(N156="základní",J156,0)</f>
        <v>0</v>
      </c>
      <c r="BF156" s="156">
        <f>IF(N156="snížená",J156,0)</f>
        <v>0</v>
      </c>
      <c r="BG156" s="156">
        <f>IF(N156="zákl. přenesená",J156,0)</f>
        <v>0</v>
      </c>
      <c r="BH156" s="156">
        <f>IF(N156="sníž. přenesená",J156,0)</f>
        <v>0</v>
      </c>
      <c r="BI156" s="156">
        <f>IF(N156="nulová",J156,0)</f>
        <v>0</v>
      </c>
      <c r="BJ156" s="21" t="s">
        <v>75</v>
      </c>
      <c r="BK156" s="156">
        <f>ROUND(I156*H156,2)</f>
        <v>0</v>
      </c>
      <c r="BL156" s="21" t="s">
        <v>254</v>
      </c>
      <c r="BM156" s="21" t="s">
        <v>255</v>
      </c>
    </row>
    <row r="157" spans="2:63" s="10" customFormat="1" ht="29.85" customHeight="1">
      <c r="B157" s="133"/>
      <c r="D157" s="134" t="s">
        <v>66</v>
      </c>
      <c r="E157" s="143" t="s">
        <v>256</v>
      </c>
      <c r="F157" s="143" t="s">
        <v>257</v>
      </c>
      <c r="J157" s="144">
        <f>BK157</f>
        <v>0</v>
      </c>
      <c r="L157" s="133"/>
      <c r="M157" s="137"/>
      <c r="N157" s="138"/>
      <c r="O157" s="138"/>
      <c r="P157" s="139">
        <f>SUM(P158:P159)</f>
        <v>0</v>
      </c>
      <c r="Q157" s="138"/>
      <c r="R157" s="139">
        <f>SUM(R158:R159)</f>
        <v>0</v>
      </c>
      <c r="S157" s="138"/>
      <c r="T157" s="140">
        <f>SUM(T158:T159)</f>
        <v>0</v>
      </c>
      <c r="AR157" s="134" t="s">
        <v>77</v>
      </c>
      <c r="AT157" s="141" t="s">
        <v>66</v>
      </c>
      <c r="AU157" s="141" t="s">
        <v>75</v>
      </c>
      <c r="AY157" s="134" t="s">
        <v>119</v>
      </c>
      <c r="BK157" s="142">
        <f>SUM(BK158:BK159)</f>
        <v>0</v>
      </c>
    </row>
    <row r="158" spans="2:65" s="1" customFormat="1" ht="16.5" customHeight="1">
      <c r="B158" s="145"/>
      <c r="C158" s="146">
        <v>45</v>
      </c>
      <c r="D158" s="146" t="s">
        <v>122</v>
      </c>
      <c r="E158" s="147" t="s">
        <v>258</v>
      </c>
      <c r="F158" s="148" t="s">
        <v>259</v>
      </c>
      <c r="G158" s="149" t="s">
        <v>125</v>
      </c>
      <c r="H158" s="150">
        <v>1</v>
      </c>
      <c r="I158" s="267">
        <v>0</v>
      </c>
      <c r="J158" s="151">
        <f>ROUND(I158*H158,2)</f>
        <v>0</v>
      </c>
      <c r="K158" s="148" t="s">
        <v>5</v>
      </c>
      <c r="L158" s="35"/>
      <c r="M158" s="152" t="s">
        <v>5</v>
      </c>
      <c r="N158" s="153" t="s">
        <v>38</v>
      </c>
      <c r="O158" s="154">
        <v>0</v>
      </c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AR158" s="21" t="s">
        <v>147</v>
      </c>
      <c r="AT158" s="21" t="s">
        <v>122</v>
      </c>
      <c r="AU158" s="21" t="s">
        <v>77</v>
      </c>
      <c r="AY158" s="21" t="s">
        <v>119</v>
      </c>
      <c r="BE158" s="156">
        <f>IF(N158="základní",J158,0)</f>
        <v>0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21" t="s">
        <v>75</v>
      </c>
      <c r="BK158" s="156">
        <f>ROUND(I158*H158,2)</f>
        <v>0</v>
      </c>
      <c r="BL158" s="21" t="s">
        <v>147</v>
      </c>
      <c r="BM158" s="21" t="s">
        <v>260</v>
      </c>
    </row>
    <row r="159" spans="2:65" s="1" customFormat="1" ht="16.5" customHeight="1">
      <c r="B159" s="145"/>
      <c r="C159" s="146">
        <v>46</v>
      </c>
      <c r="D159" s="146" t="s">
        <v>122</v>
      </c>
      <c r="E159" s="147" t="s">
        <v>261</v>
      </c>
      <c r="F159" s="148" t="s">
        <v>491</v>
      </c>
      <c r="G159" s="149" t="s">
        <v>125</v>
      </c>
      <c r="H159" s="150">
        <v>1</v>
      </c>
      <c r="I159" s="267">
        <v>0</v>
      </c>
      <c r="J159" s="151">
        <f>ROUND(I159*H159,2)</f>
        <v>0</v>
      </c>
      <c r="K159" s="148" t="s">
        <v>5</v>
      </c>
      <c r="L159" s="35"/>
      <c r="M159" s="152" t="s">
        <v>5</v>
      </c>
      <c r="N159" s="153" t="s">
        <v>38</v>
      </c>
      <c r="O159" s="154">
        <v>0</v>
      </c>
      <c r="P159" s="154">
        <f>O159*H159</f>
        <v>0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AR159" s="21" t="s">
        <v>147</v>
      </c>
      <c r="AT159" s="21" t="s">
        <v>122</v>
      </c>
      <c r="AU159" s="21" t="s">
        <v>77</v>
      </c>
      <c r="AY159" s="21" t="s">
        <v>119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21" t="s">
        <v>75</v>
      </c>
      <c r="BK159" s="156">
        <f>ROUND(I159*H159,2)</f>
        <v>0</v>
      </c>
      <c r="BL159" s="21" t="s">
        <v>147</v>
      </c>
      <c r="BM159" s="21" t="s">
        <v>262</v>
      </c>
    </row>
    <row r="160" spans="2:63" s="10" customFormat="1" ht="29.85" customHeight="1">
      <c r="B160" s="133"/>
      <c r="D160" s="134" t="s">
        <v>66</v>
      </c>
      <c r="E160" s="143" t="s">
        <v>263</v>
      </c>
      <c r="F160" s="143" t="s">
        <v>264</v>
      </c>
      <c r="J160" s="144">
        <f>BK160</f>
        <v>0</v>
      </c>
      <c r="L160" s="133"/>
      <c r="M160" s="137"/>
      <c r="N160" s="138"/>
      <c r="O160" s="138"/>
      <c r="P160" s="139">
        <f>SUM(P161:P163)</f>
        <v>15.4036</v>
      </c>
      <c r="Q160" s="138"/>
      <c r="R160" s="139">
        <f>SUM(R161:R163)</f>
        <v>0.021235999999999998</v>
      </c>
      <c r="S160" s="138"/>
      <c r="T160" s="140">
        <f>SUM(T161:T163)</f>
        <v>0</v>
      </c>
      <c r="AR160" s="134" t="s">
        <v>77</v>
      </c>
      <c r="AT160" s="141" t="s">
        <v>66</v>
      </c>
      <c r="AU160" s="141" t="s">
        <v>75</v>
      </c>
      <c r="AY160" s="134" t="s">
        <v>119</v>
      </c>
      <c r="BK160" s="142">
        <f>SUM(BK161:BK163)</f>
        <v>0</v>
      </c>
    </row>
    <row r="161" spans="2:65" s="1" customFormat="1" ht="16.5" customHeight="1">
      <c r="B161" s="145"/>
      <c r="C161" s="146">
        <v>47</v>
      </c>
      <c r="D161" s="146" t="s">
        <v>122</v>
      </c>
      <c r="E161" s="147" t="s">
        <v>265</v>
      </c>
      <c r="F161" s="148" t="s">
        <v>266</v>
      </c>
      <c r="G161" s="149" t="s">
        <v>146</v>
      </c>
      <c r="H161" s="150">
        <v>2</v>
      </c>
      <c r="I161" s="267">
        <v>0</v>
      </c>
      <c r="J161" s="151">
        <f aca="true" t="shared" si="30" ref="J161:J163">ROUND(I161*H161,2)</f>
        <v>0</v>
      </c>
      <c r="K161" s="148" t="s">
        <v>126</v>
      </c>
      <c r="L161" s="35"/>
      <c r="M161" s="152" t="s">
        <v>5</v>
      </c>
      <c r="N161" s="153" t="s">
        <v>38</v>
      </c>
      <c r="O161" s="154">
        <v>0.011</v>
      </c>
      <c r="P161" s="154">
        <f aca="true" t="shared" si="31" ref="P161:P163">O161*H161</f>
        <v>0.022</v>
      </c>
      <c r="Q161" s="154">
        <v>1E-05</v>
      </c>
      <c r="R161" s="154">
        <f aca="true" t="shared" si="32" ref="R161:R163">Q161*H161</f>
        <v>2E-05</v>
      </c>
      <c r="S161" s="154">
        <v>0</v>
      </c>
      <c r="T161" s="155">
        <f aca="true" t="shared" si="33" ref="T161:T163">S161*H161</f>
        <v>0</v>
      </c>
      <c r="AR161" s="21" t="s">
        <v>147</v>
      </c>
      <c r="AT161" s="21" t="s">
        <v>122</v>
      </c>
      <c r="AU161" s="21" t="s">
        <v>77</v>
      </c>
      <c r="AY161" s="21" t="s">
        <v>119</v>
      </c>
      <c r="BE161" s="156">
        <f aca="true" t="shared" si="34" ref="BE161:BE163">IF(N161="základní",J161,0)</f>
        <v>0</v>
      </c>
      <c r="BF161" s="156">
        <f aca="true" t="shared" si="35" ref="BF161:BF163">IF(N161="snížená",J161,0)</f>
        <v>0</v>
      </c>
      <c r="BG161" s="156">
        <f aca="true" t="shared" si="36" ref="BG161:BG163">IF(N161="zákl. přenesená",J161,0)</f>
        <v>0</v>
      </c>
      <c r="BH161" s="156">
        <f aca="true" t="shared" si="37" ref="BH161:BH163">IF(N161="sníž. přenesená",J161,0)</f>
        <v>0</v>
      </c>
      <c r="BI161" s="156">
        <f aca="true" t="shared" si="38" ref="BI161:BI163">IF(N161="nulová",J161,0)</f>
        <v>0</v>
      </c>
      <c r="BJ161" s="21" t="s">
        <v>75</v>
      </c>
      <c r="BK161" s="156">
        <f aca="true" t="shared" si="39" ref="BK161:BK163">ROUND(I161*H161,2)</f>
        <v>0</v>
      </c>
      <c r="BL161" s="21" t="s">
        <v>147</v>
      </c>
      <c r="BM161" s="21" t="s">
        <v>267</v>
      </c>
    </row>
    <row r="162" spans="2:65" s="1" customFormat="1" ht="16.5" customHeight="1">
      <c r="B162" s="145"/>
      <c r="C162" s="146">
        <v>48</v>
      </c>
      <c r="D162" s="146" t="s">
        <v>122</v>
      </c>
      <c r="E162" s="147" t="s">
        <v>268</v>
      </c>
      <c r="F162" s="148" t="s">
        <v>269</v>
      </c>
      <c r="G162" s="149" t="s">
        <v>146</v>
      </c>
      <c r="H162" s="150">
        <v>265.2</v>
      </c>
      <c r="I162" s="267">
        <v>0</v>
      </c>
      <c r="J162" s="151">
        <f t="shared" si="30"/>
        <v>0</v>
      </c>
      <c r="K162" s="148" t="s">
        <v>126</v>
      </c>
      <c r="L162" s="35"/>
      <c r="M162" s="152" t="s">
        <v>5</v>
      </c>
      <c r="N162" s="153" t="s">
        <v>38</v>
      </c>
      <c r="O162" s="154">
        <v>0.028</v>
      </c>
      <c r="P162" s="154">
        <f t="shared" si="31"/>
        <v>7.4256</v>
      </c>
      <c r="Q162" s="154">
        <v>2E-05</v>
      </c>
      <c r="R162" s="154">
        <f t="shared" si="32"/>
        <v>0.0053040000000000006</v>
      </c>
      <c r="S162" s="154">
        <v>0</v>
      </c>
      <c r="T162" s="155">
        <f t="shared" si="33"/>
        <v>0</v>
      </c>
      <c r="AR162" s="21" t="s">
        <v>147</v>
      </c>
      <c r="AT162" s="21" t="s">
        <v>122</v>
      </c>
      <c r="AU162" s="21" t="s">
        <v>77</v>
      </c>
      <c r="AY162" s="21" t="s">
        <v>119</v>
      </c>
      <c r="BE162" s="156">
        <f t="shared" si="34"/>
        <v>0</v>
      </c>
      <c r="BF162" s="156">
        <f t="shared" si="35"/>
        <v>0</v>
      </c>
      <c r="BG162" s="156">
        <f t="shared" si="36"/>
        <v>0</v>
      </c>
      <c r="BH162" s="156">
        <f t="shared" si="37"/>
        <v>0</v>
      </c>
      <c r="BI162" s="156">
        <f t="shared" si="38"/>
        <v>0</v>
      </c>
      <c r="BJ162" s="21" t="s">
        <v>75</v>
      </c>
      <c r="BK162" s="156">
        <f t="shared" si="39"/>
        <v>0</v>
      </c>
      <c r="BL162" s="21" t="s">
        <v>147</v>
      </c>
      <c r="BM162" s="21" t="s">
        <v>270</v>
      </c>
    </row>
    <row r="163" spans="2:65" s="1" customFormat="1" ht="16.5" customHeight="1">
      <c r="B163" s="145"/>
      <c r="C163" s="146">
        <v>49</v>
      </c>
      <c r="D163" s="146" t="s">
        <v>122</v>
      </c>
      <c r="E163" s="147" t="s">
        <v>271</v>
      </c>
      <c r="F163" s="148" t="s">
        <v>272</v>
      </c>
      <c r="G163" s="149" t="s">
        <v>146</v>
      </c>
      <c r="H163" s="150">
        <v>265.2</v>
      </c>
      <c r="I163" s="267">
        <v>0</v>
      </c>
      <c r="J163" s="151">
        <f t="shared" si="30"/>
        <v>0</v>
      </c>
      <c r="K163" s="148" t="s">
        <v>126</v>
      </c>
      <c r="L163" s="35"/>
      <c r="M163" s="152" t="s">
        <v>5</v>
      </c>
      <c r="N163" s="153" t="s">
        <v>38</v>
      </c>
      <c r="O163" s="154">
        <v>0.03</v>
      </c>
      <c r="P163" s="154">
        <f t="shared" si="31"/>
        <v>7.9559999999999995</v>
      </c>
      <c r="Q163" s="154">
        <v>6E-05</v>
      </c>
      <c r="R163" s="154">
        <f t="shared" si="32"/>
        <v>0.015912</v>
      </c>
      <c r="S163" s="154">
        <v>0</v>
      </c>
      <c r="T163" s="155">
        <f t="shared" si="33"/>
        <v>0</v>
      </c>
      <c r="AR163" s="21" t="s">
        <v>147</v>
      </c>
      <c r="AT163" s="21" t="s">
        <v>122</v>
      </c>
      <c r="AU163" s="21" t="s">
        <v>77</v>
      </c>
      <c r="AY163" s="21" t="s">
        <v>119</v>
      </c>
      <c r="BE163" s="156">
        <f t="shared" si="34"/>
        <v>0</v>
      </c>
      <c r="BF163" s="156">
        <f t="shared" si="35"/>
        <v>0</v>
      </c>
      <c r="BG163" s="156">
        <f t="shared" si="36"/>
        <v>0</v>
      </c>
      <c r="BH163" s="156">
        <f t="shared" si="37"/>
        <v>0</v>
      </c>
      <c r="BI163" s="156">
        <f t="shared" si="38"/>
        <v>0</v>
      </c>
      <c r="BJ163" s="21" t="s">
        <v>75</v>
      </c>
      <c r="BK163" s="156">
        <f t="shared" si="39"/>
        <v>0</v>
      </c>
      <c r="BL163" s="21" t="s">
        <v>147</v>
      </c>
      <c r="BM163" s="21" t="s">
        <v>273</v>
      </c>
    </row>
    <row r="164" spans="2:63" s="10" customFormat="1" ht="37.35" customHeight="1">
      <c r="B164" s="133"/>
      <c r="D164" s="134" t="s">
        <v>66</v>
      </c>
      <c r="E164" s="135" t="s">
        <v>274</v>
      </c>
      <c r="F164" s="135" t="s">
        <v>275</v>
      </c>
      <c r="J164" s="136">
        <f>BK164</f>
        <v>0</v>
      </c>
      <c r="L164" s="133"/>
      <c r="M164" s="137"/>
      <c r="N164" s="138"/>
      <c r="O164" s="138"/>
      <c r="P164" s="139">
        <f>SUM(P165:P168)</f>
        <v>0</v>
      </c>
      <c r="Q164" s="138"/>
      <c r="R164" s="139">
        <f>SUM(R165:R168)</f>
        <v>0</v>
      </c>
      <c r="S164" s="138"/>
      <c r="T164" s="140">
        <f>SUM(T165:T168)</f>
        <v>0</v>
      </c>
      <c r="AR164" s="134" t="s">
        <v>127</v>
      </c>
      <c r="AT164" s="141" t="s">
        <v>66</v>
      </c>
      <c r="AU164" s="141" t="s">
        <v>67</v>
      </c>
      <c r="AY164" s="134" t="s">
        <v>119</v>
      </c>
      <c r="BK164" s="142">
        <f>SUM(BK165:BK168)</f>
        <v>0</v>
      </c>
    </row>
    <row r="165" spans="2:65" s="1" customFormat="1" ht="16.5" customHeight="1">
      <c r="B165" s="145"/>
      <c r="C165" s="146">
        <v>50</v>
      </c>
      <c r="D165" s="146" t="s">
        <v>122</v>
      </c>
      <c r="E165" s="147" t="s">
        <v>276</v>
      </c>
      <c r="F165" s="148" t="s">
        <v>277</v>
      </c>
      <c r="G165" s="149" t="s">
        <v>278</v>
      </c>
      <c r="H165" s="150">
        <v>1</v>
      </c>
      <c r="I165" s="267">
        <v>0</v>
      </c>
      <c r="J165" s="151">
        <f>ROUND(I165*H165,2)</f>
        <v>0</v>
      </c>
      <c r="K165" s="148" t="s">
        <v>5</v>
      </c>
      <c r="L165" s="35"/>
      <c r="M165" s="152" t="s">
        <v>5</v>
      </c>
      <c r="N165" s="153" t="s">
        <v>38</v>
      </c>
      <c r="O165" s="154">
        <v>0</v>
      </c>
      <c r="P165" s="154">
        <f>O165*H165</f>
        <v>0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AR165" s="21" t="s">
        <v>127</v>
      </c>
      <c r="AT165" s="21" t="s">
        <v>122</v>
      </c>
      <c r="AU165" s="21" t="s">
        <v>75</v>
      </c>
      <c r="AY165" s="21" t="s">
        <v>119</v>
      </c>
      <c r="BE165" s="156">
        <f>IF(N165="základní",J165,0)</f>
        <v>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21" t="s">
        <v>75</v>
      </c>
      <c r="BK165" s="156">
        <f>ROUND(I165*H165,2)</f>
        <v>0</v>
      </c>
      <c r="BL165" s="21" t="s">
        <v>127</v>
      </c>
      <c r="BM165" s="21" t="s">
        <v>279</v>
      </c>
    </row>
    <row r="166" spans="2:65" s="1" customFormat="1" ht="16.5" customHeight="1">
      <c r="B166" s="145"/>
      <c r="C166" s="146">
        <v>51</v>
      </c>
      <c r="D166" s="146" t="s">
        <v>122</v>
      </c>
      <c r="E166" s="147" t="s">
        <v>280</v>
      </c>
      <c r="F166" s="148" t="s">
        <v>281</v>
      </c>
      <c r="G166" s="149" t="s">
        <v>278</v>
      </c>
      <c r="H166" s="150">
        <v>1</v>
      </c>
      <c r="I166" s="267">
        <v>0</v>
      </c>
      <c r="J166" s="151">
        <f>ROUND(I166*H166,2)</f>
        <v>0</v>
      </c>
      <c r="K166" s="148" t="s">
        <v>5</v>
      </c>
      <c r="L166" s="35"/>
      <c r="M166" s="152" t="s">
        <v>5</v>
      </c>
      <c r="N166" s="153" t="s">
        <v>38</v>
      </c>
      <c r="O166" s="154">
        <v>0</v>
      </c>
      <c r="P166" s="154">
        <f>O166*H166</f>
        <v>0</v>
      </c>
      <c r="Q166" s="154">
        <v>0</v>
      </c>
      <c r="R166" s="154">
        <f>Q166*H166</f>
        <v>0</v>
      </c>
      <c r="S166" s="154">
        <v>0</v>
      </c>
      <c r="T166" s="155">
        <f>S166*H166</f>
        <v>0</v>
      </c>
      <c r="AR166" s="21" t="s">
        <v>127</v>
      </c>
      <c r="AT166" s="21" t="s">
        <v>122</v>
      </c>
      <c r="AU166" s="21" t="s">
        <v>75</v>
      </c>
      <c r="AY166" s="21" t="s">
        <v>119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21" t="s">
        <v>75</v>
      </c>
      <c r="BK166" s="156">
        <f>ROUND(I166*H166,2)</f>
        <v>0</v>
      </c>
      <c r="BL166" s="21" t="s">
        <v>127</v>
      </c>
      <c r="BM166" s="21" t="s">
        <v>282</v>
      </c>
    </row>
    <row r="167" spans="2:65" s="1" customFormat="1" ht="16.5" customHeight="1">
      <c r="B167" s="145"/>
      <c r="C167" s="146">
        <v>52</v>
      </c>
      <c r="D167" s="146" t="s">
        <v>122</v>
      </c>
      <c r="E167" s="147" t="s">
        <v>283</v>
      </c>
      <c r="F167" s="148" t="s">
        <v>284</v>
      </c>
      <c r="G167" s="149" t="s">
        <v>278</v>
      </c>
      <c r="H167" s="150">
        <v>1</v>
      </c>
      <c r="I167" s="267">
        <v>0</v>
      </c>
      <c r="J167" s="151">
        <f>ROUND(I167*H167,2)</f>
        <v>0</v>
      </c>
      <c r="K167" s="148" t="s">
        <v>5</v>
      </c>
      <c r="L167" s="35"/>
      <c r="M167" s="152" t="s">
        <v>5</v>
      </c>
      <c r="N167" s="153" t="s">
        <v>38</v>
      </c>
      <c r="O167" s="154">
        <v>0</v>
      </c>
      <c r="P167" s="154">
        <f>O167*H167</f>
        <v>0</v>
      </c>
      <c r="Q167" s="154">
        <v>0</v>
      </c>
      <c r="R167" s="154">
        <f>Q167*H167</f>
        <v>0</v>
      </c>
      <c r="S167" s="154">
        <v>0</v>
      </c>
      <c r="T167" s="155">
        <f>S167*H167</f>
        <v>0</v>
      </c>
      <c r="AR167" s="21" t="s">
        <v>127</v>
      </c>
      <c r="AT167" s="21" t="s">
        <v>122</v>
      </c>
      <c r="AU167" s="21" t="s">
        <v>75</v>
      </c>
      <c r="AY167" s="21" t="s">
        <v>119</v>
      </c>
      <c r="BE167" s="156">
        <f>IF(N167="základní",J167,0)</f>
        <v>0</v>
      </c>
      <c r="BF167" s="156">
        <f>IF(N167="snížená",J167,0)</f>
        <v>0</v>
      </c>
      <c r="BG167" s="156">
        <f>IF(N167="zákl. přenesená",J167,0)</f>
        <v>0</v>
      </c>
      <c r="BH167" s="156">
        <f>IF(N167="sníž. přenesená",J167,0)</f>
        <v>0</v>
      </c>
      <c r="BI167" s="156">
        <f>IF(N167="nulová",J167,0)</f>
        <v>0</v>
      </c>
      <c r="BJ167" s="21" t="s">
        <v>75</v>
      </c>
      <c r="BK167" s="156">
        <f>ROUND(I167*H167,2)</f>
        <v>0</v>
      </c>
      <c r="BL167" s="21" t="s">
        <v>127</v>
      </c>
      <c r="BM167" s="21" t="s">
        <v>285</v>
      </c>
    </row>
    <row r="168" spans="2:65" s="1" customFormat="1" ht="16.5" customHeight="1">
      <c r="B168" s="145"/>
      <c r="C168" s="146">
        <v>53</v>
      </c>
      <c r="D168" s="146" t="s">
        <v>122</v>
      </c>
      <c r="E168" s="147" t="s">
        <v>286</v>
      </c>
      <c r="F168" s="148" t="s">
        <v>287</v>
      </c>
      <c r="G168" s="149" t="s">
        <v>288</v>
      </c>
      <c r="H168" s="150">
        <v>8</v>
      </c>
      <c r="I168" s="267">
        <v>0</v>
      </c>
      <c r="J168" s="151">
        <f>ROUND(I168*H168,2)</f>
        <v>0</v>
      </c>
      <c r="K168" s="148" t="s">
        <v>5</v>
      </c>
      <c r="L168" s="35"/>
      <c r="M168" s="152" t="s">
        <v>5</v>
      </c>
      <c r="N168" s="174" t="s">
        <v>38</v>
      </c>
      <c r="O168" s="175">
        <v>0</v>
      </c>
      <c r="P168" s="175">
        <f>O168*H168</f>
        <v>0</v>
      </c>
      <c r="Q168" s="175">
        <v>0</v>
      </c>
      <c r="R168" s="175">
        <f>Q168*H168</f>
        <v>0</v>
      </c>
      <c r="S168" s="175">
        <v>0</v>
      </c>
      <c r="T168" s="176">
        <f>S168*H168</f>
        <v>0</v>
      </c>
      <c r="AR168" s="21" t="s">
        <v>127</v>
      </c>
      <c r="AT168" s="21" t="s">
        <v>122</v>
      </c>
      <c r="AU168" s="21" t="s">
        <v>75</v>
      </c>
      <c r="AY168" s="21" t="s">
        <v>119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21" t="s">
        <v>75</v>
      </c>
      <c r="BK168" s="156">
        <f>ROUND(I168*H168,2)</f>
        <v>0</v>
      </c>
      <c r="BL168" s="21" t="s">
        <v>127</v>
      </c>
      <c r="BM168" s="21" t="s">
        <v>289</v>
      </c>
    </row>
    <row r="169" spans="2:12" s="1" customFormat="1" ht="6.9" customHeight="1">
      <c r="B169" s="50"/>
      <c r="C169" s="51"/>
      <c r="D169" s="51"/>
      <c r="E169" s="51"/>
      <c r="F169" s="51"/>
      <c r="G169" s="51"/>
      <c r="H169" s="51"/>
      <c r="I169" s="51"/>
      <c r="J169" s="51"/>
      <c r="K169" s="51"/>
      <c r="L169" s="35"/>
    </row>
  </sheetData>
  <autoFilter ref="C89:K168"/>
  <mergeCells count="10">
    <mergeCell ref="J51:J52"/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77" customWidth="1"/>
    <col min="2" max="2" width="1.66796875" style="177" customWidth="1"/>
    <col min="3" max="4" width="5" style="177" customWidth="1"/>
    <col min="5" max="5" width="11.66015625" style="177" customWidth="1"/>
    <col min="6" max="6" width="9.16015625" style="177" customWidth="1"/>
    <col min="7" max="7" width="5" style="177" customWidth="1"/>
    <col min="8" max="8" width="77.83203125" style="177" customWidth="1"/>
    <col min="9" max="10" width="20" style="177" customWidth="1"/>
    <col min="11" max="11" width="1.66796875" style="177" customWidth="1"/>
  </cols>
  <sheetData>
    <row r="1" ht="37.5" customHeight="1"/>
    <row r="2" spans="2:11" ht="7.5" customHeight="1">
      <c r="B2" s="178"/>
      <c r="C2" s="179"/>
      <c r="D2" s="179"/>
      <c r="E2" s="179"/>
      <c r="F2" s="179"/>
      <c r="G2" s="179"/>
      <c r="H2" s="179"/>
      <c r="I2" s="179"/>
      <c r="J2" s="179"/>
      <c r="K2" s="180"/>
    </row>
    <row r="3" spans="2:11" s="12" customFormat="1" ht="45" customHeight="1">
      <c r="B3" s="181"/>
      <c r="C3" s="321" t="s">
        <v>290</v>
      </c>
      <c r="D3" s="321"/>
      <c r="E3" s="321"/>
      <c r="F3" s="321"/>
      <c r="G3" s="321"/>
      <c r="H3" s="321"/>
      <c r="I3" s="321"/>
      <c r="J3" s="321"/>
      <c r="K3" s="182"/>
    </row>
    <row r="4" spans="2:11" ht="25.5" customHeight="1">
      <c r="B4" s="183"/>
      <c r="C4" s="328" t="s">
        <v>291</v>
      </c>
      <c r="D4" s="328"/>
      <c r="E4" s="328"/>
      <c r="F4" s="328"/>
      <c r="G4" s="328"/>
      <c r="H4" s="328"/>
      <c r="I4" s="328"/>
      <c r="J4" s="328"/>
      <c r="K4" s="184"/>
    </row>
    <row r="5" spans="2:11" ht="5.25" customHeight="1">
      <c r="B5" s="183"/>
      <c r="C5" s="185"/>
      <c r="D5" s="185"/>
      <c r="E5" s="185"/>
      <c r="F5" s="185"/>
      <c r="G5" s="185"/>
      <c r="H5" s="185"/>
      <c r="I5" s="185"/>
      <c r="J5" s="185"/>
      <c r="K5" s="184"/>
    </row>
    <row r="6" spans="2:11" ht="15" customHeight="1">
      <c r="B6" s="183"/>
      <c r="C6" s="324" t="s">
        <v>292</v>
      </c>
      <c r="D6" s="324"/>
      <c r="E6" s="324"/>
      <c r="F6" s="324"/>
      <c r="G6" s="324"/>
      <c r="H6" s="324"/>
      <c r="I6" s="324"/>
      <c r="J6" s="324"/>
      <c r="K6" s="184"/>
    </row>
    <row r="7" spans="2:11" ht="15" customHeight="1">
      <c r="B7" s="187"/>
      <c r="C7" s="324" t="s">
        <v>293</v>
      </c>
      <c r="D7" s="324"/>
      <c r="E7" s="324"/>
      <c r="F7" s="324"/>
      <c r="G7" s="324"/>
      <c r="H7" s="324"/>
      <c r="I7" s="324"/>
      <c r="J7" s="324"/>
      <c r="K7" s="184"/>
    </row>
    <row r="8" spans="2:11" ht="12.75" customHeight="1">
      <c r="B8" s="187"/>
      <c r="C8" s="186"/>
      <c r="D8" s="186"/>
      <c r="E8" s="186"/>
      <c r="F8" s="186"/>
      <c r="G8" s="186"/>
      <c r="H8" s="186"/>
      <c r="I8" s="186"/>
      <c r="J8" s="186"/>
      <c r="K8" s="184"/>
    </row>
    <row r="9" spans="2:11" ht="15" customHeight="1">
      <c r="B9" s="187"/>
      <c r="C9" s="324" t="s">
        <v>294</v>
      </c>
      <c r="D9" s="324"/>
      <c r="E9" s="324"/>
      <c r="F9" s="324"/>
      <c r="G9" s="324"/>
      <c r="H9" s="324"/>
      <c r="I9" s="324"/>
      <c r="J9" s="324"/>
      <c r="K9" s="184"/>
    </row>
    <row r="10" spans="2:11" ht="15" customHeight="1">
      <c r="B10" s="187"/>
      <c r="C10" s="186"/>
      <c r="D10" s="324" t="s">
        <v>295</v>
      </c>
      <c r="E10" s="324"/>
      <c r="F10" s="324"/>
      <c r="G10" s="324"/>
      <c r="H10" s="324"/>
      <c r="I10" s="324"/>
      <c r="J10" s="324"/>
      <c r="K10" s="184"/>
    </row>
    <row r="11" spans="2:11" ht="15" customHeight="1">
      <c r="B11" s="187"/>
      <c r="C11" s="188"/>
      <c r="D11" s="324" t="s">
        <v>296</v>
      </c>
      <c r="E11" s="324"/>
      <c r="F11" s="324"/>
      <c r="G11" s="324"/>
      <c r="H11" s="324"/>
      <c r="I11" s="324"/>
      <c r="J11" s="324"/>
      <c r="K11" s="184"/>
    </row>
    <row r="12" spans="2:11" ht="12.75" customHeight="1">
      <c r="B12" s="187"/>
      <c r="C12" s="188"/>
      <c r="D12" s="188"/>
      <c r="E12" s="188"/>
      <c r="F12" s="188"/>
      <c r="G12" s="188"/>
      <c r="H12" s="188"/>
      <c r="I12" s="188"/>
      <c r="J12" s="188"/>
      <c r="K12" s="184"/>
    </row>
    <row r="13" spans="2:11" ht="15" customHeight="1">
      <c r="B13" s="187"/>
      <c r="C13" s="188"/>
      <c r="D13" s="324" t="s">
        <v>297</v>
      </c>
      <c r="E13" s="324"/>
      <c r="F13" s="324"/>
      <c r="G13" s="324"/>
      <c r="H13" s="324"/>
      <c r="I13" s="324"/>
      <c r="J13" s="324"/>
      <c r="K13" s="184"/>
    </row>
    <row r="14" spans="2:11" ht="15" customHeight="1">
      <c r="B14" s="187"/>
      <c r="C14" s="188"/>
      <c r="D14" s="324" t="s">
        <v>298</v>
      </c>
      <c r="E14" s="324"/>
      <c r="F14" s="324"/>
      <c r="G14" s="324"/>
      <c r="H14" s="324"/>
      <c r="I14" s="324"/>
      <c r="J14" s="324"/>
      <c r="K14" s="184"/>
    </row>
    <row r="15" spans="2:11" ht="15" customHeight="1">
      <c r="B15" s="187"/>
      <c r="C15" s="188"/>
      <c r="D15" s="324" t="s">
        <v>299</v>
      </c>
      <c r="E15" s="324"/>
      <c r="F15" s="324"/>
      <c r="G15" s="324"/>
      <c r="H15" s="324"/>
      <c r="I15" s="324"/>
      <c r="J15" s="324"/>
      <c r="K15" s="184"/>
    </row>
    <row r="16" spans="2:11" ht="15" customHeight="1">
      <c r="B16" s="187"/>
      <c r="C16" s="188"/>
      <c r="D16" s="188"/>
      <c r="E16" s="189" t="s">
        <v>74</v>
      </c>
      <c r="F16" s="324" t="s">
        <v>300</v>
      </c>
      <c r="G16" s="324"/>
      <c r="H16" s="324"/>
      <c r="I16" s="324"/>
      <c r="J16" s="324"/>
      <c r="K16" s="184"/>
    </row>
    <row r="17" spans="2:11" ht="15" customHeight="1">
      <c r="B17" s="187"/>
      <c r="C17" s="188"/>
      <c r="D17" s="188"/>
      <c r="E17" s="189" t="s">
        <v>301</v>
      </c>
      <c r="F17" s="324" t="s">
        <v>302</v>
      </c>
      <c r="G17" s="324"/>
      <c r="H17" s="324"/>
      <c r="I17" s="324"/>
      <c r="J17" s="324"/>
      <c r="K17" s="184"/>
    </row>
    <row r="18" spans="2:11" ht="15" customHeight="1">
      <c r="B18" s="187"/>
      <c r="C18" s="188"/>
      <c r="D18" s="188"/>
      <c r="E18" s="189" t="s">
        <v>303</v>
      </c>
      <c r="F18" s="324" t="s">
        <v>304</v>
      </c>
      <c r="G18" s="324"/>
      <c r="H18" s="324"/>
      <c r="I18" s="324"/>
      <c r="J18" s="324"/>
      <c r="K18" s="184"/>
    </row>
    <row r="19" spans="2:11" ht="15" customHeight="1">
      <c r="B19" s="187"/>
      <c r="C19" s="188"/>
      <c r="D19" s="188"/>
      <c r="E19" s="189" t="s">
        <v>305</v>
      </c>
      <c r="F19" s="324" t="s">
        <v>306</v>
      </c>
      <c r="G19" s="324"/>
      <c r="H19" s="324"/>
      <c r="I19" s="324"/>
      <c r="J19" s="324"/>
      <c r="K19" s="184"/>
    </row>
    <row r="20" spans="2:11" ht="15" customHeight="1">
      <c r="B20" s="187"/>
      <c r="C20" s="188"/>
      <c r="D20" s="188"/>
      <c r="E20" s="189" t="s">
        <v>274</v>
      </c>
      <c r="F20" s="324" t="s">
        <v>275</v>
      </c>
      <c r="G20" s="324"/>
      <c r="H20" s="324"/>
      <c r="I20" s="324"/>
      <c r="J20" s="324"/>
      <c r="K20" s="184"/>
    </row>
    <row r="21" spans="2:11" ht="15" customHeight="1">
      <c r="B21" s="187"/>
      <c r="C21" s="188"/>
      <c r="D21" s="188"/>
      <c r="E21" s="189" t="s">
        <v>307</v>
      </c>
      <c r="F21" s="324" t="s">
        <v>308</v>
      </c>
      <c r="G21" s="324"/>
      <c r="H21" s="324"/>
      <c r="I21" s="324"/>
      <c r="J21" s="324"/>
      <c r="K21" s="184"/>
    </row>
    <row r="22" spans="2:11" ht="12.7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4"/>
    </row>
    <row r="23" spans="2:11" ht="15" customHeight="1">
      <c r="B23" s="187"/>
      <c r="C23" s="324" t="s">
        <v>309</v>
      </c>
      <c r="D23" s="324"/>
      <c r="E23" s="324"/>
      <c r="F23" s="324"/>
      <c r="G23" s="324"/>
      <c r="H23" s="324"/>
      <c r="I23" s="324"/>
      <c r="J23" s="324"/>
      <c r="K23" s="184"/>
    </row>
    <row r="24" spans="2:11" ht="15" customHeight="1">
      <c r="B24" s="187"/>
      <c r="C24" s="324" t="s">
        <v>310</v>
      </c>
      <c r="D24" s="324"/>
      <c r="E24" s="324"/>
      <c r="F24" s="324"/>
      <c r="G24" s="324"/>
      <c r="H24" s="324"/>
      <c r="I24" s="324"/>
      <c r="J24" s="324"/>
      <c r="K24" s="184"/>
    </row>
    <row r="25" spans="2:11" ht="15" customHeight="1">
      <c r="B25" s="187"/>
      <c r="C25" s="186"/>
      <c r="D25" s="324" t="s">
        <v>311</v>
      </c>
      <c r="E25" s="324"/>
      <c r="F25" s="324"/>
      <c r="G25" s="324"/>
      <c r="H25" s="324"/>
      <c r="I25" s="324"/>
      <c r="J25" s="324"/>
      <c r="K25" s="184"/>
    </row>
    <row r="26" spans="2:11" ht="15" customHeight="1">
      <c r="B26" s="187"/>
      <c r="C26" s="188"/>
      <c r="D26" s="324" t="s">
        <v>312</v>
      </c>
      <c r="E26" s="324"/>
      <c r="F26" s="324"/>
      <c r="G26" s="324"/>
      <c r="H26" s="324"/>
      <c r="I26" s="324"/>
      <c r="J26" s="324"/>
      <c r="K26" s="184"/>
    </row>
    <row r="27" spans="2:11" ht="12.75" customHeight="1">
      <c r="B27" s="187"/>
      <c r="C27" s="188"/>
      <c r="D27" s="188"/>
      <c r="E27" s="188"/>
      <c r="F27" s="188"/>
      <c r="G27" s="188"/>
      <c r="H27" s="188"/>
      <c r="I27" s="188"/>
      <c r="J27" s="188"/>
      <c r="K27" s="184"/>
    </row>
    <row r="28" spans="2:11" ht="15" customHeight="1">
      <c r="B28" s="187"/>
      <c r="C28" s="188"/>
      <c r="D28" s="324" t="s">
        <v>313</v>
      </c>
      <c r="E28" s="324"/>
      <c r="F28" s="324"/>
      <c r="G28" s="324"/>
      <c r="H28" s="324"/>
      <c r="I28" s="324"/>
      <c r="J28" s="324"/>
      <c r="K28" s="184"/>
    </row>
    <row r="29" spans="2:11" ht="15" customHeight="1">
      <c r="B29" s="187"/>
      <c r="C29" s="188"/>
      <c r="D29" s="324" t="s">
        <v>314</v>
      </c>
      <c r="E29" s="324"/>
      <c r="F29" s="324"/>
      <c r="G29" s="324"/>
      <c r="H29" s="324"/>
      <c r="I29" s="324"/>
      <c r="J29" s="324"/>
      <c r="K29" s="184"/>
    </row>
    <row r="30" spans="2:11" ht="12.75" customHeight="1">
      <c r="B30" s="187"/>
      <c r="C30" s="188"/>
      <c r="D30" s="188"/>
      <c r="E30" s="188"/>
      <c r="F30" s="188"/>
      <c r="G30" s="188"/>
      <c r="H30" s="188"/>
      <c r="I30" s="188"/>
      <c r="J30" s="188"/>
      <c r="K30" s="184"/>
    </row>
    <row r="31" spans="2:11" ht="15" customHeight="1">
      <c r="B31" s="187"/>
      <c r="C31" s="188"/>
      <c r="D31" s="324" t="s">
        <v>315</v>
      </c>
      <c r="E31" s="324"/>
      <c r="F31" s="324"/>
      <c r="G31" s="324"/>
      <c r="H31" s="324"/>
      <c r="I31" s="324"/>
      <c r="J31" s="324"/>
      <c r="K31" s="184"/>
    </row>
    <row r="32" spans="2:11" ht="15" customHeight="1">
      <c r="B32" s="187"/>
      <c r="C32" s="188"/>
      <c r="D32" s="324" t="s">
        <v>316</v>
      </c>
      <c r="E32" s="324"/>
      <c r="F32" s="324"/>
      <c r="G32" s="324"/>
      <c r="H32" s="324"/>
      <c r="I32" s="324"/>
      <c r="J32" s="324"/>
      <c r="K32" s="184"/>
    </row>
    <row r="33" spans="2:11" ht="15" customHeight="1">
      <c r="B33" s="187"/>
      <c r="C33" s="188"/>
      <c r="D33" s="324" t="s">
        <v>317</v>
      </c>
      <c r="E33" s="324"/>
      <c r="F33" s="324"/>
      <c r="G33" s="324"/>
      <c r="H33" s="324"/>
      <c r="I33" s="324"/>
      <c r="J33" s="324"/>
      <c r="K33" s="184"/>
    </row>
    <row r="34" spans="2:11" ht="15" customHeight="1">
      <c r="B34" s="187"/>
      <c r="C34" s="188"/>
      <c r="D34" s="186"/>
      <c r="E34" s="190" t="s">
        <v>104</v>
      </c>
      <c r="F34" s="186"/>
      <c r="G34" s="324" t="s">
        <v>318</v>
      </c>
      <c r="H34" s="324"/>
      <c r="I34" s="324"/>
      <c r="J34" s="324"/>
      <c r="K34" s="184"/>
    </row>
    <row r="35" spans="2:11" ht="30.75" customHeight="1">
      <c r="B35" s="187"/>
      <c r="C35" s="188"/>
      <c r="D35" s="186"/>
      <c r="E35" s="190" t="s">
        <v>319</v>
      </c>
      <c r="F35" s="186"/>
      <c r="G35" s="324" t="s">
        <v>320</v>
      </c>
      <c r="H35" s="324"/>
      <c r="I35" s="324"/>
      <c r="J35" s="324"/>
      <c r="K35" s="184"/>
    </row>
    <row r="36" spans="2:11" ht="15" customHeight="1">
      <c r="B36" s="187"/>
      <c r="C36" s="188"/>
      <c r="D36" s="186"/>
      <c r="E36" s="190" t="s">
        <v>48</v>
      </c>
      <c r="F36" s="186"/>
      <c r="G36" s="324" t="s">
        <v>321</v>
      </c>
      <c r="H36" s="324"/>
      <c r="I36" s="324"/>
      <c r="J36" s="324"/>
      <c r="K36" s="184"/>
    </row>
    <row r="37" spans="2:11" ht="15" customHeight="1">
      <c r="B37" s="187"/>
      <c r="C37" s="188"/>
      <c r="D37" s="186"/>
      <c r="E37" s="190" t="s">
        <v>105</v>
      </c>
      <c r="F37" s="186"/>
      <c r="G37" s="324" t="s">
        <v>322</v>
      </c>
      <c r="H37" s="324"/>
      <c r="I37" s="324"/>
      <c r="J37" s="324"/>
      <c r="K37" s="184"/>
    </row>
    <row r="38" spans="2:11" ht="15" customHeight="1">
      <c r="B38" s="187"/>
      <c r="C38" s="188"/>
      <c r="D38" s="186"/>
      <c r="E38" s="190" t="s">
        <v>106</v>
      </c>
      <c r="F38" s="186"/>
      <c r="G38" s="324" t="s">
        <v>323</v>
      </c>
      <c r="H38" s="324"/>
      <c r="I38" s="324"/>
      <c r="J38" s="324"/>
      <c r="K38" s="184"/>
    </row>
    <row r="39" spans="2:11" ht="15" customHeight="1">
      <c r="B39" s="187"/>
      <c r="C39" s="188"/>
      <c r="D39" s="186"/>
      <c r="E39" s="190" t="s">
        <v>107</v>
      </c>
      <c r="F39" s="186"/>
      <c r="G39" s="324" t="s">
        <v>324</v>
      </c>
      <c r="H39" s="324"/>
      <c r="I39" s="324"/>
      <c r="J39" s="324"/>
      <c r="K39" s="184"/>
    </row>
    <row r="40" spans="2:11" ht="15" customHeight="1">
      <c r="B40" s="187"/>
      <c r="C40" s="188"/>
      <c r="D40" s="186"/>
      <c r="E40" s="190" t="s">
        <v>325</v>
      </c>
      <c r="F40" s="186"/>
      <c r="G40" s="324" t="s">
        <v>326</v>
      </c>
      <c r="H40" s="324"/>
      <c r="I40" s="324"/>
      <c r="J40" s="324"/>
      <c r="K40" s="184"/>
    </row>
    <row r="41" spans="2:11" ht="15" customHeight="1">
      <c r="B41" s="187"/>
      <c r="C41" s="188"/>
      <c r="D41" s="186"/>
      <c r="E41" s="190"/>
      <c r="F41" s="186"/>
      <c r="G41" s="324" t="s">
        <v>327</v>
      </c>
      <c r="H41" s="324"/>
      <c r="I41" s="324"/>
      <c r="J41" s="324"/>
      <c r="K41" s="184"/>
    </row>
    <row r="42" spans="2:11" ht="15" customHeight="1">
      <c r="B42" s="187"/>
      <c r="C42" s="188"/>
      <c r="D42" s="186"/>
      <c r="E42" s="190" t="s">
        <v>328</v>
      </c>
      <c r="F42" s="186"/>
      <c r="G42" s="324" t="s">
        <v>329</v>
      </c>
      <c r="H42" s="324"/>
      <c r="I42" s="324"/>
      <c r="J42" s="324"/>
      <c r="K42" s="184"/>
    </row>
    <row r="43" spans="2:11" ht="15" customHeight="1">
      <c r="B43" s="187"/>
      <c r="C43" s="188"/>
      <c r="D43" s="186"/>
      <c r="E43" s="190" t="s">
        <v>109</v>
      </c>
      <c r="F43" s="186"/>
      <c r="G43" s="324" t="s">
        <v>330</v>
      </c>
      <c r="H43" s="324"/>
      <c r="I43" s="324"/>
      <c r="J43" s="324"/>
      <c r="K43" s="184"/>
    </row>
    <row r="44" spans="2:11" ht="12.75" customHeight="1">
      <c r="B44" s="187"/>
      <c r="C44" s="188"/>
      <c r="D44" s="186"/>
      <c r="E44" s="186"/>
      <c r="F44" s="186"/>
      <c r="G44" s="186"/>
      <c r="H44" s="186"/>
      <c r="I44" s="186"/>
      <c r="J44" s="186"/>
      <c r="K44" s="184"/>
    </row>
    <row r="45" spans="2:11" ht="15" customHeight="1">
      <c r="B45" s="187"/>
      <c r="C45" s="188"/>
      <c r="D45" s="324" t="s">
        <v>331</v>
      </c>
      <c r="E45" s="324"/>
      <c r="F45" s="324"/>
      <c r="G45" s="324"/>
      <c r="H45" s="324"/>
      <c r="I45" s="324"/>
      <c r="J45" s="324"/>
      <c r="K45" s="184"/>
    </row>
    <row r="46" spans="2:11" ht="15" customHeight="1">
      <c r="B46" s="187"/>
      <c r="C46" s="188"/>
      <c r="D46" s="188"/>
      <c r="E46" s="324" t="s">
        <v>332</v>
      </c>
      <c r="F46" s="324"/>
      <c r="G46" s="324"/>
      <c r="H46" s="324"/>
      <c r="I46" s="324"/>
      <c r="J46" s="324"/>
      <c r="K46" s="184"/>
    </row>
    <row r="47" spans="2:11" ht="15" customHeight="1">
      <c r="B47" s="187"/>
      <c r="C47" s="188"/>
      <c r="D47" s="188"/>
      <c r="E47" s="324" t="s">
        <v>333</v>
      </c>
      <c r="F47" s="324"/>
      <c r="G47" s="324"/>
      <c r="H47" s="324"/>
      <c r="I47" s="324"/>
      <c r="J47" s="324"/>
      <c r="K47" s="184"/>
    </row>
    <row r="48" spans="2:11" ht="15" customHeight="1">
      <c r="B48" s="187"/>
      <c r="C48" s="188"/>
      <c r="D48" s="188"/>
      <c r="E48" s="324" t="s">
        <v>334</v>
      </c>
      <c r="F48" s="324"/>
      <c r="G48" s="324"/>
      <c r="H48" s="324"/>
      <c r="I48" s="324"/>
      <c r="J48" s="324"/>
      <c r="K48" s="184"/>
    </row>
    <row r="49" spans="2:11" ht="15" customHeight="1">
      <c r="B49" s="187"/>
      <c r="C49" s="188"/>
      <c r="D49" s="324" t="s">
        <v>335</v>
      </c>
      <c r="E49" s="324"/>
      <c r="F49" s="324"/>
      <c r="G49" s="324"/>
      <c r="H49" s="324"/>
      <c r="I49" s="324"/>
      <c r="J49" s="324"/>
      <c r="K49" s="184"/>
    </row>
    <row r="50" spans="2:11" ht="25.5" customHeight="1">
      <c r="B50" s="183"/>
      <c r="C50" s="328" t="s">
        <v>336</v>
      </c>
      <c r="D50" s="328"/>
      <c r="E50" s="328"/>
      <c r="F50" s="328"/>
      <c r="G50" s="328"/>
      <c r="H50" s="328"/>
      <c r="I50" s="328"/>
      <c r="J50" s="328"/>
      <c r="K50" s="184"/>
    </row>
    <row r="51" spans="2:11" ht="5.25" customHeight="1">
      <c r="B51" s="183"/>
      <c r="C51" s="185"/>
      <c r="D51" s="185"/>
      <c r="E51" s="185"/>
      <c r="F51" s="185"/>
      <c r="G51" s="185"/>
      <c r="H51" s="185"/>
      <c r="I51" s="185"/>
      <c r="J51" s="185"/>
      <c r="K51" s="184"/>
    </row>
    <row r="52" spans="2:11" ht="15" customHeight="1">
      <c r="B52" s="183"/>
      <c r="C52" s="324" t="s">
        <v>337</v>
      </c>
      <c r="D52" s="324"/>
      <c r="E52" s="324"/>
      <c r="F52" s="324"/>
      <c r="G52" s="324"/>
      <c r="H52" s="324"/>
      <c r="I52" s="324"/>
      <c r="J52" s="324"/>
      <c r="K52" s="184"/>
    </row>
    <row r="53" spans="2:11" ht="15" customHeight="1">
      <c r="B53" s="183"/>
      <c r="C53" s="324" t="s">
        <v>338</v>
      </c>
      <c r="D53" s="324"/>
      <c r="E53" s="324"/>
      <c r="F53" s="324"/>
      <c r="G53" s="324"/>
      <c r="H53" s="324"/>
      <c r="I53" s="324"/>
      <c r="J53" s="324"/>
      <c r="K53" s="184"/>
    </row>
    <row r="54" spans="2:11" ht="12.75" customHeight="1">
      <c r="B54" s="183"/>
      <c r="C54" s="186"/>
      <c r="D54" s="186"/>
      <c r="E54" s="186"/>
      <c r="F54" s="186"/>
      <c r="G54" s="186"/>
      <c r="H54" s="186"/>
      <c r="I54" s="186"/>
      <c r="J54" s="186"/>
      <c r="K54" s="184"/>
    </row>
    <row r="55" spans="2:11" ht="15" customHeight="1">
      <c r="B55" s="183"/>
      <c r="C55" s="324" t="s">
        <v>339</v>
      </c>
      <c r="D55" s="324"/>
      <c r="E55" s="324"/>
      <c r="F55" s="324"/>
      <c r="G55" s="324"/>
      <c r="H55" s="324"/>
      <c r="I55" s="324"/>
      <c r="J55" s="324"/>
      <c r="K55" s="184"/>
    </row>
    <row r="56" spans="2:11" ht="15" customHeight="1">
      <c r="B56" s="183"/>
      <c r="C56" s="188"/>
      <c r="D56" s="324" t="s">
        <v>340</v>
      </c>
      <c r="E56" s="324"/>
      <c r="F56" s="324"/>
      <c r="G56" s="324"/>
      <c r="H56" s="324"/>
      <c r="I56" s="324"/>
      <c r="J56" s="324"/>
      <c r="K56" s="184"/>
    </row>
    <row r="57" spans="2:11" ht="15" customHeight="1">
      <c r="B57" s="183"/>
      <c r="C57" s="188"/>
      <c r="D57" s="324" t="s">
        <v>341</v>
      </c>
      <c r="E57" s="324"/>
      <c r="F57" s="324"/>
      <c r="G57" s="324"/>
      <c r="H57" s="324"/>
      <c r="I57" s="324"/>
      <c r="J57" s="324"/>
      <c r="K57" s="184"/>
    </row>
    <row r="58" spans="2:11" ht="15" customHeight="1">
      <c r="B58" s="183"/>
      <c r="C58" s="188"/>
      <c r="D58" s="324" t="s">
        <v>342</v>
      </c>
      <c r="E58" s="324"/>
      <c r="F58" s="324"/>
      <c r="G58" s="324"/>
      <c r="H58" s="324"/>
      <c r="I58" s="324"/>
      <c r="J58" s="324"/>
      <c r="K58" s="184"/>
    </row>
    <row r="59" spans="2:11" ht="15" customHeight="1">
      <c r="B59" s="183"/>
      <c r="C59" s="188"/>
      <c r="D59" s="324" t="s">
        <v>343</v>
      </c>
      <c r="E59" s="324"/>
      <c r="F59" s="324"/>
      <c r="G59" s="324"/>
      <c r="H59" s="324"/>
      <c r="I59" s="324"/>
      <c r="J59" s="324"/>
      <c r="K59" s="184"/>
    </row>
    <row r="60" spans="2:11" ht="15" customHeight="1">
      <c r="B60" s="183"/>
      <c r="C60" s="188"/>
      <c r="D60" s="325" t="s">
        <v>344</v>
      </c>
      <c r="E60" s="325"/>
      <c r="F60" s="325"/>
      <c r="G60" s="325"/>
      <c r="H60" s="325"/>
      <c r="I60" s="325"/>
      <c r="J60" s="325"/>
      <c r="K60" s="184"/>
    </row>
    <row r="61" spans="2:11" ht="15" customHeight="1">
      <c r="B61" s="183"/>
      <c r="C61" s="188"/>
      <c r="D61" s="324" t="s">
        <v>345</v>
      </c>
      <c r="E61" s="324"/>
      <c r="F61" s="324"/>
      <c r="G61" s="324"/>
      <c r="H61" s="324"/>
      <c r="I61" s="324"/>
      <c r="J61" s="324"/>
      <c r="K61" s="184"/>
    </row>
    <row r="62" spans="2:11" ht="12.75" customHeight="1">
      <c r="B62" s="183"/>
      <c r="C62" s="188"/>
      <c r="D62" s="188"/>
      <c r="E62" s="191"/>
      <c r="F62" s="188"/>
      <c r="G62" s="188"/>
      <c r="H62" s="188"/>
      <c r="I62" s="188"/>
      <c r="J62" s="188"/>
      <c r="K62" s="184"/>
    </row>
    <row r="63" spans="2:11" ht="15" customHeight="1">
      <c r="B63" s="183"/>
      <c r="C63" s="188"/>
      <c r="D63" s="324" t="s">
        <v>346</v>
      </c>
      <c r="E63" s="324"/>
      <c r="F63" s="324"/>
      <c r="G63" s="324"/>
      <c r="H63" s="324"/>
      <c r="I63" s="324"/>
      <c r="J63" s="324"/>
      <c r="K63" s="184"/>
    </row>
    <row r="64" spans="2:11" ht="15" customHeight="1">
      <c r="B64" s="183"/>
      <c r="C64" s="188"/>
      <c r="D64" s="325" t="s">
        <v>347</v>
      </c>
      <c r="E64" s="325"/>
      <c r="F64" s="325"/>
      <c r="G64" s="325"/>
      <c r="H64" s="325"/>
      <c r="I64" s="325"/>
      <c r="J64" s="325"/>
      <c r="K64" s="184"/>
    </row>
    <row r="65" spans="2:11" ht="15" customHeight="1">
      <c r="B65" s="183"/>
      <c r="C65" s="188"/>
      <c r="D65" s="324" t="s">
        <v>348</v>
      </c>
      <c r="E65" s="324"/>
      <c r="F65" s="324"/>
      <c r="G65" s="324"/>
      <c r="H65" s="324"/>
      <c r="I65" s="324"/>
      <c r="J65" s="324"/>
      <c r="K65" s="184"/>
    </row>
    <row r="66" spans="2:11" ht="15" customHeight="1">
      <c r="B66" s="183"/>
      <c r="C66" s="188"/>
      <c r="D66" s="324" t="s">
        <v>349</v>
      </c>
      <c r="E66" s="324"/>
      <c r="F66" s="324"/>
      <c r="G66" s="324"/>
      <c r="H66" s="324"/>
      <c r="I66" s="324"/>
      <c r="J66" s="324"/>
      <c r="K66" s="184"/>
    </row>
    <row r="67" spans="2:11" ht="15" customHeight="1">
      <c r="B67" s="183"/>
      <c r="C67" s="188"/>
      <c r="D67" s="324" t="s">
        <v>350</v>
      </c>
      <c r="E67" s="324"/>
      <c r="F67" s="324"/>
      <c r="G67" s="324"/>
      <c r="H67" s="324"/>
      <c r="I67" s="324"/>
      <c r="J67" s="324"/>
      <c r="K67" s="184"/>
    </row>
    <row r="68" spans="2:11" ht="15" customHeight="1">
      <c r="B68" s="183"/>
      <c r="C68" s="188"/>
      <c r="D68" s="324" t="s">
        <v>351</v>
      </c>
      <c r="E68" s="324"/>
      <c r="F68" s="324"/>
      <c r="G68" s="324"/>
      <c r="H68" s="324"/>
      <c r="I68" s="324"/>
      <c r="J68" s="324"/>
      <c r="K68" s="184"/>
    </row>
    <row r="69" spans="2:11" ht="12.75" customHeight="1">
      <c r="B69" s="192"/>
      <c r="C69" s="193"/>
      <c r="D69" s="193"/>
      <c r="E69" s="193"/>
      <c r="F69" s="193"/>
      <c r="G69" s="193"/>
      <c r="H69" s="193"/>
      <c r="I69" s="193"/>
      <c r="J69" s="193"/>
      <c r="K69" s="194"/>
    </row>
    <row r="70" spans="2:11" ht="18.75" customHeight="1">
      <c r="B70" s="195"/>
      <c r="C70" s="195"/>
      <c r="D70" s="195"/>
      <c r="E70" s="195"/>
      <c r="F70" s="195"/>
      <c r="G70" s="195"/>
      <c r="H70" s="195"/>
      <c r="I70" s="195"/>
      <c r="J70" s="195"/>
      <c r="K70" s="196"/>
    </row>
    <row r="71" spans="2:11" ht="18.75" customHeight="1">
      <c r="B71" s="196"/>
      <c r="C71" s="196"/>
      <c r="D71" s="196"/>
      <c r="E71" s="196"/>
      <c r="F71" s="196"/>
      <c r="G71" s="196"/>
      <c r="H71" s="196"/>
      <c r="I71" s="196"/>
      <c r="J71" s="196"/>
      <c r="K71" s="196"/>
    </row>
    <row r="72" spans="2:11" ht="7.5" customHeight="1">
      <c r="B72" s="197"/>
      <c r="C72" s="198"/>
      <c r="D72" s="198"/>
      <c r="E72" s="198"/>
      <c r="F72" s="198"/>
      <c r="G72" s="198"/>
      <c r="H72" s="198"/>
      <c r="I72" s="198"/>
      <c r="J72" s="198"/>
      <c r="K72" s="199"/>
    </row>
    <row r="73" spans="2:11" ht="45" customHeight="1">
      <c r="B73" s="200"/>
      <c r="C73" s="326" t="s">
        <v>82</v>
      </c>
      <c r="D73" s="326"/>
      <c r="E73" s="326"/>
      <c r="F73" s="326"/>
      <c r="G73" s="326"/>
      <c r="H73" s="326"/>
      <c r="I73" s="326"/>
      <c r="J73" s="326"/>
      <c r="K73" s="201"/>
    </row>
    <row r="74" spans="2:11" ht="17.25" customHeight="1">
      <c r="B74" s="200"/>
      <c r="C74" s="202" t="s">
        <v>352</v>
      </c>
      <c r="D74" s="202"/>
      <c r="E74" s="202"/>
      <c r="F74" s="202" t="s">
        <v>353</v>
      </c>
      <c r="G74" s="203"/>
      <c r="H74" s="202" t="s">
        <v>105</v>
      </c>
      <c r="I74" s="202" t="s">
        <v>52</v>
      </c>
      <c r="J74" s="202" t="s">
        <v>354</v>
      </c>
      <c r="K74" s="201"/>
    </row>
    <row r="75" spans="2:11" ht="17.25" customHeight="1">
      <c r="B75" s="200"/>
      <c r="C75" s="204" t="s">
        <v>355</v>
      </c>
      <c r="D75" s="204"/>
      <c r="E75" s="204"/>
      <c r="F75" s="205" t="s">
        <v>356</v>
      </c>
      <c r="G75" s="206"/>
      <c r="H75" s="204"/>
      <c r="I75" s="204"/>
      <c r="J75" s="204" t="s">
        <v>357</v>
      </c>
      <c r="K75" s="201"/>
    </row>
    <row r="76" spans="2:11" ht="5.25" customHeight="1">
      <c r="B76" s="200"/>
      <c r="C76" s="207"/>
      <c r="D76" s="207"/>
      <c r="E76" s="207"/>
      <c r="F76" s="207"/>
      <c r="G76" s="208"/>
      <c r="H76" s="207"/>
      <c r="I76" s="207"/>
      <c r="J76" s="207"/>
      <c r="K76" s="201"/>
    </row>
    <row r="77" spans="2:11" ht="15" customHeight="1">
      <c r="B77" s="200"/>
      <c r="C77" s="190" t="s">
        <v>48</v>
      </c>
      <c r="D77" s="207"/>
      <c r="E77" s="207"/>
      <c r="F77" s="209" t="s">
        <v>358</v>
      </c>
      <c r="G77" s="208"/>
      <c r="H77" s="190" t="s">
        <v>359</v>
      </c>
      <c r="I77" s="190" t="s">
        <v>360</v>
      </c>
      <c r="J77" s="190">
        <v>20</v>
      </c>
      <c r="K77" s="201"/>
    </row>
    <row r="78" spans="2:11" ht="15" customHeight="1">
      <c r="B78" s="200"/>
      <c r="C78" s="190" t="s">
        <v>361</v>
      </c>
      <c r="D78" s="190"/>
      <c r="E78" s="190"/>
      <c r="F78" s="209" t="s">
        <v>358</v>
      </c>
      <c r="G78" s="208"/>
      <c r="H78" s="190" t="s">
        <v>362</v>
      </c>
      <c r="I78" s="190" t="s">
        <v>360</v>
      </c>
      <c r="J78" s="190">
        <v>120</v>
      </c>
      <c r="K78" s="201"/>
    </row>
    <row r="79" spans="2:11" ht="15" customHeight="1">
      <c r="B79" s="210"/>
      <c r="C79" s="190" t="s">
        <v>363</v>
      </c>
      <c r="D79" s="190"/>
      <c r="E79" s="190"/>
      <c r="F79" s="209" t="s">
        <v>364</v>
      </c>
      <c r="G79" s="208"/>
      <c r="H79" s="190" t="s">
        <v>365</v>
      </c>
      <c r="I79" s="190" t="s">
        <v>360</v>
      </c>
      <c r="J79" s="190">
        <v>50</v>
      </c>
      <c r="K79" s="201"/>
    </row>
    <row r="80" spans="2:11" ht="15" customHeight="1">
      <c r="B80" s="210"/>
      <c r="C80" s="190" t="s">
        <v>366</v>
      </c>
      <c r="D80" s="190"/>
      <c r="E80" s="190"/>
      <c r="F80" s="209" t="s">
        <v>358</v>
      </c>
      <c r="G80" s="208"/>
      <c r="H80" s="190" t="s">
        <v>367</v>
      </c>
      <c r="I80" s="190" t="s">
        <v>368</v>
      </c>
      <c r="J80" s="190"/>
      <c r="K80" s="201"/>
    </row>
    <row r="81" spans="2:11" ht="15" customHeight="1">
      <c r="B81" s="210"/>
      <c r="C81" s="211" t="s">
        <v>369</v>
      </c>
      <c r="D81" s="211"/>
      <c r="E81" s="211"/>
      <c r="F81" s="212" t="s">
        <v>364</v>
      </c>
      <c r="G81" s="211"/>
      <c r="H81" s="211" t="s">
        <v>370</v>
      </c>
      <c r="I81" s="211" t="s">
        <v>360</v>
      </c>
      <c r="J81" s="211">
        <v>15</v>
      </c>
      <c r="K81" s="201"/>
    </row>
    <row r="82" spans="2:11" ht="15" customHeight="1">
      <c r="B82" s="210"/>
      <c r="C82" s="211" t="s">
        <v>371</v>
      </c>
      <c r="D82" s="211"/>
      <c r="E82" s="211"/>
      <c r="F82" s="212" t="s">
        <v>364</v>
      </c>
      <c r="G82" s="211"/>
      <c r="H82" s="211" t="s">
        <v>372</v>
      </c>
      <c r="I82" s="211" t="s">
        <v>360</v>
      </c>
      <c r="J82" s="211">
        <v>15</v>
      </c>
      <c r="K82" s="201"/>
    </row>
    <row r="83" spans="2:11" ht="15" customHeight="1">
      <c r="B83" s="210"/>
      <c r="C83" s="211" t="s">
        <v>373</v>
      </c>
      <c r="D83" s="211"/>
      <c r="E83" s="211"/>
      <c r="F83" s="212" t="s">
        <v>364</v>
      </c>
      <c r="G83" s="211"/>
      <c r="H83" s="211" t="s">
        <v>374</v>
      </c>
      <c r="I83" s="211" t="s">
        <v>360</v>
      </c>
      <c r="J83" s="211">
        <v>20</v>
      </c>
      <c r="K83" s="201"/>
    </row>
    <row r="84" spans="2:11" ht="15" customHeight="1">
      <c r="B84" s="210"/>
      <c r="C84" s="211" t="s">
        <v>375</v>
      </c>
      <c r="D84" s="211"/>
      <c r="E84" s="211"/>
      <c r="F84" s="212" t="s">
        <v>364</v>
      </c>
      <c r="G84" s="211"/>
      <c r="H84" s="211" t="s">
        <v>376</v>
      </c>
      <c r="I84" s="211" t="s">
        <v>360</v>
      </c>
      <c r="J84" s="211">
        <v>20</v>
      </c>
      <c r="K84" s="201"/>
    </row>
    <row r="85" spans="2:11" ht="15" customHeight="1">
      <c r="B85" s="210"/>
      <c r="C85" s="190" t="s">
        <v>377</v>
      </c>
      <c r="D85" s="190"/>
      <c r="E85" s="190"/>
      <c r="F85" s="209" t="s">
        <v>364</v>
      </c>
      <c r="G85" s="208"/>
      <c r="H85" s="190" t="s">
        <v>378</v>
      </c>
      <c r="I85" s="190" t="s">
        <v>360</v>
      </c>
      <c r="J85" s="190">
        <v>50</v>
      </c>
      <c r="K85" s="201"/>
    </row>
    <row r="86" spans="2:11" ht="15" customHeight="1">
      <c r="B86" s="210"/>
      <c r="C86" s="190" t="s">
        <v>379</v>
      </c>
      <c r="D86" s="190"/>
      <c r="E86" s="190"/>
      <c r="F86" s="209" t="s">
        <v>364</v>
      </c>
      <c r="G86" s="208"/>
      <c r="H86" s="190" t="s">
        <v>380</v>
      </c>
      <c r="I86" s="190" t="s">
        <v>360</v>
      </c>
      <c r="J86" s="190">
        <v>20</v>
      </c>
      <c r="K86" s="201"/>
    </row>
    <row r="87" spans="2:11" ht="15" customHeight="1">
      <c r="B87" s="210"/>
      <c r="C87" s="190" t="s">
        <v>381</v>
      </c>
      <c r="D87" s="190"/>
      <c r="E87" s="190"/>
      <c r="F87" s="209" t="s">
        <v>364</v>
      </c>
      <c r="G87" s="208"/>
      <c r="H87" s="190" t="s">
        <v>382</v>
      </c>
      <c r="I87" s="190" t="s">
        <v>360</v>
      </c>
      <c r="J87" s="190">
        <v>20</v>
      </c>
      <c r="K87" s="201"/>
    </row>
    <row r="88" spans="2:11" ht="15" customHeight="1">
      <c r="B88" s="210"/>
      <c r="C88" s="190" t="s">
        <v>383</v>
      </c>
      <c r="D88" s="190"/>
      <c r="E88" s="190"/>
      <c r="F88" s="209" t="s">
        <v>364</v>
      </c>
      <c r="G88" s="208"/>
      <c r="H88" s="190" t="s">
        <v>384</v>
      </c>
      <c r="I88" s="190" t="s">
        <v>360</v>
      </c>
      <c r="J88" s="190">
        <v>50</v>
      </c>
      <c r="K88" s="201"/>
    </row>
    <row r="89" spans="2:11" ht="15" customHeight="1">
      <c r="B89" s="210"/>
      <c r="C89" s="190" t="s">
        <v>385</v>
      </c>
      <c r="D89" s="190"/>
      <c r="E89" s="190"/>
      <c r="F89" s="209" t="s">
        <v>364</v>
      </c>
      <c r="G89" s="208"/>
      <c r="H89" s="190" t="s">
        <v>385</v>
      </c>
      <c r="I89" s="190" t="s">
        <v>360</v>
      </c>
      <c r="J89" s="190">
        <v>50</v>
      </c>
      <c r="K89" s="201"/>
    </row>
    <row r="90" spans="2:11" ht="15" customHeight="1">
      <c r="B90" s="210"/>
      <c r="C90" s="190" t="s">
        <v>110</v>
      </c>
      <c r="D90" s="190"/>
      <c r="E90" s="190"/>
      <c r="F90" s="209" t="s">
        <v>364</v>
      </c>
      <c r="G90" s="208"/>
      <c r="H90" s="190" t="s">
        <v>386</v>
      </c>
      <c r="I90" s="190" t="s">
        <v>360</v>
      </c>
      <c r="J90" s="190">
        <v>255</v>
      </c>
      <c r="K90" s="201"/>
    </row>
    <row r="91" spans="2:11" ht="15" customHeight="1">
      <c r="B91" s="210"/>
      <c r="C91" s="190" t="s">
        <v>387</v>
      </c>
      <c r="D91" s="190"/>
      <c r="E91" s="190"/>
      <c r="F91" s="209" t="s">
        <v>358</v>
      </c>
      <c r="G91" s="208"/>
      <c r="H91" s="190" t="s">
        <v>388</v>
      </c>
      <c r="I91" s="190" t="s">
        <v>389</v>
      </c>
      <c r="J91" s="190"/>
      <c r="K91" s="201"/>
    </row>
    <row r="92" spans="2:11" ht="15" customHeight="1">
      <c r="B92" s="210"/>
      <c r="C92" s="190" t="s">
        <v>390</v>
      </c>
      <c r="D92" s="190"/>
      <c r="E92" s="190"/>
      <c r="F92" s="209" t="s">
        <v>358</v>
      </c>
      <c r="G92" s="208"/>
      <c r="H92" s="190" t="s">
        <v>391</v>
      </c>
      <c r="I92" s="190" t="s">
        <v>392</v>
      </c>
      <c r="J92" s="190"/>
      <c r="K92" s="201"/>
    </row>
    <row r="93" spans="2:11" ht="15" customHeight="1">
      <c r="B93" s="210"/>
      <c r="C93" s="190" t="s">
        <v>393</v>
      </c>
      <c r="D93" s="190"/>
      <c r="E93" s="190"/>
      <c r="F93" s="209" t="s">
        <v>358</v>
      </c>
      <c r="G93" s="208"/>
      <c r="H93" s="190" t="s">
        <v>393</v>
      </c>
      <c r="I93" s="190" t="s">
        <v>392</v>
      </c>
      <c r="J93" s="190"/>
      <c r="K93" s="201"/>
    </row>
    <row r="94" spans="2:11" ht="15" customHeight="1">
      <c r="B94" s="210"/>
      <c r="C94" s="190" t="s">
        <v>33</v>
      </c>
      <c r="D94" s="190"/>
      <c r="E94" s="190"/>
      <c r="F94" s="209" t="s">
        <v>358</v>
      </c>
      <c r="G94" s="208"/>
      <c r="H94" s="190" t="s">
        <v>394</v>
      </c>
      <c r="I94" s="190" t="s">
        <v>392</v>
      </c>
      <c r="J94" s="190"/>
      <c r="K94" s="201"/>
    </row>
    <row r="95" spans="2:11" ht="15" customHeight="1">
      <c r="B95" s="210"/>
      <c r="C95" s="190" t="s">
        <v>43</v>
      </c>
      <c r="D95" s="190"/>
      <c r="E95" s="190"/>
      <c r="F95" s="209" t="s">
        <v>358</v>
      </c>
      <c r="G95" s="208"/>
      <c r="H95" s="190" t="s">
        <v>395</v>
      </c>
      <c r="I95" s="190" t="s">
        <v>392</v>
      </c>
      <c r="J95" s="190"/>
      <c r="K95" s="201"/>
    </row>
    <row r="96" spans="2:11" ht="15" customHeight="1">
      <c r="B96" s="213"/>
      <c r="C96" s="214"/>
      <c r="D96" s="214"/>
      <c r="E96" s="214"/>
      <c r="F96" s="214"/>
      <c r="G96" s="214"/>
      <c r="H96" s="214"/>
      <c r="I96" s="214"/>
      <c r="J96" s="214"/>
      <c r="K96" s="215"/>
    </row>
    <row r="97" spans="2:11" ht="18.75" customHeight="1">
      <c r="B97" s="216"/>
      <c r="C97" s="217"/>
      <c r="D97" s="217"/>
      <c r="E97" s="217"/>
      <c r="F97" s="217"/>
      <c r="G97" s="217"/>
      <c r="H97" s="217"/>
      <c r="I97" s="217"/>
      <c r="J97" s="217"/>
      <c r="K97" s="216"/>
    </row>
    <row r="98" spans="2:11" ht="18.75" customHeight="1">
      <c r="B98" s="196"/>
      <c r="C98" s="196"/>
      <c r="D98" s="196"/>
      <c r="E98" s="196"/>
      <c r="F98" s="196"/>
      <c r="G98" s="196"/>
      <c r="H98" s="196"/>
      <c r="I98" s="196"/>
      <c r="J98" s="196"/>
      <c r="K98" s="196"/>
    </row>
    <row r="99" spans="2:11" ht="7.5" customHeight="1">
      <c r="B99" s="197"/>
      <c r="C99" s="198"/>
      <c r="D99" s="198"/>
      <c r="E99" s="198"/>
      <c r="F99" s="198"/>
      <c r="G99" s="198"/>
      <c r="H99" s="198"/>
      <c r="I99" s="198"/>
      <c r="J99" s="198"/>
      <c r="K99" s="199"/>
    </row>
    <row r="100" spans="2:11" ht="45" customHeight="1">
      <c r="B100" s="200"/>
      <c r="C100" s="326" t="s">
        <v>396</v>
      </c>
      <c r="D100" s="326"/>
      <c r="E100" s="326"/>
      <c r="F100" s="326"/>
      <c r="G100" s="326"/>
      <c r="H100" s="326"/>
      <c r="I100" s="326"/>
      <c r="J100" s="326"/>
      <c r="K100" s="201"/>
    </row>
    <row r="101" spans="2:11" ht="17.25" customHeight="1">
      <c r="B101" s="200"/>
      <c r="C101" s="202" t="s">
        <v>352</v>
      </c>
      <c r="D101" s="202"/>
      <c r="E101" s="202"/>
      <c r="F101" s="202" t="s">
        <v>353</v>
      </c>
      <c r="G101" s="203"/>
      <c r="H101" s="202" t="s">
        <v>105</v>
      </c>
      <c r="I101" s="202" t="s">
        <v>52</v>
      </c>
      <c r="J101" s="202" t="s">
        <v>354</v>
      </c>
      <c r="K101" s="201"/>
    </row>
    <row r="102" spans="2:11" ht="17.25" customHeight="1">
      <c r="B102" s="200"/>
      <c r="C102" s="204" t="s">
        <v>355</v>
      </c>
      <c r="D102" s="204"/>
      <c r="E102" s="204"/>
      <c r="F102" s="205" t="s">
        <v>356</v>
      </c>
      <c r="G102" s="206"/>
      <c r="H102" s="204"/>
      <c r="I102" s="204"/>
      <c r="J102" s="204" t="s">
        <v>357</v>
      </c>
      <c r="K102" s="201"/>
    </row>
    <row r="103" spans="2:11" ht="5.25" customHeight="1">
      <c r="B103" s="200"/>
      <c r="C103" s="202"/>
      <c r="D103" s="202"/>
      <c r="E103" s="202"/>
      <c r="F103" s="202"/>
      <c r="G103" s="218"/>
      <c r="H103" s="202"/>
      <c r="I103" s="202"/>
      <c r="J103" s="202"/>
      <c r="K103" s="201"/>
    </row>
    <row r="104" spans="2:11" ht="15" customHeight="1">
      <c r="B104" s="200"/>
      <c r="C104" s="190" t="s">
        <v>48</v>
      </c>
      <c r="D104" s="207"/>
      <c r="E104" s="207"/>
      <c r="F104" s="209" t="s">
        <v>358</v>
      </c>
      <c r="G104" s="218"/>
      <c r="H104" s="190" t="s">
        <v>397</v>
      </c>
      <c r="I104" s="190" t="s">
        <v>360</v>
      </c>
      <c r="J104" s="190">
        <v>20</v>
      </c>
      <c r="K104" s="201"/>
    </row>
    <row r="105" spans="2:11" ht="15" customHeight="1">
      <c r="B105" s="200"/>
      <c r="C105" s="190" t="s">
        <v>361</v>
      </c>
      <c r="D105" s="190"/>
      <c r="E105" s="190"/>
      <c r="F105" s="209" t="s">
        <v>358</v>
      </c>
      <c r="G105" s="190"/>
      <c r="H105" s="190" t="s">
        <v>397</v>
      </c>
      <c r="I105" s="190" t="s">
        <v>360</v>
      </c>
      <c r="J105" s="190">
        <v>120</v>
      </c>
      <c r="K105" s="201"/>
    </row>
    <row r="106" spans="2:11" ht="15" customHeight="1">
      <c r="B106" s="210"/>
      <c r="C106" s="190" t="s">
        <v>363</v>
      </c>
      <c r="D106" s="190"/>
      <c r="E106" s="190"/>
      <c r="F106" s="209" t="s">
        <v>364</v>
      </c>
      <c r="G106" s="190"/>
      <c r="H106" s="190" t="s">
        <v>397</v>
      </c>
      <c r="I106" s="190" t="s">
        <v>360</v>
      </c>
      <c r="J106" s="190">
        <v>50</v>
      </c>
      <c r="K106" s="201"/>
    </row>
    <row r="107" spans="2:11" ht="15" customHeight="1">
      <c r="B107" s="210"/>
      <c r="C107" s="190" t="s">
        <v>366</v>
      </c>
      <c r="D107" s="190"/>
      <c r="E107" s="190"/>
      <c r="F107" s="209" t="s">
        <v>358</v>
      </c>
      <c r="G107" s="190"/>
      <c r="H107" s="190" t="s">
        <v>397</v>
      </c>
      <c r="I107" s="190" t="s">
        <v>368</v>
      </c>
      <c r="J107" s="190"/>
      <c r="K107" s="201"/>
    </row>
    <row r="108" spans="2:11" ht="15" customHeight="1">
      <c r="B108" s="210"/>
      <c r="C108" s="190" t="s">
        <v>377</v>
      </c>
      <c r="D108" s="190"/>
      <c r="E108" s="190"/>
      <c r="F108" s="209" t="s">
        <v>364</v>
      </c>
      <c r="G108" s="190"/>
      <c r="H108" s="190" t="s">
        <v>397</v>
      </c>
      <c r="I108" s="190" t="s">
        <v>360</v>
      </c>
      <c r="J108" s="190">
        <v>50</v>
      </c>
      <c r="K108" s="201"/>
    </row>
    <row r="109" spans="2:11" ht="15" customHeight="1">
      <c r="B109" s="210"/>
      <c r="C109" s="190" t="s">
        <v>385</v>
      </c>
      <c r="D109" s="190"/>
      <c r="E109" s="190"/>
      <c r="F109" s="209" t="s">
        <v>364</v>
      </c>
      <c r="G109" s="190"/>
      <c r="H109" s="190" t="s">
        <v>397</v>
      </c>
      <c r="I109" s="190" t="s">
        <v>360</v>
      </c>
      <c r="J109" s="190">
        <v>50</v>
      </c>
      <c r="K109" s="201"/>
    </row>
    <row r="110" spans="2:11" ht="15" customHeight="1">
      <c r="B110" s="210"/>
      <c r="C110" s="190" t="s">
        <v>383</v>
      </c>
      <c r="D110" s="190"/>
      <c r="E110" s="190"/>
      <c r="F110" s="209" t="s">
        <v>364</v>
      </c>
      <c r="G110" s="190"/>
      <c r="H110" s="190" t="s">
        <v>397</v>
      </c>
      <c r="I110" s="190" t="s">
        <v>360</v>
      </c>
      <c r="J110" s="190">
        <v>50</v>
      </c>
      <c r="K110" s="201"/>
    </row>
    <row r="111" spans="2:11" ht="15" customHeight="1">
      <c r="B111" s="210"/>
      <c r="C111" s="190" t="s">
        <v>48</v>
      </c>
      <c r="D111" s="190"/>
      <c r="E111" s="190"/>
      <c r="F111" s="209" t="s">
        <v>358</v>
      </c>
      <c r="G111" s="190"/>
      <c r="H111" s="190" t="s">
        <v>398</v>
      </c>
      <c r="I111" s="190" t="s">
        <v>360</v>
      </c>
      <c r="J111" s="190">
        <v>20</v>
      </c>
      <c r="K111" s="201"/>
    </row>
    <row r="112" spans="2:11" ht="15" customHeight="1">
      <c r="B112" s="210"/>
      <c r="C112" s="190" t="s">
        <v>399</v>
      </c>
      <c r="D112" s="190"/>
      <c r="E112" s="190"/>
      <c r="F112" s="209" t="s">
        <v>358</v>
      </c>
      <c r="G112" s="190"/>
      <c r="H112" s="190" t="s">
        <v>400</v>
      </c>
      <c r="I112" s="190" t="s">
        <v>360</v>
      </c>
      <c r="J112" s="190">
        <v>120</v>
      </c>
      <c r="K112" s="201"/>
    </row>
    <row r="113" spans="2:11" ht="15" customHeight="1">
      <c r="B113" s="210"/>
      <c r="C113" s="190" t="s">
        <v>33</v>
      </c>
      <c r="D113" s="190"/>
      <c r="E113" s="190"/>
      <c r="F113" s="209" t="s">
        <v>358</v>
      </c>
      <c r="G113" s="190"/>
      <c r="H113" s="190" t="s">
        <v>401</v>
      </c>
      <c r="I113" s="190" t="s">
        <v>392</v>
      </c>
      <c r="J113" s="190"/>
      <c r="K113" s="201"/>
    </row>
    <row r="114" spans="2:11" ht="15" customHeight="1">
      <c r="B114" s="210"/>
      <c r="C114" s="190" t="s">
        <v>43</v>
      </c>
      <c r="D114" s="190"/>
      <c r="E114" s="190"/>
      <c r="F114" s="209" t="s">
        <v>358</v>
      </c>
      <c r="G114" s="190"/>
      <c r="H114" s="190" t="s">
        <v>402</v>
      </c>
      <c r="I114" s="190" t="s">
        <v>392</v>
      </c>
      <c r="J114" s="190"/>
      <c r="K114" s="201"/>
    </row>
    <row r="115" spans="2:11" ht="15" customHeight="1">
      <c r="B115" s="210"/>
      <c r="C115" s="190" t="s">
        <v>52</v>
      </c>
      <c r="D115" s="190"/>
      <c r="E115" s="190"/>
      <c r="F115" s="209" t="s">
        <v>358</v>
      </c>
      <c r="G115" s="190"/>
      <c r="H115" s="190" t="s">
        <v>403</v>
      </c>
      <c r="I115" s="190" t="s">
        <v>404</v>
      </c>
      <c r="J115" s="190"/>
      <c r="K115" s="201"/>
    </row>
    <row r="116" spans="2:11" ht="15" customHeight="1">
      <c r="B116" s="213"/>
      <c r="C116" s="219"/>
      <c r="D116" s="219"/>
      <c r="E116" s="219"/>
      <c r="F116" s="219"/>
      <c r="G116" s="219"/>
      <c r="H116" s="219"/>
      <c r="I116" s="219"/>
      <c r="J116" s="219"/>
      <c r="K116" s="215"/>
    </row>
    <row r="117" spans="2:11" ht="18.75" customHeight="1">
      <c r="B117" s="220"/>
      <c r="C117" s="186"/>
      <c r="D117" s="186"/>
      <c r="E117" s="186"/>
      <c r="F117" s="221"/>
      <c r="G117" s="186"/>
      <c r="H117" s="186"/>
      <c r="I117" s="186"/>
      <c r="J117" s="186"/>
      <c r="K117" s="220"/>
    </row>
    <row r="118" spans="2:11" ht="18.75" customHeight="1"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</row>
    <row r="119" spans="2:11" ht="7.5" customHeight="1">
      <c r="B119" s="222"/>
      <c r="C119" s="223"/>
      <c r="D119" s="223"/>
      <c r="E119" s="223"/>
      <c r="F119" s="223"/>
      <c r="G119" s="223"/>
      <c r="H119" s="223"/>
      <c r="I119" s="223"/>
      <c r="J119" s="223"/>
      <c r="K119" s="224"/>
    </row>
    <row r="120" spans="2:11" ht="45" customHeight="1">
      <c r="B120" s="225"/>
      <c r="C120" s="321" t="s">
        <v>405</v>
      </c>
      <c r="D120" s="321"/>
      <c r="E120" s="321"/>
      <c r="F120" s="321"/>
      <c r="G120" s="321"/>
      <c r="H120" s="321"/>
      <c r="I120" s="321"/>
      <c r="J120" s="321"/>
      <c r="K120" s="226"/>
    </row>
    <row r="121" spans="2:11" ht="17.25" customHeight="1">
      <c r="B121" s="227"/>
      <c r="C121" s="202" t="s">
        <v>352</v>
      </c>
      <c r="D121" s="202"/>
      <c r="E121" s="202"/>
      <c r="F121" s="202" t="s">
        <v>353</v>
      </c>
      <c r="G121" s="203"/>
      <c r="H121" s="202" t="s">
        <v>105</v>
      </c>
      <c r="I121" s="202" t="s">
        <v>52</v>
      </c>
      <c r="J121" s="202" t="s">
        <v>354</v>
      </c>
      <c r="K121" s="228"/>
    </row>
    <row r="122" spans="2:11" ht="17.25" customHeight="1">
      <c r="B122" s="227"/>
      <c r="C122" s="204" t="s">
        <v>355</v>
      </c>
      <c r="D122" s="204"/>
      <c r="E122" s="204"/>
      <c r="F122" s="205" t="s">
        <v>356</v>
      </c>
      <c r="G122" s="206"/>
      <c r="H122" s="204"/>
      <c r="I122" s="204"/>
      <c r="J122" s="204" t="s">
        <v>357</v>
      </c>
      <c r="K122" s="228"/>
    </row>
    <row r="123" spans="2:11" ht="5.25" customHeight="1">
      <c r="B123" s="229"/>
      <c r="C123" s="207"/>
      <c r="D123" s="207"/>
      <c r="E123" s="207"/>
      <c r="F123" s="207"/>
      <c r="G123" s="190"/>
      <c r="H123" s="207"/>
      <c r="I123" s="207"/>
      <c r="J123" s="207"/>
      <c r="K123" s="230"/>
    </row>
    <row r="124" spans="2:11" ht="15" customHeight="1">
      <c r="B124" s="229"/>
      <c r="C124" s="190" t="s">
        <v>361</v>
      </c>
      <c r="D124" s="207"/>
      <c r="E124" s="207"/>
      <c r="F124" s="209" t="s">
        <v>358</v>
      </c>
      <c r="G124" s="190"/>
      <c r="H124" s="190" t="s">
        <v>397</v>
      </c>
      <c r="I124" s="190" t="s">
        <v>360</v>
      </c>
      <c r="J124" s="190">
        <v>120</v>
      </c>
      <c r="K124" s="231"/>
    </row>
    <row r="125" spans="2:11" ht="15" customHeight="1">
      <c r="B125" s="229"/>
      <c r="C125" s="190" t="s">
        <v>406</v>
      </c>
      <c r="D125" s="190"/>
      <c r="E125" s="190"/>
      <c r="F125" s="209" t="s">
        <v>358</v>
      </c>
      <c r="G125" s="190"/>
      <c r="H125" s="190" t="s">
        <v>407</v>
      </c>
      <c r="I125" s="190" t="s">
        <v>360</v>
      </c>
      <c r="J125" s="190" t="s">
        <v>408</v>
      </c>
      <c r="K125" s="231"/>
    </row>
    <row r="126" spans="2:11" ht="15" customHeight="1">
      <c r="B126" s="229"/>
      <c r="C126" s="190" t="s">
        <v>307</v>
      </c>
      <c r="D126" s="190"/>
      <c r="E126" s="190"/>
      <c r="F126" s="209" t="s">
        <v>358</v>
      </c>
      <c r="G126" s="190"/>
      <c r="H126" s="190" t="s">
        <v>409</v>
      </c>
      <c r="I126" s="190" t="s">
        <v>360</v>
      </c>
      <c r="J126" s="190" t="s">
        <v>408</v>
      </c>
      <c r="K126" s="231"/>
    </row>
    <row r="127" spans="2:11" ht="15" customHeight="1">
      <c r="B127" s="229"/>
      <c r="C127" s="190" t="s">
        <v>369</v>
      </c>
      <c r="D127" s="190"/>
      <c r="E127" s="190"/>
      <c r="F127" s="209" t="s">
        <v>364</v>
      </c>
      <c r="G127" s="190"/>
      <c r="H127" s="190" t="s">
        <v>370</v>
      </c>
      <c r="I127" s="190" t="s">
        <v>360</v>
      </c>
      <c r="J127" s="190">
        <v>15</v>
      </c>
      <c r="K127" s="231"/>
    </row>
    <row r="128" spans="2:11" ht="15" customHeight="1">
      <c r="B128" s="229"/>
      <c r="C128" s="211" t="s">
        <v>371</v>
      </c>
      <c r="D128" s="211"/>
      <c r="E128" s="211"/>
      <c r="F128" s="212" t="s">
        <v>364</v>
      </c>
      <c r="G128" s="211"/>
      <c r="H128" s="211" t="s">
        <v>372</v>
      </c>
      <c r="I128" s="211" t="s">
        <v>360</v>
      </c>
      <c r="J128" s="211">
        <v>15</v>
      </c>
      <c r="K128" s="231"/>
    </row>
    <row r="129" spans="2:11" ht="15" customHeight="1">
      <c r="B129" s="229"/>
      <c r="C129" s="211" t="s">
        <v>373</v>
      </c>
      <c r="D129" s="211"/>
      <c r="E129" s="211"/>
      <c r="F129" s="212" t="s">
        <v>364</v>
      </c>
      <c r="G129" s="211"/>
      <c r="H129" s="211" t="s">
        <v>374</v>
      </c>
      <c r="I129" s="211" t="s">
        <v>360</v>
      </c>
      <c r="J129" s="211">
        <v>20</v>
      </c>
      <c r="K129" s="231"/>
    </row>
    <row r="130" spans="2:11" ht="15" customHeight="1">
      <c r="B130" s="229"/>
      <c r="C130" s="211" t="s">
        <v>375</v>
      </c>
      <c r="D130" s="211"/>
      <c r="E130" s="211"/>
      <c r="F130" s="212" t="s">
        <v>364</v>
      </c>
      <c r="G130" s="211"/>
      <c r="H130" s="211" t="s">
        <v>376</v>
      </c>
      <c r="I130" s="211" t="s">
        <v>360</v>
      </c>
      <c r="J130" s="211">
        <v>20</v>
      </c>
      <c r="K130" s="231"/>
    </row>
    <row r="131" spans="2:11" ht="15" customHeight="1">
      <c r="B131" s="229"/>
      <c r="C131" s="190" t="s">
        <v>363</v>
      </c>
      <c r="D131" s="190"/>
      <c r="E131" s="190"/>
      <c r="F131" s="209" t="s">
        <v>364</v>
      </c>
      <c r="G131" s="190"/>
      <c r="H131" s="190" t="s">
        <v>397</v>
      </c>
      <c r="I131" s="190" t="s">
        <v>360</v>
      </c>
      <c r="J131" s="190">
        <v>50</v>
      </c>
      <c r="K131" s="231"/>
    </row>
    <row r="132" spans="2:11" ht="15" customHeight="1">
      <c r="B132" s="229"/>
      <c r="C132" s="190" t="s">
        <v>377</v>
      </c>
      <c r="D132" s="190"/>
      <c r="E132" s="190"/>
      <c r="F132" s="209" t="s">
        <v>364</v>
      </c>
      <c r="G132" s="190"/>
      <c r="H132" s="190" t="s">
        <v>397</v>
      </c>
      <c r="I132" s="190" t="s">
        <v>360</v>
      </c>
      <c r="J132" s="190">
        <v>50</v>
      </c>
      <c r="K132" s="231"/>
    </row>
    <row r="133" spans="2:11" ht="15" customHeight="1">
      <c r="B133" s="229"/>
      <c r="C133" s="190" t="s">
        <v>383</v>
      </c>
      <c r="D133" s="190"/>
      <c r="E133" s="190"/>
      <c r="F133" s="209" t="s">
        <v>364</v>
      </c>
      <c r="G133" s="190"/>
      <c r="H133" s="190" t="s">
        <v>397</v>
      </c>
      <c r="I133" s="190" t="s">
        <v>360</v>
      </c>
      <c r="J133" s="190">
        <v>50</v>
      </c>
      <c r="K133" s="231"/>
    </row>
    <row r="134" spans="2:11" ht="15" customHeight="1">
      <c r="B134" s="229"/>
      <c r="C134" s="190" t="s">
        <v>385</v>
      </c>
      <c r="D134" s="190"/>
      <c r="E134" s="190"/>
      <c r="F134" s="209" t="s">
        <v>364</v>
      </c>
      <c r="G134" s="190"/>
      <c r="H134" s="190" t="s">
        <v>397</v>
      </c>
      <c r="I134" s="190" t="s">
        <v>360</v>
      </c>
      <c r="J134" s="190">
        <v>50</v>
      </c>
      <c r="K134" s="231"/>
    </row>
    <row r="135" spans="2:11" ht="15" customHeight="1">
      <c r="B135" s="229"/>
      <c r="C135" s="190" t="s">
        <v>110</v>
      </c>
      <c r="D135" s="190"/>
      <c r="E135" s="190"/>
      <c r="F135" s="209" t="s">
        <v>364</v>
      </c>
      <c r="G135" s="190"/>
      <c r="H135" s="190" t="s">
        <v>410</v>
      </c>
      <c r="I135" s="190" t="s">
        <v>360</v>
      </c>
      <c r="J135" s="190">
        <v>255</v>
      </c>
      <c r="K135" s="231"/>
    </row>
    <row r="136" spans="2:11" ht="15" customHeight="1">
      <c r="B136" s="229"/>
      <c r="C136" s="190" t="s">
        <v>387</v>
      </c>
      <c r="D136" s="190"/>
      <c r="E136" s="190"/>
      <c r="F136" s="209" t="s">
        <v>358</v>
      </c>
      <c r="G136" s="190"/>
      <c r="H136" s="190" t="s">
        <v>411</v>
      </c>
      <c r="I136" s="190" t="s">
        <v>389</v>
      </c>
      <c r="J136" s="190"/>
      <c r="K136" s="231"/>
    </row>
    <row r="137" spans="2:11" ht="15" customHeight="1">
      <c r="B137" s="229"/>
      <c r="C137" s="190" t="s">
        <v>390</v>
      </c>
      <c r="D137" s="190"/>
      <c r="E137" s="190"/>
      <c r="F137" s="209" t="s">
        <v>358</v>
      </c>
      <c r="G137" s="190"/>
      <c r="H137" s="190" t="s">
        <v>412</v>
      </c>
      <c r="I137" s="190" t="s">
        <v>392</v>
      </c>
      <c r="J137" s="190"/>
      <c r="K137" s="231"/>
    </row>
    <row r="138" spans="2:11" ht="15" customHeight="1">
      <c r="B138" s="229"/>
      <c r="C138" s="190" t="s">
        <v>393</v>
      </c>
      <c r="D138" s="190"/>
      <c r="E138" s="190"/>
      <c r="F138" s="209" t="s">
        <v>358</v>
      </c>
      <c r="G138" s="190"/>
      <c r="H138" s="190" t="s">
        <v>393</v>
      </c>
      <c r="I138" s="190" t="s">
        <v>392</v>
      </c>
      <c r="J138" s="190"/>
      <c r="K138" s="231"/>
    </row>
    <row r="139" spans="2:11" ht="15" customHeight="1">
      <c r="B139" s="229"/>
      <c r="C139" s="190" t="s">
        <v>33</v>
      </c>
      <c r="D139" s="190"/>
      <c r="E139" s="190"/>
      <c r="F139" s="209" t="s">
        <v>358</v>
      </c>
      <c r="G139" s="190"/>
      <c r="H139" s="190" t="s">
        <v>413</v>
      </c>
      <c r="I139" s="190" t="s">
        <v>392</v>
      </c>
      <c r="J139" s="190"/>
      <c r="K139" s="231"/>
    </row>
    <row r="140" spans="2:11" ht="15" customHeight="1">
      <c r="B140" s="229"/>
      <c r="C140" s="190" t="s">
        <v>414</v>
      </c>
      <c r="D140" s="190"/>
      <c r="E140" s="190"/>
      <c r="F140" s="209" t="s">
        <v>358</v>
      </c>
      <c r="G140" s="190"/>
      <c r="H140" s="190" t="s">
        <v>415</v>
      </c>
      <c r="I140" s="190" t="s">
        <v>392</v>
      </c>
      <c r="J140" s="190"/>
      <c r="K140" s="231"/>
    </row>
    <row r="141" spans="2:11" ht="15" customHeight="1">
      <c r="B141" s="232"/>
      <c r="C141" s="233"/>
      <c r="D141" s="233"/>
      <c r="E141" s="233"/>
      <c r="F141" s="233"/>
      <c r="G141" s="233"/>
      <c r="H141" s="233"/>
      <c r="I141" s="233"/>
      <c r="J141" s="233"/>
      <c r="K141" s="234"/>
    </row>
    <row r="142" spans="2:11" ht="18.75" customHeight="1">
      <c r="B142" s="186"/>
      <c r="C142" s="186"/>
      <c r="D142" s="186"/>
      <c r="E142" s="186"/>
      <c r="F142" s="221"/>
      <c r="G142" s="186"/>
      <c r="H142" s="186"/>
      <c r="I142" s="186"/>
      <c r="J142" s="186"/>
      <c r="K142" s="186"/>
    </row>
    <row r="143" spans="2:11" ht="18.75" customHeight="1"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</row>
    <row r="144" spans="2:11" ht="7.5" customHeight="1">
      <c r="B144" s="197"/>
      <c r="C144" s="198"/>
      <c r="D144" s="198"/>
      <c r="E144" s="198"/>
      <c r="F144" s="198"/>
      <c r="G144" s="198"/>
      <c r="H144" s="198"/>
      <c r="I144" s="198"/>
      <c r="J144" s="198"/>
      <c r="K144" s="199"/>
    </row>
    <row r="145" spans="2:11" ht="45" customHeight="1">
      <c r="B145" s="200"/>
      <c r="C145" s="326" t="s">
        <v>416</v>
      </c>
      <c r="D145" s="326"/>
      <c r="E145" s="326"/>
      <c r="F145" s="326"/>
      <c r="G145" s="326"/>
      <c r="H145" s="326"/>
      <c r="I145" s="326"/>
      <c r="J145" s="326"/>
      <c r="K145" s="201"/>
    </row>
    <row r="146" spans="2:11" ht="17.25" customHeight="1">
      <c r="B146" s="200"/>
      <c r="C146" s="202" t="s">
        <v>352</v>
      </c>
      <c r="D146" s="202"/>
      <c r="E146" s="202"/>
      <c r="F146" s="202" t="s">
        <v>353</v>
      </c>
      <c r="G146" s="203"/>
      <c r="H146" s="202" t="s">
        <v>105</v>
      </c>
      <c r="I146" s="202" t="s">
        <v>52</v>
      </c>
      <c r="J146" s="202" t="s">
        <v>354</v>
      </c>
      <c r="K146" s="201"/>
    </row>
    <row r="147" spans="2:11" ht="17.25" customHeight="1">
      <c r="B147" s="200"/>
      <c r="C147" s="204" t="s">
        <v>355</v>
      </c>
      <c r="D147" s="204"/>
      <c r="E147" s="204"/>
      <c r="F147" s="205" t="s">
        <v>356</v>
      </c>
      <c r="G147" s="206"/>
      <c r="H147" s="204"/>
      <c r="I147" s="204"/>
      <c r="J147" s="204" t="s">
        <v>357</v>
      </c>
      <c r="K147" s="201"/>
    </row>
    <row r="148" spans="2:11" ht="5.25" customHeight="1">
      <c r="B148" s="210"/>
      <c r="C148" s="207"/>
      <c r="D148" s="207"/>
      <c r="E148" s="207"/>
      <c r="F148" s="207"/>
      <c r="G148" s="208"/>
      <c r="H148" s="207"/>
      <c r="I148" s="207"/>
      <c r="J148" s="207"/>
      <c r="K148" s="231"/>
    </row>
    <row r="149" spans="2:11" ht="15" customHeight="1">
      <c r="B149" s="210"/>
      <c r="C149" s="235" t="s">
        <v>361</v>
      </c>
      <c r="D149" s="190"/>
      <c r="E149" s="190"/>
      <c r="F149" s="236" t="s">
        <v>358</v>
      </c>
      <c r="G149" s="190"/>
      <c r="H149" s="235" t="s">
        <v>397</v>
      </c>
      <c r="I149" s="235" t="s">
        <v>360</v>
      </c>
      <c r="J149" s="235">
        <v>120</v>
      </c>
      <c r="K149" s="231"/>
    </row>
    <row r="150" spans="2:11" ht="15" customHeight="1">
      <c r="B150" s="210"/>
      <c r="C150" s="235" t="s">
        <v>406</v>
      </c>
      <c r="D150" s="190"/>
      <c r="E150" s="190"/>
      <c r="F150" s="236" t="s">
        <v>358</v>
      </c>
      <c r="G150" s="190"/>
      <c r="H150" s="235" t="s">
        <v>417</v>
      </c>
      <c r="I150" s="235" t="s">
        <v>360</v>
      </c>
      <c r="J150" s="235" t="s">
        <v>408</v>
      </c>
      <c r="K150" s="231"/>
    </row>
    <row r="151" spans="2:11" ht="15" customHeight="1">
      <c r="B151" s="210"/>
      <c r="C151" s="235" t="s">
        <v>307</v>
      </c>
      <c r="D151" s="190"/>
      <c r="E151" s="190"/>
      <c r="F151" s="236" t="s">
        <v>358</v>
      </c>
      <c r="G151" s="190"/>
      <c r="H151" s="235" t="s">
        <v>418</v>
      </c>
      <c r="I151" s="235" t="s">
        <v>360</v>
      </c>
      <c r="J151" s="235" t="s">
        <v>408</v>
      </c>
      <c r="K151" s="231"/>
    </row>
    <row r="152" spans="2:11" ht="15" customHeight="1">
      <c r="B152" s="210"/>
      <c r="C152" s="235" t="s">
        <v>363</v>
      </c>
      <c r="D152" s="190"/>
      <c r="E152" s="190"/>
      <c r="F152" s="236" t="s">
        <v>364</v>
      </c>
      <c r="G152" s="190"/>
      <c r="H152" s="235" t="s">
        <v>397</v>
      </c>
      <c r="I152" s="235" t="s">
        <v>360</v>
      </c>
      <c r="J152" s="235">
        <v>50</v>
      </c>
      <c r="K152" s="231"/>
    </row>
    <row r="153" spans="2:11" ht="15" customHeight="1">
      <c r="B153" s="210"/>
      <c r="C153" s="235" t="s">
        <v>366</v>
      </c>
      <c r="D153" s="190"/>
      <c r="E153" s="190"/>
      <c r="F153" s="236" t="s">
        <v>358</v>
      </c>
      <c r="G153" s="190"/>
      <c r="H153" s="235" t="s">
        <v>397</v>
      </c>
      <c r="I153" s="235" t="s">
        <v>368</v>
      </c>
      <c r="J153" s="235"/>
      <c r="K153" s="231"/>
    </row>
    <row r="154" spans="2:11" ht="15" customHeight="1">
      <c r="B154" s="210"/>
      <c r="C154" s="235" t="s">
        <v>377</v>
      </c>
      <c r="D154" s="190"/>
      <c r="E154" s="190"/>
      <c r="F154" s="236" t="s">
        <v>364</v>
      </c>
      <c r="G154" s="190"/>
      <c r="H154" s="235" t="s">
        <v>397</v>
      </c>
      <c r="I154" s="235" t="s">
        <v>360</v>
      </c>
      <c r="J154" s="235">
        <v>50</v>
      </c>
      <c r="K154" s="231"/>
    </row>
    <row r="155" spans="2:11" ht="15" customHeight="1">
      <c r="B155" s="210"/>
      <c r="C155" s="235" t="s">
        <v>385</v>
      </c>
      <c r="D155" s="190"/>
      <c r="E155" s="190"/>
      <c r="F155" s="236" t="s">
        <v>364</v>
      </c>
      <c r="G155" s="190"/>
      <c r="H155" s="235" t="s">
        <v>397</v>
      </c>
      <c r="I155" s="235" t="s">
        <v>360</v>
      </c>
      <c r="J155" s="235">
        <v>50</v>
      </c>
      <c r="K155" s="231"/>
    </row>
    <row r="156" spans="2:11" ht="15" customHeight="1">
      <c r="B156" s="210"/>
      <c r="C156" s="235" t="s">
        <v>383</v>
      </c>
      <c r="D156" s="190"/>
      <c r="E156" s="190"/>
      <c r="F156" s="236" t="s">
        <v>364</v>
      </c>
      <c r="G156" s="190"/>
      <c r="H156" s="235" t="s">
        <v>397</v>
      </c>
      <c r="I156" s="235" t="s">
        <v>360</v>
      </c>
      <c r="J156" s="235">
        <v>50</v>
      </c>
      <c r="K156" s="231"/>
    </row>
    <row r="157" spans="2:11" ht="15" customHeight="1">
      <c r="B157" s="210"/>
      <c r="C157" s="235" t="s">
        <v>87</v>
      </c>
      <c r="D157" s="190"/>
      <c r="E157" s="190"/>
      <c r="F157" s="236" t="s">
        <v>358</v>
      </c>
      <c r="G157" s="190"/>
      <c r="H157" s="235" t="s">
        <v>419</v>
      </c>
      <c r="I157" s="235" t="s">
        <v>360</v>
      </c>
      <c r="J157" s="235" t="s">
        <v>420</v>
      </c>
      <c r="K157" s="231"/>
    </row>
    <row r="158" spans="2:11" ht="15" customHeight="1">
      <c r="B158" s="210"/>
      <c r="C158" s="235" t="s">
        <v>421</v>
      </c>
      <c r="D158" s="190"/>
      <c r="E158" s="190"/>
      <c r="F158" s="236" t="s">
        <v>358</v>
      </c>
      <c r="G158" s="190"/>
      <c r="H158" s="235" t="s">
        <v>422</v>
      </c>
      <c r="I158" s="235" t="s">
        <v>392</v>
      </c>
      <c r="J158" s="235"/>
      <c r="K158" s="231"/>
    </row>
    <row r="159" spans="2:11" ht="15" customHeight="1">
      <c r="B159" s="237"/>
      <c r="C159" s="219"/>
      <c r="D159" s="219"/>
      <c r="E159" s="219"/>
      <c r="F159" s="219"/>
      <c r="G159" s="219"/>
      <c r="H159" s="219"/>
      <c r="I159" s="219"/>
      <c r="J159" s="219"/>
      <c r="K159" s="238"/>
    </row>
    <row r="160" spans="2:11" ht="18.75" customHeight="1">
      <c r="B160" s="186"/>
      <c r="C160" s="190"/>
      <c r="D160" s="190"/>
      <c r="E160" s="190"/>
      <c r="F160" s="209"/>
      <c r="G160" s="190"/>
      <c r="H160" s="190"/>
      <c r="I160" s="190"/>
      <c r="J160" s="190"/>
      <c r="K160" s="186"/>
    </row>
    <row r="161" spans="2:11" ht="18.75" customHeight="1">
      <c r="B161" s="196"/>
      <c r="C161" s="196"/>
      <c r="D161" s="196"/>
      <c r="E161" s="196"/>
      <c r="F161" s="196"/>
      <c r="G161" s="196"/>
      <c r="H161" s="196"/>
      <c r="I161" s="196"/>
      <c r="J161" s="196"/>
      <c r="K161" s="196"/>
    </row>
    <row r="162" spans="2:11" ht="7.5" customHeight="1">
      <c r="B162" s="178"/>
      <c r="C162" s="179"/>
      <c r="D162" s="179"/>
      <c r="E162" s="179"/>
      <c r="F162" s="179"/>
      <c r="G162" s="179"/>
      <c r="H162" s="179"/>
      <c r="I162" s="179"/>
      <c r="J162" s="179"/>
      <c r="K162" s="180"/>
    </row>
    <row r="163" spans="2:11" ht="45" customHeight="1">
      <c r="B163" s="181"/>
      <c r="C163" s="321" t="s">
        <v>423</v>
      </c>
      <c r="D163" s="321"/>
      <c r="E163" s="321"/>
      <c r="F163" s="321"/>
      <c r="G163" s="321"/>
      <c r="H163" s="321"/>
      <c r="I163" s="321"/>
      <c r="J163" s="321"/>
      <c r="K163" s="182"/>
    </row>
    <row r="164" spans="2:11" ht="17.25" customHeight="1">
      <c r="B164" s="181"/>
      <c r="C164" s="202" t="s">
        <v>352</v>
      </c>
      <c r="D164" s="202"/>
      <c r="E164" s="202"/>
      <c r="F164" s="202" t="s">
        <v>353</v>
      </c>
      <c r="G164" s="239"/>
      <c r="H164" s="240" t="s">
        <v>105</v>
      </c>
      <c r="I164" s="240" t="s">
        <v>52</v>
      </c>
      <c r="J164" s="202" t="s">
        <v>354</v>
      </c>
      <c r="K164" s="182"/>
    </row>
    <row r="165" spans="2:11" ht="17.25" customHeight="1">
      <c r="B165" s="183"/>
      <c r="C165" s="204" t="s">
        <v>355</v>
      </c>
      <c r="D165" s="204"/>
      <c r="E165" s="204"/>
      <c r="F165" s="205" t="s">
        <v>356</v>
      </c>
      <c r="G165" s="241"/>
      <c r="H165" s="242"/>
      <c r="I165" s="242"/>
      <c r="J165" s="204" t="s">
        <v>357</v>
      </c>
      <c r="K165" s="184"/>
    </row>
    <row r="166" spans="2:11" ht="5.25" customHeight="1">
      <c r="B166" s="210"/>
      <c r="C166" s="207"/>
      <c r="D166" s="207"/>
      <c r="E166" s="207"/>
      <c r="F166" s="207"/>
      <c r="G166" s="208"/>
      <c r="H166" s="207"/>
      <c r="I166" s="207"/>
      <c r="J166" s="207"/>
      <c r="K166" s="231"/>
    </row>
    <row r="167" spans="2:11" ht="15" customHeight="1">
      <c r="B167" s="210"/>
      <c r="C167" s="190" t="s">
        <v>361</v>
      </c>
      <c r="D167" s="190"/>
      <c r="E167" s="190"/>
      <c r="F167" s="209" t="s">
        <v>358</v>
      </c>
      <c r="G167" s="190"/>
      <c r="H167" s="190" t="s">
        <v>397</v>
      </c>
      <c r="I167" s="190" t="s">
        <v>360</v>
      </c>
      <c r="J167" s="190">
        <v>120</v>
      </c>
      <c r="K167" s="231"/>
    </row>
    <row r="168" spans="2:11" ht="15" customHeight="1">
      <c r="B168" s="210"/>
      <c r="C168" s="190" t="s">
        <v>406</v>
      </c>
      <c r="D168" s="190"/>
      <c r="E168" s="190"/>
      <c r="F168" s="209" t="s">
        <v>358</v>
      </c>
      <c r="G168" s="190"/>
      <c r="H168" s="190" t="s">
        <v>407</v>
      </c>
      <c r="I168" s="190" t="s">
        <v>360</v>
      </c>
      <c r="J168" s="190" t="s">
        <v>408</v>
      </c>
      <c r="K168" s="231"/>
    </row>
    <row r="169" spans="2:11" ht="15" customHeight="1">
      <c r="B169" s="210"/>
      <c r="C169" s="190" t="s">
        <v>307</v>
      </c>
      <c r="D169" s="190"/>
      <c r="E169" s="190"/>
      <c r="F169" s="209" t="s">
        <v>358</v>
      </c>
      <c r="G169" s="190"/>
      <c r="H169" s="190" t="s">
        <v>424</v>
      </c>
      <c r="I169" s="190" t="s">
        <v>360</v>
      </c>
      <c r="J169" s="190" t="s">
        <v>408</v>
      </c>
      <c r="K169" s="231"/>
    </row>
    <row r="170" spans="2:11" ht="15" customHeight="1">
      <c r="B170" s="210"/>
      <c r="C170" s="190" t="s">
        <v>363</v>
      </c>
      <c r="D170" s="190"/>
      <c r="E170" s="190"/>
      <c r="F170" s="209" t="s">
        <v>364</v>
      </c>
      <c r="G170" s="190"/>
      <c r="H170" s="190" t="s">
        <v>424</v>
      </c>
      <c r="I170" s="190" t="s">
        <v>360</v>
      </c>
      <c r="J170" s="190">
        <v>50</v>
      </c>
      <c r="K170" s="231"/>
    </row>
    <row r="171" spans="2:11" ht="15" customHeight="1">
      <c r="B171" s="210"/>
      <c r="C171" s="190" t="s">
        <v>366</v>
      </c>
      <c r="D171" s="190"/>
      <c r="E171" s="190"/>
      <c r="F171" s="209" t="s">
        <v>358</v>
      </c>
      <c r="G171" s="190"/>
      <c r="H171" s="190" t="s">
        <v>424</v>
      </c>
      <c r="I171" s="190" t="s">
        <v>368</v>
      </c>
      <c r="J171" s="190"/>
      <c r="K171" s="231"/>
    </row>
    <row r="172" spans="2:11" ht="15" customHeight="1">
      <c r="B172" s="210"/>
      <c r="C172" s="190" t="s">
        <v>377</v>
      </c>
      <c r="D172" s="190"/>
      <c r="E172" s="190"/>
      <c r="F172" s="209" t="s">
        <v>364</v>
      </c>
      <c r="G172" s="190"/>
      <c r="H172" s="190" t="s">
        <v>424</v>
      </c>
      <c r="I172" s="190" t="s">
        <v>360</v>
      </c>
      <c r="J172" s="190">
        <v>50</v>
      </c>
      <c r="K172" s="231"/>
    </row>
    <row r="173" spans="2:11" ht="15" customHeight="1">
      <c r="B173" s="210"/>
      <c r="C173" s="190" t="s">
        <v>385</v>
      </c>
      <c r="D173" s="190"/>
      <c r="E173" s="190"/>
      <c r="F173" s="209" t="s">
        <v>364</v>
      </c>
      <c r="G173" s="190"/>
      <c r="H173" s="190" t="s">
        <v>424</v>
      </c>
      <c r="I173" s="190" t="s">
        <v>360</v>
      </c>
      <c r="J173" s="190">
        <v>50</v>
      </c>
      <c r="K173" s="231"/>
    </row>
    <row r="174" spans="2:11" ht="15" customHeight="1">
      <c r="B174" s="210"/>
      <c r="C174" s="190" t="s">
        <v>383</v>
      </c>
      <c r="D174" s="190"/>
      <c r="E174" s="190"/>
      <c r="F174" s="209" t="s">
        <v>364</v>
      </c>
      <c r="G174" s="190"/>
      <c r="H174" s="190" t="s">
        <v>424</v>
      </c>
      <c r="I174" s="190" t="s">
        <v>360</v>
      </c>
      <c r="J174" s="190">
        <v>50</v>
      </c>
      <c r="K174" s="231"/>
    </row>
    <row r="175" spans="2:11" ht="15" customHeight="1">
      <c r="B175" s="210"/>
      <c r="C175" s="190" t="s">
        <v>104</v>
      </c>
      <c r="D175" s="190"/>
      <c r="E175" s="190"/>
      <c r="F175" s="209" t="s">
        <v>358</v>
      </c>
      <c r="G175" s="190"/>
      <c r="H175" s="190" t="s">
        <v>425</v>
      </c>
      <c r="I175" s="190" t="s">
        <v>426</v>
      </c>
      <c r="J175" s="190"/>
      <c r="K175" s="231"/>
    </row>
    <row r="176" spans="2:11" ht="15" customHeight="1">
      <c r="B176" s="210"/>
      <c r="C176" s="190" t="s">
        <v>52</v>
      </c>
      <c r="D176" s="190"/>
      <c r="E176" s="190"/>
      <c r="F176" s="209" t="s">
        <v>358</v>
      </c>
      <c r="G176" s="190"/>
      <c r="H176" s="190" t="s">
        <v>427</v>
      </c>
      <c r="I176" s="190" t="s">
        <v>428</v>
      </c>
      <c r="J176" s="190">
        <v>1</v>
      </c>
      <c r="K176" s="231"/>
    </row>
    <row r="177" spans="2:11" ht="15" customHeight="1">
      <c r="B177" s="210"/>
      <c r="C177" s="190" t="s">
        <v>48</v>
      </c>
      <c r="D177" s="190"/>
      <c r="E177" s="190"/>
      <c r="F177" s="209" t="s">
        <v>358</v>
      </c>
      <c r="G177" s="190"/>
      <c r="H177" s="190" t="s">
        <v>429</v>
      </c>
      <c r="I177" s="190" t="s">
        <v>360</v>
      </c>
      <c r="J177" s="190">
        <v>20</v>
      </c>
      <c r="K177" s="231"/>
    </row>
    <row r="178" spans="2:11" ht="15" customHeight="1">
      <c r="B178" s="210"/>
      <c r="C178" s="190" t="s">
        <v>105</v>
      </c>
      <c r="D178" s="190"/>
      <c r="E178" s="190"/>
      <c r="F178" s="209" t="s">
        <v>358</v>
      </c>
      <c r="G178" s="190"/>
      <c r="H178" s="190" t="s">
        <v>430</v>
      </c>
      <c r="I178" s="190" t="s">
        <v>360</v>
      </c>
      <c r="J178" s="190">
        <v>255</v>
      </c>
      <c r="K178" s="231"/>
    </row>
    <row r="179" spans="2:11" ht="15" customHeight="1">
      <c r="B179" s="210"/>
      <c r="C179" s="190" t="s">
        <v>106</v>
      </c>
      <c r="D179" s="190"/>
      <c r="E179" s="190"/>
      <c r="F179" s="209" t="s">
        <v>358</v>
      </c>
      <c r="G179" s="190"/>
      <c r="H179" s="190" t="s">
        <v>323</v>
      </c>
      <c r="I179" s="190" t="s">
        <v>360</v>
      </c>
      <c r="J179" s="190">
        <v>10</v>
      </c>
      <c r="K179" s="231"/>
    </row>
    <row r="180" spans="2:11" ht="15" customHeight="1">
      <c r="B180" s="210"/>
      <c r="C180" s="190" t="s">
        <v>107</v>
      </c>
      <c r="D180" s="190"/>
      <c r="E180" s="190"/>
      <c r="F180" s="209" t="s">
        <v>358</v>
      </c>
      <c r="G180" s="190"/>
      <c r="H180" s="190" t="s">
        <v>431</v>
      </c>
      <c r="I180" s="190" t="s">
        <v>392</v>
      </c>
      <c r="J180" s="190"/>
      <c r="K180" s="231"/>
    </row>
    <row r="181" spans="2:11" ht="15" customHeight="1">
      <c r="B181" s="210"/>
      <c r="C181" s="190" t="s">
        <v>432</v>
      </c>
      <c r="D181" s="190"/>
      <c r="E181" s="190"/>
      <c r="F181" s="209" t="s">
        <v>358</v>
      </c>
      <c r="G181" s="190"/>
      <c r="H181" s="190" t="s">
        <v>433</v>
      </c>
      <c r="I181" s="190" t="s">
        <v>392</v>
      </c>
      <c r="J181" s="190"/>
      <c r="K181" s="231"/>
    </row>
    <row r="182" spans="2:11" ht="15" customHeight="1">
      <c r="B182" s="210"/>
      <c r="C182" s="190" t="s">
        <v>421</v>
      </c>
      <c r="D182" s="190"/>
      <c r="E182" s="190"/>
      <c r="F182" s="209" t="s">
        <v>358</v>
      </c>
      <c r="G182" s="190"/>
      <c r="H182" s="190" t="s">
        <v>434</v>
      </c>
      <c r="I182" s="190" t="s">
        <v>392</v>
      </c>
      <c r="J182" s="190"/>
      <c r="K182" s="231"/>
    </row>
    <row r="183" spans="2:11" ht="15" customHeight="1">
      <c r="B183" s="210"/>
      <c r="C183" s="190" t="s">
        <v>109</v>
      </c>
      <c r="D183" s="190"/>
      <c r="E183" s="190"/>
      <c r="F183" s="209" t="s">
        <v>364</v>
      </c>
      <c r="G183" s="190"/>
      <c r="H183" s="190" t="s">
        <v>435</v>
      </c>
      <c r="I183" s="190" t="s">
        <v>360</v>
      </c>
      <c r="J183" s="190">
        <v>50</v>
      </c>
      <c r="K183" s="231"/>
    </row>
    <row r="184" spans="2:11" ht="15" customHeight="1">
      <c r="B184" s="210"/>
      <c r="C184" s="190" t="s">
        <v>436</v>
      </c>
      <c r="D184" s="190"/>
      <c r="E184" s="190"/>
      <c r="F184" s="209" t="s">
        <v>364</v>
      </c>
      <c r="G184" s="190"/>
      <c r="H184" s="190" t="s">
        <v>437</v>
      </c>
      <c r="I184" s="190" t="s">
        <v>438</v>
      </c>
      <c r="J184" s="190"/>
      <c r="K184" s="231"/>
    </row>
    <row r="185" spans="2:11" ht="15" customHeight="1">
      <c r="B185" s="210"/>
      <c r="C185" s="190" t="s">
        <v>439</v>
      </c>
      <c r="D185" s="190"/>
      <c r="E185" s="190"/>
      <c r="F185" s="209" t="s">
        <v>364</v>
      </c>
      <c r="G185" s="190"/>
      <c r="H185" s="190" t="s">
        <v>440</v>
      </c>
      <c r="I185" s="190" t="s">
        <v>438</v>
      </c>
      <c r="J185" s="190"/>
      <c r="K185" s="231"/>
    </row>
    <row r="186" spans="2:11" ht="15" customHeight="1">
      <c r="B186" s="210"/>
      <c r="C186" s="190" t="s">
        <v>441</v>
      </c>
      <c r="D186" s="190"/>
      <c r="E186" s="190"/>
      <c r="F186" s="209" t="s">
        <v>364</v>
      </c>
      <c r="G186" s="190"/>
      <c r="H186" s="190" t="s">
        <v>442</v>
      </c>
      <c r="I186" s="190" t="s">
        <v>438</v>
      </c>
      <c r="J186" s="190"/>
      <c r="K186" s="231"/>
    </row>
    <row r="187" spans="2:11" ht="15" customHeight="1">
      <c r="B187" s="210"/>
      <c r="C187" s="243" t="s">
        <v>443</v>
      </c>
      <c r="D187" s="190"/>
      <c r="E187" s="190"/>
      <c r="F187" s="209" t="s">
        <v>364</v>
      </c>
      <c r="G187" s="190"/>
      <c r="H187" s="190" t="s">
        <v>444</v>
      </c>
      <c r="I187" s="190" t="s">
        <v>445</v>
      </c>
      <c r="J187" s="244" t="s">
        <v>446</v>
      </c>
      <c r="K187" s="231"/>
    </row>
    <row r="188" spans="2:11" ht="15" customHeight="1">
      <c r="B188" s="210"/>
      <c r="C188" s="195" t="s">
        <v>37</v>
      </c>
      <c r="D188" s="190"/>
      <c r="E188" s="190"/>
      <c r="F188" s="209" t="s">
        <v>358</v>
      </c>
      <c r="G188" s="190"/>
      <c r="H188" s="186" t="s">
        <v>447</v>
      </c>
      <c r="I188" s="190" t="s">
        <v>448</v>
      </c>
      <c r="J188" s="190"/>
      <c r="K188" s="231"/>
    </row>
    <row r="189" spans="2:11" ht="15" customHeight="1">
      <c r="B189" s="210"/>
      <c r="C189" s="195" t="s">
        <v>449</v>
      </c>
      <c r="D189" s="190"/>
      <c r="E189" s="190"/>
      <c r="F189" s="209" t="s">
        <v>358</v>
      </c>
      <c r="G189" s="190"/>
      <c r="H189" s="190" t="s">
        <v>450</v>
      </c>
      <c r="I189" s="190" t="s">
        <v>392</v>
      </c>
      <c r="J189" s="190"/>
      <c r="K189" s="231"/>
    </row>
    <row r="190" spans="2:11" ht="15" customHeight="1">
      <c r="B190" s="210"/>
      <c r="C190" s="195" t="s">
        <v>451</v>
      </c>
      <c r="D190" s="190"/>
      <c r="E190" s="190"/>
      <c r="F190" s="209" t="s">
        <v>358</v>
      </c>
      <c r="G190" s="190"/>
      <c r="H190" s="190" t="s">
        <v>452</v>
      </c>
      <c r="I190" s="190" t="s">
        <v>392</v>
      </c>
      <c r="J190" s="190"/>
      <c r="K190" s="231"/>
    </row>
    <row r="191" spans="2:11" ht="15" customHeight="1">
      <c r="B191" s="210"/>
      <c r="C191" s="195" t="s">
        <v>453</v>
      </c>
      <c r="D191" s="190"/>
      <c r="E191" s="190"/>
      <c r="F191" s="209" t="s">
        <v>364</v>
      </c>
      <c r="G191" s="190"/>
      <c r="H191" s="190" t="s">
        <v>454</v>
      </c>
      <c r="I191" s="190" t="s">
        <v>392</v>
      </c>
      <c r="J191" s="190"/>
      <c r="K191" s="231"/>
    </row>
    <row r="192" spans="2:11" ht="15" customHeight="1">
      <c r="B192" s="237"/>
      <c r="C192" s="245"/>
      <c r="D192" s="219"/>
      <c r="E192" s="219"/>
      <c r="F192" s="219"/>
      <c r="G192" s="219"/>
      <c r="H192" s="219"/>
      <c r="I192" s="219"/>
      <c r="J192" s="219"/>
      <c r="K192" s="238"/>
    </row>
    <row r="193" spans="2:11" ht="18.75" customHeight="1">
      <c r="B193" s="186"/>
      <c r="C193" s="190"/>
      <c r="D193" s="190"/>
      <c r="E193" s="190"/>
      <c r="F193" s="209"/>
      <c r="G193" s="190"/>
      <c r="H193" s="190"/>
      <c r="I193" s="190"/>
      <c r="J193" s="190"/>
      <c r="K193" s="186"/>
    </row>
    <row r="194" spans="2:11" ht="18.75" customHeight="1">
      <c r="B194" s="186"/>
      <c r="C194" s="190"/>
      <c r="D194" s="190"/>
      <c r="E194" s="190"/>
      <c r="F194" s="209"/>
      <c r="G194" s="190"/>
      <c r="H194" s="190"/>
      <c r="I194" s="190"/>
      <c r="J194" s="190"/>
      <c r="K194" s="186"/>
    </row>
    <row r="195" spans="2:11" ht="18.75" customHeight="1">
      <c r="B195" s="196"/>
      <c r="C195" s="196"/>
      <c r="D195" s="196"/>
      <c r="E195" s="196"/>
      <c r="F195" s="196"/>
      <c r="G195" s="196"/>
      <c r="H195" s="196"/>
      <c r="I195" s="196"/>
      <c r="J195" s="196"/>
      <c r="K195" s="196"/>
    </row>
    <row r="196" spans="2:11" ht="13.5">
      <c r="B196" s="178"/>
      <c r="C196" s="179"/>
      <c r="D196" s="179"/>
      <c r="E196" s="179"/>
      <c r="F196" s="179"/>
      <c r="G196" s="179"/>
      <c r="H196" s="179"/>
      <c r="I196" s="179"/>
      <c r="J196" s="179"/>
      <c r="K196" s="180"/>
    </row>
    <row r="197" spans="2:11" ht="22.2">
      <c r="B197" s="181"/>
      <c r="C197" s="321" t="s">
        <v>455</v>
      </c>
      <c r="D197" s="321"/>
      <c r="E197" s="321"/>
      <c r="F197" s="321"/>
      <c r="G197" s="321"/>
      <c r="H197" s="321"/>
      <c r="I197" s="321"/>
      <c r="J197" s="321"/>
      <c r="K197" s="182"/>
    </row>
    <row r="198" spans="2:11" ht="25.5" customHeight="1">
      <c r="B198" s="181"/>
      <c r="C198" s="246" t="s">
        <v>456</v>
      </c>
      <c r="D198" s="246"/>
      <c r="E198" s="246"/>
      <c r="F198" s="246" t="s">
        <v>457</v>
      </c>
      <c r="G198" s="247"/>
      <c r="H198" s="327" t="s">
        <v>458</v>
      </c>
      <c r="I198" s="327"/>
      <c r="J198" s="327"/>
      <c r="K198" s="182"/>
    </row>
    <row r="199" spans="2:11" ht="5.25" customHeight="1">
      <c r="B199" s="210"/>
      <c r="C199" s="207"/>
      <c r="D199" s="207"/>
      <c r="E199" s="207"/>
      <c r="F199" s="207"/>
      <c r="G199" s="190"/>
      <c r="H199" s="207"/>
      <c r="I199" s="207"/>
      <c r="J199" s="207"/>
      <c r="K199" s="231"/>
    </row>
    <row r="200" spans="2:11" ht="15" customHeight="1">
      <c r="B200" s="210"/>
      <c r="C200" s="190" t="s">
        <v>448</v>
      </c>
      <c r="D200" s="190"/>
      <c r="E200" s="190"/>
      <c r="F200" s="209" t="s">
        <v>38</v>
      </c>
      <c r="G200" s="190"/>
      <c r="H200" s="323" t="s">
        <v>459</v>
      </c>
      <c r="I200" s="323"/>
      <c r="J200" s="323"/>
      <c r="K200" s="231"/>
    </row>
    <row r="201" spans="2:11" ht="15" customHeight="1">
      <c r="B201" s="210"/>
      <c r="C201" s="216"/>
      <c r="D201" s="190"/>
      <c r="E201" s="190"/>
      <c r="F201" s="209" t="s">
        <v>39</v>
      </c>
      <c r="G201" s="190"/>
      <c r="H201" s="323" t="s">
        <v>460</v>
      </c>
      <c r="I201" s="323"/>
      <c r="J201" s="323"/>
      <c r="K201" s="231"/>
    </row>
    <row r="202" spans="2:11" ht="15" customHeight="1">
      <c r="B202" s="210"/>
      <c r="C202" s="216"/>
      <c r="D202" s="190"/>
      <c r="E202" s="190"/>
      <c r="F202" s="209" t="s">
        <v>42</v>
      </c>
      <c r="G202" s="190"/>
      <c r="H202" s="323" t="s">
        <v>461</v>
      </c>
      <c r="I202" s="323"/>
      <c r="J202" s="323"/>
      <c r="K202" s="231"/>
    </row>
    <row r="203" spans="2:11" ht="15" customHeight="1">
      <c r="B203" s="210"/>
      <c r="C203" s="190"/>
      <c r="D203" s="190"/>
      <c r="E203" s="190"/>
      <c r="F203" s="209" t="s">
        <v>40</v>
      </c>
      <c r="G203" s="190"/>
      <c r="H203" s="323" t="s">
        <v>462</v>
      </c>
      <c r="I203" s="323"/>
      <c r="J203" s="323"/>
      <c r="K203" s="231"/>
    </row>
    <row r="204" spans="2:11" ht="15" customHeight="1">
      <c r="B204" s="210"/>
      <c r="C204" s="190"/>
      <c r="D204" s="190"/>
      <c r="E204" s="190"/>
      <c r="F204" s="209" t="s">
        <v>41</v>
      </c>
      <c r="G204" s="190"/>
      <c r="H204" s="323" t="s">
        <v>463</v>
      </c>
      <c r="I204" s="323"/>
      <c r="J204" s="323"/>
      <c r="K204" s="231"/>
    </row>
    <row r="205" spans="2:11" ht="15" customHeight="1">
      <c r="B205" s="210"/>
      <c r="C205" s="190"/>
      <c r="D205" s="190"/>
      <c r="E205" s="190"/>
      <c r="F205" s="209"/>
      <c r="G205" s="190"/>
      <c r="H205" s="190"/>
      <c r="I205" s="190"/>
      <c r="J205" s="190"/>
      <c r="K205" s="231"/>
    </row>
    <row r="206" spans="2:11" ht="15" customHeight="1">
      <c r="B206" s="210"/>
      <c r="C206" s="190" t="s">
        <v>404</v>
      </c>
      <c r="D206" s="190"/>
      <c r="E206" s="190"/>
      <c r="F206" s="209" t="s">
        <v>74</v>
      </c>
      <c r="G206" s="190"/>
      <c r="H206" s="323" t="s">
        <v>464</v>
      </c>
      <c r="I206" s="323"/>
      <c r="J206" s="323"/>
      <c r="K206" s="231"/>
    </row>
    <row r="207" spans="2:11" ht="15" customHeight="1">
      <c r="B207" s="210"/>
      <c r="C207" s="216"/>
      <c r="D207" s="190"/>
      <c r="E207" s="190"/>
      <c r="F207" s="209" t="s">
        <v>303</v>
      </c>
      <c r="G207" s="190"/>
      <c r="H207" s="323" t="s">
        <v>304</v>
      </c>
      <c r="I207" s="323"/>
      <c r="J207" s="323"/>
      <c r="K207" s="231"/>
    </row>
    <row r="208" spans="2:11" ht="15" customHeight="1">
      <c r="B208" s="210"/>
      <c r="C208" s="190"/>
      <c r="D208" s="190"/>
      <c r="E208" s="190"/>
      <c r="F208" s="209" t="s">
        <v>301</v>
      </c>
      <c r="G208" s="190"/>
      <c r="H208" s="323" t="s">
        <v>465</v>
      </c>
      <c r="I208" s="323"/>
      <c r="J208" s="323"/>
      <c r="K208" s="231"/>
    </row>
    <row r="209" spans="2:11" ht="15" customHeight="1">
      <c r="B209" s="248"/>
      <c r="C209" s="216"/>
      <c r="D209" s="216"/>
      <c r="E209" s="216"/>
      <c r="F209" s="209" t="s">
        <v>305</v>
      </c>
      <c r="G209" s="195"/>
      <c r="H209" s="322" t="s">
        <v>306</v>
      </c>
      <c r="I209" s="322"/>
      <c r="J209" s="322"/>
      <c r="K209" s="249"/>
    </row>
    <row r="210" spans="2:11" ht="15" customHeight="1">
      <c r="B210" s="248"/>
      <c r="C210" s="216"/>
      <c r="D210" s="216"/>
      <c r="E210" s="216"/>
      <c r="F210" s="209" t="s">
        <v>274</v>
      </c>
      <c r="G210" s="195"/>
      <c r="H210" s="322" t="s">
        <v>466</v>
      </c>
      <c r="I210" s="322"/>
      <c r="J210" s="322"/>
      <c r="K210" s="249"/>
    </row>
    <row r="211" spans="2:11" ht="15" customHeight="1">
      <c r="B211" s="248"/>
      <c r="C211" s="216"/>
      <c r="D211" s="216"/>
      <c r="E211" s="216"/>
      <c r="F211" s="250"/>
      <c r="G211" s="195"/>
      <c r="H211" s="251"/>
      <c r="I211" s="251"/>
      <c r="J211" s="251"/>
      <c r="K211" s="249"/>
    </row>
    <row r="212" spans="2:11" ht="15" customHeight="1">
      <c r="B212" s="248"/>
      <c r="C212" s="190" t="s">
        <v>428</v>
      </c>
      <c r="D212" s="216"/>
      <c r="E212" s="216"/>
      <c r="F212" s="209">
        <v>1</v>
      </c>
      <c r="G212" s="195"/>
      <c r="H212" s="322" t="s">
        <v>467</v>
      </c>
      <c r="I212" s="322"/>
      <c r="J212" s="322"/>
      <c r="K212" s="249"/>
    </row>
    <row r="213" spans="2:11" ht="15" customHeight="1">
      <c r="B213" s="248"/>
      <c r="C213" s="216"/>
      <c r="D213" s="216"/>
      <c r="E213" s="216"/>
      <c r="F213" s="209">
        <v>2</v>
      </c>
      <c r="G213" s="195"/>
      <c r="H213" s="322" t="s">
        <v>468</v>
      </c>
      <c r="I213" s="322"/>
      <c r="J213" s="322"/>
      <c r="K213" s="249"/>
    </row>
    <row r="214" spans="2:11" ht="15" customHeight="1">
      <c r="B214" s="248"/>
      <c r="C214" s="216"/>
      <c r="D214" s="216"/>
      <c r="E214" s="216"/>
      <c r="F214" s="209">
        <v>3</v>
      </c>
      <c r="G214" s="195"/>
      <c r="H214" s="322" t="s">
        <v>469</v>
      </c>
      <c r="I214" s="322"/>
      <c r="J214" s="322"/>
      <c r="K214" s="249"/>
    </row>
    <row r="215" spans="2:11" ht="15" customHeight="1">
      <c r="B215" s="248"/>
      <c r="C215" s="216"/>
      <c r="D215" s="216"/>
      <c r="E215" s="216"/>
      <c r="F215" s="209">
        <v>4</v>
      </c>
      <c r="G215" s="195"/>
      <c r="H215" s="322" t="s">
        <v>470</v>
      </c>
      <c r="I215" s="322"/>
      <c r="J215" s="322"/>
      <c r="K215" s="249"/>
    </row>
    <row r="216" spans="2:11" ht="12.75" customHeight="1">
      <c r="B216" s="252"/>
      <c r="C216" s="253"/>
      <c r="D216" s="253"/>
      <c r="E216" s="253"/>
      <c r="F216" s="253"/>
      <c r="G216" s="253"/>
      <c r="H216" s="253"/>
      <c r="I216" s="253"/>
      <c r="J216" s="253"/>
      <c r="K216" s="254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user</cp:lastModifiedBy>
  <cp:lastPrinted>2018-08-15T20:49:36Z</cp:lastPrinted>
  <dcterms:created xsi:type="dcterms:W3CDTF">2018-08-14T15:45:52Z</dcterms:created>
  <dcterms:modified xsi:type="dcterms:W3CDTF">2019-02-26T20:39:52Z</dcterms:modified>
  <cp:category/>
  <cp:version/>
  <cp:contentType/>
  <cp:contentStatus/>
</cp:coreProperties>
</file>