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18855" windowHeight="11190"/>
  </bookViews>
  <sheets>
    <sheet name="Rekapitulace stavby" sheetId="1" r:id="rId1"/>
    <sheet name="SO - 01 - Stavební část" sheetId="2" r:id="rId2"/>
    <sheet name="SO - 02 - Přípojka NN + d..." sheetId="3" r:id="rId3"/>
    <sheet name="List1" sheetId="4" r:id="rId4"/>
  </sheets>
  <definedNames>
    <definedName name="_xlnm._FilterDatabase" localSheetId="1" hidden="1">'SO - 01 - Stavební část'!$C$136:$K$430</definedName>
    <definedName name="_xlnm._FilterDatabase" localSheetId="2" hidden="1">'SO - 02 - Přípojka NN + d...'!$C$117:$K$132</definedName>
    <definedName name="_xlnm.Print_Titles" localSheetId="0">'Rekapitulace stavby'!$92:$92</definedName>
    <definedName name="_xlnm.Print_Titles" localSheetId="1">'SO - 01 - Stavební část'!$136:$136</definedName>
    <definedName name="_xlnm.Print_Titles" localSheetId="2">'SO - 02 - Přípojka NN + d...'!$117:$117</definedName>
    <definedName name="_xlnm.Print_Area" localSheetId="0">'Rekapitulace stavby'!$D$4:$AO$76,'Rekapitulace stavby'!$C$82:$AQ$97</definedName>
    <definedName name="_xlnm.Print_Area" localSheetId="1">'SO - 01 - Stavební část'!$C$4:$J$76,'SO - 01 - Stavební část'!$C$124:$K$430</definedName>
    <definedName name="_xlnm.Print_Area" localSheetId="2">'SO - 02 - Přípojka NN + d...'!$C$4:$J$76,'SO - 02 - Přípojka NN + d...'!$C$105:$K$132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/>
  <c r="BI121" i="3"/>
  <c r="F37" i="3"/>
  <c r="BD96" i="1" s="1"/>
  <c r="BH121" i="3"/>
  <c r="F36" i="3" s="1"/>
  <c r="BC96" i="1" s="1"/>
  <c r="BG121" i="3"/>
  <c r="F35" i="3"/>
  <c r="BB96" i="1" s="1"/>
  <c r="BF121" i="3"/>
  <c r="J34" i="3" s="1"/>
  <c r="AW96" i="1" s="1"/>
  <c r="T121" i="3"/>
  <c r="T120" i="3"/>
  <c r="T119" i="3" s="1"/>
  <c r="T118" i="3" s="1"/>
  <c r="R121" i="3"/>
  <c r="R120" i="3"/>
  <c r="R119" i="3" s="1"/>
  <c r="R118" i="3" s="1"/>
  <c r="P121" i="3"/>
  <c r="P120" i="3"/>
  <c r="P119" i="3" s="1"/>
  <c r="P118" i="3" s="1"/>
  <c r="AU96" i="1" s="1"/>
  <c r="BK121" i="3"/>
  <c r="BK120" i="3" s="1"/>
  <c r="J121" i="3"/>
  <c r="BE121" i="3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F92" i="3"/>
  <c r="J17" i="3"/>
  <c r="J12" i="3"/>
  <c r="J112" i="3" s="1"/>
  <c r="J89" i="3"/>
  <c r="E7" i="3"/>
  <c r="E85" i="3" s="1"/>
  <c r="E108" i="3"/>
  <c r="J37" i="2"/>
  <c r="J36" i="2"/>
  <c r="AY95" i="1"/>
  <c r="J35" i="2"/>
  <c r="AX95" i="1"/>
  <c r="BI430" i="2"/>
  <c r="BH430" i="2"/>
  <c r="BG430" i="2"/>
  <c r="BF430" i="2"/>
  <c r="T430" i="2"/>
  <c r="T429" i="2"/>
  <c r="T428" i="2" s="1"/>
  <c r="R430" i="2"/>
  <c r="R429" i="2" s="1"/>
  <c r="R428" i="2" s="1"/>
  <c r="P430" i="2"/>
  <c r="P429" i="2"/>
  <c r="P428" i="2" s="1"/>
  <c r="BK430" i="2"/>
  <c r="BK429" i="2" s="1"/>
  <c r="J430" i="2"/>
  <c r="BE430" i="2"/>
  <c r="BI426" i="2"/>
  <c r="BH426" i="2"/>
  <c r="BG426" i="2"/>
  <c r="BF426" i="2"/>
  <c r="T426" i="2"/>
  <c r="R426" i="2"/>
  <c r="P426" i="2"/>
  <c r="BK426" i="2"/>
  <c r="J426" i="2"/>
  <c r="BE426" i="2"/>
  <c r="BI423" i="2"/>
  <c r="BH423" i="2"/>
  <c r="BG423" i="2"/>
  <c r="BF423" i="2"/>
  <c r="T423" i="2"/>
  <c r="T422" i="2"/>
  <c r="T421" i="2" s="1"/>
  <c r="R423" i="2"/>
  <c r="R422" i="2" s="1"/>
  <c r="R421" i="2" s="1"/>
  <c r="P423" i="2"/>
  <c r="P422" i="2"/>
  <c r="P421" i="2" s="1"/>
  <c r="BK423" i="2"/>
  <c r="BK422" i="2" s="1"/>
  <c r="J423" i="2"/>
  <c r="BE423" i="2"/>
  <c r="BI412" i="2"/>
  <c r="BH412" i="2"/>
  <c r="BG412" i="2"/>
  <c r="BF412" i="2"/>
  <c r="T412" i="2"/>
  <c r="R412" i="2"/>
  <c r="P412" i="2"/>
  <c r="BK412" i="2"/>
  <c r="J412" i="2"/>
  <c r="BE412" i="2"/>
  <c r="BI403" i="2"/>
  <c r="BH403" i="2"/>
  <c r="BG403" i="2"/>
  <c r="BF403" i="2"/>
  <c r="T403" i="2"/>
  <c r="T402" i="2"/>
  <c r="R403" i="2"/>
  <c r="R402" i="2"/>
  <c r="P403" i="2"/>
  <c r="P402" i="2"/>
  <c r="BK403" i="2"/>
  <c r="BK402" i="2"/>
  <c r="J402" i="2" s="1"/>
  <c r="J113" i="2" s="1"/>
  <c r="J403" i="2"/>
  <c r="BE403" i="2" s="1"/>
  <c r="BI401" i="2"/>
  <c r="BH401" i="2"/>
  <c r="BG401" i="2"/>
  <c r="BF401" i="2"/>
  <c r="T401" i="2"/>
  <c r="R401" i="2"/>
  <c r="P401" i="2"/>
  <c r="BK401" i="2"/>
  <c r="J401" i="2"/>
  <c r="BE401" i="2"/>
  <c r="BI399" i="2"/>
  <c r="BH399" i="2"/>
  <c r="BG399" i="2"/>
  <c r="BF399" i="2"/>
  <c r="T399" i="2"/>
  <c r="R399" i="2"/>
  <c r="P399" i="2"/>
  <c r="BK399" i="2"/>
  <c r="J399" i="2"/>
  <c r="BE399" i="2"/>
  <c r="BI397" i="2"/>
  <c r="BH397" i="2"/>
  <c r="BG397" i="2"/>
  <c r="BF397" i="2"/>
  <c r="T397" i="2"/>
  <c r="R397" i="2"/>
  <c r="P397" i="2"/>
  <c r="BK397" i="2"/>
  <c r="J397" i="2"/>
  <c r="BE397" i="2"/>
  <c r="BI396" i="2"/>
  <c r="BH396" i="2"/>
  <c r="BG396" i="2"/>
  <c r="BF396" i="2"/>
  <c r="T396" i="2"/>
  <c r="R396" i="2"/>
  <c r="P396" i="2"/>
  <c r="BK396" i="2"/>
  <c r="J396" i="2"/>
  <c r="BE396" i="2"/>
  <c r="BI394" i="2"/>
  <c r="BH394" i="2"/>
  <c r="BG394" i="2"/>
  <c r="BF394" i="2"/>
  <c r="T394" i="2"/>
  <c r="R394" i="2"/>
  <c r="P394" i="2"/>
  <c r="BK394" i="2"/>
  <c r="J394" i="2"/>
  <c r="BE394" i="2"/>
  <c r="BI392" i="2"/>
  <c r="BH392" i="2"/>
  <c r="BG392" i="2"/>
  <c r="BF392" i="2"/>
  <c r="T392" i="2"/>
  <c r="R392" i="2"/>
  <c r="R387" i="2" s="1"/>
  <c r="P392" i="2"/>
  <c r="BK392" i="2"/>
  <c r="J392" i="2"/>
  <c r="BE392" i="2"/>
  <c r="BI390" i="2"/>
  <c r="BH390" i="2"/>
  <c r="BG390" i="2"/>
  <c r="BF390" i="2"/>
  <c r="T390" i="2"/>
  <c r="R390" i="2"/>
  <c r="P390" i="2"/>
  <c r="BK390" i="2"/>
  <c r="BK387" i="2" s="1"/>
  <c r="J387" i="2" s="1"/>
  <c r="J112" i="2" s="1"/>
  <c r="J390" i="2"/>
  <c r="BE390" i="2"/>
  <c r="BI388" i="2"/>
  <c r="BH388" i="2"/>
  <c r="BG388" i="2"/>
  <c r="BF388" i="2"/>
  <c r="T388" i="2"/>
  <c r="T387" i="2"/>
  <c r="R388" i="2"/>
  <c r="P388" i="2"/>
  <c r="P387" i="2"/>
  <c r="BK388" i="2"/>
  <c r="J388" i="2"/>
  <c r="BE388" i="2" s="1"/>
  <c r="BI386" i="2"/>
  <c r="BH386" i="2"/>
  <c r="BG386" i="2"/>
  <c r="BF386" i="2"/>
  <c r="T386" i="2"/>
  <c r="R386" i="2"/>
  <c r="P386" i="2"/>
  <c r="BK386" i="2"/>
  <c r="J386" i="2"/>
  <c r="BE386" i="2"/>
  <c r="BI383" i="2"/>
  <c r="BH383" i="2"/>
  <c r="BG383" i="2"/>
  <c r="BF383" i="2"/>
  <c r="T383" i="2"/>
  <c r="T382" i="2"/>
  <c r="R383" i="2"/>
  <c r="R382" i="2"/>
  <c r="P383" i="2"/>
  <c r="P382" i="2"/>
  <c r="BK383" i="2"/>
  <c r="BK382" i="2"/>
  <c r="J382" i="2" s="1"/>
  <c r="J111" i="2" s="1"/>
  <c r="J383" i="2"/>
  <c r="BE383" i="2" s="1"/>
  <c r="BI381" i="2"/>
  <c r="BH381" i="2"/>
  <c r="BG381" i="2"/>
  <c r="BF381" i="2"/>
  <c r="T381" i="2"/>
  <c r="R381" i="2"/>
  <c r="P381" i="2"/>
  <c r="BK381" i="2"/>
  <c r="J381" i="2"/>
  <c r="BE381" i="2"/>
  <c r="BI380" i="2"/>
  <c r="BH380" i="2"/>
  <c r="BG380" i="2"/>
  <c r="BF380" i="2"/>
  <c r="T380" i="2"/>
  <c r="R380" i="2"/>
  <c r="P380" i="2"/>
  <c r="BK380" i="2"/>
  <c r="J380" i="2"/>
  <c r="BE380" i="2"/>
  <c r="BI377" i="2"/>
  <c r="BH377" i="2"/>
  <c r="BG377" i="2"/>
  <c r="BF377" i="2"/>
  <c r="T377" i="2"/>
  <c r="R377" i="2"/>
  <c r="P377" i="2"/>
  <c r="BK377" i="2"/>
  <c r="J377" i="2"/>
  <c r="BE377" i="2"/>
  <c r="BI376" i="2"/>
  <c r="BH376" i="2"/>
  <c r="BG376" i="2"/>
  <c r="BF376" i="2"/>
  <c r="T376" i="2"/>
  <c r="R376" i="2"/>
  <c r="P376" i="2"/>
  <c r="BK376" i="2"/>
  <c r="J376" i="2"/>
  <c r="BE376" i="2"/>
  <c r="BI373" i="2"/>
  <c r="BH373" i="2"/>
  <c r="BG373" i="2"/>
  <c r="BF373" i="2"/>
  <c r="T373" i="2"/>
  <c r="R373" i="2"/>
  <c r="P373" i="2"/>
  <c r="BK373" i="2"/>
  <c r="J373" i="2"/>
  <c r="BE373" i="2"/>
  <c r="BI372" i="2"/>
  <c r="BH372" i="2"/>
  <c r="BG372" i="2"/>
  <c r="BF372" i="2"/>
  <c r="T372" i="2"/>
  <c r="R372" i="2"/>
  <c r="P372" i="2"/>
  <c r="BK372" i="2"/>
  <c r="J372" i="2"/>
  <c r="BE372" i="2"/>
  <c r="BI369" i="2"/>
  <c r="BH369" i="2"/>
  <c r="BG369" i="2"/>
  <c r="BF369" i="2"/>
  <c r="T369" i="2"/>
  <c r="R369" i="2"/>
  <c r="P369" i="2"/>
  <c r="BK369" i="2"/>
  <c r="J369" i="2"/>
  <c r="BE369" i="2"/>
  <c r="BI366" i="2"/>
  <c r="BH366" i="2"/>
  <c r="BG366" i="2"/>
  <c r="BF366" i="2"/>
  <c r="T366" i="2"/>
  <c r="R366" i="2"/>
  <c r="R359" i="2" s="1"/>
  <c r="P366" i="2"/>
  <c r="BK366" i="2"/>
  <c r="J366" i="2"/>
  <c r="BE366" i="2"/>
  <c r="BI363" i="2"/>
  <c r="BH363" i="2"/>
  <c r="BG363" i="2"/>
  <c r="BF363" i="2"/>
  <c r="T363" i="2"/>
  <c r="R363" i="2"/>
  <c r="P363" i="2"/>
  <c r="BK363" i="2"/>
  <c r="BK359" i="2" s="1"/>
  <c r="J359" i="2" s="1"/>
  <c r="J110" i="2" s="1"/>
  <c r="J363" i="2"/>
  <c r="BE363" i="2"/>
  <c r="BI360" i="2"/>
  <c r="BH360" i="2"/>
  <c r="BG360" i="2"/>
  <c r="BF360" i="2"/>
  <c r="T360" i="2"/>
  <c r="T359" i="2"/>
  <c r="R360" i="2"/>
  <c r="P360" i="2"/>
  <c r="P359" i="2"/>
  <c r="BK360" i="2"/>
  <c r="J360" i="2"/>
  <c r="BE360" i="2" s="1"/>
  <c r="BI358" i="2"/>
  <c r="BH358" i="2"/>
  <c r="BG358" i="2"/>
  <c r="BF358" i="2"/>
  <c r="T358" i="2"/>
  <c r="R358" i="2"/>
  <c r="P358" i="2"/>
  <c r="BK358" i="2"/>
  <c r="J358" i="2"/>
  <c r="BE358" i="2"/>
  <c r="BI355" i="2"/>
  <c r="BH355" i="2"/>
  <c r="BG355" i="2"/>
  <c r="BF355" i="2"/>
  <c r="T355" i="2"/>
  <c r="R355" i="2"/>
  <c r="P355" i="2"/>
  <c r="BK355" i="2"/>
  <c r="J355" i="2"/>
  <c r="BE355" i="2"/>
  <c r="BI353" i="2"/>
  <c r="BH353" i="2"/>
  <c r="BG353" i="2"/>
  <c r="BF353" i="2"/>
  <c r="T353" i="2"/>
  <c r="R353" i="2"/>
  <c r="P353" i="2"/>
  <c r="BK353" i="2"/>
  <c r="J353" i="2"/>
  <c r="BE353" i="2"/>
  <c r="BI351" i="2"/>
  <c r="BH351" i="2"/>
  <c r="BG351" i="2"/>
  <c r="BF351" i="2"/>
  <c r="T351" i="2"/>
  <c r="T350" i="2"/>
  <c r="R351" i="2"/>
  <c r="R350" i="2"/>
  <c r="P351" i="2"/>
  <c r="P350" i="2"/>
  <c r="BK351" i="2"/>
  <c r="BK350" i="2"/>
  <c r="J350" i="2" s="1"/>
  <c r="J109" i="2" s="1"/>
  <c r="J351" i="2"/>
  <c r="BE351" i="2" s="1"/>
  <c r="BI349" i="2"/>
  <c r="BH349" i="2"/>
  <c r="BG349" i="2"/>
  <c r="BF349" i="2"/>
  <c r="T349" i="2"/>
  <c r="R349" i="2"/>
  <c r="P349" i="2"/>
  <c r="BK349" i="2"/>
  <c r="J349" i="2"/>
  <c r="BE349" i="2"/>
  <c r="BI348" i="2"/>
  <c r="BH348" i="2"/>
  <c r="BG348" i="2"/>
  <c r="BF348" i="2"/>
  <c r="T348" i="2"/>
  <c r="R348" i="2"/>
  <c r="P348" i="2"/>
  <c r="BK348" i="2"/>
  <c r="J348" i="2"/>
  <c r="BE348" i="2"/>
  <c r="BI346" i="2"/>
  <c r="BH346" i="2"/>
  <c r="BG346" i="2"/>
  <c r="BF346" i="2"/>
  <c r="T346" i="2"/>
  <c r="R346" i="2"/>
  <c r="P346" i="2"/>
  <c r="BK346" i="2"/>
  <c r="J346" i="2"/>
  <c r="BE346" i="2"/>
  <c r="BI345" i="2"/>
  <c r="BH345" i="2"/>
  <c r="BG345" i="2"/>
  <c r="BF345" i="2"/>
  <c r="T345" i="2"/>
  <c r="R345" i="2"/>
  <c r="P345" i="2"/>
  <c r="BK345" i="2"/>
  <c r="J345" i="2"/>
  <c r="BE345" i="2"/>
  <c r="BI342" i="2"/>
  <c r="BH342" i="2"/>
  <c r="BG342" i="2"/>
  <c r="BF342" i="2"/>
  <c r="T342" i="2"/>
  <c r="T341" i="2"/>
  <c r="R342" i="2"/>
  <c r="R341" i="2"/>
  <c r="P342" i="2"/>
  <c r="P341" i="2"/>
  <c r="BK342" i="2"/>
  <c r="BK341" i="2"/>
  <c r="J341" i="2" s="1"/>
  <c r="J108" i="2" s="1"/>
  <c r="J342" i="2"/>
  <c r="BE342" i="2" s="1"/>
  <c r="BI340" i="2"/>
  <c r="BH340" i="2"/>
  <c r="BG340" i="2"/>
  <c r="BF340" i="2"/>
  <c r="T340" i="2"/>
  <c r="R340" i="2"/>
  <c r="P340" i="2"/>
  <c r="BK340" i="2"/>
  <c r="J340" i="2"/>
  <c r="BE340" i="2"/>
  <c r="BI339" i="2"/>
  <c r="BH339" i="2"/>
  <c r="BG339" i="2"/>
  <c r="BF339" i="2"/>
  <c r="T339" i="2"/>
  <c r="R339" i="2"/>
  <c r="P339" i="2"/>
  <c r="BK339" i="2"/>
  <c r="J339" i="2"/>
  <c r="BE339" i="2"/>
  <c r="BI333" i="2"/>
  <c r="BH333" i="2"/>
  <c r="BG333" i="2"/>
  <c r="BF333" i="2"/>
  <c r="T333" i="2"/>
  <c r="R333" i="2"/>
  <c r="P333" i="2"/>
  <c r="BK333" i="2"/>
  <c r="J333" i="2"/>
  <c r="BE333" i="2"/>
  <c r="BI332" i="2"/>
  <c r="BH332" i="2"/>
  <c r="BG332" i="2"/>
  <c r="BF332" i="2"/>
  <c r="T332" i="2"/>
  <c r="R332" i="2"/>
  <c r="P332" i="2"/>
  <c r="BK332" i="2"/>
  <c r="J332" i="2"/>
  <c r="BE332" i="2"/>
  <c r="BI327" i="2"/>
  <c r="BH327" i="2"/>
  <c r="BG327" i="2"/>
  <c r="BF327" i="2"/>
  <c r="T327" i="2"/>
  <c r="R327" i="2"/>
  <c r="P327" i="2"/>
  <c r="BK327" i="2"/>
  <c r="J327" i="2"/>
  <c r="BE327" i="2"/>
  <c r="BI326" i="2"/>
  <c r="BH326" i="2"/>
  <c r="BG326" i="2"/>
  <c r="BF326" i="2"/>
  <c r="T326" i="2"/>
  <c r="R326" i="2"/>
  <c r="P326" i="2"/>
  <c r="BK326" i="2"/>
  <c r="J326" i="2"/>
  <c r="BE326" i="2"/>
  <c r="BI320" i="2"/>
  <c r="BH320" i="2"/>
  <c r="BG320" i="2"/>
  <c r="BF320" i="2"/>
  <c r="T320" i="2"/>
  <c r="R320" i="2"/>
  <c r="P320" i="2"/>
  <c r="BK320" i="2"/>
  <c r="J320" i="2"/>
  <c r="BE320" i="2"/>
  <c r="BI319" i="2"/>
  <c r="BH319" i="2"/>
  <c r="BG319" i="2"/>
  <c r="BF319" i="2"/>
  <c r="T319" i="2"/>
  <c r="R319" i="2"/>
  <c r="P319" i="2"/>
  <c r="BK319" i="2"/>
  <c r="J319" i="2"/>
  <c r="BE319" i="2"/>
  <c r="BI314" i="2"/>
  <c r="BH314" i="2"/>
  <c r="BG314" i="2"/>
  <c r="BF314" i="2"/>
  <c r="T314" i="2"/>
  <c r="T313" i="2"/>
  <c r="T312" i="2" s="1"/>
  <c r="R314" i="2"/>
  <c r="R313" i="2" s="1"/>
  <c r="R312" i="2" s="1"/>
  <c r="P314" i="2"/>
  <c r="P313" i="2"/>
  <c r="P312" i="2" s="1"/>
  <c r="BK314" i="2"/>
  <c r="BK313" i="2" s="1"/>
  <c r="J314" i="2"/>
  <c r="BE314" i="2"/>
  <c r="BI311" i="2"/>
  <c r="BH311" i="2"/>
  <c r="BG311" i="2"/>
  <c r="BF311" i="2"/>
  <c r="T311" i="2"/>
  <c r="T310" i="2"/>
  <c r="R311" i="2"/>
  <c r="R310" i="2"/>
  <c r="P311" i="2"/>
  <c r="P310" i="2"/>
  <c r="BK311" i="2"/>
  <c r="BK310" i="2"/>
  <c r="J310" i="2" s="1"/>
  <c r="J105" i="2" s="1"/>
  <c r="J311" i="2"/>
  <c r="BE311" i="2" s="1"/>
  <c r="BI309" i="2"/>
  <c r="BH309" i="2"/>
  <c r="BG309" i="2"/>
  <c r="BF309" i="2"/>
  <c r="T309" i="2"/>
  <c r="R309" i="2"/>
  <c r="P309" i="2"/>
  <c r="BK309" i="2"/>
  <c r="J309" i="2"/>
  <c r="BE309" i="2"/>
  <c r="BI307" i="2"/>
  <c r="BH307" i="2"/>
  <c r="BG307" i="2"/>
  <c r="BF307" i="2"/>
  <c r="T307" i="2"/>
  <c r="R307" i="2"/>
  <c r="P307" i="2"/>
  <c r="BK307" i="2"/>
  <c r="J307" i="2"/>
  <c r="BE307" i="2"/>
  <c r="BI306" i="2"/>
  <c r="BH306" i="2"/>
  <c r="BG306" i="2"/>
  <c r="BF306" i="2"/>
  <c r="T306" i="2"/>
  <c r="R306" i="2"/>
  <c r="R303" i="2" s="1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BK303" i="2" s="1"/>
  <c r="J303" i="2" s="1"/>
  <c r="J104" i="2" s="1"/>
  <c r="J305" i="2"/>
  <c r="BE305" i="2"/>
  <c r="BI304" i="2"/>
  <c r="BH304" i="2"/>
  <c r="BG304" i="2"/>
  <c r="BF304" i="2"/>
  <c r="T304" i="2"/>
  <c r="T303" i="2"/>
  <c r="R304" i="2"/>
  <c r="P304" i="2"/>
  <c r="P303" i="2"/>
  <c r="BK304" i="2"/>
  <c r="J304" i="2"/>
  <c r="BE304" i="2" s="1"/>
  <c r="BI299" i="2"/>
  <c r="BH299" i="2"/>
  <c r="BG299" i="2"/>
  <c r="BF299" i="2"/>
  <c r="T299" i="2"/>
  <c r="R299" i="2"/>
  <c r="P299" i="2"/>
  <c r="BK299" i="2"/>
  <c r="J299" i="2"/>
  <c r="BE299" i="2"/>
  <c r="BI296" i="2"/>
  <c r="BH296" i="2"/>
  <c r="BG296" i="2"/>
  <c r="BF296" i="2"/>
  <c r="T296" i="2"/>
  <c r="R296" i="2"/>
  <c r="P296" i="2"/>
  <c r="BK296" i="2"/>
  <c r="J296" i="2"/>
  <c r="BE296" i="2"/>
  <c r="BI293" i="2"/>
  <c r="BH293" i="2"/>
  <c r="BG293" i="2"/>
  <c r="BF293" i="2"/>
  <c r="T293" i="2"/>
  <c r="R293" i="2"/>
  <c r="P293" i="2"/>
  <c r="BK293" i="2"/>
  <c r="J293" i="2"/>
  <c r="BE293" i="2"/>
  <c r="BI286" i="2"/>
  <c r="BH286" i="2"/>
  <c r="BG286" i="2"/>
  <c r="BF286" i="2"/>
  <c r="T286" i="2"/>
  <c r="R286" i="2"/>
  <c r="P286" i="2"/>
  <c r="BK286" i="2"/>
  <c r="J286" i="2"/>
  <c r="BE286" i="2"/>
  <c r="BI283" i="2"/>
  <c r="BH283" i="2"/>
  <c r="BG283" i="2"/>
  <c r="BF283" i="2"/>
  <c r="T283" i="2"/>
  <c r="R283" i="2"/>
  <c r="R274" i="2" s="1"/>
  <c r="P283" i="2"/>
  <c r="BK283" i="2"/>
  <c r="J283" i="2"/>
  <c r="BE283" i="2"/>
  <c r="BI278" i="2"/>
  <c r="BH278" i="2"/>
  <c r="BG278" i="2"/>
  <c r="BF278" i="2"/>
  <c r="T278" i="2"/>
  <c r="R278" i="2"/>
  <c r="P278" i="2"/>
  <c r="BK278" i="2"/>
  <c r="BK274" i="2" s="1"/>
  <c r="J274" i="2" s="1"/>
  <c r="J103" i="2" s="1"/>
  <c r="J278" i="2"/>
  <c r="BE278" i="2"/>
  <c r="BI275" i="2"/>
  <c r="BH275" i="2"/>
  <c r="BG275" i="2"/>
  <c r="BF275" i="2"/>
  <c r="T275" i="2"/>
  <c r="T274" i="2"/>
  <c r="R275" i="2"/>
  <c r="P275" i="2"/>
  <c r="P274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/>
  <c r="BI270" i="2"/>
  <c r="BH270" i="2"/>
  <c r="BG270" i="2"/>
  <c r="BF270" i="2"/>
  <c r="T270" i="2"/>
  <c r="R270" i="2"/>
  <c r="P270" i="2"/>
  <c r="BK270" i="2"/>
  <c r="J270" i="2"/>
  <c r="BE270" i="2"/>
  <c r="BI268" i="2"/>
  <c r="BH268" i="2"/>
  <c r="BG268" i="2"/>
  <c r="BF268" i="2"/>
  <c r="T268" i="2"/>
  <c r="R268" i="2"/>
  <c r="P268" i="2"/>
  <c r="BK268" i="2"/>
  <c r="J268" i="2"/>
  <c r="BE268" i="2"/>
  <c r="BI266" i="2"/>
  <c r="BH266" i="2"/>
  <c r="BG266" i="2"/>
  <c r="BF266" i="2"/>
  <c r="T266" i="2"/>
  <c r="R266" i="2"/>
  <c r="P266" i="2"/>
  <c r="BK266" i="2"/>
  <c r="J266" i="2"/>
  <c r="BE266" i="2"/>
  <c r="BI259" i="2"/>
  <c r="BH259" i="2"/>
  <c r="BG259" i="2"/>
  <c r="BF259" i="2"/>
  <c r="T259" i="2"/>
  <c r="R259" i="2"/>
  <c r="P259" i="2"/>
  <c r="BK259" i="2"/>
  <c r="J259" i="2"/>
  <c r="BE259" i="2"/>
  <c r="BI250" i="2"/>
  <c r="BH250" i="2"/>
  <c r="BG250" i="2"/>
  <c r="BF250" i="2"/>
  <c r="T250" i="2"/>
  <c r="R250" i="2"/>
  <c r="P250" i="2"/>
  <c r="BK250" i="2"/>
  <c r="J250" i="2"/>
  <c r="BE250" i="2"/>
  <c r="BI241" i="2"/>
  <c r="BH241" i="2"/>
  <c r="BG241" i="2"/>
  <c r="BF241" i="2"/>
  <c r="T241" i="2"/>
  <c r="R241" i="2"/>
  <c r="P241" i="2"/>
  <c r="BK241" i="2"/>
  <c r="J241" i="2"/>
  <c r="BE241" i="2"/>
  <c r="BI235" i="2"/>
  <c r="BH235" i="2"/>
  <c r="BG235" i="2"/>
  <c r="BF235" i="2"/>
  <c r="T235" i="2"/>
  <c r="T234" i="2"/>
  <c r="R235" i="2"/>
  <c r="R234" i="2"/>
  <c r="P235" i="2"/>
  <c r="P234" i="2"/>
  <c r="BK235" i="2"/>
  <c r="BK234" i="2"/>
  <c r="J234" i="2" s="1"/>
  <c r="J102" i="2" s="1"/>
  <c r="J235" i="2"/>
  <c r="BE235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28" i="2"/>
  <c r="BH228" i="2"/>
  <c r="BG228" i="2"/>
  <c r="BF228" i="2"/>
  <c r="T228" i="2"/>
  <c r="T227" i="2"/>
  <c r="R228" i="2"/>
  <c r="R227" i="2"/>
  <c r="P228" i="2"/>
  <c r="P227" i="2"/>
  <c r="BK228" i="2"/>
  <c r="BK227" i="2"/>
  <c r="J227" i="2" s="1"/>
  <c r="J101" i="2" s="1"/>
  <c r="J228" i="2"/>
  <c r="BE228" i="2" s="1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/>
  <c r="BI215" i="2"/>
  <c r="BH215" i="2"/>
  <c r="BG215" i="2"/>
  <c r="BF215" i="2"/>
  <c r="T215" i="2"/>
  <c r="R215" i="2"/>
  <c r="P215" i="2"/>
  <c r="BK215" i="2"/>
  <c r="J215" i="2"/>
  <c r="BE215" i="2"/>
  <c r="BI211" i="2"/>
  <c r="BH211" i="2"/>
  <c r="BG211" i="2"/>
  <c r="BF211" i="2"/>
  <c r="T211" i="2"/>
  <c r="R211" i="2"/>
  <c r="P211" i="2"/>
  <c r="BK211" i="2"/>
  <c r="J211" i="2"/>
  <c r="BE211" i="2"/>
  <c r="BI207" i="2"/>
  <c r="BH207" i="2"/>
  <c r="BG207" i="2"/>
  <c r="BF207" i="2"/>
  <c r="T207" i="2"/>
  <c r="T206" i="2"/>
  <c r="R207" i="2"/>
  <c r="R206" i="2"/>
  <c r="P207" i="2"/>
  <c r="P206" i="2"/>
  <c r="BK207" i="2"/>
  <c r="BK206" i="2"/>
  <c r="J206" i="2" s="1"/>
  <c r="J100" i="2" s="1"/>
  <c r="J207" i="2"/>
  <c r="BE207" i="2" s="1"/>
  <c r="BI203" i="2"/>
  <c r="BH203" i="2"/>
  <c r="BG203" i="2"/>
  <c r="BF203" i="2"/>
  <c r="T203" i="2"/>
  <c r="R203" i="2"/>
  <c r="P203" i="2"/>
  <c r="BK203" i="2"/>
  <c r="J203" i="2"/>
  <c r="BE203" i="2"/>
  <c r="BI197" i="2"/>
  <c r="BH197" i="2"/>
  <c r="BG197" i="2"/>
  <c r="BF197" i="2"/>
  <c r="T197" i="2"/>
  <c r="R197" i="2"/>
  <c r="P197" i="2"/>
  <c r="BK197" i="2"/>
  <c r="J197" i="2"/>
  <c r="BE197" i="2"/>
  <c r="BI191" i="2"/>
  <c r="BH191" i="2"/>
  <c r="BG191" i="2"/>
  <c r="BF191" i="2"/>
  <c r="T191" i="2"/>
  <c r="R191" i="2"/>
  <c r="P191" i="2"/>
  <c r="BK191" i="2"/>
  <c r="J191" i="2"/>
  <c r="BE191" i="2"/>
  <c r="BI185" i="2"/>
  <c r="BH185" i="2"/>
  <c r="BG185" i="2"/>
  <c r="BF185" i="2"/>
  <c r="T185" i="2"/>
  <c r="R185" i="2"/>
  <c r="R171" i="2" s="1"/>
  <c r="P185" i="2"/>
  <c r="BK185" i="2"/>
  <c r="J185" i="2"/>
  <c r="BE185" i="2"/>
  <c r="BI182" i="2"/>
  <c r="BH182" i="2"/>
  <c r="BG182" i="2"/>
  <c r="BF182" i="2"/>
  <c r="T182" i="2"/>
  <c r="R182" i="2"/>
  <c r="P182" i="2"/>
  <c r="BK182" i="2"/>
  <c r="J182" i="2"/>
  <c r="BE182" i="2"/>
  <c r="BI177" i="2"/>
  <c r="BH177" i="2"/>
  <c r="BG177" i="2"/>
  <c r="BF177" i="2"/>
  <c r="T177" i="2"/>
  <c r="R177" i="2"/>
  <c r="P177" i="2"/>
  <c r="BK177" i="2"/>
  <c r="J177" i="2"/>
  <c r="BE177" i="2"/>
  <c r="BI172" i="2"/>
  <c r="BH172" i="2"/>
  <c r="BG172" i="2"/>
  <c r="BF172" i="2"/>
  <c r="T172" i="2"/>
  <c r="T171" i="2"/>
  <c r="R172" i="2"/>
  <c r="P172" i="2"/>
  <c r="P171" i="2"/>
  <c r="BK172" i="2"/>
  <c r="BK171" i="2"/>
  <c r="J171" i="2" s="1"/>
  <c r="J99" i="2" s="1"/>
  <c r="J172" i="2"/>
  <c r="BE172" i="2" s="1"/>
  <c r="BI168" i="2"/>
  <c r="BH168" i="2"/>
  <c r="BG168" i="2"/>
  <c r="BF168" i="2"/>
  <c r="T168" i="2"/>
  <c r="R168" i="2"/>
  <c r="P168" i="2"/>
  <c r="BK168" i="2"/>
  <c r="J168" i="2"/>
  <c r="BE168" i="2"/>
  <c r="BI165" i="2"/>
  <c r="BH165" i="2"/>
  <c r="BG165" i="2"/>
  <c r="BF165" i="2"/>
  <c r="T165" i="2"/>
  <c r="R165" i="2"/>
  <c r="P165" i="2"/>
  <c r="BK165" i="2"/>
  <c r="J165" i="2"/>
  <c r="BE165" i="2"/>
  <c r="BI160" i="2"/>
  <c r="BH160" i="2"/>
  <c r="BG160" i="2"/>
  <c r="BF160" i="2"/>
  <c r="T160" i="2"/>
  <c r="R160" i="2"/>
  <c r="P160" i="2"/>
  <c r="BK160" i="2"/>
  <c r="J160" i="2"/>
  <c r="BE160" i="2"/>
  <c r="BI155" i="2"/>
  <c r="BH155" i="2"/>
  <c r="BG155" i="2"/>
  <c r="BF155" i="2"/>
  <c r="T155" i="2"/>
  <c r="R155" i="2"/>
  <c r="P155" i="2"/>
  <c r="BK155" i="2"/>
  <c r="J155" i="2"/>
  <c r="BE155" i="2"/>
  <c r="BI150" i="2"/>
  <c r="BH150" i="2"/>
  <c r="BG150" i="2"/>
  <c r="BF150" i="2"/>
  <c r="T150" i="2"/>
  <c r="R150" i="2"/>
  <c r="P150" i="2"/>
  <c r="BK150" i="2"/>
  <c r="J150" i="2"/>
  <c r="BE150" i="2"/>
  <c r="BI145" i="2"/>
  <c r="BH145" i="2"/>
  <c r="BG145" i="2"/>
  <c r="BF145" i="2"/>
  <c r="T145" i="2"/>
  <c r="R145" i="2"/>
  <c r="P145" i="2"/>
  <c r="BK145" i="2"/>
  <c r="J145" i="2"/>
  <c r="BE145" i="2"/>
  <c r="BI140" i="2"/>
  <c r="F37" i="2"/>
  <c r="BD95" i="1" s="1"/>
  <c r="BD94" i="1" s="1"/>
  <c r="W33" i="1" s="1"/>
  <c r="BH140" i="2"/>
  <c r="F36" i="2" s="1"/>
  <c r="BC95" i="1" s="1"/>
  <c r="BC94" i="1" s="1"/>
  <c r="BG140" i="2"/>
  <c r="F35" i="2"/>
  <c r="BB95" i="1" s="1"/>
  <c r="BF140" i="2"/>
  <c r="J34" i="2" s="1"/>
  <c r="AW95" i="1" s="1"/>
  <c r="T140" i="2"/>
  <c r="T139" i="2"/>
  <c r="T138" i="2" s="1"/>
  <c r="R140" i="2"/>
  <c r="R139" i="2"/>
  <c r="R138" i="2" s="1"/>
  <c r="R137" i="2" s="1"/>
  <c r="P140" i="2"/>
  <c r="P139" i="2"/>
  <c r="P138" i="2" s="1"/>
  <c r="BK140" i="2"/>
  <c r="BK139" i="2" s="1"/>
  <c r="J140" i="2"/>
  <c r="BE140" i="2" s="1"/>
  <c r="J134" i="2"/>
  <c r="J133" i="2"/>
  <c r="F133" i="2"/>
  <c r="F131" i="2"/>
  <c r="E129" i="2"/>
  <c r="J92" i="2"/>
  <c r="J91" i="2"/>
  <c r="F91" i="2"/>
  <c r="F89" i="2"/>
  <c r="E87" i="2"/>
  <c r="J18" i="2"/>
  <c r="E18" i="2"/>
  <c r="F134" i="2" s="1"/>
  <c r="F92" i="2"/>
  <c r="J17" i="2"/>
  <c r="J12" i="2"/>
  <c r="J131" i="2" s="1"/>
  <c r="J89" i="2"/>
  <c r="E7" i="2"/>
  <c r="E85" i="2" s="1"/>
  <c r="E127" i="2"/>
  <c r="AS94" i="1"/>
  <c r="L90" i="1"/>
  <c r="AM90" i="1"/>
  <c r="AM89" i="1"/>
  <c r="L89" i="1"/>
  <c r="AM87" i="1"/>
  <c r="L87" i="1"/>
  <c r="L85" i="1"/>
  <c r="L84" i="1"/>
  <c r="J422" i="2" l="1"/>
  <c r="J115" i="2" s="1"/>
  <c r="BK421" i="2"/>
  <c r="J421" i="2" s="1"/>
  <c r="J114" i="2" s="1"/>
  <c r="AY94" i="1"/>
  <c r="W32" i="1"/>
  <c r="F33" i="3"/>
  <c r="AZ96" i="1" s="1"/>
  <c r="J33" i="3"/>
  <c r="AV96" i="1" s="1"/>
  <c r="AT96" i="1" s="1"/>
  <c r="J120" i="3"/>
  <c r="J98" i="3" s="1"/>
  <c r="BK119" i="3"/>
  <c r="F33" i="2"/>
  <c r="AZ95" i="1" s="1"/>
  <c r="AZ94" i="1" s="1"/>
  <c r="J33" i="2"/>
  <c r="AV95" i="1" s="1"/>
  <c r="AT95" i="1" s="1"/>
  <c r="J313" i="2"/>
  <c r="J107" i="2" s="1"/>
  <c r="BK312" i="2"/>
  <c r="J312" i="2" s="1"/>
  <c r="J106" i="2" s="1"/>
  <c r="J139" i="2"/>
  <c r="J98" i="2" s="1"/>
  <c r="BK138" i="2"/>
  <c r="BB94" i="1"/>
  <c r="P137" i="2"/>
  <c r="AU95" i="1" s="1"/>
  <c r="AU94" i="1" s="1"/>
  <c r="T137" i="2"/>
  <c r="J429" i="2"/>
  <c r="J117" i="2" s="1"/>
  <c r="BK428" i="2"/>
  <c r="J428" i="2" s="1"/>
  <c r="J116" i="2" s="1"/>
  <c r="F34" i="2"/>
  <c r="BA95" i="1" s="1"/>
  <c r="F34" i="3"/>
  <c r="BA96" i="1" s="1"/>
  <c r="AX94" i="1" l="1"/>
  <c r="W31" i="1"/>
  <c r="J138" i="2"/>
  <c r="J97" i="2" s="1"/>
  <c r="BK137" i="2"/>
  <c r="J137" i="2" s="1"/>
  <c r="BA94" i="1"/>
  <c r="J119" i="3"/>
  <c r="J97" i="3" s="1"/>
  <c r="BK118" i="3"/>
  <c r="J118" i="3" s="1"/>
  <c r="AV94" i="1"/>
  <c r="W29" i="1"/>
  <c r="AK29" i="1" l="1"/>
  <c r="J96" i="2"/>
  <c r="J30" i="2"/>
  <c r="J96" i="3"/>
  <c r="J30" i="3"/>
  <c r="W30" i="1"/>
  <c r="AW94" i="1"/>
  <c r="AK30" i="1" s="1"/>
  <c r="J39" i="2" l="1"/>
  <c r="AG95" i="1"/>
  <c r="J39" i="3"/>
  <c r="AG96" i="1"/>
  <c r="AN96" i="1" s="1"/>
  <c r="AT94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<sst xmlns="http://schemas.openxmlformats.org/spreadsheetml/2006/main" count="3689" uniqueCount="621">
  <si>
    <t>Export Komplet</t>
  </si>
  <si>
    <t/>
  </si>
  <si>
    <t>2.0</t>
  </si>
  <si>
    <t>ZAMOK</t>
  </si>
  <si>
    <t>False</t>
  </si>
  <si>
    <t>{94d33946-9dc0-443f-8155-59d01808c9ae}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</si>
  <si>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</si>
  <si>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</si>
  <si>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</si>
  <si>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</si>
  <si>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</si>
  <si>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</si>
  <si>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</si>
  <si>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</si>
  <si>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1823J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</si>
  <si>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</si>
  <si>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</si>
  <si>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GBT Trasa 1 - Bezbariérová trasa k objektu 4. ZŠ a výtah pro 4. ZŠ Hradební 14 Cheb</t>
  </si>
  <si>
    <t>KSO:</t>
  </si>
  <si>
    <t>CC-CZ:</t>
  </si>
  <si>
    <t>Místo:</t>
  </si>
  <si>
    <t>Hradební 52/14, 350 02 Cheb</t>
  </si>
  <si>
    <t>Datum:</t>
  </si>
  <si>
    <t>10. 8. 2018</t>
  </si>
  <si>
    <t>Zadavatel:</t>
  </si>
  <si>
    <t>IČ:</t>
  </si>
  <si>
    <t>00253979</t>
  </si>
  <si>
    <t>Město Cheb</t>
  </si>
  <si>
    <t>DIČ:</t>
  </si>
  <si>
    <t>Uchazeč:</t>
  </si>
  <si>
    <t>Vyplň údaj</t>
  </si>
  <si>
    <t>Projektant:</t>
  </si>
  <si>
    <t>MgA. Hana Fischerová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</si>
  <si>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</si>
  <si>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</si>
  <si>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</si>
  <si>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</si>
  <si>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</si>
  <si>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</si>
  <si>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</si>
  <si>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</si>
  <si>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</si>
  <si>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</si>
  <si>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</si>
  <si>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</si>
  <si>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</si>
  <si>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</si>
  <si>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</si>
  <si>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</si>
  <si>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</si>
  <si>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</si>
  <si>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</si>
  <si>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</si>
  <si>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</si>
  <si>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</si>
  <si>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</si>
  <si>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</si>
  <si>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</si>
  <si>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</si>
  <si>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</si>
  <si>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</si>
  <si>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</si>
  <si>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</si>
  <si>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</si>
  <si>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</si>
  <si>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</si>
  <si>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</si>
  <si>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</si>
  <si>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</si>
  <si>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</si>
  <si>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</si>
  <si>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</si>
  <si>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</si>
  <si>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</si>
  <si>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</si>
  <si>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</si>
  <si>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</si>
  <si>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</si>
  <si>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</si>
  <si>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</si>
  <si>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</si>
  <si>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- 01</t>
  </si>
  <si>
    <t>Stavební část</t>
  </si>
  <si>
    <t>STA</t>
  </si>
  <si>
    <t>1</t>
  </si>
  <si>
    <t>{2a524a90-366b-4592-8c50-0fb85256f35f}</t>
  </si>
  <si>
    <t>2</t>
  </si>
  <si>
    <t>SO - 02</t>
  </si>
  <si>
    <t>Přípojka NN + doplnění rozvaděčů</t>
  </si>
  <si>
    <t>{452444ff-9b6e-4381-be14-7d630d29d4a8}</t>
  </si>
  <si>
    <t>KRYCÍ LIST SOUPISU PRACÍ</t>
  </si>
  <si>
    <t>Objekt:</t>
  </si>
  <si>
    <t>SO - 01 -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</si>
  <si>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</si>
  <si>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</si>
  <si>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</si>
  <si>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</si>
  <si>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</si>
  <si>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</si>
  <si>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</si>
  <si>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</si>
  <si>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</si>
  <si>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4 -  Vodorovné konstrukce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</si>
  <si>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</si>
  <si>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</si>
  <si>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</si>
  <si>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</si>
  <si>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</si>
  <si>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711 -  Izolace proti vodě, vlhkosti a plynům</t>
  </si>
  <si>
    <t xml:space="preserve">    713 -  Izolace tepelné</t>
  </si>
  <si>
    <t xml:space="preserve">    762 -  Konstrukce tesařské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</si>
  <si>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</si>
  <si>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</si>
  <si>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</si>
  <si>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784 -  Dokončovací práce</t>
  </si>
  <si>
    <t>M -  Práce a dodávky M</t>
  </si>
  <si>
    <t xml:space="preserve">    33-M -  Montáže dopr.zaříz.,sklad. zař. a váh</t>
  </si>
  <si>
    <t>VRN -  Vedlejší rozpočtové náklady</t>
  </si>
  <si>
    <t xml:space="preserve">    VRN3 - 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</si>
  <si>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</si>
  <si>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</si>
  <si>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</si>
  <si>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</si>
  <si>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</si>
  <si>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</si>
  <si>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</si>
  <si>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</si>
  <si>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</si>
  <si>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</si>
  <si>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</si>
  <si>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</si>
  <si>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</si>
  <si>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</si>
  <si>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</si>
  <si>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</si>
  <si>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</si>
  <si>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</si>
  <si>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131203101</t>
  </si>
  <si>
    <t>Hloubení jam ručním nebo pneum nářadím v soudržných horninách tř. 3</t>
  </si>
  <si>
    <t>m3</t>
  </si>
  <si>
    <t>4</t>
  </si>
  <si>
    <t>1504662641</t>
  </si>
  <si>
    <t>VV</t>
  </si>
  <si>
    <t>0,73*1,27*1,5</t>
  </si>
  <si>
    <t>0,4*1,27*1,5</t>
  </si>
  <si>
    <t>1,38*2,07*1,5</t>
  </si>
  <si>
    <t>Součet</t>
  </si>
  <si>
    <t>161101601</t>
  </si>
  <si>
    <t>Vytažení výkopku těženého z prostoru pod základy z hl do 2 m v hornině tř. 1 až 4</t>
  </si>
  <si>
    <t>-1624894687</t>
  </si>
  <si>
    <t>3</t>
  </si>
  <si>
    <t>162201201</t>
  </si>
  <si>
    <t>Vodorovné přemístění do 10 m nošením výkopku z horniny tř. 1 až 4</t>
  </si>
  <si>
    <t>-1785716522</t>
  </si>
  <si>
    <t>167101101</t>
  </si>
  <si>
    <t>Nakládání výkopku z hornin tř. 1 až 4 do 100 m3</t>
  </si>
  <si>
    <t>-59927867</t>
  </si>
  <si>
    <t>5</t>
  </si>
  <si>
    <t>162301102</t>
  </si>
  <si>
    <t>Vodorovné přemístění do 1000 m výkopku/sypaniny z horniny tř. 1 až 4</t>
  </si>
  <si>
    <t>-517946237</t>
  </si>
  <si>
    <t>6</t>
  </si>
  <si>
    <t>162701109</t>
  </si>
  <si>
    <t>Příplatek k vodorovnému přemístění výkopku/sypaniny z horniny tř. 1 až 4 ZKD 1000 m přes 10000 m</t>
  </si>
  <si>
    <t>-30871379</t>
  </si>
  <si>
    <t>6,438*10</t>
  </si>
  <si>
    <t>7</t>
  </si>
  <si>
    <t>171201211</t>
  </si>
  <si>
    <t>Poplatek za uložení odpadu ze sypaniny na skládce (skládkovné)</t>
  </si>
  <si>
    <t>t</t>
  </si>
  <si>
    <t>-650376292</t>
  </si>
  <si>
    <t>6,438*2</t>
  </si>
  <si>
    <t xml:space="preserve"> Zakládání</t>
  </si>
  <si>
    <t>9</t>
  </si>
  <si>
    <t>271532213</t>
  </si>
  <si>
    <t>Podsyp pod základové konstrukce se zhutněním z hrubého kameniva frakce 8 až 16 mm</t>
  </si>
  <si>
    <t>-1902793363</t>
  </si>
  <si>
    <t>0,73*1,27*0,1</t>
  </si>
  <si>
    <t>0,4*1,27*0,1</t>
  </si>
  <si>
    <t>2,07*1,38*0,1</t>
  </si>
  <si>
    <t>10</t>
  </si>
  <si>
    <t>273313711</t>
  </si>
  <si>
    <t>Základové desky z betonu tř. C 20/25</t>
  </si>
  <si>
    <t>-500015540</t>
  </si>
  <si>
    <t>0,73*1,27*0,2</t>
  </si>
  <si>
    <t>0,4*1,27*0,2</t>
  </si>
  <si>
    <t>2,07*1,38*0,2</t>
  </si>
  <si>
    <t>11</t>
  </si>
  <si>
    <t>273362021</t>
  </si>
  <si>
    <t>Výztuž základových desek svařovanými sítěmi Kari</t>
  </si>
  <si>
    <t>-1210089305</t>
  </si>
  <si>
    <t>0,027</t>
  </si>
  <si>
    <t>12</t>
  </si>
  <si>
    <t>279351101</t>
  </si>
  <si>
    <t>Zřízení bednění základových zdí jednostranné</t>
  </si>
  <si>
    <t>m2</t>
  </si>
  <si>
    <t>-275723041</t>
  </si>
  <si>
    <t>1,27*1,3</t>
  </si>
  <si>
    <t>1,38*1,3</t>
  </si>
  <si>
    <t>13</t>
  </si>
  <si>
    <t>279351102</t>
  </si>
  <si>
    <t>Odstranění bednění základových zdí jednostranné</t>
  </si>
  <si>
    <t>-1247927553</t>
  </si>
  <si>
    <t>14</t>
  </si>
  <si>
    <t>279311911</t>
  </si>
  <si>
    <t>Základová zeď z betonu prostého tř. C 16/20</t>
  </si>
  <si>
    <t>-1257871320</t>
  </si>
  <si>
    <t>1,27*1,3*0,2</t>
  </si>
  <si>
    <t>1,38*1,3*0,2</t>
  </si>
  <si>
    <t>279361821</t>
  </si>
  <si>
    <t>Výztuž základových zdí nosných betonářskou ocelí 10 505</t>
  </si>
  <si>
    <t>1006915925</t>
  </si>
  <si>
    <t>0,013</t>
  </si>
  <si>
    <t xml:space="preserve"> Svislé a kompletní konstrukce</t>
  </si>
  <si>
    <t>16</t>
  </si>
  <si>
    <t>317941123</t>
  </si>
  <si>
    <t>Osazování ocelových válcovaných nosníků na zdivu I, IE, U, UE nebo L do č 22</t>
  </si>
  <si>
    <t>1197436472</t>
  </si>
  <si>
    <t>1,65*0,0219</t>
  </si>
  <si>
    <t>1,65*0,0219*2</t>
  </si>
  <si>
    <t>17</t>
  </si>
  <si>
    <t>M</t>
  </si>
  <si>
    <t>130107500</t>
  </si>
  <si>
    <t>ocel profilová IPE, v jakosti 11 375, h=180 mm</t>
  </si>
  <si>
    <t>8</t>
  </si>
  <si>
    <t>-1233674856</t>
  </si>
  <si>
    <t>18</t>
  </si>
  <si>
    <t>346244381</t>
  </si>
  <si>
    <t>Plentování jednostranné v do 200 mm válcovaných nosníků cihlami</t>
  </si>
  <si>
    <t>-1261306240</t>
  </si>
  <si>
    <t>1,315*0,33</t>
  </si>
  <si>
    <t>1,315*0,2*2</t>
  </si>
  <si>
    <t>1,27*0,15</t>
  </si>
  <si>
    <t>1,27*0,2*2</t>
  </si>
  <si>
    <t>19</t>
  </si>
  <si>
    <t>342272423</t>
  </si>
  <si>
    <t>Příčky tl 125 mm z pórobetonových přesných hladkých příčkovek objemové hmotnosti 500 kg/m3</t>
  </si>
  <si>
    <t>2114087149</t>
  </si>
  <si>
    <t>1,2*3,4</t>
  </si>
  <si>
    <t>20</t>
  </si>
  <si>
    <t>342291121</t>
  </si>
  <si>
    <t>Ukotvení příček k cihelným konstrukcím plochými kotvami</t>
  </si>
  <si>
    <t>m</t>
  </si>
  <si>
    <t>-2107643020</t>
  </si>
  <si>
    <t>3,4*2</t>
  </si>
  <si>
    <t xml:space="preserve"> Vodorovné konstrukce</t>
  </si>
  <si>
    <t>411171122</t>
  </si>
  <si>
    <t>Montáž ocelových kcí podlah a plošin hmotnosti do 50 kg/m2 pokrytých plechy</t>
  </si>
  <si>
    <t>1608080065</t>
  </si>
  <si>
    <t>(0,689+1,651+0,689+0,39+1,794+0,39+0,26+1,651+0,26+0,39+1,794+0,39)*0,04*1,2</t>
  </si>
  <si>
    <t>22</t>
  </si>
  <si>
    <t>136112180</t>
  </si>
  <si>
    <t>plech tlustý hladký jakost S 235 JR, 5x1000x2000 mm</t>
  </si>
  <si>
    <t>519811266</t>
  </si>
  <si>
    <t>23</t>
  </si>
  <si>
    <t>430321313</t>
  </si>
  <si>
    <t>Schodišťová konstrukce a rampa ze ŽB tř. C 16/20</t>
  </si>
  <si>
    <t>10917637</t>
  </si>
  <si>
    <t>1*1,15*0,2</t>
  </si>
  <si>
    <t xml:space="preserve"> Úpravy povrchů, podlahy a osazování výplní</t>
  </si>
  <si>
    <t>27</t>
  </si>
  <si>
    <t>615142002</t>
  </si>
  <si>
    <t>Potažení vnitřních nosníků sklovláknitým pletivem</t>
  </si>
  <si>
    <t>-1428852906</t>
  </si>
  <si>
    <t>1,315*0,4*2</t>
  </si>
  <si>
    <t>1,27*0,4*2</t>
  </si>
  <si>
    <t>28</t>
  </si>
  <si>
    <t>612321141</t>
  </si>
  <si>
    <t>Vápenocementová omítka štuková dvouvrstvá vnitřních stěn nanášená ručně</t>
  </si>
  <si>
    <t>-533836601</t>
  </si>
  <si>
    <t>2,3*0,2*2</t>
  </si>
  <si>
    <t>1,27*0,2</t>
  </si>
  <si>
    <t>2,15*0,33*2</t>
  </si>
  <si>
    <t>0,2*3,4</t>
  </si>
  <si>
    <t>1,31*0,33*4</t>
  </si>
  <si>
    <t>(1,02+1,27+1,02+0,45+1,38+0,45+0,67+1,27+0,67+0,45+1,38+0,45)*0,3</t>
  </si>
  <si>
    <t>29</t>
  </si>
  <si>
    <t>612311131</t>
  </si>
  <si>
    <t>Potažení vnitřních stěn vápenným štukem tloušťky do 3 mm</t>
  </si>
  <si>
    <t>-1213511516</t>
  </si>
  <si>
    <t>30</t>
  </si>
  <si>
    <t>619995001</t>
  </si>
  <si>
    <t>Začištění omítek kolem oken, dveří, podlah nebo obkladů</t>
  </si>
  <si>
    <t>-1684119951</t>
  </si>
  <si>
    <t>2,3*4</t>
  </si>
  <si>
    <t>1,2*8</t>
  </si>
  <si>
    <t>3,4*4</t>
  </si>
  <si>
    <t>2,15*4</t>
  </si>
  <si>
    <t>(1,02+1,27+1,02+0,45+1,38+0,45+0,67+1,27+0,67+0,45+1,38+0,45)*2</t>
  </si>
  <si>
    <t>31</t>
  </si>
  <si>
    <t>612821012</t>
  </si>
  <si>
    <t>Vnitřní sanační štuková omítka pro vlhké a zasolené zdivo prováděná ručně</t>
  </si>
  <si>
    <t>203463220</t>
  </si>
  <si>
    <t>2+2+3+2+1</t>
  </si>
  <si>
    <t>32</t>
  </si>
  <si>
    <t>634111115</t>
  </si>
  <si>
    <t>Obvodová dilatace pružnou těsnicí páskou v 120 mm mezi stěnou a mazaninou</t>
  </si>
  <si>
    <t>-1682206042</t>
  </si>
  <si>
    <t>1+1+1,5+1,5</t>
  </si>
  <si>
    <t>33</t>
  </si>
  <si>
    <t>642945111</t>
  </si>
  <si>
    <t>Osazování protipožárních nebo protiplynových zárubní dveří jednokřídlových do 2,5 m2</t>
  </si>
  <si>
    <t>kus</t>
  </si>
  <si>
    <t>-1218472932</t>
  </si>
  <si>
    <t>34</t>
  </si>
  <si>
    <t>553411690</t>
  </si>
  <si>
    <t>dveře ocelové protipožární PN 74 6563 EW 15, 30, 45 D1 rohová zárubeň Z jednokřídlé 90 x 197 cm</t>
  </si>
  <si>
    <t>2051306226</t>
  </si>
  <si>
    <t xml:space="preserve"> Ostatní konstrukce a práce, bourání</t>
  </si>
  <si>
    <t>35</t>
  </si>
  <si>
    <t>949101112</t>
  </si>
  <si>
    <t>Lešení pomocné pro objekty pozemních staveb s lešeňovou podlahou v do 3,5 m zatížení do 150 kg/m2</t>
  </si>
  <si>
    <t>1977117652</t>
  </si>
  <si>
    <t>25</t>
  </si>
  <si>
    <t>36</t>
  </si>
  <si>
    <t>961044111</t>
  </si>
  <si>
    <t>Bourání základů z betonu prostého</t>
  </si>
  <si>
    <t>-140439922</t>
  </si>
  <si>
    <t>0,73*1,27*0,3</t>
  </si>
  <si>
    <t>0,4*1,27*0,3</t>
  </si>
  <si>
    <t>1,38*2,07*0,3</t>
  </si>
  <si>
    <t>37</t>
  </si>
  <si>
    <t>963031434</t>
  </si>
  <si>
    <t>Bourání cihelných kleneb na MV nebo MVC tl do 300 mm</t>
  </si>
  <si>
    <t>128169317</t>
  </si>
  <si>
    <t>3,9</t>
  </si>
  <si>
    <t>38</t>
  </si>
  <si>
    <t>962032241</t>
  </si>
  <si>
    <t>Bourání zdiva z cihel pálených nebo vápenopískových na MC přes 1 m3</t>
  </si>
  <si>
    <t>1113716119</t>
  </si>
  <si>
    <t>1,27*2,3*0,15</t>
  </si>
  <si>
    <t>1,315*2,15*0,33</t>
  </si>
  <si>
    <t>1,525*3,4*0,15</t>
  </si>
  <si>
    <t>0,42*3,4*0,15</t>
  </si>
  <si>
    <t>1,31*0,33*1,2*2</t>
  </si>
  <si>
    <t>39</t>
  </si>
  <si>
    <t>975032241</t>
  </si>
  <si>
    <t>Podchycení příček tl do 150 mm dřevěnou výztuhou v do 3 m dl podchycení do 3 m</t>
  </si>
  <si>
    <t>477397648</t>
  </si>
  <si>
    <t>1,27</t>
  </si>
  <si>
    <t>40</t>
  </si>
  <si>
    <t>975021211</t>
  </si>
  <si>
    <t>Podchycení nadzákladového zdiva pod stropem tl zdiva do 450 mm</t>
  </si>
  <si>
    <t>-763587554</t>
  </si>
  <si>
    <t>1,315</t>
  </si>
  <si>
    <t>41</t>
  </si>
  <si>
    <t>973031345</t>
  </si>
  <si>
    <t>Vysekání kapes ve zdivu cihelném na MV nebo MVC pl do 0,25 m2 hl do 300 mm</t>
  </si>
  <si>
    <t>-2056693313</t>
  </si>
  <si>
    <t>1+1</t>
  </si>
  <si>
    <t>997</t>
  </si>
  <si>
    <t xml:space="preserve"> Přesun sutě</t>
  </si>
  <si>
    <t>42</t>
  </si>
  <si>
    <t>997013215</t>
  </si>
  <si>
    <t>Vnitrostaveništní doprava suti a vybouraných hmot pro budovy v do 18 m ručně</t>
  </si>
  <si>
    <t>592877783</t>
  </si>
  <si>
    <t>43</t>
  </si>
  <si>
    <t>997211611</t>
  </si>
  <si>
    <t>Nakládání suti na dopravní prostředky pro vodorovnou dopravu</t>
  </si>
  <si>
    <t>-173185324</t>
  </si>
  <si>
    <t>44</t>
  </si>
  <si>
    <t>997211511</t>
  </si>
  <si>
    <t>Vodorovná doprava suti po suchu na vzdálenost do 1 km</t>
  </si>
  <si>
    <t>-1299370713</t>
  </si>
  <si>
    <t>45</t>
  </si>
  <si>
    <t>997211519</t>
  </si>
  <si>
    <t>Příplatek ZKD 1 km u vodorovné dopravy suti</t>
  </si>
  <si>
    <t>-637792870</t>
  </si>
  <si>
    <t>13,404*10</t>
  </si>
  <si>
    <t>46</t>
  </si>
  <si>
    <t>997013831</t>
  </si>
  <si>
    <t>Poplatek za uložení stavebního směsného odpadu na skládce (skládkovné)</t>
  </si>
  <si>
    <t>385391289</t>
  </si>
  <si>
    <t>998</t>
  </si>
  <si>
    <t xml:space="preserve"> Přesun hmot</t>
  </si>
  <si>
    <t>47</t>
  </si>
  <si>
    <t>998011003</t>
  </si>
  <si>
    <t>Přesun hmot pro budovy zděné v do 24 m</t>
  </si>
  <si>
    <t>-2079815906</t>
  </si>
  <si>
    <t>PSV</t>
  </si>
  <si>
    <t xml:space="preserve"> Práce a dodávky PSV</t>
  </si>
  <si>
    <t>711</t>
  </si>
  <si>
    <t xml:space="preserve"> Izolace proti vodě, vlhkosti a plynům</t>
  </si>
  <si>
    <t>48</t>
  </si>
  <si>
    <t>711111001</t>
  </si>
  <si>
    <t>Provedení izolace proti zemní vlhkosti vodorovné za studena nátěrem penetračním</t>
  </si>
  <si>
    <t>-1027185405</t>
  </si>
  <si>
    <t>0,73*1,27</t>
  </si>
  <si>
    <t>0,4*1,27</t>
  </si>
  <si>
    <t>2,07*1,38</t>
  </si>
  <si>
    <t>49</t>
  </si>
  <si>
    <t>111631510</t>
  </si>
  <si>
    <t>lak asfaltový ALP/9 (kg) bal 9 kg</t>
  </si>
  <si>
    <t>kg</t>
  </si>
  <si>
    <t>-584180175</t>
  </si>
  <si>
    <t>50</t>
  </si>
  <si>
    <t>711112001</t>
  </si>
  <si>
    <t>Provedení izolace proti zemní vlhkosti svislé za studena nátěrem penetračním</t>
  </si>
  <si>
    <t>1146911390</t>
  </si>
  <si>
    <t>51</t>
  </si>
  <si>
    <t>-1917152287</t>
  </si>
  <si>
    <t>52</t>
  </si>
  <si>
    <t>711141559</t>
  </si>
  <si>
    <t>Provedení izolace proti zemní vlhkosti pásy přitavením vodorovné NAIP</t>
  </si>
  <si>
    <t>-25097852</t>
  </si>
  <si>
    <t>53</t>
  </si>
  <si>
    <t>628321320</t>
  </si>
  <si>
    <t>pás těžký asfaltovaný DEKBIT V 60 S 35 MINERÁL</t>
  </si>
  <si>
    <t>796821545</t>
  </si>
  <si>
    <t>54</t>
  </si>
  <si>
    <t>711142559</t>
  </si>
  <si>
    <t>Provedení izolace proti zemní vlhkosti pásy přitavením svislé NAIP</t>
  </si>
  <si>
    <t>1169118575</t>
  </si>
  <si>
    <t>55</t>
  </si>
  <si>
    <t>-922449739</t>
  </si>
  <si>
    <t>56</t>
  </si>
  <si>
    <t>998711201</t>
  </si>
  <si>
    <t>Přesun hmot procentní pro izolace proti vodě, vlhkosti a plynům v objektech v do 6 m</t>
  </si>
  <si>
    <t>%</t>
  </si>
  <si>
    <t>-1620943621</t>
  </si>
  <si>
    <t>713</t>
  </si>
  <si>
    <t xml:space="preserve"> Izolace tepelné</t>
  </si>
  <si>
    <t>57</t>
  </si>
  <si>
    <t>713111111</t>
  </si>
  <si>
    <t>Montáž izolace tepelné vrchem stropů volně kladenými rohožemi, pásy, dílci, deskami</t>
  </si>
  <si>
    <t>272091244</t>
  </si>
  <si>
    <t>(4,8*1,6)-2</t>
  </si>
  <si>
    <t>58</t>
  </si>
  <si>
    <t>631509860</t>
  </si>
  <si>
    <t>rohož lamelová ISOVER ML3 600x2500 tl.100 mm</t>
  </si>
  <si>
    <t>-642331828</t>
  </si>
  <si>
    <t>59</t>
  </si>
  <si>
    <t>713291132</t>
  </si>
  <si>
    <t>Montáž izolace tepelné parotěsné zábrany stropů vrchem fólií</t>
  </si>
  <si>
    <t>-374749207</t>
  </si>
  <si>
    <t>60</t>
  </si>
  <si>
    <t>28329210</t>
  </si>
  <si>
    <t>fólie podstřešní parotěsná PE role 1,5 x 50 m</t>
  </si>
  <si>
    <t>-1289129087</t>
  </si>
  <si>
    <t>61</t>
  </si>
  <si>
    <t>998713203</t>
  </si>
  <si>
    <t>Přesun hmot procentní pro izolace tepelné v objektech v do 24 m</t>
  </si>
  <si>
    <t>-308889187</t>
  </si>
  <si>
    <t>762</t>
  </si>
  <si>
    <t xml:space="preserve"> Konstrukce tesařské</t>
  </si>
  <si>
    <t>62</t>
  </si>
  <si>
    <t>762135114</t>
  </si>
  <si>
    <t>Montáž bednění stěn z hrubých latí průřezové plochy do 25 cm2</t>
  </si>
  <si>
    <t>409076067</t>
  </si>
  <si>
    <t>63</t>
  </si>
  <si>
    <t>60514101</t>
  </si>
  <si>
    <t>řezivo jehličnaté lať jakost I 10-25cm2</t>
  </si>
  <si>
    <t>1999468116</t>
  </si>
  <si>
    <t>0,08</t>
  </si>
  <si>
    <t>64</t>
  </si>
  <si>
    <t>762810034</t>
  </si>
  <si>
    <t>Záklop stropů z desek OSB tl 18 mm na sraz šroubovaných na rošt</t>
  </si>
  <si>
    <t>-335903922</t>
  </si>
  <si>
    <t>65</t>
  </si>
  <si>
    <t>998762203</t>
  </si>
  <si>
    <t>Přesun hmot procentní pro kce tesařské v objektech v do 24 m</t>
  </si>
  <si>
    <t>-50770519</t>
  </si>
  <si>
    <t>766</t>
  </si>
  <si>
    <t xml:space="preserve"> Konstrukce truhlářské</t>
  </si>
  <si>
    <t>66</t>
  </si>
  <si>
    <t>766211811</t>
  </si>
  <si>
    <t>Demontáž schodišťového madla</t>
  </si>
  <si>
    <t>-1383944693</t>
  </si>
  <si>
    <t>67</t>
  </si>
  <si>
    <t>766221811</t>
  </si>
  <si>
    <t>Demontáž celodřevěného samonosného schodiště</t>
  </si>
  <si>
    <t>-752751187</t>
  </si>
  <si>
    <t>68</t>
  </si>
  <si>
    <t>766311811</t>
  </si>
  <si>
    <t>Demontáž dřevěného zábradlí vnitřního</t>
  </si>
  <si>
    <t>-205639894</t>
  </si>
  <si>
    <t>69</t>
  </si>
  <si>
    <t>766231113</t>
  </si>
  <si>
    <t>Montáž sklápěcích půdních schodů</t>
  </si>
  <si>
    <t>86146759</t>
  </si>
  <si>
    <t>70</t>
  </si>
  <si>
    <t>61233162</t>
  </si>
  <si>
    <t>schody skládací dřevěné, 130 x 70 cm, pro výšku 340 cm - atipický rozměr</t>
  </si>
  <si>
    <t>1549682002</t>
  </si>
  <si>
    <t>71</t>
  </si>
  <si>
    <t>766660002</t>
  </si>
  <si>
    <t>Montáž dveřních křídel otvíravých 1křídlových š přes 0,8 m do ocelové zárubně</t>
  </si>
  <si>
    <t>-271614750</t>
  </si>
  <si>
    <t>72</t>
  </si>
  <si>
    <t>611653140</t>
  </si>
  <si>
    <t>dveře vnitřní protipožární hladké dýhované 1křídlé 90x197 cm</t>
  </si>
  <si>
    <t>118796807</t>
  </si>
  <si>
    <t>73</t>
  </si>
  <si>
    <t>766660722</t>
  </si>
  <si>
    <t>Montáž dveřního kování - zámku</t>
  </si>
  <si>
    <t>1688140564</t>
  </si>
  <si>
    <t>74</t>
  </si>
  <si>
    <t>549240300</t>
  </si>
  <si>
    <t>zámek stavební zadlabací obyčejné 01-15 bez převodu L</t>
  </si>
  <si>
    <t>-756453345</t>
  </si>
  <si>
    <t>75</t>
  </si>
  <si>
    <t>998766203</t>
  </si>
  <si>
    <t>Přesun hmot procentní pro konstrukce truhlářské v objektech v do 24 m</t>
  </si>
  <si>
    <t>-62009498</t>
  </si>
  <si>
    <t>767</t>
  </si>
  <si>
    <t xml:space="preserve"> Konstrukce zámečnické</t>
  </si>
  <si>
    <t>76</t>
  </si>
  <si>
    <t>767996702</t>
  </si>
  <si>
    <t>Demontáž atypických zámečnických konstrukcí řezáním hmotnosti jednotlivých dílů do 100 kg</t>
  </si>
  <si>
    <t>-728285063</t>
  </si>
  <si>
    <t>77</t>
  </si>
  <si>
    <t>998767201</t>
  </si>
  <si>
    <t>Přesun hmot procentní pro zámečnické konstrukce v objektech v do 6 m</t>
  </si>
  <si>
    <t>-1383296642</t>
  </si>
  <si>
    <t>771</t>
  </si>
  <si>
    <t xml:space="preserve"> Podlahy z dlaždic</t>
  </si>
  <si>
    <t>78</t>
  </si>
  <si>
    <t>771571810</t>
  </si>
  <si>
    <t>Demontáž podlah z dlaždic keramických kladených do malty</t>
  </si>
  <si>
    <t>1827748034</t>
  </si>
  <si>
    <t>2+3</t>
  </si>
  <si>
    <t>79</t>
  </si>
  <si>
    <t>771990112</t>
  </si>
  <si>
    <t>Vyrovnání podkladu samonivelační stěrkou tl 4 mm pevnosti 30 Mpa</t>
  </si>
  <si>
    <t>-688060500</t>
  </si>
  <si>
    <t>80</t>
  </si>
  <si>
    <t>771990192</t>
  </si>
  <si>
    <t>Příplatek k vyrovnání podkladu dlažby samonivelační stěrkou pevnosti 30 Mpa ZKD 1 mm tloušťky</t>
  </si>
  <si>
    <t>-1160034692</t>
  </si>
  <si>
    <t>5*2</t>
  </si>
  <si>
    <t>81</t>
  </si>
  <si>
    <t>771574121</t>
  </si>
  <si>
    <t>Montáž podlah keramických režných hladkých lepených flexibilním lepidlem do 100 ks/m2</t>
  </si>
  <si>
    <t>887275432</t>
  </si>
  <si>
    <t>82</t>
  </si>
  <si>
    <t>59761001</t>
  </si>
  <si>
    <t>dlažba keramická 10x10cm</t>
  </si>
  <si>
    <t>-300770895</t>
  </si>
  <si>
    <t>83</t>
  </si>
  <si>
    <t>771554114</t>
  </si>
  <si>
    <t>Montáž podlah z dlaždic teracových lepených flexibilním lepidlem do 16 ks/m2</t>
  </si>
  <si>
    <t>-1257674870</t>
  </si>
  <si>
    <t>84</t>
  </si>
  <si>
    <t>771579195</t>
  </si>
  <si>
    <t>Příplatek k montáž podlah keramických za spárování bílým cementem</t>
  </si>
  <si>
    <t>1965112975</t>
  </si>
  <si>
    <t>3+2</t>
  </si>
  <si>
    <t>85</t>
  </si>
  <si>
    <t>998771203</t>
  </si>
  <si>
    <t>Přesun hmot procentní pro podlahy z dlaždic v objektech v do 24 m</t>
  </si>
  <si>
    <t>263669230</t>
  </si>
  <si>
    <t>784</t>
  </si>
  <si>
    <t xml:space="preserve"> Dokončovací práce</t>
  </si>
  <si>
    <t>86</t>
  </si>
  <si>
    <t>784181103</t>
  </si>
  <si>
    <t>Základní akrylátová jednonásobná penetrace podkladu v místnostech výšky do 5,00m</t>
  </si>
  <si>
    <t>24969487</t>
  </si>
  <si>
    <t>87</t>
  </si>
  <si>
    <t>784211003</t>
  </si>
  <si>
    <t>Jednonásobné bílé malby ze směsí za mokra výborně otěruvzdorných v místnostech výšky do 5,00 m</t>
  </si>
  <si>
    <t>707921324</t>
  </si>
  <si>
    <t xml:space="preserve"> Práce a dodávky M</t>
  </si>
  <si>
    <t>33-M</t>
  </si>
  <si>
    <t xml:space="preserve"> Montáže dopr.zaříz.,sklad. zař. a váh</t>
  </si>
  <si>
    <t>88</t>
  </si>
  <si>
    <t>787113517</t>
  </si>
  <si>
    <t>D+M osobní výtah</t>
  </si>
  <si>
    <t>kpl</t>
  </si>
  <si>
    <t>453489224</t>
  </si>
  <si>
    <t>89</t>
  </si>
  <si>
    <t>787113516</t>
  </si>
  <si>
    <t>D+M elektrická plošina</t>
  </si>
  <si>
    <t>879142138</t>
  </si>
  <si>
    <t>VRN</t>
  </si>
  <si>
    <t xml:space="preserve"> Vedlejší rozpočtové náklady</t>
  </si>
  <si>
    <t>VRN3</t>
  </si>
  <si>
    <t xml:space="preserve"> Zařízení staveniště</t>
  </si>
  <si>
    <t>90</t>
  </si>
  <si>
    <t>030001000</t>
  </si>
  <si>
    <t>Zařízení staveniště</t>
  </si>
  <si>
    <t>-1020400974</t>
  </si>
  <si>
    <t>SO - 02 - Přípojka NN + doplnění rozvaděčů</t>
  </si>
  <si>
    <t xml:space="preserve">    741 -  Elektroinstalace</t>
  </si>
  <si>
    <t>741</t>
  </si>
  <si>
    <t xml:space="preserve"> Elektroinstalace</t>
  </si>
  <si>
    <t>741210001</t>
  </si>
  <si>
    <t>CHKE-V-J 5x4 mm2</t>
  </si>
  <si>
    <t>1351902100</t>
  </si>
  <si>
    <t>741210002</t>
  </si>
  <si>
    <t>CHKE-V-O 3x1,5 mm2</t>
  </si>
  <si>
    <t>-1239750900</t>
  </si>
  <si>
    <t>741210003</t>
  </si>
  <si>
    <t>Nouzové zastavení výtahu - tlačítko červené, zasklené vč. označení</t>
  </si>
  <si>
    <t>-1644331084</t>
  </si>
  <si>
    <t>741210004</t>
  </si>
  <si>
    <t>CYA 10 mm2 žlutozelený</t>
  </si>
  <si>
    <t>997557215</t>
  </si>
  <si>
    <t>741210005</t>
  </si>
  <si>
    <t>Doplnění jističe 3x25A char. B</t>
  </si>
  <si>
    <t>-38325585</t>
  </si>
  <si>
    <t>741210006</t>
  </si>
  <si>
    <t>Rozvaděč oceloplechový 450x600x250 mm, požární odolnost a kouřotěsnost uzávěrů dle PBŘ, vč. hlavního vypínače 3x25A</t>
  </si>
  <si>
    <t>-1047493312</t>
  </si>
  <si>
    <t>741210101</t>
  </si>
  <si>
    <t>Kabelová trasa - uložení kabelu do zdi vč. vysekání kabelové rýhy, zasádrování a následného začištění</t>
  </si>
  <si>
    <t>1003960665</t>
  </si>
  <si>
    <t>741210102</t>
  </si>
  <si>
    <t>Zajištění lešení pro montáž kabelové trasy</t>
  </si>
  <si>
    <t>1161631636</t>
  </si>
  <si>
    <t>741210103</t>
  </si>
  <si>
    <t>Drobný montážní materiál</t>
  </si>
  <si>
    <t>829290883</t>
  </si>
  <si>
    <t>741210104</t>
  </si>
  <si>
    <t>Elektromontážní práce</t>
  </si>
  <si>
    <t>1346854700</t>
  </si>
  <si>
    <t>741210105</t>
  </si>
  <si>
    <t>Revizní zpráva</t>
  </si>
  <si>
    <t>1042574259</t>
  </si>
  <si>
    <t>741210106</t>
  </si>
  <si>
    <t>Projekt skutečného provední</t>
  </si>
  <si>
    <t>-1069947370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</si>
</sst>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0"/>
      <c r="AQ5" s="20"/>
      <c r="AR5" s="18"/>
      <c r="BE5" s="244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0"/>
      <c r="AQ6" s="20"/>
      <c r="AR6" s="18"/>
      <c r="BE6" s="245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5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5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5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45"/>
      <c r="BS10" s="15" t="s">
        <v>6</v>
      </c>
    </row>
    <row r="11" spans="1:74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45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5"/>
      <c r="BS12" s="15" t="s">
        <v>6</v>
      </c>
    </row>
    <row r="13" spans="1:74" ht="12" customHeight="1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30</v>
      </c>
      <c r="AO13" s="20"/>
      <c r="AP13" s="20"/>
      <c r="AQ13" s="20"/>
      <c r="AR13" s="18"/>
      <c r="BE13" s="245"/>
      <c r="BS13" s="15" t="s">
        <v>6</v>
      </c>
    </row>
    <row r="14" spans="1:74" ht="12.75">
      <c r="B14" s="19"/>
      <c r="C14" s="20"/>
      <c r="D14" s="20"/>
      <c r="E14" s="268" t="s">
        <v>30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45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5"/>
      <c r="BS15" s="15" t="s">
        <v>4</v>
      </c>
    </row>
    <row r="16" spans="1:74" ht="12" customHeight="1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5"/>
      <c r="BS16" s="15" t="s">
        <v>4</v>
      </c>
    </row>
    <row r="17" spans="2:7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45"/>
      <c r="BS17" s="15" t="s">
        <v>33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5"/>
      <c r="BS18" s="15" t="s">
        <v>6</v>
      </c>
    </row>
    <row r="19" spans="2:7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5"/>
      <c r="BS19" s="15" t="s">
        <v>6</v>
      </c>
    </row>
    <row r="20" spans="2:7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45"/>
      <c r="BS20" s="15" t="s">
        <v>33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5"/>
    </row>
    <row r="22" spans="2:7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5"/>
    </row>
    <row r="23" spans="2:71" ht="16.5" customHeight="1">
      <c r="B23" s="19"/>
      <c r="C23" s="20"/>
      <c r="D23" s="20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0"/>
      <c r="AP23" s="20"/>
      <c r="AQ23" s="20"/>
      <c r="AR23" s="18"/>
      <c r="BE23" s="245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5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5"/>
    </row>
    <row r="26" spans="2:71" s="1" customFormat="1" ht="25.9" customHeight="1"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7">
        <f>ROUND(AG94,2)</f>
        <v>0</v>
      </c>
      <c r="AL26" s="248"/>
      <c r="AM26" s="248"/>
      <c r="AN26" s="248"/>
      <c r="AO26" s="248"/>
      <c r="AP26" s="33"/>
      <c r="AQ26" s="33"/>
      <c r="AR26" s="36"/>
      <c r="BE26" s="245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1" t="s">
        <v>37</v>
      </c>
      <c r="M28" s="271"/>
      <c r="N28" s="271"/>
      <c r="O28" s="271"/>
      <c r="P28" s="271"/>
      <c r="Q28" s="33"/>
      <c r="R28" s="33"/>
      <c r="S28" s="33"/>
      <c r="T28" s="33"/>
      <c r="U28" s="33"/>
      <c r="V28" s="33"/>
      <c r="W28" s="271" t="s">
        <v>38</v>
      </c>
      <c r="X28" s="271"/>
      <c r="Y28" s="271"/>
      <c r="Z28" s="271"/>
      <c r="AA28" s="271"/>
      <c r="AB28" s="271"/>
      <c r="AC28" s="271"/>
      <c r="AD28" s="271"/>
      <c r="AE28" s="271"/>
      <c r="AF28" s="33"/>
      <c r="AG28" s="33"/>
      <c r="AH28" s="33"/>
      <c r="AI28" s="33"/>
      <c r="AJ28" s="33"/>
      <c r="AK28" s="271" t="s">
        <v>39</v>
      </c>
      <c r="AL28" s="271"/>
      <c r="AM28" s="271"/>
      <c r="AN28" s="271"/>
      <c r="AO28" s="271"/>
      <c r="AP28" s="33"/>
      <c r="AQ28" s="33"/>
      <c r="AR28" s="36"/>
      <c r="BE28" s="245"/>
    </row>
    <row r="29" spans="2:71" s="2" customFormat="1" ht="14.45" customHeight="1">
      <c r="B29" s="37"/>
      <c r="C29" s="38"/>
      <c r="D29" s="27" t="s">
        <v>40</v>
      </c>
      <c r="E29" s="38"/>
      <c r="F29" s="27" t="s">
        <v>41</v>
      </c>
      <c r="G29" s="38"/>
      <c r="H29" s="38"/>
      <c r="I29" s="38"/>
      <c r="J29" s="38"/>
      <c r="K29" s="38"/>
      <c r="L29" s="272">
        <v>0.21</v>
      </c>
      <c r="M29" s="243"/>
      <c r="N29" s="243"/>
      <c r="O29" s="243"/>
      <c r="P29" s="243"/>
      <c r="Q29" s="38"/>
      <c r="R29" s="38"/>
      <c r="S29" s="38"/>
      <c r="T29" s="38"/>
      <c r="U29" s="38"/>
      <c r="V29" s="38"/>
      <c r="W29" s="242">
        <f>ROUND(AZ94,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8"/>
      <c r="AG29" s="38"/>
      <c r="AH29" s="38"/>
      <c r="AI29" s="38"/>
      <c r="AJ29" s="38"/>
      <c r="AK29" s="242">
        <f>ROUND(AV94, 2)</f>
        <v>0</v>
      </c>
      <c r="AL29" s="243"/>
      <c r="AM29" s="243"/>
      <c r="AN29" s="243"/>
      <c r="AO29" s="243"/>
      <c r="AP29" s="38"/>
      <c r="AQ29" s="38"/>
      <c r="AR29" s="39"/>
      <c r="BE29" s="246"/>
    </row>
    <row r="30" spans="2:71" s="2" customFormat="1" ht="14.45" customHeight="1">
      <c r="B30" s="37"/>
      <c r="C30" s="38"/>
      <c r="D30" s="38"/>
      <c r="E30" s="38"/>
      <c r="F30" s="27" t="s">
        <v>42</v>
      </c>
      <c r="G30" s="38"/>
      <c r="H30" s="38"/>
      <c r="I30" s="38"/>
      <c r="J30" s="38"/>
      <c r="K30" s="38"/>
      <c r="L30" s="272">
        <v>0.15</v>
      </c>
      <c r="M30" s="243"/>
      <c r="N30" s="243"/>
      <c r="O30" s="243"/>
      <c r="P30" s="243"/>
      <c r="Q30" s="38"/>
      <c r="R30" s="38"/>
      <c r="S30" s="38"/>
      <c r="T30" s="38"/>
      <c r="U30" s="38"/>
      <c r="V30" s="38"/>
      <c r="W30" s="242">
        <f>ROUND(BA94,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8"/>
      <c r="AG30" s="38"/>
      <c r="AH30" s="38"/>
      <c r="AI30" s="38"/>
      <c r="AJ30" s="38"/>
      <c r="AK30" s="242">
        <f>ROUND(AW94, 2)</f>
        <v>0</v>
      </c>
      <c r="AL30" s="243"/>
      <c r="AM30" s="243"/>
      <c r="AN30" s="243"/>
      <c r="AO30" s="243"/>
      <c r="AP30" s="38"/>
      <c r="AQ30" s="38"/>
      <c r="AR30" s="39"/>
      <c r="BE30" s="246"/>
    </row>
    <row r="31" spans="2:71" s="2" customFormat="1" ht="14.45" hidden="1" customHeight="1">
      <c r="B31" s="37"/>
      <c r="C31" s="38"/>
      <c r="D31" s="38"/>
      <c r="E31" s="38"/>
      <c r="F31" s="27" t="s">
        <v>43</v>
      </c>
      <c r="G31" s="38"/>
      <c r="H31" s="38"/>
      <c r="I31" s="38"/>
      <c r="J31" s="38"/>
      <c r="K31" s="38"/>
      <c r="L31" s="272">
        <v>0.21</v>
      </c>
      <c r="M31" s="243"/>
      <c r="N31" s="243"/>
      <c r="O31" s="243"/>
      <c r="P31" s="243"/>
      <c r="Q31" s="38"/>
      <c r="R31" s="38"/>
      <c r="S31" s="38"/>
      <c r="T31" s="38"/>
      <c r="U31" s="38"/>
      <c r="V31" s="38"/>
      <c r="W31" s="242">
        <f>ROUND(BB94,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8"/>
      <c r="AG31" s="38"/>
      <c r="AH31" s="38"/>
      <c r="AI31" s="38"/>
      <c r="AJ31" s="38"/>
      <c r="AK31" s="242">
        <v>0</v>
      </c>
      <c r="AL31" s="243"/>
      <c r="AM31" s="243"/>
      <c r="AN31" s="243"/>
      <c r="AO31" s="243"/>
      <c r="AP31" s="38"/>
      <c r="AQ31" s="38"/>
      <c r="AR31" s="39"/>
      <c r="BE31" s="246"/>
    </row>
    <row r="32" spans="2:71" s="2" customFormat="1" ht="14.45" hidden="1" customHeight="1">
      <c r="B32" s="37"/>
      <c r="C32" s="38"/>
      <c r="D32" s="38"/>
      <c r="E32" s="38"/>
      <c r="F32" s="27" t="s">
        <v>44</v>
      </c>
      <c r="G32" s="38"/>
      <c r="H32" s="38"/>
      <c r="I32" s="38"/>
      <c r="J32" s="38"/>
      <c r="K32" s="38"/>
      <c r="L32" s="272">
        <v>0.15</v>
      </c>
      <c r="M32" s="243"/>
      <c r="N32" s="243"/>
      <c r="O32" s="243"/>
      <c r="P32" s="243"/>
      <c r="Q32" s="38"/>
      <c r="R32" s="38"/>
      <c r="S32" s="38"/>
      <c r="T32" s="38"/>
      <c r="U32" s="38"/>
      <c r="V32" s="38"/>
      <c r="W32" s="242">
        <f>ROUND(BC94,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8"/>
      <c r="AG32" s="38"/>
      <c r="AH32" s="38"/>
      <c r="AI32" s="38"/>
      <c r="AJ32" s="38"/>
      <c r="AK32" s="242">
        <v>0</v>
      </c>
      <c r="AL32" s="243"/>
      <c r="AM32" s="243"/>
      <c r="AN32" s="243"/>
      <c r="AO32" s="243"/>
      <c r="AP32" s="38"/>
      <c r="AQ32" s="38"/>
      <c r="AR32" s="39"/>
      <c r="BE32" s="246"/>
    </row>
    <row r="33" spans="2:57" s="2" customFormat="1" ht="14.45" hidden="1" customHeight="1">
      <c r="B33" s="37"/>
      <c r="C33" s="38"/>
      <c r="D33" s="38"/>
      <c r="E33" s="38"/>
      <c r="F33" s="27" t="s">
        <v>45</v>
      </c>
      <c r="G33" s="38"/>
      <c r="H33" s="38"/>
      <c r="I33" s="38"/>
      <c r="J33" s="38"/>
      <c r="K33" s="38"/>
      <c r="L33" s="272">
        <v>0</v>
      </c>
      <c r="M33" s="243"/>
      <c r="N33" s="243"/>
      <c r="O33" s="243"/>
      <c r="P33" s="243"/>
      <c r="Q33" s="38"/>
      <c r="R33" s="38"/>
      <c r="S33" s="38"/>
      <c r="T33" s="38"/>
      <c r="U33" s="38"/>
      <c r="V33" s="38"/>
      <c r="W33" s="242">
        <f>ROUND(BD94,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8"/>
      <c r="AG33" s="38"/>
      <c r="AH33" s="38"/>
      <c r="AI33" s="38"/>
      <c r="AJ33" s="38"/>
      <c r="AK33" s="242">
        <v>0</v>
      </c>
      <c r="AL33" s="243"/>
      <c r="AM33" s="243"/>
      <c r="AN33" s="243"/>
      <c r="AO33" s="243"/>
      <c r="AP33" s="38"/>
      <c r="AQ33" s="38"/>
      <c r="AR33" s="39"/>
      <c r="BE33" s="246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9" t="s">
        <v>48</v>
      </c>
      <c r="Y35" s="250"/>
      <c r="Z35" s="250"/>
      <c r="AA35" s="250"/>
      <c r="AB35" s="250"/>
      <c r="AC35" s="42"/>
      <c r="AD35" s="42"/>
      <c r="AE35" s="42"/>
      <c r="AF35" s="42"/>
      <c r="AG35" s="42"/>
      <c r="AH35" s="42"/>
      <c r="AI35" s="42"/>
      <c r="AJ35" s="42"/>
      <c r="AK35" s="251">
        <f>SUM(AK26:AK33)</f>
        <v>0</v>
      </c>
      <c r="AL35" s="250"/>
      <c r="AM35" s="250"/>
      <c r="AN35" s="250"/>
      <c r="AO35" s="252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51</v>
      </c>
      <c r="AI60" s="35"/>
      <c r="AJ60" s="35"/>
      <c r="AK60" s="35"/>
      <c r="AL60" s="35"/>
      <c r="AM60" s="46" t="s">
        <v>52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51</v>
      </c>
      <c r="AI75" s="35"/>
      <c r="AJ75" s="35"/>
      <c r="AK75" s="35"/>
      <c r="AL75" s="35"/>
      <c r="AM75" s="46" t="s">
        <v>52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1823J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62" t="str">
        <f>K6</f>
        <v>GBT Trasa 1 - Bezbariérová trasa k objektu 4. ZŠ a výtah pro 4. ZŠ Hradební 14 Cheb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Hradební 52/14, 350 02 Cheb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64" t="str">
        <f>IF(AN8= "","",AN8)</f>
        <v>10. 8. 2018</v>
      </c>
      <c r="AN87" s="264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Město Cheb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31</v>
      </c>
      <c r="AJ89" s="33"/>
      <c r="AK89" s="33"/>
      <c r="AL89" s="33"/>
      <c r="AM89" s="260" t="str">
        <f>IF(E17="","",E17)</f>
        <v>MgA. Hana Fischerová</v>
      </c>
      <c r="AN89" s="261"/>
      <c r="AO89" s="261"/>
      <c r="AP89" s="261"/>
      <c r="AQ89" s="33"/>
      <c r="AR89" s="36"/>
      <c r="AS89" s="254" t="s">
        <v>56</v>
      </c>
      <c r="AT89" s="255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2" customHeight="1">
      <c r="B90" s="32"/>
      <c r="C90" s="27" t="s">
        <v>29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34</v>
      </c>
      <c r="AJ90" s="33"/>
      <c r="AK90" s="33"/>
      <c r="AL90" s="33"/>
      <c r="AM90" s="260" t="str">
        <f>IF(E20="","",E20)</f>
        <v>MgA. Hana Fischerová</v>
      </c>
      <c r="AN90" s="261"/>
      <c r="AO90" s="261"/>
      <c r="AP90" s="261"/>
      <c r="AQ90" s="33"/>
      <c r="AR90" s="36"/>
      <c r="AS90" s="256"/>
      <c r="AT90" s="257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8"/>
      <c r="AT91" s="259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73" t="s">
        <v>57</v>
      </c>
      <c r="D92" s="274"/>
      <c r="E92" s="274"/>
      <c r="F92" s="274"/>
      <c r="G92" s="274"/>
      <c r="H92" s="66"/>
      <c r="I92" s="275" t="s">
        <v>58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59</v>
      </c>
      <c r="AH92" s="274"/>
      <c r="AI92" s="274"/>
      <c r="AJ92" s="274"/>
      <c r="AK92" s="274"/>
      <c r="AL92" s="274"/>
      <c r="AM92" s="274"/>
      <c r="AN92" s="275" t="s">
        <v>60</v>
      </c>
      <c r="AO92" s="274"/>
      <c r="AP92" s="277"/>
      <c r="AQ92" s="67" t="s">
        <v>61</v>
      </c>
      <c r="AR92" s="36"/>
      <c r="AS92" s="68" t="s">
        <v>62</v>
      </c>
      <c r="AT92" s="69" t="s">
        <v>63</v>
      </c>
      <c r="AU92" s="69" t="s">
        <v>64</v>
      </c>
      <c r="AV92" s="69" t="s">
        <v>65</v>
      </c>
      <c r="AW92" s="69" t="s">
        <v>66</v>
      </c>
      <c r="AX92" s="69" t="s">
        <v>67</v>
      </c>
      <c r="AY92" s="69" t="s">
        <v>68</v>
      </c>
      <c r="AZ92" s="69" t="s">
        <v>69</v>
      </c>
      <c r="BA92" s="69" t="s">
        <v>70</v>
      </c>
      <c r="BB92" s="69" t="s">
        <v>71</v>
      </c>
      <c r="BC92" s="69" t="s">
        <v>72</v>
      </c>
      <c r="BD92" s="70" t="s">
        <v>73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74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81">
        <f>ROUND(SUM(AG95:AG96),2)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78" t="s">
        <v>1</v>
      </c>
      <c r="AR94" s="79"/>
      <c r="AS94" s="80">
        <f>ROUND(SUM(AS95:AS96),2)</f>
        <v>0</v>
      </c>
      <c r="AT94" s="81">
        <f>ROUND(SUM(AV94:AW94),2)</f>
        <v>0</v>
      </c>
      <c r="AU94" s="82">
        <f>ROUND(SUM(AU95:AU96),5)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ROUND(SUM(AZ95:AZ96),2)</f>
        <v>0</v>
      </c>
      <c r="BA94" s="81">
        <f>ROUND(SUM(BA95:BA96),2)</f>
        <v>0</v>
      </c>
      <c r="BB94" s="81">
        <f>ROUND(SUM(BB95:BB96),2)</f>
        <v>0</v>
      </c>
      <c r="BC94" s="81">
        <f>ROUND(SUM(BC95:BC96),2)</f>
        <v>0</v>
      </c>
      <c r="BD94" s="83">
        <f>ROUND(SUM(BD95:BD96),2)</f>
        <v>0</v>
      </c>
      <c r="BS94" s="84" t="s">
        <v>75</v>
      </c>
      <c r="BT94" s="84" t="s">
        <v>76</v>
      </c>
      <c r="BU94" s="85" t="s">
        <v>77</v>
      </c>
      <c r="BV94" s="84" t="s">
        <v>78</v>
      </c>
      <c r="BW94" s="84" t="s">
        <v>5</v>
      </c>
      <c r="BX94" s="84" t="s">
        <v>79</v>
      </c>
      <c r="CL94" s="84" t="s">
        <v>1</v>
      </c>
    </row>
    <row r="95" spans="1:91" s="6" customFormat="1" ht="27" customHeight="1">
      <c r="A95" s="86" t="s">
        <v>80</v>
      </c>
      <c r="B95" s="87"/>
      <c r="C95" s="88"/>
      <c r="D95" s="280" t="s">
        <v>81</v>
      </c>
      <c r="E95" s="280"/>
      <c r="F95" s="280"/>
      <c r="G95" s="280"/>
      <c r="H95" s="280"/>
      <c r="I95" s="89"/>
      <c r="J95" s="280" t="s">
        <v>82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'SO - 01 - Stavební část'!J30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0" t="s">
        <v>83</v>
      </c>
      <c r="AR95" s="91"/>
      <c r="AS95" s="92">
        <v>0</v>
      </c>
      <c r="AT95" s="93">
        <f>ROUND(SUM(AV95:AW95),2)</f>
        <v>0</v>
      </c>
      <c r="AU95" s="94">
        <f>'SO - 01 - Stavební část'!P137</f>
        <v>0</v>
      </c>
      <c r="AV95" s="93">
        <f>'SO - 01 - Stavební část'!J33</f>
        <v>0</v>
      </c>
      <c r="AW95" s="93">
        <f>'SO - 01 - Stavební část'!J34</f>
        <v>0</v>
      </c>
      <c r="AX95" s="93">
        <f>'SO - 01 - Stavební část'!J35</f>
        <v>0</v>
      </c>
      <c r="AY95" s="93">
        <f>'SO - 01 - Stavební část'!J36</f>
        <v>0</v>
      </c>
      <c r="AZ95" s="93">
        <f>'SO - 01 - Stavební část'!F33</f>
        <v>0</v>
      </c>
      <c r="BA95" s="93">
        <f>'SO - 01 - Stavební část'!F34</f>
        <v>0</v>
      </c>
      <c r="BB95" s="93">
        <f>'SO - 01 - Stavební část'!F35</f>
        <v>0</v>
      </c>
      <c r="BC95" s="93">
        <f>'SO - 01 - Stavební část'!F36</f>
        <v>0</v>
      </c>
      <c r="BD95" s="95">
        <f>'SO - 01 - Stavební část'!F37</f>
        <v>0</v>
      </c>
      <c r="BT95" s="96" t="s">
        <v>84</v>
      </c>
      <c r="BV95" s="96" t="s">
        <v>78</v>
      </c>
      <c r="BW95" s="96" t="s">
        <v>85</v>
      </c>
      <c r="BX95" s="96" t="s">
        <v>5</v>
      </c>
      <c r="CL95" s="96" t="s">
        <v>1</v>
      </c>
      <c r="CM95" s="96" t="s">
        <v>86</v>
      </c>
    </row>
    <row r="96" spans="1:91" s="6" customFormat="1" ht="27" customHeight="1">
      <c r="A96" s="86" t="s">
        <v>80</v>
      </c>
      <c r="B96" s="87"/>
      <c r="C96" s="88"/>
      <c r="D96" s="280" t="s">
        <v>87</v>
      </c>
      <c r="E96" s="280"/>
      <c r="F96" s="280"/>
      <c r="G96" s="280"/>
      <c r="H96" s="280"/>
      <c r="I96" s="89"/>
      <c r="J96" s="280" t="s">
        <v>88</v>
      </c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78">
        <f>'SO - 02 - Přípojka NN + d...'!J30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0" t="s">
        <v>83</v>
      </c>
      <c r="AR96" s="91"/>
      <c r="AS96" s="97">
        <v>0</v>
      </c>
      <c r="AT96" s="98">
        <f>ROUND(SUM(AV96:AW96),2)</f>
        <v>0</v>
      </c>
      <c r="AU96" s="99">
        <f>'SO - 02 - Přípojka NN + d...'!P118</f>
        <v>0</v>
      </c>
      <c r="AV96" s="98">
        <f>'SO - 02 - Přípojka NN + d...'!J33</f>
        <v>0</v>
      </c>
      <c r="AW96" s="98">
        <f>'SO - 02 - Přípojka NN + d...'!J34</f>
        <v>0</v>
      </c>
      <c r="AX96" s="98">
        <f>'SO - 02 - Přípojka NN + d...'!J35</f>
        <v>0</v>
      </c>
      <c r="AY96" s="98">
        <f>'SO - 02 - Přípojka NN + d...'!J36</f>
        <v>0</v>
      </c>
      <c r="AZ96" s="98">
        <f>'SO - 02 - Přípojka NN + d...'!F33</f>
        <v>0</v>
      </c>
      <c r="BA96" s="98">
        <f>'SO - 02 - Přípojka NN + d...'!F34</f>
        <v>0</v>
      </c>
      <c r="BB96" s="98">
        <f>'SO - 02 - Přípojka NN + d...'!F35</f>
        <v>0</v>
      </c>
      <c r="BC96" s="98">
        <f>'SO - 02 - Přípojka NN + d...'!F36</f>
        <v>0</v>
      </c>
      <c r="BD96" s="100">
        <f>'SO - 02 - Přípojka NN + d...'!F37</f>
        <v>0</v>
      </c>
      <c r="BT96" s="96" t="s">
        <v>84</v>
      </c>
      <c r="BV96" s="96" t="s">
        <v>78</v>
      </c>
      <c r="BW96" s="96" t="s">
        <v>89</v>
      </c>
      <c r="BX96" s="96" t="s">
        <v>5</v>
      </c>
      <c r="CL96" s="96" t="s">
        <v>1</v>
      </c>
      <c r="CM96" s="96" t="s">
        <v>86</v>
      </c>
    </row>
    <row r="97" spans="2:44" s="1" customFormat="1" ht="30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</row>
    <row r="98" spans="2:44" s="1" customFormat="1" ht="6.95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6"/>
    </row>
  </sheetData>
  <sheetProtection algorithmName="SHA-512" hashValue="C8IyKi4b2kn+Zcy4IcebDEfNKZ/6opR2aE8wmB1FeSaIRGy2iSR8KF6i3HmGOS4RBx+R1RnSnF+e5PpHxp++oA==" saltValue="iK1mOyAzHWr2dnKVSlaSg3r6psoLyEJw115Mz08md/8lJEfOaNAFH/df02e29JAfDdF34NFqSaH3City14jvMw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- 01 - Stavební část'!C2" display="/"/>
    <hyperlink ref="A96" location="'SO - 02 - Přípojka NN + 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31"/>
  <sheetViews>
    <sheetView showGridLines="0" topLeftCell="A252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85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86</v>
      </c>
    </row>
    <row r="4" spans="2:46" ht="24.95" customHeight="1">
      <c r="B4" s="18"/>
      <c r="D4" s="105" t="s">
        <v>90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3" t="str">
        <f>'Rekapitulace stavby'!K6</f>
        <v>GBT Trasa 1 - Bezbariérová trasa k objektu 4. ZŠ a výtah pro 4. ZŠ Hradební 14 Cheb</v>
      </c>
      <c r="F7" s="284"/>
      <c r="G7" s="284"/>
      <c r="H7" s="284"/>
      <c r="L7" s="18"/>
    </row>
    <row r="8" spans="2:46" s="1" customFormat="1" ht="12" customHeight="1">
      <c r="B8" s="36"/>
      <c r="D8" s="107" t="s">
        <v>91</v>
      </c>
      <c r="I8" s="108"/>
      <c r="L8" s="36"/>
    </row>
    <row r="9" spans="2:46" s="1" customFormat="1" ht="36.950000000000003" customHeight="1">
      <c r="B9" s="36"/>
      <c r="E9" s="285" t="s">
        <v>92</v>
      </c>
      <c r="F9" s="286"/>
      <c r="G9" s="286"/>
      <c r="H9" s="286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10. 8. 2018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7" t="str">
        <f>'Rekapitulace stavby'!E14</f>
        <v>Vyplň údaj</v>
      </c>
      <c r="F18" s="288"/>
      <c r="G18" s="288"/>
      <c r="H18" s="288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1</v>
      </c>
      <c r="L23" s="36"/>
    </row>
    <row r="24" spans="2:12" s="1" customFormat="1" ht="18" customHeight="1">
      <c r="B24" s="36"/>
      <c r="E24" s="109" t="s">
        <v>32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35</v>
      </c>
      <c r="I26" s="108"/>
      <c r="L26" s="36"/>
    </row>
    <row r="27" spans="2:12" s="7" customFormat="1" ht="16.5" customHeight="1">
      <c r="B27" s="112"/>
      <c r="E27" s="289" t="s">
        <v>1</v>
      </c>
      <c r="F27" s="289"/>
      <c r="G27" s="289"/>
      <c r="H27" s="289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36</v>
      </c>
      <c r="I30" s="108"/>
      <c r="J30" s="116">
        <f>ROUND(J137,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38</v>
      </c>
      <c r="I32" s="118" t="s">
        <v>37</v>
      </c>
      <c r="J32" s="117" t="s">
        <v>39</v>
      </c>
      <c r="L32" s="36"/>
    </row>
    <row r="33" spans="2:12" s="1" customFormat="1" ht="14.45" customHeight="1">
      <c r="B33" s="36"/>
      <c r="D33" s="119" t="s">
        <v>40</v>
      </c>
      <c r="E33" s="107" t="s">
        <v>41</v>
      </c>
      <c r="F33" s="120">
        <f>ROUND((SUM(BE137:BE430)),  2)</f>
        <v>0</v>
      </c>
      <c r="I33" s="121">
        <v>0.21</v>
      </c>
      <c r="J33" s="120">
        <f>ROUND(((SUM(BE137:BE430))*I33),  2)</f>
        <v>0</v>
      </c>
      <c r="L33" s="36"/>
    </row>
    <row r="34" spans="2:12" s="1" customFormat="1" ht="14.45" customHeight="1">
      <c r="B34" s="36"/>
      <c r="E34" s="107" t="s">
        <v>42</v>
      </c>
      <c r="F34" s="120">
        <f>ROUND((SUM(BF137:BF430)),  2)</f>
        <v>0</v>
      </c>
      <c r="I34" s="121">
        <v>0.15</v>
      </c>
      <c r="J34" s="120">
        <f>ROUND(((SUM(BF137:BF430))*I34),  2)</f>
        <v>0</v>
      </c>
      <c r="L34" s="36"/>
    </row>
    <row r="35" spans="2:12" s="1" customFormat="1" ht="14.45" hidden="1" customHeight="1">
      <c r="B35" s="36"/>
      <c r="E35" s="107" t="s">
        <v>43</v>
      </c>
      <c r="F35" s="120">
        <f>ROUND((SUM(BG137:BG430)),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44</v>
      </c>
      <c r="F36" s="120">
        <f>ROUND((SUM(BH137:BH430)),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45</v>
      </c>
      <c r="F37" s="120">
        <f>ROUND((SUM(BI137:BI430)),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49</v>
      </c>
      <c r="E50" s="131"/>
      <c r="F50" s="131"/>
      <c r="G50" s="130" t="s">
        <v>50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51</v>
      </c>
      <c r="E61" s="134"/>
      <c r="F61" s="135" t="s">
        <v>52</v>
      </c>
      <c r="G61" s="133" t="s">
        <v>51</v>
      </c>
      <c r="H61" s="134"/>
      <c r="I61" s="136"/>
      <c r="J61" s="137" t="s">
        <v>52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53</v>
      </c>
      <c r="E65" s="131"/>
      <c r="F65" s="131"/>
      <c r="G65" s="130" t="s">
        <v>54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51</v>
      </c>
      <c r="E76" s="134"/>
      <c r="F76" s="135" t="s">
        <v>52</v>
      </c>
      <c r="G76" s="133" t="s">
        <v>51</v>
      </c>
      <c r="H76" s="134"/>
      <c r="I76" s="136"/>
      <c r="J76" s="137" t="s">
        <v>52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hidden="1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hidden="1" customHeight="1">
      <c r="B82" s="32"/>
      <c r="C82" s="21" t="s">
        <v>93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hidden="1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hidden="1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hidden="1" customHeight="1">
      <c r="B85" s="32"/>
      <c r="C85" s="33"/>
      <c r="D85" s="33"/>
      <c r="E85" s="290" t="str">
        <f>E7</f>
        <v>GBT Trasa 1 - Bezbariérová trasa k objektu 4. ZŠ a výtah pro 4. ZŠ Hradební 14 Cheb</v>
      </c>
      <c r="F85" s="291"/>
      <c r="G85" s="291"/>
      <c r="H85" s="291"/>
      <c r="I85" s="108"/>
      <c r="J85" s="33"/>
      <c r="K85" s="33"/>
      <c r="L85" s="36"/>
    </row>
    <row r="86" spans="2:47" s="1" customFormat="1" ht="12" hidden="1" customHeight="1">
      <c r="B86" s="32"/>
      <c r="C86" s="27" t="s">
        <v>91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hidden="1" customHeight="1">
      <c r="B87" s="32"/>
      <c r="C87" s="33"/>
      <c r="D87" s="33"/>
      <c r="E87" s="262" t="str">
        <f>E9</f>
        <v>SO - 01 - Stavební část</v>
      </c>
      <c r="F87" s="292"/>
      <c r="G87" s="292"/>
      <c r="H87" s="292"/>
      <c r="I87" s="108"/>
      <c r="J87" s="33"/>
      <c r="K87" s="33"/>
      <c r="L87" s="36"/>
    </row>
    <row r="88" spans="2:47" s="1" customFormat="1" ht="6.95" hidden="1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hidden="1" customHeight="1">
      <c r="B89" s="32"/>
      <c r="C89" s="27" t="s">
        <v>20</v>
      </c>
      <c r="D89" s="33"/>
      <c r="E89" s="33"/>
      <c r="F89" s="25" t="str">
        <f>F12</f>
        <v>Hradební 52/14, 350 02 Cheb</v>
      </c>
      <c r="G89" s="33"/>
      <c r="H89" s="33"/>
      <c r="I89" s="110" t="s">
        <v>22</v>
      </c>
      <c r="J89" s="59" t="str">
        <f>IF(J12="","",J12)</f>
        <v>10. 8. 2018</v>
      </c>
      <c r="K89" s="33"/>
      <c r="L89" s="36"/>
    </row>
    <row r="90" spans="2:47" s="1" customFormat="1" ht="6.95" hidden="1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27.95" hidden="1" customHeight="1">
      <c r="B91" s="32"/>
      <c r="C91" s="27" t="s">
        <v>24</v>
      </c>
      <c r="D91" s="33"/>
      <c r="E91" s="33"/>
      <c r="F91" s="25" t="str">
        <f>E15</f>
        <v>Město Cheb</v>
      </c>
      <c r="G91" s="33"/>
      <c r="H91" s="33"/>
      <c r="I91" s="110" t="s">
        <v>31</v>
      </c>
      <c r="J91" s="30" t="str">
        <f>E21</f>
        <v>MgA. Hana Fischerová</v>
      </c>
      <c r="K91" s="33"/>
      <c r="L91" s="36"/>
    </row>
    <row r="92" spans="2:47" s="1" customFormat="1" ht="27.95" hidden="1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MgA. Hana Fischerová</v>
      </c>
      <c r="K92" s="33"/>
      <c r="L92" s="36"/>
    </row>
    <row r="93" spans="2:47" s="1" customFormat="1" ht="10.35" hidden="1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hidden="1" customHeight="1">
      <c r="B94" s="32"/>
      <c r="C94" s="144" t="s">
        <v>94</v>
      </c>
      <c r="D94" s="145"/>
      <c r="E94" s="145"/>
      <c r="F94" s="145"/>
      <c r="G94" s="145"/>
      <c r="H94" s="145"/>
      <c r="I94" s="146"/>
      <c r="J94" s="147" t="s">
        <v>95</v>
      </c>
      <c r="K94" s="145"/>
      <c r="L94" s="36"/>
    </row>
    <row r="95" spans="2:47" s="1" customFormat="1" ht="10.35" hidden="1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hidden="1" customHeight="1">
      <c r="B96" s="32"/>
      <c r="C96" s="148" t="s">
        <v>96</v>
      </c>
      <c r="D96" s="33"/>
      <c r="E96" s="33"/>
      <c r="F96" s="33"/>
      <c r="G96" s="33"/>
      <c r="H96" s="33"/>
      <c r="I96" s="108"/>
      <c r="J96" s="77">
        <f>J137</f>
        <v>0</v>
      </c>
      <c r="K96" s="33"/>
      <c r="L96" s="36"/>
      <c r="AU96" s="15" t="s">
        <v>97</v>
      </c>
    </row>
    <row r="97" spans="2:12" s="8" customFormat="1" ht="24.95" hidden="1" customHeight="1">
      <c r="B97" s="149"/>
      <c r="C97" s="150"/>
      <c r="D97" s="151" t="s">
        <v>98</v>
      </c>
      <c r="E97" s="152"/>
      <c r="F97" s="152"/>
      <c r="G97" s="152"/>
      <c r="H97" s="152"/>
      <c r="I97" s="153"/>
      <c r="J97" s="154">
        <f>J138</f>
        <v>0</v>
      </c>
      <c r="K97" s="150"/>
      <c r="L97" s="155"/>
    </row>
    <row r="98" spans="2:12" s="9" customFormat="1" ht="19.899999999999999" hidden="1" customHeight="1">
      <c r="B98" s="156"/>
      <c r="C98" s="157"/>
      <c r="D98" s="158" t="s">
        <v>99</v>
      </c>
      <c r="E98" s="159"/>
      <c r="F98" s="159"/>
      <c r="G98" s="159"/>
      <c r="H98" s="159"/>
      <c r="I98" s="160"/>
      <c r="J98" s="161">
        <f>J139</f>
        <v>0</v>
      </c>
      <c r="K98" s="157"/>
      <c r="L98" s="162"/>
    </row>
    <row r="99" spans="2:12" s="9" customFormat="1" ht="19.899999999999999" hidden="1" customHeight="1">
      <c r="B99" s="156"/>
      <c r="C99" s="157"/>
      <c r="D99" s="158" t="s">
        <v>100</v>
      </c>
      <c r="E99" s="159"/>
      <c r="F99" s="159"/>
      <c r="G99" s="159"/>
      <c r="H99" s="159"/>
      <c r="I99" s="160"/>
      <c r="J99" s="161">
        <f>J171</f>
        <v>0</v>
      </c>
      <c r="K99" s="157"/>
      <c r="L99" s="162"/>
    </row>
    <row r="100" spans="2:12" s="9" customFormat="1" ht="19.899999999999999" hidden="1" customHeight="1">
      <c r="B100" s="156"/>
      <c r="C100" s="157"/>
      <c r="D100" s="158" t="s">
        <v>101</v>
      </c>
      <c r="E100" s="159"/>
      <c r="F100" s="159"/>
      <c r="G100" s="159"/>
      <c r="H100" s="159"/>
      <c r="I100" s="160"/>
      <c r="J100" s="161">
        <f>J206</f>
        <v>0</v>
      </c>
      <c r="K100" s="157"/>
      <c r="L100" s="162"/>
    </row>
    <row r="101" spans="2:12" s="9" customFormat="1" ht="19.899999999999999" hidden="1" customHeight="1">
      <c r="B101" s="156"/>
      <c r="C101" s="157"/>
      <c r="D101" s="158" t="s">
        <v>102</v>
      </c>
      <c r="E101" s="159"/>
      <c r="F101" s="159"/>
      <c r="G101" s="159"/>
      <c r="H101" s="159"/>
      <c r="I101" s="160"/>
      <c r="J101" s="161">
        <f>J227</f>
        <v>0</v>
      </c>
      <c r="K101" s="157"/>
      <c r="L101" s="162"/>
    </row>
    <row r="102" spans="2:12" s="9" customFormat="1" ht="19.899999999999999" hidden="1" customHeight="1">
      <c r="B102" s="156"/>
      <c r="C102" s="157"/>
      <c r="D102" s="158" t="s">
        <v>103</v>
      </c>
      <c r="E102" s="159"/>
      <c r="F102" s="159"/>
      <c r="G102" s="159"/>
      <c r="H102" s="159"/>
      <c r="I102" s="160"/>
      <c r="J102" s="161">
        <f>J234</f>
        <v>0</v>
      </c>
      <c r="K102" s="157"/>
      <c r="L102" s="162"/>
    </row>
    <row r="103" spans="2:12" s="9" customFormat="1" ht="19.899999999999999" hidden="1" customHeight="1">
      <c r="B103" s="156"/>
      <c r="C103" s="157"/>
      <c r="D103" s="158" t="s">
        <v>104</v>
      </c>
      <c r="E103" s="159"/>
      <c r="F103" s="159"/>
      <c r="G103" s="159"/>
      <c r="H103" s="159"/>
      <c r="I103" s="160"/>
      <c r="J103" s="161">
        <f>J274</f>
        <v>0</v>
      </c>
      <c r="K103" s="157"/>
      <c r="L103" s="162"/>
    </row>
    <row r="104" spans="2:12" s="9" customFormat="1" ht="19.899999999999999" hidden="1" customHeight="1">
      <c r="B104" s="156"/>
      <c r="C104" s="157"/>
      <c r="D104" s="158" t="s">
        <v>105</v>
      </c>
      <c r="E104" s="159"/>
      <c r="F104" s="159"/>
      <c r="G104" s="159"/>
      <c r="H104" s="159"/>
      <c r="I104" s="160"/>
      <c r="J104" s="161">
        <f>J303</f>
        <v>0</v>
      </c>
      <c r="K104" s="157"/>
      <c r="L104" s="162"/>
    </row>
    <row r="105" spans="2:12" s="9" customFormat="1" ht="19.899999999999999" hidden="1" customHeight="1">
      <c r="B105" s="156"/>
      <c r="C105" s="157"/>
      <c r="D105" s="158" t="s">
        <v>106</v>
      </c>
      <c r="E105" s="159"/>
      <c r="F105" s="159"/>
      <c r="G105" s="159"/>
      <c r="H105" s="159"/>
      <c r="I105" s="160"/>
      <c r="J105" s="161">
        <f>J310</f>
        <v>0</v>
      </c>
      <c r="K105" s="157"/>
      <c r="L105" s="162"/>
    </row>
    <row r="106" spans="2:12" s="8" customFormat="1" ht="24.95" hidden="1" customHeight="1">
      <c r="B106" s="149"/>
      <c r="C106" s="150"/>
      <c r="D106" s="151" t="s">
        <v>107</v>
      </c>
      <c r="E106" s="152"/>
      <c r="F106" s="152"/>
      <c r="G106" s="152"/>
      <c r="H106" s="152"/>
      <c r="I106" s="153"/>
      <c r="J106" s="154">
        <f>J312</f>
        <v>0</v>
      </c>
      <c r="K106" s="150"/>
      <c r="L106" s="155"/>
    </row>
    <row r="107" spans="2:12" s="9" customFormat="1" ht="19.899999999999999" hidden="1" customHeight="1">
      <c r="B107" s="156"/>
      <c r="C107" s="157"/>
      <c r="D107" s="158" t="s">
        <v>108</v>
      </c>
      <c r="E107" s="159"/>
      <c r="F107" s="159"/>
      <c r="G107" s="159"/>
      <c r="H107" s="159"/>
      <c r="I107" s="160"/>
      <c r="J107" s="161">
        <f>J313</f>
        <v>0</v>
      </c>
      <c r="K107" s="157"/>
      <c r="L107" s="162"/>
    </row>
    <row r="108" spans="2:12" s="9" customFormat="1" ht="19.899999999999999" hidden="1" customHeight="1">
      <c r="B108" s="156"/>
      <c r="C108" s="157"/>
      <c r="D108" s="158" t="s">
        <v>109</v>
      </c>
      <c r="E108" s="159"/>
      <c r="F108" s="159"/>
      <c r="G108" s="159"/>
      <c r="H108" s="159"/>
      <c r="I108" s="160"/>
      <c r="J108" s="161">
        <f>J341</f>
        <v>0</v>
      </c>
      <c r="K108" s="157"/>
      <c r="L108" s="162"/>
    </row>
    <row r="109" spans="2:12" s="9" customFormat="1" ht="19.899999999999999" hidden="1" customHeight="1">
      <c r="B109" s="156"/>
      <c r="C109" s="157"/>
      <c r="D109" s="158" t="s">
        <v>110</v>
      </c>
      <c r="E109" s="159"/>
      <c r="F109" s="159"/>
      <c r="G109" s="159"/>
      <c r="H109" s="159"/>
      <c r="I109" s="160"/>
      <c r="J109" s="161">
        <f>J350</f>
        <v>0</v>
      </c>
      <c r="K109" s="157"/>
      <c r="L109" s="162"/>
    </row>
    <row r="110" spans="2:12" s="9" customFormat="1" ht="19.899999999999999" hidden="1" customHeight="1">
      <c r="B110" s="156"/>
      <c r="C110" s="157"/>
      <c r="D110" s="158" t="s">
        <v>111</v>
      </c>
      <c r="E110" s="159"/>
      <c r="F110" s="159"/>
      <c r="G110" s="159"/>
      <c r="H110" s="159"/>
      <c r="I110" s="160"/>
      <c r="J110" s="161">
        <f>J359</f>
        <v>0</v>
      </c>
      <c r="K110" s="157"/>
      <c r="L110" s="162"/>
    </row>
    <row r="111" spans="2:12" s="9" customFormat="1" ht="19.899999999999999" hidden="1" customHeight="1">
      <c r="B111" s="156"/>
      <c r="C111" s="157"/>
      <c r="D111" s="158" t="s">
        <v>112</v>
      </c>
      <c r="E111" s="159"/>
      <c r="F111" s="159"/>
      <c r="G111" s="159"/>
      <c r="H111" s="159"/>
      <c r="I111" s="160"/>
      <c r="J111" s="161">
        <f>J382</f>
        <v>0</v>
      </c>
      <c r="K111" s="157"/>
      <c r="L111" s="162"/>
    </row>
    <row r="112" spans="2:12" s="9" customFormat="1" ht="19.899999999999999" hidden="1" customHeight="1">
      <c r="B112" s="156"/>
      <c r="C112" s="157"/>
      <c r="D112" s="158" t="s">
        <v>113</v>
      </c>
      <c r="E112" s="159"/>
      <c r="F112" s="159"/>
      <c r="G112" s="159"/>
      <c r="H112" s="159"/>
      <c r="I112" s="160"/>
      <c r="J112" s="161">
        <f>J387</f>
        <v>0</v>
      </c>
      <c r="K112" s="157"/>
      <c r="L112" s="162"/>
    </row>
    <row r="113" spans="2:12" s="9" customFormat="1" ht="19.899999999999999" hidden="1" customHeight="1">
      <c r="B113" s="156"/>
      <c r="C113" s="157"/>
      <c r="D113" s="158" t="s">
        <v>114</v>
      </c>
      <c r="E113" s="159"/>
      <c r="F113" s="159"/>
      <c r="G113" s="159"/>
      <c r="H113" s="159"/>
      <c r="I113" s="160"/>
      <c r="J113" s="161">
        <f>J402</f>
        <v>0</v>
      </c>
      <c r="K113" s="157"/>
      <c r="L113" s="162"/>
    </row>
    <row r="114" spans="2:12" s="8" customFormat="1" ht="24.95" hidden="1" customHeight="1">
      <c r="B114" s="149"/>
      <c r="C114" s="150"/>
      <c r="D114" s="151" t="s">
        <v>115</v>
      </c>
      <c r="E114" s="152"/>
      <c r="F114" s="152"/>
      <c r="G114" s="152"/>
      <c r="H114" s="152"/>
      <c r="I114" s="153"/>
      <c r="J114" s="154">
        <f>J421</f>
        <v>0</v>
      </c>
      <c r="K114" s="150"/>
      <c r="L114" s="155"/>
    </row>
    <row r="115" spans="2:12" s="9" customFormat="1" ht="19.899999999999999" hidden="1" customHeight="1">
      <c r="B115" s="156"/>
      <c r="C115" s="157"/>
      <c r="D115" s="158" t="s">
        <v>116</v>
      </c>
      <c r="E115" s="159"/>
      <c r="F115" s="159"/>
      <c r="G115" s="159"/>
      <c r="H115" s="159"/>
      <c r="I115" s="160"/>
      <c r="J115" s="161">
        <f>J422</f>
        <v>0</v>
      </c>
      <c r="K115" s="157"/>
      <c r="L115" s="162"/>
    </row>
    <row r="116" spans="2:12" s="8" customFormat="1" ht="24.95" hidden="1" customHeight="1">
      <c r="B116" s="149"/>
      <c r="C116" s="150"/>
      <c r="D116" s="151" t="s">
        <v>117</v>
      </c>
      <c r="E116" s="152"/>
      <c r="F116" s="152"/>
      <c r="G116" s="152"/>
      <c r="H116" s="152"/>
      <c r="I116" s="153"/>
      <c r="J116" s="154">
        <f>J428</f>
        <v>0</v>
      </c>
      <c r="K116" s="150"/>
      <c r="L116" s="155"/>
    </row>
    <row r="117" spans="2:12" s="9" customFormat="1" ht="19.899999999999999" hidden="1" customHeight="1">
      <c r="B117" s="156"/>
      <c r="C117" s="157"/>
      <c r="D117" s="158" t="s">
        <v>118</v>
      </c>
      <c r="E117" s="159"/>
      <c r="F117" s="159"/>
      <c r="G117" s="159"/>
      <c r="H117" s="159"/>
      <c r="I117" s="160"/>
      <c r="J117" s="161">
        <f>J429</f>
        <v>0</v>
      </c>
      <c r="K117" s="157"/>
      <c r="L117" s="162"/>
    </row>
    <row r="118" spans="2:12" s="1" customFormat="1" ht="21.75" hidden="1" customHeight="1">
      <c r="B118" s="32"/>
      <c r="C118" s="33"/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12" s="1" customFormat="1" ht="6.95" hidden="1" customHeight="1">
      <c r="B119" s="47"/>
      <c r="C119" s="48"/>
      <c r="D119" s="48"/>
      <c r="E119" s="48"/>
      <c r="F119" s="48"/>
      <c r="G119" s="48"/>
      <c r="H119" s="48"/>
      <c r="I119" s="140"/>
      <c r="J119" s="48"/>
      <c r="K119" s="48"/>
      <c r="L119" s="36"/>
    </row>
    <row r="120" spans="2:12" ht="11.25" hidden="1"/>
    <row r="121" spans="2:12" ht="11.25" hidden="1"/>
    <row r="122" spans="2:12" ht="11.25" hidden="1"/>
    <row r="123" spans="2:12" s="1" customFormat="1" ht="6.95" customHeight="1">
      <c r="B123" s="49"/>
      <c r="C123" s="50"/>
      <c r="D123" s="50"/>
      <c r="E123" s="50"/>
      <c r="F123" s="50"/>
      <c r="G123" s="50"/>
      <c r="H123" s="50"/>
      <c r="I123" s="143"/>
      <c r="J123" s="50"/>
      <c r="K123" s="50"/>
      <c r="L123" s="36"/>
    </row>
    <row r="124" spans="2:12" s="1" customFormat="1" ht="24.95" customHeight="1">
      <c r="B124" s="32"/>
      <c r="C124" s="21" t="s">
        <v>119</v>
      </c>
      <c r="D124" s="33"/>
      <c r="E124" s="33"/>
      <c r="F124" s="33"/>
      <c r="G124" s="33"/>
      <c r="H124" s="33"/>
      <c r="I124" s="108"/>
      <c r="J124" s="33"/>
      <c r="K124" s="33"/>
      <c r="L124" s="36"/>
    </row>
    <row r="125" spans="2:12" s="1" customFormat="1" ht="6.95" customHeight="1">
      <c r="B125" s="32"/>
      <c r="C125" s="33"/>
      <c r="D125" s="33"/>
      <c r="E125" s="33"/>
      <c r="F125" s="33"/>
      <c r="G125" s="33"/>
      <c r="H125" s="33"/>
      <c r="I125" s="108"/>
      <c r="J125" s="33"/>
      <c r="K125" s="33"/>
      <c r="L125" s="36"/>
    </row>
    <row r="126" spans="2:12" s="1" customFormat="1" ht="12" customHeight="1">
      <c r="B126" s="32"/>
      <c r="C126" s="27" t="s">
        <v>16</v>
      </c>
      <c r="D126" s="33"/>
      <c r="E126" s="33"/>
      <c r="F126" s="33"/>
      <c r="G126" s="33"/>
      <c r="H126" s="33"/>
      <c r="I126" s="108"/>
      <c r="J126" s="33"/>
      <c r="K126" s="33"/>
      <c r="L126" s="36"/>
    </row>
    <row r="127" spans="2:12" s="1" customFormat="1" ht="16.5" customHeight="1">
      <c r="B127" s="32"/>
      <c r="C127" s="33"/>
      <c r="D127" s="33"/>
      <c r="E127" s="290" t="str">
        <f>E7</f>
        <v>GBT Trasa 1 - Bezbariérová trasa k objektu 4. ZŠ a výtah pro 4. ZŠ Hradební 14 Cheb</v>
      </c>
      <c r="F127" s="291"/>
      <c r="G127" s="291"/>
      <c r="H127" s="291"/>
      <c r="I127" s="108"/>
      <c r="J127" s="33"/>
      <c r="K127" s="33"/>
      <c r="L127" s="36"/>
    </row>
    <row r="128" spans="2:12" s="1" customFormat="1" ht="12" customHeight="1">
      <c r="B128" s="32"/>
      <c r="C128" s="27" t="s">
        <v>91</v>
      </c>
      <c r="D128" s="33"/>
      <c r="E128" s="33"/>
      <c r="F128" s="33"/>
      <c r="G128" s="33"/>
      <c r="H128" s="33"/>
      <c r="I128" s="108"/>
      <c r="J128" s="33"/>
      <c r="K128" s="33"/>
      <c r="L128" s="36"/>
    </row>
    <row r="129" spans="2:65" s="1" customFormat="1" ht="16.5" customHeight="1">
      <c r="B129" s="32"/>
      <c r="C129" s="33"/>
      <c r="D129" s="33"/>
      <c r="E129" s="262" t="str">
        <f>E9</f>
        <v>SO - 01 - Stavební část</v>
      </c>
      <c r="F129" s="292"/>
      <c r="G129" s="292"/>
      <c r="H129" s="292"/>
      <c r="I129" s="108"/>
      <c r="J129" s="33"/>
      <c r="K129" s="33"/>
      <c r="L129" s="36"/>
    </row>
    <row r="130" spans="2:65" s="1" customFormat="1" ht="6.95" customHeight="1">
      <c r="B130" s="32"/>
      <c r="C130" s="33"/>
      <c r="D130" s="33"/>
      <c r="E130" s="33"/>
      <c r="F130" s="33"/>
      <c r="G130" s="33"/>
      <c r="H130" s="33"/>
      <c r="I130" s="108"/>
      <c r="J130" s="33"/>
      <c r="K130" s="33"/>
      <c r="L130" s="36"/>
    </row>
    <row r="131" spans="2:65" s="1" customFormat="1" ht="12" customHeight="1">
      <c r="B131" s="32"/>
      <c r="C131" s="27" t="s">
        <v>20</v>
      </c>
      <c r="D131" s="33"/>
      <c r="E131" s="33"/>
      <c r="F131" s="25" t="str">
        <f>F12</f>
        <v>Hradební 52/14, 350 02 Cheb</v>
      </c>
      <c r="G131" s="33"/>
      <c r="H131" s="33"/>
      <c r="I131" s="110" t="s">
        <v>22</v>
      </c>
      <c r="J131" s="59" t="str">
        <f>IF(J12="","",J12)</f>
        <v>10. 8. 2018</v>
      </c>
      <c r="K131" s="33"/>
      <c r="L131" s="36"/>
    </row>
    <row r="132" spans="2:65" s="1" customFormat="1" ht="6.95" customHeight="1">
      <c r="B132" s="32"/>
      <c r="C132" s="33"/>
      <c r="D132" s="33"/>
      <c r="E132" s="33"/>
      <c r="F132" s="33"/>
      <c r="G132" s="33"/>
      <c r="H132" s="33"/>
      <c r="I132" s="108"/>
      <c r="J132" s="33"/>
      <c r="K132" s="33"/>
      <c r="L132" s="36"/>
    </row>
    <row r="133" spans="2:65" s="1" customFormat="1" ht="27.95" customHeight="1">
      <c r="B133" s="32"/>
      <c r="C133" s="27" t="s">
        <v>24</v>
      </c>
      <c r="D133" s="33"/>
      <c r="E133" s="33"/>
      <c r="F133" s="25" t="str">
        <f>E15</f>
        <v>Město Cheb</v>
      </c>
      <c r="G133" s="33"/>
      <c r="H133" s="33"/>
      <c r="I133" s="110" t="s">
        <v>31</v>
      </c>
      <c r="J133" s="30" t="str">
        <f>E21</f>
        <v>MgA. Hana Fischerová</v>
      </c>
      <c r="K133" s="33"/>
      <c r="L133" s="36"/>
    </row>
    <row r="134" spans="2:65" s="1" customFormat="1" ht="27.95" customHeight="1">
      <c r="B134" s="32"/>
      <c r="C134" s="27" t="s">
        <v>29</v>
      </c>
      <c r="D134" s="33"/>
      <c r="E134" s="33"/>
      <c r="F134" s="25" t="str">
        <f>IF(E18="","",E18)</f>
        <v>Vyplň údaj</v>
      </c>
      <c r="G134" s="33"/>
      <c r="H134" s="33"/>
      <c r="I134" s="110" t="s">
        <v>34</v>
      </c>
      <c r="J134" s="30" t="str">
        <f>E24</f>
        <v>MgA. Hana Fischerová</v>
      </c>
      <c r="K134" s="33"/>
      <c r="L134" s="36"/>
    </row>
    <row r="135" spans="2:65" s="1" customFormat="1" ht="10.35" customHeight="1">
      <c r="B135" s="32"/>
      <c r="C135" s="33"/>
      <c r="D135" s="33"/>
      <c r="E135" s="33"/>
      <c r="F135" s="33"/>
      <c r="G135" s="33"/>
      <c r="H135" s="33"/>
      <c r="I135" s="108"/>
      <c r="J135" s="33"/>
      <c r="K135" s="33"/>
      <c r="L135" s="36"/>
    </row>
    <row r="136" spans="2:65" s="10" customFormat="1" ht="29.25" customHeight="1">
      <c r="B136" s="163"/>
      <c r="C136" s="164" t="s">
        <v>120</v>
      </c>
      <c r="D136" s="165" t="s">
        <v>61</v>
      </c>
      <c r="E136" s="165" t="s">
        <v>57</v>
      </c>
      <c r="F136" s="165" t="s">
        <v>58</v>
      </c>
      <c r="G136" s="165" t="s">
        <v>121</v>
      </c>
      <c r="H136" s="165" t="s">
        <v>122</v>
      </c>
      <c r="I136" s="166" t="s">
        <v>123</v>
      </c>
      <c r="J136" s="167" t="s">
        <v>95</v>
      </c>
      <c r="K136" s="168" t="s">
        <v>124</v>
      </c>
      <c r="L136" s="169"/>
      <c r="M136" s="68" t="s">
        <v>1</v>
      </c>
      <c r="N136" s="69" t="s">
        <v>40</v>
      </c>
      <c r="O136" s="69" t="s">
        <v>125</v>
      </c>
      <c r="P136" s="69" t="s">
        <v>126</v>
      </c>
      <c r="Q136" s="69" t="s">
        <v>127</v>
      </c>
      <c r="R136" s="69" t="s">
        <v>128</v>
      </c>
      <c r="S136" s="69" t="s">
        <v>129</v>
      </c>
      <c r="T136" s="70" t="s">
        <v>130</v>
      </c>
    </row>
    <row r="137" spans="2:65" s="1" customFormat="1" ht="22.9" customHeight="1">
      <c r="B137" s="32"/>
      <c r="C137" s="75" t="s">
        <v>131</v>
      </c>
      <c r="D137" s="33"/>
      <c r="E137" s="33"/>
      <c r="F137" s="33"/>
      <c r="G137" s="33"/>
      <c r="H137" s="33"/>
      <c r="I137" s="108"/>
      <c r="J137" s="170">
        <f>BK137</f>
        <v>0</v>
      </c>
      <c r="K137" s="33"/>
      <c r="L137" s="36"/>
      <c r="M137" s="71"/>
      <c r="N137" s="72"/>
      <c r="O137" s="72"/>
      <c r="P137" s="171">
        <f>P138+P312+P421+P428</f>
        <v>0</v>
      </c>
      <c r="Q137" s="72"/>
      <c r="R137" s="171">
        <f>R138+R312+R421+R428</f>
        <v>1.0801376</v>
      </c>
      <c r="S137" s="72"/>
      <c r="T137" s="172">
        <f>T138+T312+T421+T428</f>
        <v>0.41584999999999994</v>
      </c>
      <c r="AT137" s="15" t="s">
        <v>75</v>
      </c>
      <c r="AU137" s="15" t="s">
        <v>97</v>
      </c>
      <c r="BK137" s="173">
        <f>BK138+BK312+BK421+BK428</f>
        <v>0</v>
      </c>
    </row>
    <row r="138" spans="2:65" s="11" customFormat="1" ht="25.9" customHeight="1">
      <c r="B138" s="174"/>
      <c r="C138" s="175"/>
      <c r="D138" s="176" t="s">
        <v>75</v>
      </c>
      <c r="E138" s="177" t="s">
        <v>132</v>
      </c>
      <c r="F138" s="177" t="s">
        <v>133</v>
      </c>
      <c r="G138" s="175"/>
      <c r="H138" s="175"/>
      <c r="I138" s="178"/>
      <c r="J138" s="179">
        <f>BK138</f>
        <v>0</v>
      </c>
      <c r="K138" s="175"/>
      <c r="L138" s="180"/>
      <c r="M138" s="181"/>
      <c r="N138" s="182"/>
      <c r="O138" s="182"/>
      <c r="P138" s="183">
        <f>P139+P171+P206+P227+P234+P274+P303+P310</f>
        <v>0</v>
      </c>
      <c r="Q138" s="182"/>
      <c r="R138" s="183">
        <f>R139+R171+R206+R227+R234+R274+R303+R310</f>
        <v>0.86442660000000004</v>
      </c>
      <c r="S138" s="182"/>
      <c r="T138" s="184">
        <f>T139+T171+T206+T227+T234+T274+T303+T310</f>
        <v>0</v>
      </c>
      <c r="AR138" s="185" t="s">
        <v>84</v>
      </c>
      <c r="AT138" s="186" t="s">
        <v>75</v>
      </c>
      <c r="AU138" s="186" t="s">
        <v>76</v>
      </c>
      <c r="AY138" s="185" t="s">
        <v>134</v>
      </c>
      <c r="BK138" s="187">
        <f>BK139+BK171+BK206+BK227+BK234+BK274+BK303+BK310</f>
        <v>0</v>
      </c>
    </row>
    <row r="139" spans="2:65" s="11" customFormat="1" ht="22.9" customHeight="1">
      <c r="B139" s="174"/>
      <c r="C139" s="175"/>
      <c r="D139" s="176" t="s">
        <v>75</v>
      </c>
      <c r="E139" s="188" t="s">
        <v>84</v>
      </c>
      <c r="F139" s="188" t="s">
        <v>135</v>
      </c>
      <c r="G139" s="175"/>
      <c r="H139" s="175"/>
      <c r="I139" s="178"/>
      <c r="J139" s="189">
        <f>BK139</f>
        <v>0</v>
      </c>
      <c r="K139" s="175"/>
      <c r="L139" s="180"/>
      <c r="M139" s="181"/>
      <c r="N139" s="182"/>
      <c r="O139" s="182"/>
      <c r="P139" s="183">
        <f>SUM(P140:P170)</f>
        <v>0</v>
      </c>
      <c r="Q139" s="182"/>
      <c r="R139" s="183">
        <f>SUM(R140:R170)</f>
        <v>0</v>
      </c>
      <c r="S139" s="182"/>
      <c r="T139" s="184">
        <f>SUM(T140:T170)</f>
        <v>0</v>
      </c>
      <c r="AR139" s="185" t="s">
        <v>84</v>
      </c>
      <c r="AT139" s="186" t="s">
        <v>75</v>
      </c>
      <c r="AU139" s="186" t="s">
        <v>84</v>
      </c>
      <c r="AY139" s="185" t="s">
        <v>134</v>
      </c>
      <c r="BK139" s="187">
        <f>SUM(BK140:BK170)</f>
        <v>0</v>
      </c>
    </row>
    <row r="140" spans="2:65" s="1" customFormat="1" ht="24" customHeight="1">
      <c r="B140" s="32"/>
      <c r="C140" s="190" t="s">
        <v>84</v>
      </c>
      <c r="D140" s="190" t="s">
        <v>136</v>
      </c>
      <c r="E140" s="191" t="s">
        <v>137</v>
      </c>
      <c r="F140" s="192" t="s">
        <v>138</v>
      </c>
      <c r="G140" s="193" t="s">
        <v>139</v>
      </c>
      <c r="H140" s="194">
        <v>6.4379999999999997</v>
      </c>
      <c r="I140" s="195"/>
      <c r="J140" s="196">
        <f>ROUND(I140*H140,2)</f>
        <v>0</v>
      </c>
      <c r="K140" s="192" t="s">
        <v>1</v>
      </c>
      <c r="L140" s="36"/>
      <c r="M140" s="197" t="s">
        <v>1</v>
      </c>
      <c r="N140" s="198" t="s">
        <v>41</v>
      </c>
      <c r="O140" s="64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201" t="s">
        <v>140</v>
      </c>
      <c r="AT140" s="201" t="s">
        <v>136</v>
      </c>
      <c r="AU140" s="201" t="s">
        <v>86</v>
      </c>
      <c r="AY140" s="15" t="s">
        <v>134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5" t="s">
        <v>84</v>
      </c>
      <c r="BK140" s="202">
        <f>ROUND(I140*H140,2)</f>
        <v>0</v>
      </c>
      <c r="BL140" s="15" t="s">
        <v>140</v>
      </c>
      <c r="BM140" s="201" t="s">
        <v>141</v>
      </c>
    </row>
    <row r="141" spans="2:65" s="12" customFormat="1" ht="11.25">
      <c r="B141" s="203"/>
      <c r="C141" s="204"/>
      <c r="D141" s="205" t="s">
        <v>142</v>
      </c>
      <c r="E141" s="206" t="s">
        <v>1</v>
      </c>
      <c r="F141" s="207" t="s">
        <v>143</v>
      </c>
      <c r="G141" s="204"/>
      <c r="H141" s="208">
        <v>1.391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142</v>
      </c>
      <c r="AU141" s="214" t="s">
        <v>86</v>
      </c>
      <c r="AV141" s="12" t="s">
        <v>86</v>
      </c>
      <c r="AW141" s="12" t="s">
        <v>33</v>
      </c>
      <c r="AX141" s="12" t="s">
        <v>76</v>
      </c>
      <c r="AY141" s="214" t="s">
        <v>134</v>
      </c>
    </row>
    <row r="142" spans="2:65" s="12" customFormat="1" ht="11.25">
      <c r="B142" s="203"/>
      <c r="C142" s="204"/>
      <c r="D142" s="205" t="s">
        <v>142</v>
      </c>
      <c r="E142" s="206" t="s">
        <v>1</v>
      </c>
      <c r="F142" s="207" t="s">
        <v>144</v>
      </c>
      <c r="G142" s="204"/>
      <c r="H142" s="208">
        <v>0.76200000000000001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142</v>
      </c>
      <c r="AU142" s="214" t="s">
        <v>86</v>
      </c>
      <c r="AV142" s="12" t="s">
        <v>86</v>
      </c>
      <c r="AW142" s="12" t="s">
        <v>33</v>
      </c>
      <c r="AX142" s="12" t="s">
        <v>76</v>
      </c>
      <c r="AY142" s="214" t="s">
        <v>134</v>
      </c>
    </row>
    <row r="143" spans="2:65" s="12" customFormat="1" ht="11.25">
      <c r="B143" s="203"/>
      <c r="C143" s="204"/>
      <c r="D143" s="205" t="s">
        <v>142</v>
      </c>
      <c r="E143" s="206" t="s">
        <v>1</v>
      </c>
      <c r="F143" s="207" t="s">
        <v>145</v>
      </c>
      <c r="G143" s="204"/>
      <c r="H143" s="208">
        <v>4.2850000000000001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142</v>
      </c>
      <c r="AU143" s="214" t="s">
        <v>86</v>
      </c>
      <c r="AV143" s="12" t="s">
        <v>86</v>
      </c>
      <c r="AW143" s="12" t="s">
        <v>33</v>
      </c>
      <c r="AX143" s="12" t="s">
        <v>76</v>
      </c>
      <c r="AY143" s="214" t="s">
        <v>134</v>
      </c>
    </row>
    <row r="144" spans="2:65" s="13" customFormat="1" ht="11.25">
      <c r="B144" s="215"/>
      <c r="C144" s="216"/>
      <c r="D144" s="205" t="s">
        <v>142</v>
      </c>
      <c r="E144" s="217" t="s">
        <v>1</v>
      </c>
      <c r="F144" s="218" t="s">
        <v>146</v>
      </c>
      <c r="G144" s="216"/>
      <c r="H144" s="219">
        <v>6.4380000000000006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142</v>
      </c>
      <c r="AU144" s="225" t="s">
        <v>86</v>
      </c>
      <c r="AV144" s="13" t="s">
        <v>140</v>
      </c>
      <c r="AW144" s="13" t="s">
        <v>33</v>
      </c>
      <c r="AX144" s="13" t="s">
        <v>84</v>
      </c>
      <c r="AY144" s="225" t="s">
        <v>134</v>
      </c>
    </row>
    <row r="145" spans="2:65" s="1" customFormat="1" ht="24" customHeight="1">
      <c r="B145" s="32"/>
      <c r="C145" s="190" t="s">
        <v>86</v>
      </c>
      <c r="D145" s="190" t="s">
        <v>136</v>
      </c>
      <c r="E145" s="191" t="s">
        <v>147</v>
      </c>
      <c r="F145" s="192" t="s">
        <v>148</v>
      </c>
      <c r="G145" s="193" t="s">
        <v>139</v>
      </c>
      <c r="H145" s="194">
        <v>6.4379999999999997</v>
      </c>
      <c r="I145" s="195"/>
      <c r="J145" s="196">
        <f>ROUND(I145*H145,2)</f>
        <v>0</v>
      </c>
      <c r="K145" s="192" t="s">
        <v>1</v>
      </c>
      <c r="L145" s="36"/>
      <c r="M145" s="197" t="s">
        <v>1</v>
      </c>
      <c r="N145" s="198" t="s">
        <v>41</v>
      </c>
      <c r="O145" s="64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201" t="s">
        <v>140</v>
      </c>
      <c r="AT145" s="201" t="s">
        <v>136</v>
      </c>
      <c r="AU145" s="201" t="s">
        <v>86</v>
      </c>
      <c r="AY145" s="15" t="s">
        <v>134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5" t="s">
        <v>84</v>
      </c>
      <c r="BK145" s="202">
        <f>ROUND(I145*H145,2)</f>
        <v>0</v>
      </c>
      <c r="BL145" s="15" t="s">
        <v>140</v>
      </c>
      <c r="BM145" s="201" t="s">
        <v>149</v>
      </c>
    </row>
    <row r="146" spans="2:65" s="12" customFormat="1" ht="11.25">
      <c r="B146" s="203"/>
      <c r="C146" s="204"/>
      <c r="D146" s="205" t="s">
        <v>142</v>
      </c>
      <c r="E146" s="206" t="s">
        <v>1</v>
      </c>
      <c r="F146" s="207" t="s">
        <v>143</v>
      </c>
      <c r="G146" s="204"/>
      <c r="H146" s="208">
        <v>1.391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142</v>
      </c>
      <c r="AU146" s="214" t="s">
        <v>86</v>
      </c>
      <c r="AV146" s="12" t="s">
        <v>86</v>
      </c>
      <c r="AW146" s="12" t="s">
        <v>33</v>
      </c>
      <c r="AX146" s="12" t="s">
        <v>76</v>
      </c>
      <c r="AY146" s="214" t="s">
        <v>134</v>
      </c>
    </row>
    <row r="147" spans="2:65" s="12" customFormat="1" ht="11.25">
      <c r="B147" s="203"/>
      <c r="C147" s="204"/>
      <c r="D147" s="205" t="s">
        <v>142</v>
      </c>
      <c r="E147" s="206" t="s">
        <v>1</v>
      </c>
      <c r="F147" s="207" t="s">
        <v>144</v>
      </c>
      <c r="G147" s="204"/>
      <c r="H147" s="208">
        <v>0.76200000000000001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142</v>
      </c>
      <c r="AU147" s="214" t="s">
        <v>86</v>
      </c>
      <c r="AV147" s="12" t="s">
        <v>86</v>
      </c>
      <c r="AW147" s="12" t="s">
        <v>33</v>
      </c>
      <c r="AX147" s="12" t="s">
        <v>76</v>
      </c>
      <c r="AY147" s="214" t="s">
        <v>134</v>
      </c>
    </row>
    <row r="148" spans="2:65" s="12" customFormat="1" ht="11.25">
      <c r="B148" s="203"/>
      <c r="C148" s="204"/>
      <c r="D148" s="205" t="s">
        <v>142</v>
      </c>
      <c r="E148" s="206" t="s">
        <v>1</v>
      </c>
      <c r="F148" s="207" t="s">
        <v>145</v>
      </c>
      <c r="G148" s="204"/>
      <c r="H148" s="208">
        <v>4.2850000000000001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142</v>
      </c>
      <c r="AU148" s="214" t="s">
        <v>86</v>
      </c>
      <c r="AV148" s="12" t="s">
        <v>86</v>
      </c>
      <c r="AW148" s="12" t="s">
        <v>33</v>
      </c>
      <c r="AX148" s="12" t="s">
        <v>76</v>
      </c>
      <c r="AY148" s="214" t="s">
        <v>134</v>
      </c>
    </row>
    <row r="149" spans="2:65" s="13" customFormat="1" ht="11.25">
      <c r="B149" s="215"/>
      <c r="C149" s="216"/>
      <c r="D149" s="205" t="s">
        <v>142</v>
      </c>
      <c r="E149" s="217" t="s">
        <v>1</v>
      </c>
      <c r="F149" s="218" t="s">
        <v>146</v>
      </c>
      <c r="G149" s="216"/>
      <c r="H149" s="219">
        <v>6.4380000000000006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142</v>
      </c>
      <c r="AU149" s="225" t="s">
        <v>86</v>
      </c>
      <c r="AV149" s="13" t="s">
        <v>140</v>
      </c>
      <c r="AW149" s="13" t="s">
        <v>33</v>
      </c>
      <c r="AX149" s="13" t="s">
        <v>84</v>
      </c>
      <c r="AY149" s="225" t="s">
        <v>134</v>
      </c>
    </row>
    <row r="150" spans="2:65" s="1" customFormat="1" ht="24" customHeight="1">
      <c r="B150" s="32"/>
      <c r="C150" s="190" t="s">
        <v>150</v>
      </c>
      <c r="D150" s="190" t="s">
        <v>136</v>
      </c>
      <c r="E150" s="191" t="s">
        <v>151</v>
      </c>
      <c r="F150" s="192" t="s">
        <v>152</v>
      </c>
      <c r="G150" s="193" t="s">
        <v>139</v>
      </c>
      <c r="H150" s="194">
        <v>6.4379999999999997</v>
      </c>
      <c r="I150" s="195"/>
      <c r="J150" s="196">
        <f>ROUND(I150*H150,2)</f>
        <v>0</v>
      </c>
      <c r="K150" s="192" t="s">
        <v>1</v>
      </c>
      <c r="L150" s="36"/>
      <c r="M150" s="197" t="s">
        <v>1</v>
      </c>
      <c r="N150" s="198" t="s">
        <v>41</v>
      </c>
      <c r="O150" s="64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201" t="s">
        <v>140</v>
      </c>
      <c r="AT150" s="201" t="s">
        <v>136</v>
      </c>
      <c r="AU150" s="201" t="s">
        <v>86</v>
      </c>
      <c r="AY150" s="15" t="s">
        <v>134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5" t="s">
        <v>84</v>
      </c>
      <c r="BK150" s="202">
        <f>ROUND(I150*H150,2)</f>
        <v>0</v>
      </c>
      <c r="BL150" s="15" t="s">
        <v>140</v>
      </c>
      <c r="BM150" s="201" t="s">
        <v>153</v>
      </c>
    </row>
    <row r="151" spans="2:65" s="12" customFormat="1" ht="11.25">
      <c r="B151" s="203"/>
      <c r="C151" s="204"/>
      <c r="D151" s="205" t="s">
        <v>142</v>
      </c>
      <c r="E151" s="206" t="s">
        <v>1</v>
      </c>
      <c r="F151" s="207" t="s">
        <v>143</v>
      </c>
      <c r="G151" s="204"/>
      <c r="H151" s="208">
        <v>1.391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142</v>
      </c>
      <c r="AU151" s="214" t="s">
        <v>86</v>
      </c>
      <c r="AV151" s="12" t="s">
        <v>86</v>
      </c>
      <c r="AW151" s="12" t="s">
        <v>33</v>
      </c>
      <c r="AX151" s="12" t="s">
        <v>76</v>
      </c>
      <c r="AY151" s="214" t="s">
        <v>134</v>
      </c>
    </row>
    <row r="152" spans="2:65" s="12" customFormat="1" ht="11.25">
      <c r="B152" s="203"/>
      <c r="C152" s="204"/>
      <c r="D152" s="205" t="s">
        <v>142</v>
      </c>
      <c r="E152" s="206" t="s">
        <v>1</v>
      </c>
      <c r="F152" s="207" t="s">
        <v>144</v>
      </c>
      <c r="G152" s="204"/>
      <c r="H152" s="208">
        <v>0.76200000000000001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142</v>
      </c>
      <c r="AU152" s="214" t="s">
        <v>86</v>
      </c>
      <c r="AV152" s="12" t="s">
        <v>86</v>
      </c>
      <c r="AW152" s="12" t="s">
        <v>33</v>
      </c>
      <c r="AX152" s="12" t="s">
        <v>76</v>
      </c>
      <c r="AY152" s="214" t="s">
        <v>134</v>
      </c>
    </row>
    <row r="153" spans="2:65" s="12" customFormat="1" ht="11.25">
      <c r="B153" s="203"/>
      <c r="C153" s="204"/>
      <c r="D153" s="205" t="s">
        <v>142</v>
      </c>
      <c r="E153" s="206" t="s">
        <v>1</v>
      </c>
      <c r="F153" s="207" t="s">
        <v>145</v>
      </c>
      <c r="G153" s="204"/>
      <c r="H153" s="208">
        <v>4.2850000000000001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142</v>
      </c>
      <c r="AU153" s="214" t="s">
        <v>86</v>
      </c>
      <c r="AV153" s="12" t="s">
        <v>86</v>
      </c>
      <c r="AW153" s="12" t="s">
        <v>33</v>
      </c>
      <c r="AX153" s="12" t="s">
        <v>76</v>
      </c>
      <c r="AY153" s="214" t="s">
        <v>134</v>
      </c>
    </row>
    <row r="154" spans="2:65" s="13" customFormat="1" ht="11.25">
      <c r="B154" s="215"/>
      <c r="C154" s="216"/>
      <c r="D154" s="205" t="s">
        <v>142</v>
      </c>
      <c r="E154" s="217" t="s">
        <v>1</v>
      </c>
      <c r="F154" s="218" t="s">
        <v>146</v>
      </c>
      <c r="G154" s="216"/>
      <c r="H154" s="219">
        <v>6.4380000000000006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142</v>
      </c>
      <c r="AU154" s="225" t="s">
        <v>86</v>
      </c>
      <c r="AV154" s="13" t="s">
        <v>140</v>
      </c>
      <c r="AW154" s="13" t="s">
        <v>33</v>
      </c>
      <c r="AX154" s="13" t="s">
        <v>84</v>
      </c>
      <c r="AY154" s="225" t="s">
        <v>134</v>
      </c>
    </row>
    <row r="155" spans="2:65" s="1" customFormat="1" ht="16.5" customHeight="1">
      <c r="B155" s="32"/>
      <c r="C155" s="190" t="s">
        <v>140</v>
      </c>
      <c r="D155" s="190" t="s">
        <v>136</v>
      </c>
      <c r="E155" s="191" t="s">
        <v>154</v>
      </c>
      <c r="F155" s="192" t="s">
        <v>155</v>
      </c>
      <c r="G155" s="193" t="s">
        <v>139</v>
      </c>
      <c r="H155" s="194">
        <v>6.4379999999999997</v>
      </c>
      <c r="I155" s="195"/>
      <c r="J155" s="196">
        <f>ROUND(I155*H155,2)</f>
        <v>0</v>
      </c>
      <c r="K155" s="192" t="s">
        <v>1</v>
      </c>
      <c r="L155" s="36"/>
      <c r="M155" s="197" t="s">
        <v>1</v>
      </c>
      <c r="N155" s="198" t="s">
        <v>41</v>
      </c>
      <c r="O155" s="64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01" t="s">
        <v>140</v>
      </c>
      <c r="AT155" s="201" t="s">
        <v>136</v>
      </c>
      <c r="AU155" s="201" t="s">
        <v>86</v>
      </c>
      <c r="AY155" s="15" t="s">
        <v>134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5" t="s">
        <v>84</v>
      </c>
      <c r="BK155" s="202">
        <f>ROUND(I155*H155,2)</f>
        <v>0</v>
      </c>
      <c r="BL155" s="15" t="s">
        <v>140</v>
      </c>
      <c r="BM155" s="201" t="s">
        <v>156</v>
      </c>
    </row>
    <row r="156" spans="2:65" s="12" customFormat="1" ht="11.25">
      <c r="B156" s="203"/>
      <c r="C156" s="204"/>
      <c r="D156" s="205" t="s">
        <v>142</v>
      </c>
      <c r="E156" s="206" t="s">
        <v>1</v>
      </c>
      <c r="F156" s="207" t="s">
        <v>143</v>
      </c>
      <c r="G156" s="204"/>
      <c r="H156" s="208">
        <v>1.391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142</v>
      </c>
      <c r="AU156" s="214" t="s">
        <v>86</v>
      </c>
      <c r="AV156" s="12" t="s">
        <v>86</v>
      </c>
      <c r="AW156" s="12" t="s">
        <v>33</v>
      </c>
      <c r="AX156" s="12" t="s">
        <v>76</v>
      </c>
      <c r="AY156" s="214" t="s">
        <v>134</v>
      </c>
    </row>
    <row r="157" spans="2:65" s="12" customFormat="1" ht="11.25">
      <c r="B157" s="203"/>
      <c r="C157" s="204"/>
      <c r="D157" s="205" t="s">
        <v>142</v>
      </c>
      <c r="E157" s="206" t="s">
        <v>1</v>
      </c>
      <c r="F157" s="207" t="s">
        <v>144</v>
      </c>
      <c r="G157" s="204"/>
      <c r="H157" s="208">
        <v>0.76200000000000001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142</v>
      </c>
      <c r="AU157" s="214" t="s">
        <v>86</v>
      </c>
      <c r="AV157" s="12" t="s">
        <v>86</v>
      </c>
      <c r="AW157" s="12" t="s">
        <v>33</v>
      </c>
      <c r="AX157" s="12" t="s">
        <v>76</v>
      </c>
      <c r="AY157" s="214" t="s">
        <v>134</v>
      </c>
    </row>
    <row r="158" spans="2:65" s="12" customFormat="1" ht="11.25">
      <c r="B158" s="203"/>
      <c r="C158" s="204"/>
      <c r="D158" s="205" t="s">
        <v>142</v>
      </c>
      <c r="E158" s="206" t="s">
        <v>1</v>
      </c>
      <c r="F158" s="207" t="s">
        <v>145</v>
      </c>
      <c r="G158" s="204"/>
      <c r="H158" s="208">
        <v>4.2850000000000001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142</v>
      </c>
      <c r="AU158" s="214" t="s">
        <v>86</v>
      </c>
      <c r="AV158" s="12" t="s">
        <v>86</v>
      </c>
      <c r="AW158" s="12" t="s">
        <v>33</v>
      </c>
      <c r="AX158" s="12" t="s">
        <v>76</v>
      </c>
      <c r="AY158" s="214" t="s">
        <v>134</v>
      </c>
    </row>
    <row r="159" spans="2:65" s="13" customFormat="1" ht="11.25">
      <c r="B159" s="215"/>
      <c r="C159" s="216"/>
      <c r="D159" s="205" t="s">
        <v>142</v>
      </c>
      <c r="E159" s="217" t="s">
        <v>1</v>
      </c>
      <c r="F159" s="218" t="s">
        <v>146</v>
      </c>
      <c r="G159" s="216"/>
      <c r="H159" s="219">
        <v>6.4380000000000006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142</v>
      </c>
      <c r="AU159" s="225" t="s">
        <v>86</v>
      </c>
      <c r="AV159" s="13" t="s">
        <v>140</v>
      </c>
      <c r="AW159" s="13" t="s">
        <v>33</v>
      </c>
      <c r="AX159" s="13" t="s">
        <v>84</v>
      </c>
      <c r="AY159" s="225" t="s">
        <v>134</v>
      </c>
    </row>
    <row r="160" spans="2:65" s="1" customFormat="1" ht="24" customHeight="1">
      <c r="B160" s="32"/>
      <c r="C160" s="190" t="s">
        <v>157</v>
      </c>
      <c r="D160" s="190" t="s">
        <v>136</v>
      </c>
      <c r="E160" s="191" t="s">
        <v>158</v>
      </c>
      <c r="F160" s="192" t="s">
        <v>159</v>
      </c>
      <c r="G160" s="193" t="s">
        <v>139</v>
      </c>
      <c r="H160" s="194">
        <v>6.4379999999999997</v>
      </c>
      <c r="I160" s="195"/>
      <c r="J160" s="196">
        <f>ROUND(I160*H160,2)</f>
        <v>0</v>
      </c>
      <c r="K160" s="192" t="s">
        <v>1</v>
      </c>
      <c r="L160" s="36"/>
      <c r="M160" s="197" t="s">
        <v>1</v>
      </c>
      <c r="N160" s="198" t="s">
        <v>41</v>
      </c>
      <c r="O160" s="64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AR160" s="201" t="s">
        <v>140</v>
      </c>
      <c r="AT160" s="201" t="s">
        <v>136</v>
      </c>
      <c r="AU160" s="201" t="s">
        <v>86</v>
      </c>
      <c r="AY160" s="15" t="s">
        <v>134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5" t="s">
        <v>84</v>
      </c>
      <c r="BK160" s="202">
        <f>ROUND(I160*H160,2)</f>
        <v>0</v>
      </c>
      <c r="BL160" s="15" t="s">
        <v>140</v>
      </c>
      <c r="BM160" s="201" t="s">
        <v>160</v>
      </c>
    </row>
    <row r="161" spans="2:65" s="12" customFormat="1" ht="11.25">
      <c r="B161" s="203"/>
      <c r="C161" s="204"/>
      <c r="D161" s="205" t="s">
        <v>142</v>
      </c>
      <c r="E161" s="206" t="s">
        <v>1</v>
      </c>
      <c r="F161" s="207" t="s">
        <v>143</v>
      </c>
      <c r="G161" s="204"/>
      <c r="H161" s="208">
        <v>1.391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142</v>
      </c>
      <c r="AU161" s="214" t="s">
        <v>86</v>
      </c>
      <c r="AV161" s="12" t="s">
        <v>86</v>
      </c>
      <c r="AW161" s="12" t="s">
        <v>33</v>
      </c>
      <c r="AX161" s="12" t="s">
        <v>76</v>
      </c>
      <c r="AY161" s="214" t="s">
        <v>134</v>
      </c>
    </row>
    <row r="162" spans="2:65" s="12" customFormat="1" ht="11.25">
      <c r="B162" s="203"/>
      <c r="C162" s="204"/>
      <c r="D162" s="205" t="s">
        <v>142</v>
      </c>
      <c r="E162" s="206" t="s">
        <v>1</v>
      </c>
      <c r="F162" s="207" t="s">
        <v>144</v>
      </c>
      <c r="G162" s="204"/>
      <c r="H162" s="208">
        <v>0.76200000000000001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142</v>
      </c>
      <c r="AU162" s="214" t="s">
        <v>86</v>
      </c>
      <c r="AV162" s="12" t="s">
        <v>86</v>
      </c>
      <c r="AW162" s="12" t="s">
        <v>33</v>
      </c>
      <c r="AX162" s="12" t="s">
        <v>76</v>
      </c>
      <c r="AY162" s="214" t="s">
        <v>134</v>
      </c>
    </row>
    <row r="163" spans="2:65" s="12" customFormat="1" ht="11.25">
      <c r="B163" s="203"/>
      <c r="C163" s="204"/>
      <c r="D163" s="205" t="s">
        <v>142</v>
      </c>
      <c r="E163" s="206" t="s">
        <v>1</v>
      </c>
      <c r="F163" s="207" t="s">
        <v>145</v>
      </c>
      <c r="G163" s="204"/>
      <c r="H163" s="208">
        <v>4.2850000000000001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142</v>
      </c>
      <c r="AU163" s="214" t="s">
        <v>86</v>
      </c>
      <c r="AV163" s="12" t="s">
        <v>86</v>
      </c>
      <c r="AW163" s="12" t="s">
        <v>33</v>
      </c>
      <c r="AX163" s="12" t="s">
        <v>76</v>
      </c>
      <c r="AY163" s="214" t="s">
        <v>134</v>
      </c>
    </row>
    <row r="164" spans="2:65" s="13" customFormat="1" ht="11.25">
      <c r="B164" s="215"/>
      <c r="C164" s="216"/>
      <c r="D164" s="205" t="s">
        <v>142</v>
      </c>
      <c r="E164" s="217" t="s">
        <v>1</v>
      </c>
      <c r="F164" s="218" t="s">
        <v>146</v>
      </c>
      <c r="G164" s="216"/>
      <c r="H164" s="219">
        <v>6.4380000000000006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142</v>
      </c>
      <c r="AU164" s="225" t="s">
        <v>86</v>
      </c>
      <c r="AV164" s="13" t="s">
        <v>140</v>
      </c>
      <c r="AW164" s="13" t="s">
        <v>33</v>
      </c>
      <c r="AX164" s="13" t="s">
        <v>84</v>
      </c>
      <c r="AY164" s="225" t="s">
        <v>134</v>
      </c>
    </row>
    <row r="165" spans="2:65" s="1" customFormat="1" ht="24" customHeight="1">
      <c r="B165" s="32"/>
      <c r="C165" s="190" t="s">
        <v>161</v>
      </c>
      <c r="D165" s="190" t="s">
        <v>136</v>
      </c>
      <c r="E165" s="191" t="s">
        <v>162</v>
      </c>
      <c r="F165" s="192" t="s">
        <v>163</v>
      </c>
      <c r="G165" s="193" t="s">
        <v>139</v>
      </c>
      <c r="H165" s="194">
        <v>64.38</v>
      </c>
      <c r="I165" s="195"/>
      <c r="J165" s="196">
        <f>ROUND(I165*H165,2)</f>
        <v>0</v>
      </c>
      <c r="K165" s="192" t="s">
        <v>1</v>
      </c>
      <c r="L165" s="36"/>
      <c r="M165" s="197" t="s">
        <v>1</v>
      </c>
      <c r="N165" s="198" t="s">
        <v>41</v>
      </c>
      <c r="O165" s="64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01" t="s">
        <v>140</v>
      </c>
      <c r="AT165" s="201" t="s">
        <v>136</v>
      </c>
      <c r="AU165" s="201" t="s">
        <v>86</v>
      </c>
      <c r="AY165" s="15" t="s">
        <v>134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5" t="s">
        <v>84</v>
      </c>
      <c r="BK165" s="202">
        <f>ROUND(I165*H165,2)</f>
        <v>0</v>
      </c>
      <c r="BL165" s="15" t="s">
        <v>140</v>
      </c>
      <c r="BM165" s="201" t="s">
        <v>164</v>
      </c>
    </row>
    <row r="166" spans="2:65" s="12" customFormat="1" ht="11.25">
      <c r="B166" s="203"/>
      <c r="C166" s="204"/>
      <c r="D166" s="205" t="s">
        <v>142</v>
      </c>
      <c r="E166" s="206" t="s">
        <v>1</v>
      </c>
      <c r="F166" s="207" t="s">
        <v>165</v>
      </c>
      <c r="G166" s="204"/>
      <c r="H166" s="208">
        <v>64.38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142</v>
      </c>
      <c r="AU166" s="214" t="s">
        <v>86</v>
      </c>
      <c r="AV166" s="12" t="s">
        <v>86</v>
      </c>
      <c r="AW166" s="12" t="s">
        <v>33</v>
      </c>
      <c r="AX166" s="12" t="s">
        <v>76</v>
      </c>
      <c r="AY166" s="214" t="s">
        <v>134</v>
      </c>
    </row>
    <row r="167" spans="2:65" s="13" customFormat="1" ht="11.25">
      <c r="B167" s="215"/>
      <c r="C167" s="216"/>
      <c r="D167" s="205" t="s">
        <v>142</v>
      </c>
      <c r="E167" s="217" t="s">
        <v>1</v>
      </c>
      <c r="F167" s="218" t="s">
        <v>146</v>
      </c>
      <c r="G167" s="216"/>
      <c r="H167" s="219">
        <v>64.38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142</v>
      </c>
      <c r="AU167" s="225" t="s">
        <v>86</v>
      </c>
      <c r="AV167" s="13" t="s">
        <v>140</v>
      </c>
      <c r="AW167" s="13" t="s">
        <v>33</v>
      </c>
      <c r="AX167" s="13" t="s">
        <v>84</v>
      </c>
      <c r="AY167" s="225" t="s">
        <v>134</v>
      </c>
    </row>
    <row r="168" spans="2:65" s="1" customFormat="1" ht="24" customHeight="1">
      <c r="B168" s="32"/>
      <c r="C168" s="190" t="s">
        <v>166</v>
      </c>
      <c r="D168" s="190" t="s">
        <v>136</v>
      </c>
      <c r="E168" s="191" t="s">
        <v>167</v>
      </c>
      <c r="F168" s="192" t="s">
        <v>168</v>
      </c>
      <c r="G168" s="193" t="s">
        <v>169</v>
      </c>
      <c r="H168" s="194">
        <v>12.875999999999999</v>
      </c>
      <c r="I168" s="195"/>
      <c r="J168" s="196">
        <f>ROUND(I168*H168,2)</f>
        <v>0</v>
      </c>
      <c r="K168" s="192" t="s">
        <v>1</v>
      </c>
      <c r="L168" s="36"/>
      <c r="M168" s="197" t="s">
        <v>1</v>
      </c>
      <c r="N168" s="198" t="s">
        <v>41</v>
      </c>
      <c r="O168" s="64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01" t="s">
        <v>140</v>
      </c>
      <c r="AT168" s="201" t="s">
        <v>136</v>
      </c>
      <c r="AU168" s="201" t="s">
        <v>86</v>
      </c>
      <c r="AY168" s="15" t="s">
        <v>134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5" t="s">
        <v>84</v>
      </c>
      <c r="BK168" s="202">
        <f>ROUND(I168*H168,2)</f>
        <v>0</v>
      </c>
      <c r="BL168" s="15" t="s">
        <v>140</v>
      </c>
      <c r="BM168" s="201" t="s">
        <v>170</v>
      </c>
    </row>
    <row r="169" spans="2:65" s="12" customFormat="1" ht="11.25">
      <c r="B169" s="203"/>
      <c r="C169" s="204"/>
      <c r="D169" s="205" t="s">
        <v>142</v>
      </c>
      <c r="E169" s="206" t="s">
        <v>1</v>
      </c>
      <c r="F169" s="207" t="s">
        <v>171</v>
      </c>
      <c r="G169" s="204"/>
      <c r="H169" s="208">
        <v>12.875999999999999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142</v>
      </c>
      <c r="AU169" s="214" t="s">
        <v>86</v>
      </c>
      <c r="AV169" s="12" t="s">
        <v>86</v>
      </c>
      <c r="AW169" s="12" t="s">
        <v>33</v>
      </c>
      <c r="AX169" s="12" t="s">
        <v>76</v>
      </c>
      <c r="AY169" s="214" t="s">
        <v>134</v>
      </c>
    </row>
    <row r="170" spans="2:65" s="13" customFormat="1" ht="11.25">
      <c r="B170" s="215"/>
      <c r="C170" s="216"/>
      <c r="D170" s="205" t="s">
        <v>142</v>
      </c>
      <c r="E170" s="217" t="s">
        <v>1</v>
      </c>
      <c r="F170" s="218" t="s">
        <v>146</v>
      </c>
      <c r="G170" s="216"/>
      <c r="H170" s="219">
        <v>12.875999999999999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142</v>
      </c>
      <c r="AU170" s="225" t="s">
        <v>86</v>
      </c>
      <c r="AV170" s="13" t="s">
        <v>140</v>
      </c>
      <c r="AW170" s="13" t="s">
        <v>33</v>
      </c>
      <c r="AX170" s="13" t="s">
        <v>84</v>
      </c>
      <c r="AY170" s="225" t="s">
        <v>134</v>
      </c>
    </row>
    <row r="171" spans="2:65" s="11" customFormat="1" ht="22.9" customHeight="1">
      <c r="B171" s="174"/>
      <c r="C171" s="175"/>
      <c r="D171" s="176" t="s">
        <v>75</v>
      </c>
      <c r="E171" s="188" t="s">
        <v>86</v>
      </c>
      <c r="F171" s="188" t="s">
        <v>172</v>
      </c>
      <c r="G171" s="175"/>
      <c r="H171" s="175"/>
      <c r="I171" s="178"/>
      <c r="J171" s="189">
        <f>BK171</f>
        <v>0</v>
      </c>
      <c r="K171" s="175"/>
      <c r="L171" s="180"/>
      <c r="M171" s="181"/>
      <c r="N171" s="182"/>
      <c r="O171" s="182"/>
      <c r="P171" s="183">
        <f>SUM(P172:P205)</f>
        <v>0</v>
      </c>
      <c r="Q171" s="182"/>
      <c r="R171" s="183">
        <f>SUM(R172:R205)</f>
        <v>0</v>
      </c>
      <c r="S171" s="182"/>
      <c r="T171" s="184">
        <f>SUM(T172:T205)</f>
        <v>0</v>
      </c>
      <c r="AR171" s="185" t="s">
        <v>84</v>
      </c>
      <c r="AT171" s="186" t="s">
        <v>75</v>
      </c>
      <c r="AU171" s="186" t="s">
        <v>84</v>
      </c>
      <c r="AY171" s="185" t="s">
        <v>134</v>
      </c>
      <c r="BK171" s="187">
        <f>SUM(BK172:BK205)</f>
        <v>0</v>
      </c>
    </row>
    <row r="172" spans="2:65" s="1" customFormat="1" ht="24" customHeight="1">
      <c r="B172" s="32"/>
      <c r="C172" s="190" t="s">
        <v>173</v>
      </c>
      <c r="D172" s="190" t="s">
        <v>136</v>
      </c>
      <c r="E172" s="191" t="s">
        <v>174</v>
      </c>
      <c r="F172" s="192" t="s">
        <v>175</v>
      </c>
      <c r="G172" s="193" t="s">
        <v>139</v>
      </c>
      <c r="H172" s="194">
        <v>0.43</v>
      </c>
      <c r="I172" s="195"/>
      <c r="J172" s="196">
        <f>ROUND(I172*H172,2)</f>
        <v>0</v>
      </c>
      <c r="K172" s="192" t="s">
        <v>1</v>
      </c>
      <c r="L172" s="36"/>
      <c r="M172" s="197" t="s">
        <v>1</v>
      </c>
      <c r="N172" s="198" t="s">
        <v>41</v>
      </c>
      <c r="O172" s="64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01" t="s">
        <v>140</v>
      </c>
      <c r="AT172" s="201" t="s">
        <v>136</v>
      </c>
      <c r="AU172" s="201" t="s">
        <v>86</v>
      </c>
      <c r="AY172" s="15" t="s">
        <v>134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5" t="s">
        <v>84</v>
      </c>
      <c r="BK172" s="202">
        <f>ROUND(I172*H172,2)</f>
        <v>0</v>
      </c>
      <c r="BL172" s="15" t="s">
        <v>140</v>
      </c>
      <c r="BM172" s="201" t="s">
        <v>176</v>
      </c>
    </row>
    <row r="173" spans="2:65" s="12" customFormat="1" ht="11.25">
      <c r="B173" s="203"/>
      <c r="C173" s="204"/>
      <c r="D173" s="205" t="s">
        <v>142</v>
      </c>
      <c r="E173" s="206" t="s">
        <v>1</v>
      </c>
      <c r="F173" s="207" t="s">
        <v>177</v>
      </c>
      <c r="G173" s="204"/>
      <c r="H173" s="208">
        <v>9.2999999999999999E-2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142</v>
      </c>
      <c r="AU173" s="214" t="s">
        <v>86</v>
      </c>
      <c r="AV173" s="12" t="s">
        <v>86</v>
      </c>
      <c r="AW173" s="12" t="s">
        <v>33</v>
      </c>
      <c r="AX173" s="12" t="s">
        <v>76</v>
      </c>
      <c r="AY173" s="214" t="s">
        <v>134</v>
      </c>
    </row>
    <row r="174" spans="2:65" s="12" customFormat="1" ht="11.25">
      <c r="B174" s="203"/>
      <c r="C174" s="204"/>
      <c r="D174" s="205" t="s">
        <v>142</v>
      </c>
      <c r="E174" s="206" t="s">
        <v>1</v>
      </c>
      <c r="F174" s="207" t="s">
        <v>178</v>
      </c>
      <c r="G174" s="204"/>
      <c r="H174" s="208">
        <v>5.0999999999999997E-2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142</v>
      </c>
      <c r="AU174" s="214" t="s">
        <v>86</v>
      </c>
      <c r="AV174" s="12" t="s">
        <v>86</v>
      </c>
      <c r="AW174" s="12" t="s">
        <v>33</v>
      </c>
      <c r="AX174" s="12" t="s">
        <v>76</v>
      </c>
      <c r="AY174" s="214" t="s">
        <v>134</v>
      </c>
    </row>
    <row r="175" spans="2:65" s="12" customFormat="1" ht="11.25">
      <c r="B175" s="203"/>
      <c r="C175" s="204"/>
      <c r="D175" s="205" t="s">
        <v>142</v>
      </c>
      <c r="E175" s="206" t="s">
        <v>1</v>
      </c>
      <c r="F175" s="207" t="s">
        <v>179</v>
      </c>
      <c r="G175" s="204"/>
      <c r="H175" s="208">
        <v>0.28599999999999998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142</v>
      </c>
      <c r="AU175" s="214" t="s">
        <v>86</v>
      </c>
      <c r="AV175" s="12" t="s">
        <v>86</v>
      </c>
      <c r="AW175" s="12" t="s">
        <v>33</v>
      </c>
      <c r="AX175" s="12" t="s">
        <v>76</v>
      </c>
      <c r="AY175" s="214" t="s">
        <v>134</v>
      </c>
    </row>
    <row r="176" spans="2:65" s="13" customFormat="1" ht="11.25">
      <c r="B176" s="215"/>
      <c r="C176" s="216"/>
      <c r="D176" s="205" t="s">
        <v>142</v>
      </c>
      <c r="E176" s="217" t="s">
        <v>1</v>
      </c>
      <c r="F176" s="218" t="s">
        <v>146</v>
      </c>
      <c r="G176" s="216"/>
      <c r="H176" s="219">
        <v>0.42999999999999994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142</v>
      </c>
      <c r="AU176" s="225" t="s">
        <v>86</v>
      </c>
      <c r="AV176" s="13" t="s">
        <v>140</v>
      </c>
      <c r="AW176" s="13" t="s">
        <v>33</v>
      </c>
      <c r="AX176" s="13" t="s">
        <v>84</v>
      </c>
      <c r="AY176" s="225" t="s">
        <v>134</v>
      </c>
    </row>
    <row r="177" spans="2:65" s="1" customFormat="1" ht="16.5" customHeight="1">
      <c r="B177" s="32"/>
      <c r="C177" s="190" t="s">
        <v>180</v>
      </c>
      <c r="D177" s="190" t="s">
        <v>136</v>
      </c>
      <c r="E177" s="191" t="s">
        <v>181</v>
      </c>
      <c r="F177" s="192" t="s">
        <v>182</v>
      </c>
      <c r="G177" s="193" t="s">
        <v>139</v>
      </c>
      <c r="H177" s="194">
        <v>0.85799999999999998</v>
      </c>
      <c r="I177" s="195"/>
      <c r="J177" s="196">
        <f>ROUND(I177*H177,2)</f>
        <v>0</v>
      </c>
      <c r="K177" s="192" t="s">
        <v>1</v>
      </c>
      <c r="L177" s="36"/>
      <c r="M177" s="197" t="s">
        <v>1</v>
      </c>
      <c r="N177" s="198" t="s">
        <v>41</v>
      </c>
      <c r="O177" s="64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AR177" s="201" t="s">
        <v>140</v>
      </c>
      <c r="AT177" s="201" t="s">
        <v>136</v>
      </c>
      <c r="AU177" s="201" t="s">
        <v>86</v>
      </c>
      <c r="AY177" s="15" t="s">
        <v>134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5" t="s">
        <v>84</v>
      </c>
      <c r="BK177" s="202">
        <f>ROUND(I177*H177,2)</f>
        <v>0</v>
      </c>
      <c r="BL177" s="15" t="s">
        <v>140</v>
      </c>
      <c r="BM177" s="201" t="s">
        <v>183</v>
      </c>
    </row>
    <row r="178" spans="2:65" s="12" customFormat="1" ht="11.25">
      <c r="B178" s="203"/>
      <c r="C178" s="204"/>
      <c r="D178" s="205" t="s">
        <v>142</v>
      </c>
      <c r="E178" s="206" t="s">
        <v>1</v>
      </c>
      <c r="F178" s="207" t="s">
        <v>184</v>
      </c>
      <c r="G178" s="204"/>
      <c r="H178" s="208">
        <v>0.185</v>
      </c>
      <c r="I178" s="209"/>
      <c r="J178" s="204"/>
      <c r="K178" s="204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142</v>
      </c>
      <c r="AU178" s="214" t="s">
        <v>86</v>
      </c>
      <c r="AV178" s="12" t="s">
        <v>86</v>
      </c>
      <c r="AW178" s="12" t="s">
        <v>33</v>
      </c>
      <c r="AX178" s="12" t="s">
        <v>76</v>
      </c>
      <c r="AY178" s="214" t="s">
        <v>134</v>
      </c>
    </row>
    <row r="179" spans="2:65" s="12" customFormat="1" ht="11.25">
      <c r="B179" s="203"/>
      <c r="C179" s="204"/>
      <c r="D179" s="205" t="s">
        <v>142</v>
      </c>
      <c r="E179" s="206" t="s">
        <v>1</v>
      </c>
      <c r="F179" s="207" t="s">
        <v>185</v>
      </c>
      <c r="G179" s="204"/>
      <c r="H179" s="208">
        <v>0.10199999999999999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142</v>
      </c>
      <c r="AU179" s="214" t="s">
        <v>86</v>
      </c>
      <c r="AV179" s="12" t="s">
        <v>86</v>
      </c>
      <c r="AW179" s="12" t="s">
        <v>33</v>
      </c>
      <c r="AX179" s="12" t="s">
        <v>76</v>
      </c>
      <c r="AY179" s="214" t="s">
        <v>134</v>
      </c>
    </row>
    <row r="180" spans="2:65" s="12" customFormat="1" ht="11.25">
      <c r="B180" s="203"/>
      <c r="C180" s="204"/>
      <c r="D180" s="205" t="s">
        <v>142</v>
      </c>
      <c r="E180" s="206" t="s">
        <v>1</v>
      </c>
      <c r="F180" s="207" t="s">
        <v>186</v>
      </c>
      <c r="G180" s="204"/>
      <c r="H180" s="208">
        <v>0.57099999999999995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142</v>
      </c>
      <c r="AU180" s="214" t="s">
        <v>86</v>
      </c>
      <c r="AV180" s="12" t="s">
        <v>86</v>
      </c>
      <c r="AW180" s="12" t="s">
        <v>33</v>
      </c>
      <c r="AX180" s="12" t="s">
        <v>76</v>
      </c>
      <c r="AY180" s="214" t="s">
        <v>134</v>
      </c>
    </row>
    <row r="181" spans="2:65" s="13" customFormat="1" ht="11.25">
      <c r="B181" s="215"/>
      <c r="C181" s="216"/>
      <c r="D181" s="205" t="s">
        <v>142</v>
      </c>
      <c r="E181" s="217" t="s">
        <v>1</v>
      </c>
      <c r="F181" s="218" t="s">
        <v>146</v>
      </c>
      <c r="G181" s="216"/>
      <c r="H181" s="219">
        <v>0.85799999999999987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142</v>
      </c>
      <c r="AU181" s="225" t="s">
        <v>86</v>
      </c>
      <c r="AV181" s="13" t="s">
        <v>140</v>
      </c>
      <c r="AW181" s="13" t="s">
        <v>33</v>
      </c>
      <c r="AX181" s="13" t="s">
        <v>84</v>
      </c>
      <c r="AY181" s="225" t="s">
        <v>134</v>
      </c>
    </row>
    <row r="182" spans="2:65" s="1" customFormat="1" ht="16.5" customHeight="1">
      <c r="B182" s="32"/>
      <c r="C182" s="190" t="s">
        <v>187</v>
      </c>
      <c r="D182" s="190" t="s">
        <v>136</v>
      </c>
      <c r="E182" s="191" t="s">
        <v>188</v>
      </c>
      <c r="F182" s="192" t="s">
        <v>189</v>
      </c>
      <c r="G182" s="193" t="s">
        <v>169</v>
      </c>
      <c r="H182" s="194">
        <v>2.7E-2</v>
      </c>
      <c r="I182" s="195"/>
      <c r="J182" s="196">
        <f>ROUND(I182*H182,2)</f>
        <v>0</v>
      </c>
      <c r="K182" s="192" t="s">
        <v>1</v>
      </c>
      <c r="L182" s="36"/>
      <c r="M182" s="197" t="s">
        <v>1</v>
      </c>
      <c r="N182" s="198" t="s">
        <v>41</v>
      </c>
      <c r="O182" s="64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201" t="s">
        <v>140</v>
      </c>
      <c r="AT182" s="201" t="s">
        <v>136</v>
      </c>
      <c r="AU182" s="201" t="s">
        <v>86</v>
      </c>
      <c r="AY182" s="15" t="s">
        <v>134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5" t="s">
        <v>84</v>
      </c>
      <c r="BK182" s="202">
        <f>ROUND(I182*H182,2)</f>
        <v>0</v>
      </c>
      <c r="BL182" s="15" t="s">
        <v>140</v>
      </c>
      <c r="BM182" s="201" t="s">
        <v>190</v>
      </c>
    </row>
    <row r="183" spans="2:65" s="12" customFormat="1" ht="11.25">
      <c r="B183" s="203"/>
      <c r="C183" s="204"/>
      <c r="D183" s="205" t="s">
        <v>142</v>
      </c>
      <c r="E183" s="206" t="s">
        <v>1</v>
      </c>
      <c r="F183" s="207" t="s">
        <v>191</v>
      </c>
      <c r="G183" s="204"/>
      <c r="H183" s="208">
        <v>2.7E-2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142</v>
      </c>
      <c r="AU183" s="214" t="s">
        <v>86</v>
      </c>
      <c r="AV183" s="12" t="s">
        <v>86</v>
      </c>
      <c r="AW183" s="12" t="s">
        <v>33</v>
      </c>
      <c r="AX183" s="12" t="s">
        <v>76</v>
      </c>
      <c r="AY183" s="214" t="s">
        <v>134</v>
      </c>
    </row>
    <row r="184" spans="2:65" s="13" customFormat="1" ht="11.25">
      <c r="B184" s="215"/>
      <c r="C184" s="216"/>
      <c r="D184" s="205" t="s">
        <v>142</v>
      </c>
      <c r="E184" s="217" t="s">
        <v>1</v>
      </c>
      <c r="F184" s="218" t="s">
        <v>146</v>
      </c>
      <c r="G184" s="216"/>
      <c r="H184" s="219">
        <v>2.7E-2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142</v>
      </c>
      <c r="AU184" s="225" t="s">
        <v>86</v>
      </c>
      <c r="AV184" s="13" t="s">
        <v>140</v>
      </c>
      <c r="AW184" s="13" t="s">
        <v>33</v>
      </c>
      <c r="AX184" s="13" t="s">
        <v>84</v>
      </c>
      <c r="AY184" s="225" t="s">
        <v>134</v>
      </c>
    </row>
    <row r="185" spans="2:65" s="1" customFormat="1" ht="16.5" customHeight="1">
      <c r="B185" s="32"/>
      <c r="C185" s="190" t="s">
        <v>192</v>
      </c>
      <c r="D185" s="190" t="s">
        <v>136</v>
      </c>
      <c r="E185" s="191" t="s">
        <v>193</v>
      </c>
      <c r="F185" s="192" t="s">
        <v>194</v>
      </c>
      <c r="G185" s="193" t="s">
        <v>195</v>
      </c>
      <c r="H185" s="194">
        <v>6.89</v>
      </c>
      <c r="I185" s="195"/>
      <c r="J185" s="196">
        <f>ROUND(I185*H185,2)</f>
        <v>0</v>
      </c>
      <c r="K185" s="192" t="s">
        <v>1</v>
      </c>
      <c r="L185" s="36"/>
      <c r="M185" s="197" t="s">
        <v>1</v>
      </c>
      <c r="N185" s="198" t="s">
        <v>41</v>
      </c>
      <c r="O185" s="64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01" t="s">
        <v>140</v>
      </c>
      <c r="AT185" s="201" t="s">
        <v>136</v>
      </c>
      <c r="AU185" s="201" t="s">
        <v>86</v>
      </c>
      <c r="AY185" s="15" t="s">
        <v>134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5" t="s">
        <v>84</v>
      </c>
      <c r="BK185" s="202">
        <f>ROUND(I185*H185,2)</f>
        <v>0</v>
      </c>
      <c r="BL185" s="15" t="s">
        <v>140</v>
      </c>
      <c r="BM185" s="201" t="s">
        <v>196</v>
      </c>
    </row>
    <row r="186" spans="2:65" s="12" customFormat="1" ht="11.25">
      <c r="B186" s="203"/>
      <c r="C186" s="204"/>
      <c r="D186" s="205" t="s">
        <v>142</v>
      </c>
      <c r="E186" s="206" t="s">
        <v>1</v>
      </c>
      <c r="F186" s="207" t="s">
        <v>197</v>
      </c>
      <c r="G186" s="204"/>
      <c r="H186" s="208">
        <v>1.651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142</v>
      </c>
      <c r="AU186" s="214" t="s">
        <v>86</v>
      </c>
      <c r="AV186" s="12" t="s">
        <v>86</v>
      </c>
      <c r="AW186" s="12" t="s">
        <v>33</v>
      </c>
      <c r="AX186" s="12" t="s">
        <v>76</v>
      </c>
      <c r="AY186" s="214" t="s">
        <v>134</v>
      </c>
    </row>
    <row r="187" spans="2:65" s="12" customFormat="1" ht="11.25">
      <c r="B187" s="203"/>
      <c r="C187" s="204"/>
      <c r="D187" s="205" t="s">
        <v>142</v>
      </c>
      <c r="E187" s="206" t="s">
        <v>1</v>
      </c>
      <c r="F187" s="207" t="s">
        <v>198</v>
      </c>
      <c r="G187" s="204"/>
      <c r="H187" s="208">
        <v>1.794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142</v>
      </c>
      <c r="AU187" s="214" t="s">
        <v>86</v>
      </c>
      <c r="AV187" s="12" t="s">
        <v>86</v>
      </c>
      <c r="AW187" s="12" t="s">
        <v>33</v>
      </c>
      <c r="AX187" s="12" t="s">
        <v>76</v>
      </c>
      <c r="AY187" s="214" t="s">
        <v>134</v>
      </c>
    </row>
    <row r="188" spans="2:65" s="12" customFormat="1" ht="11.25">
      <c r="B188" s="203"/>
      <c r="C188" s="204"/>
      <c r="D188" s="205" t="s">
        <v>142</v>
      </c>
      <c r="E188" s="206" t="s">
        <v>1</v>
      </c>
      <c r="F188" s="207" t="s">
        <v>198</v>
      </c>
      <c r="G188" s="204"/>
      <c r="H188" s="208">
        <v>1.794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142</v>
      </c>
      <c r="AU188" s="214" t="s">
        <v>86</v>
      </c>
      <c r="AV188" s="12" t="s">
        <v>86</v>
      </c>
      <c r="AW188" s="12" t="s">
        <v>33</v>
      </c>
      <c r="AX188" s="12" t="s">
        <v>76</v>
      </c>
      <c r="AY188" s="214" t="s">
        <v>134</v>
      </c>
    </row>
    <row r="189" spans="2:65" s="12" customFormat="1" ht="11.25">
      <c r="B189" s="203"/>
      <c r="C189" s="204"/>
      <c r="D189" s="205" t="s">
        <v>142</v>
      </c>
      <c r="E189" s="206" t="s">
        <v>1</v>
      </c>
      <c r="F189" s="207" t="s">
        <v>197</v>
      </c>
      <c r="G189" s="204"/>
      <c r="H189" s="208">
        <v>1.651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142</v>
      </c>
      <c r="AU189" s="214" t="s">
        <v>86</v>
      </c>
      <c r="AV189" s="12" t="s">
        <v>86</v>
      </c>
      <c r="AW189" s="12" t="s">
        <v>33</v>
      </c>
      <c r="AX189" s="12" t="s">
        <v>76</v>
      </c>
      <c r="AY189" s="214" t="s">
        <v>134</v>
      </c>
    </row>
    <row r="190" spans="2:65" s="13" customFormat="1" ht="11.25">
      <c r="B190" s="215"/>
      <c r="C190" s="216"/>
      <c r="D190" s="205" t="s">
        <v>142</v>
      </c>
      <c r="E190" s="217" t="s">
        <v>1</v>
      </c>
      <c r="F190" s="218" t="s">
        <v>146</v>
      </c>
      <c r="G190" s="216"/>
      <c r="H190" s="219">
        <v>6.8900000000000006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142</v>
      </c>
      <c r="AU190" s="225" t="s">
        <v>86</v>
      </c>
      <c r="AV190" s="13" t="s">
        <v>140</v>
      </c>
      <c r="AW190" s="13" t="s">
        <v>33</v>
      </c>
      <c r="AX190" s="13" t="s">
        <v>84</v>
      </c>
      <c r="AY190" s="225" t="s">
        <v>134</v>
      </c>
    </row>
    <row r="191" spans="2:65" s="1" customFormat="1" ht="16.5" customHeight="1">
      <c r="B191" s="32"/>
      <c r="C191" s="190" t="s">
        <v>199</v>
      </c>
      <c r="D191" s="190" t="s">
        <v>136</v>
      </c>
      <c r="E191" s="191" t="s">
        <v>200</v>
      </c>
      <c r="F191" s="192" t="s">
        <v>201</v>
      </c>
      <c r="G191" s="193" t="s">
        <v>195</v>
      </c>
      <c r="H191" s="194">
        <v>6.89</v>
      </c>
      <c r="I191" s="195"/>
      <c r="J191" s="196">
        <f>ROUND(I191*H191,2)</f>
        <v>0</v>
      </c>
      <c r="K191" s="192" t="s">
        <v>1</v>
      </c>
      <c r="L191" s="36"/>
      <c r="M191" s="197" t="s">
        <v>1</v>
      </c>
      <c r="N191" s="198" t="s">
        <v>41</v>
      </c>
      <c r="O191" s="64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01" t="s">
        <v>140</v>
      </c>
      <c r="AT191" s="201" t="s">
        <v>136</v>
      </c>
      <c r="AU191" s="201" t="s">
        <v>86</v>
      </c>
      <c r="AY191" s="15" t="s">
        <v>134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5" t="s">
        <v>84</v>
      </c>
      <c r="BK191" s="202">
        <f>ROUND(I191*H191,2)</f>
        <v>0</v>
      </c>
      <c r="BL191" s="15" t="s">
        <v>140</v>
      </c>
      <c r="BM191" s="201" t="s">
        <v>202</v>
      </c>
    </row>
    <row r="192" spans="2:65" s="12" customFormat="1" ht="11.25">
      <c r="B192" s="203"/>
      <c r="C192" s="204"/>
      <c r="D192" s="205" t="s">
        <v>142</v>
      </c>
      <c r="E192" s="206" t="s">
        <v>1</v>
      </c>
      <c r="F192" s="207" t="s">
        <v>197</v>
      </c>
      <c r="G192" s="204"/>
      <c r="H192" s="208">
        <v>1.651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142</v>
      </c>
      <c r="AU192" s="214" t="s">
        <v>86</v>
      </c>
      <c r="AV192" s="12" t="s">
        <v>86</v>
      </c>
      <c r="AW192" s="12" t="s">
        <v>33</v>
      </c>
      <c r="AX192" s="12" t="s">
        <v>76</v>
      </c>
      <c r="AY192" s="214" t="s">
        <v>134</v>
      </c>
    </row>
    <row r="193" spans="2:65" s="12" customFormat="1" ht="11.25">
      <c r="B193" s="203"/>
      <c r="C193" s="204"/>
      <c r="D193" s="205" t="s">
        <v>142</v>
      </c>
      <c r="E193" s="206" t="s">
        <v>1</v>
      </c>
      <c r="F193" s="207" t="s">
        <v>198</v>
      </c>
      <c r="G193" s="204"/>
      <c r="H193" s="208">
        <v>1.794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142</v>
      </c>
      <c r="AU193" s="214" t="s">
        <v>86</v>
      </c>
      <c r="AV193" s="12" t="s">
        <v>86</v>
      </c>
      <c r="AW193" s="12" t="s">
        <v>33</v>
      </c>
      <c r="AX193" s="12" t="s">
        <v>76</v>
      </c>
      <c r="AY193" s="214" t="s">
        <v>134</v>
      </c>
    </row>
    <row r="194" spans="2:65" s="12" customFormat="1" ht="11.25">
      <c r="B194" s="203"/>
      <c r="C194" s="204"/>
      <c r="D194" s="205" t="s">
        <v>142</v>
      </c>
      <c r="E194" s="206" t="s">
        <v>1</v>
      </c>
      <c r="F194" s="207" t="s">
        <v>198</v>
      </c>
      <c r="G194" s="204"/>
      <c r="H194" s="208">
        <v>1.794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142</v>
      </c>
      <c r="AU194" s="214" t="s">
        <v>86</v>
      </c>
      <c r="AV194" s="12" t="s">
        <v>86</v>
      </c>
      <c r="AW194" s="12" t="s">
        <v>33</v>
      </c>
      <c r="AX194" s="12" t="s">
        <v>76</v>
      </c>
      <c r="AY194" s="214" t="s">
        <v>134</v>
      </c>
    </row>
    <row r="195" spans="2:65" s="12" customFormat="1" ht="11.25">
      <c r="B195" s="203"/>
      <c r="C195" s="204"/>
      <c r="D195" s="205" t="s">
        <v>142</v>
      </c>
      <c r="E195" s="206" t="s">
        <v>1</v>
      </c>
      <c r="F195" s="207" t="s">
        <v>197</v>
      </c>
      <c r="G195" s="204"/>
      <c r="H195" s="208">
        <v>1.651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142</v>
      </c>
      <c r="AU195" s="214" t="s">
        <v>86</v>
      </c>
      <c r="AV195" s="12" t="s">
        <v>86</v>
      </c>
      <c r="AW195" s="12" t="s">
        <v>33</v>
      </c>
      <c r="AX195" s="12" t="s">
        <v>76</v>
      </c>
      <c r="AY195" s="214" t="s">
        <v>134</v>
      </c>
    </row>
    <row r="196" spans="2:65" s="13" customFormat="1" ht="11.25">
      <c r="B196" s="215"/>
      <c r="C196" s="216"/>
      <c r="D196" s="205" t="s">
        <v>142</v>
      </c>
      <c r="E196" s="217" t="s">
        <v>1</v>
      </c>
      <c r="F196" s="218" t="s">
        <v>146</v>
      </c>
      <c r="G196" s="216"/>
      <c r="H196" s="219">
        <v>6.8900000000000006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142</v>
      </c>
      <c r="AU196" s="225" t="s">
        <v>86</v>
      </c>
      <c r="AV196" s="13" t="s">
        <v>140</v>
      </c>
      <c r="AW196" s="13" t="s">
        <v>33</v>
      </c>
      <c r="AX196" s="13" t="s">
        <v>84</v>
      </c>
      <c r="AY196" s="225" t="s">
        <v>134</v>
      </c>
    </row>
    <row r="197" spans="2:65" s="1" customFormat="1" ht="16.5" customHeight="1">
      <c r="B197" s="32"/>
      <c r="C197" s="190" t="s">
        <v>203</v>
      </c>
      <c r="D197" s="190" t="s">
        <v>136</v>
      </c>
      <c r="E197" s="191" t="s">
        <v>204</v>
      </c>
      <c r="F197" s="192" t="s">
        <v>205</v>
      </c>
      <c r="G197" s="193" t="s">
        <v>139</v>
      </c>
      <c r="H197" s="194">
        <v>1.3779999999999999</v>
      </c>
      <c r="I197" s="195"/>
      <c r="J197" s="196">
        <f>ROUND(I197*H197,2)</f>
        <v>0</v>
      </c>
      <c r="K197" s="192" t="s">
        <v>1</v>
      </c>
      <c r="L197" s="36"/>
      <c r="M197" s="197" t="s">
        <v>1</v>
      </c>
      <c r="N197" s="198" t="s">
        <v>41</v>
      </c>
      <c r="O197" s="64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01" t="s">
        <v>140</v>
      </c>
      <c r="AT197" s="201" t="s">
        <v>136</v>
      </c>
      <c r="AU197" s="201" t="s">
        <v>86</v>
      </c>
      <c r="AY197" s="15" t="s">
        <v>134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5" t="s">
        <v>84</v>
      </c>
      <c r="BK197" s="202">
        <f>ROUND(I197*H197,2)</f>
        <v>0</v>
      </c>
      <c r="BL197" s="15" t="s">
        <v>140</v>
      </c>
      <c r="BM197" s="201" t="s">
        <v>206</v>
      </c>
    </row>
    <row r="198" spans="2:65" s="12" customFormat="1" ht="11.25">
      <c r="B198" s="203"/>
      <c r="C198" s="204"/>
      <c r="D198" s="205" t="s">
        <v>142</v>
      </c>
      <c r="E198" s="206" t="s">
        <v>1</v>
      </c>
      <c r="F198" s="207" t="s">
        <v>207</v>
      </c>
      <c r="G198" s="204"/>
      <c r="H198" s="208">
        <v>0.33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142</v>
      </c>
      <c r="AU198" s="214" t="s">
        <v>86</v>
      </c>
      <c r="AV198" s="12" t="s">
        <v>86</v>
      </c>
      <c r="AW198" s="12" t="s">
        <v>33</v>
      </c>
      <c r="AX198" s="12" t="s">
        <v>76</v>
      </c>
      <c r="AY198" s="214" t="s">
        <v>134</v>
      </c>
    </row>
    <row r="199" spans="2:65" s="12" customFormat="1" ht="11.25">
      <c r="B199" s="203"/>
      <c r="C199" s="204"/>
      <c r="D199" s="205" t="s">
        <v>142</v>
      </c>
      <c r="E199" s="206" t="s">
        <v>1</v>
      </c>
      <c r="F199" s="207" t="s">
        <v>208</v>
      </c>
      <c r="G199" s="204"/>
      <c r="H199" s="208">
        <v>0.35899999999999999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142</v>
      </c>
      <c r="AU199" s="214" t="s">
        <v>86</v>
      </c>
      <c r="AV199" s="12" t="s">
        <v>86</v>
      </c>
      <c r="AW199" s="12" t="s">
        <v>33</v>
      </c>
      <c r="AX199" s="12" t="s">
        <v>76</v>
      </c>
      <c r="AY199" s="214" t="s">
        <v>134</v>
      </c>
    </row>
    <row r="200" spans="2:65" s="12" customFormat="1" ht="11.25">
      <c r="B200" s="203"/>
      <c r="C200" s="204"/>
      <c r="D200" s="205" t="s">
        <v>142</v>
      </c>
      <c r="E200" s="206" t="s">
        <v>1</v>
      </c>
      <c r="F200" s="207" t="s">
        <v>208</v>
      </c>
      <c r="G200" s="204"/>
      <c r="H200" s="208">
        <v>0.35899999999999999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142</v>
      </c>
      <c r="AU200" s="214" t="s">
        <v>86</v>
      </c>
      <c r="AV200" s="12" t="s">
        <v>86</v>
      </c>
      <c r="AW200" s="12" t="s">
        <v>33</v>
      </c>
      <c r="AX200" s="12" t="s">
        <v>76</v>
      </c>
      <c r="AY200" s="214" t="s">
        <v>134</v>
      </c>
    </row>
    <row r="201" spans="2:65" s="12" customFormat="1" ht="11.25">
      <c r="B201" s="203"/>
      <c r="C201" s="204"/>
      <c r="D201" s="205" t="s">
        <v>142</v>
      </c>
      <c r="E201" s="206" t="s">
        <v>1</v>
      </c>
      <c r="F201" s="207" t="s">
        <v>207</v>
      </c>
      <c r="G201" s="204"/>
      <c r="H201" s="208">
        <v>0.33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142</v>
      </c>
      <c r="AU201" s="214" t="s">
        <v>86</v>
      </c>
      <c r="AV201" s="12" t="s">
        <v>86</v>
      </c>
      <c r="AW201" s="12" t="s">
        <v>33</v>
      </c>
      <c r="AX201" s="12" t="s">
        <v>76</v>
      </c>
      <c r="AY201" s="214" t="s">
        <v>134</v>
      </c>
    </row>
    <row r="202" spans="2:65" s="13" customFormat="1" ht="11.25">
      <c r="B202" s="215"/>
      <c r="C202" s="216"/>
      <c r="D202" s="205" t="s">
        <v>142</v>
      </c>
      <c r="E202" s="217" t="s">
        <v>1</v>
      </c>
      <c r="F202" s="218" t="s">
        <v>146</v>
      </c>
      <c r="G202" s="216"/>
      <c r="H202" s="219">
        <v>1.3780000000000001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142</v>
      </c>
      <c r="AU202" s="225" t="s">
        <v>86</v>
      </c>
      <c r="AV202" s="13" t="s">
        <v>140</v>
      </c>
      <c r="AW202" s="13" t="s">
        <v>33</v>
      </c>
      <c r="AX202" s="13" t="s">
        <v>84</v>
      </c>
      <c r="AY202" s="225" t="s">
        <v>134</v>
      </c>
    </row>
    <row r="203" spans="2:65" s="1" customFormat="1" ht="24" customHeight="1">
      <c r="B203" s="32"/>
      <c r="C203" s="190" t="s">
        <v>8</v>
      </c>
      <c r="D203" s="190" t="s">
        <v>136</v>
      </c>
      <c r="E203" s="191" t="s">
        <v>209</v>
      </c>
      <c r="F203" s="192" t="s">
        <v>210</v>
      </c>
      <c r="G203" s="193" t="s">
        <v>169</v>
      </c>
      <c r="H203" s="194">
        <v>1.2999999999999999E-2</v>
      </c>
      <c r="I203" s="195"/>
      <c r="J203" s="196">
        <f>ROUND(I203*H203,2)</f>
        <v>0</v>
      </c>
      <c r="K203" s="192" t="s">
        <v>1</v>
      </c>
      <c r="L203" s="36"/>
      <c r="M203" s="197" t="s">
        <v>1</v>
      </c>
      <c r="N203" s="198" t="s">
        <v>41</v>
      </c>
      <c r="O203" s="64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AR203" s="201" t="s">
        <v>140</v>
      </c>
      <c r="AT203" s="201" t="s">
        <v>136</v>
      </c>
      <c r="AU203" s="201" t="s">
        <v>86</v>
      </c>
      <c r="AY203" s="15" t="s">
        <v>134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5" t="s">
        <v>84</v>
      </c>
      <c r="BK203" s="202">
        <f>ROUND(I203*H203,2)</f>
        <v>0</v>
      </c>
      <c r="BL203" s="15" t="s">
        <v>140</v>
      </c>
      <c r="BM203" s="201" t="s">
        <v>211</v>
      </c>
    </row>
    <row r="204" spans="2:65" s="12" customFormat="1" ht="11.25">
      <c r="B204" s="203"/>
      <c r="C204" s="204"/>
      <c r="D204" s="205" t="s">
        <v>142</v>
      </c>
      <c r="E204" s="206" t="s">
        <v>1</v>
      </c>
      <c r="F204" s="207" t="s">
        <v>212</v>
      </c>
      <c r="G204" s="204"/>
      <c r="H204" s="208">
        <v>1.2999999999999999E-2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142</v>
      </c>
      <c r="AU204" s="214" t="s">
        <v>86</v>
      </c>
      <c r="AV204" s="12" t="s">
        <v>86</v>
      </c>
      <c r="AW204" s="12" t="s">
        <v>33</v>
      </c>
      <c r="AX204" s="12" t="s">
        <v>76</v>
      </c>
      <c r="AY204" s="214" t="s">
        <v>134</v>
      </c>
    </row>
    <row r="205" spans="2:65" s="13" customFormat="1" ht="11.25">
      <c r="B205" s="215"/>
      <c r="C205" s="216"/>
      <c r="D205" s="205" t="s">
        <v>142</v>
      </c>
      <c r="E205" s="217" t="s">
        <v>1</v>
      </c>
      <c r="F205" s="218" t="s">
        <v>146</v>
      </c>
      <c r="G205" s="216"/>
      <c r="H205" s="219">
        <v>1.2999999999999999E-2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142</v>
      </c>
      <c r="AU205" s="225" t="s">
        <v>86</v>
      </c>
      <c r="AV205" s="13" t="s">
        <v>140</v>
      </c>
      <c r="AW205" s="13" t="s">
        <v>33</v>
      </c>
      <c r="AX205" s="13" t="s">
        <v>84</v>
      </c>
      <c r="AY205" s="225" t="s">
        <v>134</v>
      </c>
    </row>
    <row r="206" spans="2:65" s="11" customFormat="1" ht="22.9" customHeight="1">
      <c r="B206" s="174"/>
      <c r="C206" s="175"/>
      <c r="D206" s="176" t="s">
        <v>75</v>
      </c>
      <c r="E206" s="188" t="s">
        <v>150</v>
      </c>
      <c r="F206" s="188" t="s">
        <v>213</v>
      </c>
      <c r="G206" s="175"/>
      <c r="H206" s="175"/>
      <c r="I206" s="178"/>
      <c r="J206" s="189">
        <f>BK206</f>
        <v>0</v>
      </c>
      <c r="K206" s="175"/>
      <c r="L206" s="180"/>
      <c r="M206" s="181"/>
      <c r="N206" s="182"/>
      <c r="O206" s="182"/>
      <c r="P206" s="183">
        <f>SUM(P207:P226)</f>
        <v>0</v>
      </c>
      <c r="Q206" s="182"/>
      <c r="R206" s="183">
        <f>SUM(R207:R226)</f>
        <v>0</v>
      </c>
      <c r="S206" s="182"/>
      <c r="T206" s="184">
        <f>SUM(T207:T226)</f>
        <v>0</v>
      </c>
      <c r="AR206" s="185" t="s">
        <v>84</v>
      </c>
      <c r="AT206" s="186" t="s">
        <v>75</v>
      </c>
      <c r="AU206" s="186" t="s">
        <v>84</v>
      </c>
      <c r="AY206" s="185" t="s">
        <v>134</v>
      </c>
      <c r="BK206" s="187">
        <f>SUM(BK207:BK226)</f>
        <v>0</v>
      </c>
    </row>
    <row r="207" spans="2:65" s="1" customFormat="1" ht="24" customHeight="1">
      <c r="B207" s="32"/>
      <c r="C207" s="190" t="s">
        <v>214</v>
      </c>
      <c r="D207" s="190" t="s">
        <v>136</v>
      </c>
      <c r="E207" s="191" t="s">
        <v>215</v>
      </c>
      <c r="F207" s="192" t="s">
        <v>216</v>
      </c>
      <c r="G207" s="193" t="s">
        <v>169</v>
      </c>
      <c r="H207" s="194">
        <v>0.108</v>
      </c>
      <c r="I207" s="195"/>
      <c r="J207" s="196">
        <f>ROUND(I207*H207,2)</f>
        <v>0</v>
      </c>
      <c r="K207" s="192" t="s">
        <v>1</v>
      </c>
      <c r="L207" s="36"/>
      <c r="M207" s="197" t="s">
        <v>1</v>
      </c>
      <c r="N207" s="198" t="s">
        <v>41</v>
      </c>
      <c r="O207" s="64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AR207" s="201" t="s">
        <v>140</v>
      </c>
      <c r="AT207" s="201" t="s">
        <v>136</v>
      </c>
      <c r="AU207" s="201" t="s">
        <v>86</v>
      </c>
      <c r="AY207" s="15" t="s">
        <v>134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5" t="s">
        <v>84</v>
      </c>
      <c r="BK207" s="202">
        <f>ROUND(I207*H207,2)</f>
        <v>0</v>
      </c>
      <c r="BL207" s="15" t="s">
        <v>140</v>
      </c>
      <c r="BM207" s="201" t="s">
        <v>217</v>
      </c>
    </row>
    <row r="208" spans="2:65" s="12" customFormat="1" ht="11.25">
      <c r="B208" s="203"/>
      <c r="C208" s="204"/>
      <c r="D208" s="205" t="s">
        <v>142</v>
      </c>
      <c r="E208" s="206" t="s">
        <v>1</v>
      </c>
      <c r="F208" s="207" t="s">
        <v>218</v>
      </c>
      <c r="G208" s="204"/>
      <c r="H208" s="208">
        <v>3.5999999999999997E-2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142</v>
      </c>
      <c r="AU208" s="214" t="s">
        <v>86</v>
      </c>
      <c r="AV208" s="12" t="s">
        <v>86</v>
      </c>
      <c r="AW208" s="12" t="s">
        <v>33</v>
      </c>
      <c r="AX208" s="12" t="s">
        <v>76</v>
      </c>
      <c r="AY208" s="214" t="s">
        <v>134</v>
      </c>
    </row>
    <row r="209" spans="2:65" s="12" customFormat="1" ht="11.25">
      <c r="B209" s="203"/>
      <c r="C209" s="204"/>
      <c r="D209" s="205" t="s">
        <v>142</v>
      </c>
      <c r="E209" s="206" t="s">
        <v>1</v>
      </c>
      <c r="F209" s="207" t="s">
        <v>219</v>
      </c>
      <c r="G209" s="204"/>
      <c r="H209" s="208">
        <v>7.1999999999999995E-2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142</v>
      </c>
      <c r="AU209" s="214" t="s">
        <v>86</v>
      </c>
      <c r="AV209" s="12" t="s">
        <v>86</v>
      </c>
      <c r="AW209" s="12" t="s">
        <v>33</v>
      </c>
      <c r="AX209" s="12" t="s">
        <v>76</v>
      </c>
      <c r="AY209" s="214" t="s">
        <v>134</v>
      </c>
    </row>
    <row r="210" spans="2:65" s="13" customFormat="1" ht="11.25">
      <c r="B210" s="215"/>
      <c r="C210" s="216"/>
      <c r="D210" s="205" t="s">
        <v>142</v>
      </c>
      <c r="E210" s="217" t="s">
        <v>1</v>
      </c>
      <c r="F210" s="218" t="s">
        <v>146</v>
      </c>
      <c r="G210" s="216"/>
      <c r="H210" s="219">
        <v>0.10799999999999998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142</v>
      </c>
      <c r="AU210" s="225" t="s">
        <v>86</v>
      </c>
      <c r="AV210" s="13" t="s">
        <v>140</v>
      </c>
      <c r="AW210" s="13" t="s">
        <v>33</v>
      </c>
      <c r="AX210" s="13" t="s">
        <v>84</v>
      </c>
      <c r="AY210" s="225" t="s">
        <v>134</v>
      </c>
    </row>
    <row r="211" spans="2:65" s="1" customFormat="1" ht="16.5" customHeight="1">
      <c r="B211" s="32"/>
      <c r="C211" s="226" t="s">
        <v>220</v>
      </c>
      <c r="D211" s="226" t="s">
        <v>221</v>
      </c>
      <c r="E211" s="227" t="s">
        <v>222</v>
      </c>
      <c r="F211" s="228" t="s">
        <v>223</v>
      </c>
      <c r="G211" s="229" t="s">
        <v>169</v>
      </c>
      <c r="H211" s="230">
        <v>0.108</v>
      </c>
      <c r="I211" s="231"/>
      <c r="J211" s="232">
        <f>ROUND(I211*H211,2)</f>
        <v>0</v>
      </c>
      <c r="K211" s="228" t="s">
        <v>1</v>
      </c>
      <c r="L211" s="233"/>
      <c r="M211" s="234" t="s">
        <v>1</v>
      </c>
      <c r="N211" s="235" t="s">
        <v>41</v>
      </c>
      <c r="O211" s="64"/>
      <c r="P211" s="199">
        <f>O211*H211</f>
        <v>0</v>
      </c>
      <c r="Q211" s="199">
        <v>0</v>
      </c>
      <c r="R211" s="199">
        <f>Q211*H211</f>
        <v>0</v>
      </c>
      <c r="S211" s="199">
        <v>0</v>
      </c>
      <c r="T211" s="200">
        <f>S211*H211</f>
        <v>0</v>
      </c>
      <c r="AR211" s="201" t="s">
        <v>224</v>
      </c>
      <c r="AT211" s="201" t="s">
        <v>221</v>
      </c>
      <c r="AU211" s="201" t="s">
        <v>86</v>
      </c>
      <c r="AY211" s="15" t="s">
        <v>134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5" t="s">
        <v>84</v>
      </c>
      <c r="BK211" s="202">
        <f>ROUND(I211*H211,2)</f>
        <v>0</v>
      </c>
      <c r="BL211" s="15" t="s">
        <v>140</v>
      </c>
      <c r="BM211" s="201" t="s">
        <v>225</v>
      </c>
    </row>
    <row r="212" spans="2:65" s="12" customFormat="1" ht="11.25">
      <c r="B212" s="203"/>
      <c r="C212" s="204"/>
      <c r="D212" s="205" t="s">
        <v>142</v>
      </c>
      <c r="E212" s="206" t="s">
        <v>1</v>
      </c>
      <c r="F212" s="207" t="s">
        <v>218</v>
      </c>
      <c r="G212" s="204"/>
      <c r="H212" s="208">
        <v>3.5999999999999997E-2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142</v>
      </c>
      <c r="AU212" s="214" t="s">
        <v>86</v>
      </c>
      <c r="AV212" s="12" t="s">
        <v>86</v>
      </c>
      <c r="AW212" s="12" t="s">
        <v>33</v>
      </c>
      <c r="AX212" s="12" t="s">
        <v>76</v>
      </c>
      <c r="AY212" s="214" t="s">
        <v>134</v>
      </c>
    </row>
    <row r="213" spans="2:65" s="12" customFormat="1" ht="11.25">
      <c r="B213" s="203"/>
      <c r="C213" s="204"/>
      <c r="D213" s="205" t="s">
        <v>142</v>
      </c>
      <c r="E213" s="206" t="s">
        <v>1</v>
      </c>
      <c r="F213" s="207" t="s">
        <v>219</v>
      </c>
      <c r="G213" s="204"/>
      <c r="H213" s="208">
        <v>7.1999999999999995E-2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142</v>
      </c>
      <c r="AU213" s="214" t="s">
        <v>86</v>
      </c>
      <c r="AV213" s="12" t="s">
        <v>86</v>
      </c>
      <c r="AW213" s="12" t="s">
        <v>33</v>
      </c>
      <c r="AX213" s="12" t="s">
        <v>76</v>
      </c>
      <c r="AY213" s="214" t="s">
        <v>134</v>
      </c>
    </row>
    <row r="214" spans="2:65" s="13" customFormat="1" ht="11.25">
      <c r="B214" s="215"/>
      <c r="C214" s="216"/>
      <c r="D214" s="205" t="s">
        <v>142</v>
      </c>
      <c r="E214" s="217" t="s">
        <v>1</v>
      </c>
      <c r="F214" s="218" t="s">
        <v>146</v>
      </c>
      <c r="G214" s="216"/>
      <c r="H214" s="219">
        <v>0.10799999999999998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142</v>
      </c>
      <c r="AU214" s="225" t="s">
        <v>86</v>
      </c>
      <c r="AV214" s="13" t="s">
        <v>140</v>
      </c>
      <c r="AW214" s="13" t="s">
        <v>33</v>
      </c>
      <c r="AX214" s="13" t="s">
        <v>84</v>
      </c>
      <c r="AY214" s="225" t="s">
        <v>134</v>
      </c>
    </row>
    <row r="215" spans="2:65" s="1" customFormat="1" ht="24" customHeight="1">
      <c r="B215" s="32"/>
      <c r="C215" s="190" t="s">
        <v>226</v>
      </c>
      <c r="D215" s="190" t="s">
        <v>136</v>
      </c>
      <c r="E215" s="191" t="s">
        <v>227</v>
      </c>
      <c r="F215" s="192" t="s">
        <v>228</v>
      </c>
      <c r="G215" s="193" t="s">
        <v>195</v>
      </c>
      <c r="H215" s="194">
        <v>1.659</v>
      </c>
      <c r="I215" s="195"/>
      <c r="J215" s="196">
        <f>ROUND(I215*H215,2)</f>
        <v>0</v>
      </c>
      <c r="K215" s="192" t="s">
        <v>1</v>
      </c>
      <c r="L215" s="36"/>
      <c r="M215" s="197" t="s">
        <v>1</v>
      </c>
      <c r="N215" s="198" t="s">
        <v>41</v>
      </c>
      <c r="O215" s="64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AR215" s="201" t="s">
        <v>140</v>
      </c>
      <c r="AT215" s="201" t="s">
        <v>136</v>
      </c>
      <c r="AU215" s="201" t="s">
        <v>86</v>
      </c>
      <c r="AY215" s="15" t="s">
        <v>134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5" t="s">
        <v>84</v>
      </c>
      <c r="BK215" s="202">
        <f>ROUND(I215*H215,2)</f>
        <v>0</v>
      </c>
      <c r="BL215" s="15" t="s">
        <v>140</v>
      </c>
      <c r="BM215" s="201" t="s">
        <v>229</v>
      </c>
    </row>
    <row r="216" spans="2:65" s="12" customFormat="1" ht="11.25">
      <c r="B216" s="203"/>
      <c r="C216" s="204"/>
      <c r="D216" s="205" t="s">
        <v>142</v>
      </c>
      <c r="E216" s="206" t="s">
        <v>1</v>
      </c>
      <c r="F216" s="207" t="s">
        <v>230</v>
      </c>
      <c r="G216" s="204"/>
      <c r="H216" s="208">
        <v>0.434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142</v>
      </c>
      <c r="AU216" s="214" t="s">
        <v>86</v>
      </c>
      <c r="AV216" s="12" t="s">
        <v>86</v>
      </c>
      <c r="AW216" s="12" t="s">
        <v>33</v>
      </c>
      <c r="AX216" s="12" t="s">
        <v>76</v>
      </c>
      <c r="AY216" s="214" t="s">
        <v>134</v>
      </c>
    </row>
    <row r="217" spans="2:65" s="12" customFormat="1" ht="11.25">
      <c r="B217" s="203"/>
      <c r="C217" s="204"/>
      <c r="D217" s="205" t="s">
        <v>142</v>
      </c>
      <c r="E217" s="206" t="s">
        <v>1</v>
      </c>
      <c r="F217" s="207" t="s">
        <v>231</v>
      </c>
      <c r="G217" s="204"/>
      <c r="H217" s="208">
        <v>0.52600000000000002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142</v>
      </c>
      <c r="AU217" s="214" t="s">
        <v>86</v>
      </c>
      <c r="AV217" s="12" t="s">
        <v>86</v>
      </c>
      <c r="AW217" s="12" t="s">
        <v>33</v>
      </c>
      <c r="AX217" s="12" t="s">
        <v>76</v>
      </c>
      <c r="AY217" s="214" t="s">
        <v>134</v>
      </c>
    </row>
    <row r="218" spans="2:65" s="12" customFormat="1" ht="11.25">
      <c r="B218" s="203"/>
      <c r="C218" s="204"/>
      <c r="D218" s="205" t="s">
        <v>142</v>
      </c>
      <c r="E218" s="206" t="s">
        <v>1</v>
      </c>
      <c r="F218" s="207" t="s">
        <v>232</v>
      </c>
      <c r="G218" s="204"/>
      <c r="H218" s="208">
        <v>0.191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142</v>
      </c>
      <c r="AU218" s="214" t="s">
        <v>86</v>
      </c>
      <c r="AV218" s="12" t="s">
        <v>86</v>
      </c>
      <c r="AW218" s="12" t="s">
        <v>33</v>
      </c>
      <c r="AX218" s="12" t="s">
        <v>76</v>
      </c>
      <c r="AY218" s="214" t="s">
        <v>134</v>
      </c>
    </row>
    <row r="219" spans="2:65" s="12" customFormat="1" ht="11.25">
      <c r="B219" s="203"/>
      <c r="C219" s="204"/>
      <c r="D219" s="205" t="s">
        <v>142</v>
      </c>
      <c r="E219" s="206" t="s">
        <v>1</v>
      </c>
      <c r="F219" s="207" t="s">
        <v>233</v>
      </c>
      <c r="G219" s="204"/>
      <c r="H219" s="208">
        <v>0.50800000000000001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142</v>
      </c>
      <c r="AU219" s="214" t="s">
        <v>86</v>
      </c>
      <c r="AV219" s="12" t="s">
        <v>86</v>
      </c>
      <c r="AW219" s="12" t="s">
        <v>33</v>
      </c>
      <c r="AX219" s="12" t="s">
        <v>76</v>
      </c>
      <c r="AY219" s="214" t="s">
        <v>134</v>
      </c>
    </row>
    <row r="220" spans="2:65" s="13" customFormat="1" ht="11.25">
      <c r="B220" s="215"/>
      <c r="C220" s="216"/>
      <c r="D220" s="205" t="s">
        <v>142</v>
      </c>
      <c r="E220" s="217" t="s">
        <v>1</v>
      </c>
      <c r="F220" s="218" t="s">
        <v>146</v>
      </c>
      <c r="G220" s="216"/>
      <c r="H220" s="219">
        <v>1.659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142</v>
      </c>
      <c r="AU220" s="225" t="s">
        <v>86</v>
      </c>
      <c r="AV220" s="13" t="s">
        <v>140</v>
      </c>
      <c r="AW220" s="13" t="s">
        <v>33</v>
      </c>
      <c r="AX220" s="13" t="s">
        <v>84</v>
      </c>
      <c r="AY220" s="225" t="s">
        <v>134</v>
      </c>
    </row>
    <row r="221" spans="2:65" s="1" customFormat="1" ht="24" customHeight="1">
      <c r="B221" s="32"/>
      <c r="C221" s="190" t="s">
        <v>234</v>
      </c>
      <c r="D221" s="190" t="s">
        <v>136</v>
      </c>
      <c r="E221" s="191" t="s">
        <v>235</v>
      </c>
      <c r="F221" s="192" t="s">
        <v>236</v>
      </c>
      <c r="G221" s="193" t="s">
        <v>195</v>
      </c>
      <c r="H221" s="194">
        <v>4.08</v>
      </c>
      <c r="I221" s="195"/>
      <c r="J221" s="196">
        <f>ROUND(I221*H221,2)</f>
        <v>0</v>
      </c>
      <c r="K221" s="192" t="s">
        <v>1</v>
      </c>
      <c r="L221" s="36"/>
      <c r="M221" s="197" t="s">
        <v>1</v>
      </c>
      <c r="N221" s="198" t="s">
        <v>41</v>
      </c>
      <c r="O221" s="64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AR221" s="201" t="s">
        <v>140</v>
      </c>
      <c r="AT221" s="201" t="s">
        <v>136</v>
      </c>
      <c r="AU221" s="201" t="s">
        <v>86</v>
      </c>
      <c r="AY221" s="15" t="s">
        <v>134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5" t="s">
        <v>84</v>
      </c>
      <c r="BK221" s="202">
        <f>ROUND(I221*H221,2)</f>
        <v>0</v>
      </c>
      <c r="BL221" s="15" t="s">
        <v>140</v>
      </c>
      <c r="BM221" s="201" t="s">
        <v>237</v>
      </c>
    </row>
    <row r="222" spans="2:65" s="12" customFormat="1" ht="11.25">
      <c r="B222" s="203"/>
      <c r="C222" s="204"/>
      <c r="D222" s="205" t="s">
        <v>142</v>
      </c>
      <c r="E222" s="206" t="s">
        <v>1</v>
      </c>
      <c r="F222" s="207" t="s">
        <v>238</v>
      </c>
      <c r="G222" s="204"/>
      <c r="H222" s="208">
        <v>4.08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142</v>
      </c>
      <c r="AU222" s="214" t="s">
        <v>86</v>
      </c>
      <c r="AV222" s="12" t="s">
        <v>86</v>
      </c>
      <c r="AW222" s="12" t="s">
        <v>33</v>
      </c>
      <c r="AX222" s="12" t="s">
        <v>76</v>
      </c>
      <c r="AY222" s="214" t="s">
        <v>134</v>
      </c>
    </row>
    <row r="223" spans="2:65" s="13" customFormat="1" ht="11.25">
      <c r="B223" s="215"/>
      <c r="C223" s="216"/>
      <c r="D223" s="205" t="s">
        <v>142</v>
      </c>
      <c r="E223" s="217" t="s">
        <v>1</v>
      </c>
      <c r="F223" s="218" t="s">
        <v>146</v>
      </c>
      <c r="G223" s="216"/>
      <c r="H223" s="219">
        <v>4.08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142</v>
      </c>
      <c r="AU223" s="225" t="s">
        <v>86</v>
      </c>
      <c r="AV223" s="13" t="s">
        <v>140</v>
      </c>
      <c r="AW223" s="13" t="s">
        <v>33</v>
      </c>
      <c r="AX223" s="13" t="s">
        <v>84</v>
      </c>
      <c r="AY223" s="225" t="s">
        <v>134</v>
      </c>
    </row>
    <row r="224" spans="2:65" s="1" customFormat="1" ht="24" customHeight="1">
      <c r="B224" s="32"/>
      <c r="C224" s="190" t="s">
        <v>239</v>
      </c>
      <c r="D224" s="190" t="s">
        <v>136</v>
      </c>
      <c r="E224" s="191" t="s">
        <v>240</v>
      </c>
      <c r="F224" s="192" t="s">
        <v>241</v>
      </c>
      <c r="G224" s="193" t="s">
        <v>242</v>
      </c>
      <c r="H224" s="194">
        <v>6.8</v>
      </c>
      <c r="I224" s="195"/>
      <c r="J224" s="196">
        <f>ROUND(I224*H224,2)</f>
        <v>0</v>
      </c>
      <c r="K224" s="192" t="s">
        <v>1</v>
      </c>
      <c r="L224" s="36"/>
      <c r="M224" s="197" t="s">
        <v>1</v>
      </c>
      <c r="N224" s="198" t="s">
        <v>41</v>
      </c>
      <c r="O224" s="64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AR224" s="201" t="s">
        <v>140</v>
      </c>
      <c r="AT224" s="201" t="s">
        <v>136</v>
      </c>
      <c r="AU224" s="201" t="s">
        <v>86</v>
      </c>
      <c r="AY224" s="15" t="s">
        <v>134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5" t="s">
        <v>84</v>
      </c>
      <c r="BK224" s="202">
        <f>ROUND(I224*H224,2)</f>
        <v>0</v>
      </c>
      <c r="BL224" s="15" t="s">
        <v>140</v>
      </c>
      <c r="BM224" s="201" t="s">
        <v>243</v>
      </c>
    </row>
    <row r="225" spans="2:65" s="12" customFormat="1" ht="11.25">
      <c r="B225" s="203"/>
      <c r="C225" s="204"/>
      <c r="D225" s="205" t="s">
        <v>142</v>
      </c>
      <c r="E225" s="206" t="s">
        <v>1</v>
      </c>
      <c r="F225" s="207" t="s">
        <v>244</v>
      </c>
      <c r="G225" s="204"/>
      <c r="H225" s="208">
        <v>6.8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142</v>
      </c>
      <c r="AU225" s="214" t="s">
        <v>86</v>
      </c>
      <c r="AV225" s="12" t="s">
        <v>86</v>
      </c>
      <c r="AW225" s="12" t="s">
        <v>33</v>
      </c>
      <c r="AX225" s="12" t="s">
        <v>76</v>
      </c>
      <c r="AY225" s="214" t="s">
        <v>134</v>
      </c>
    </row>
    <row r="226" spans="2:65" s="13" customFormat="1" ht="11.25">
      <c r="B226" s="215"/>
      <c r="C226" s="216"/>
      <c r="D226" s="205" t="s">
        <v>142</v>
      </c>
      <c r="E226" s="217" t="s">
        <v>1</v>
      </c>
      <c r="F226" s="218" t="s">
        <v>146</v>
      </c>
      <c r="G226" s="216"/>
      <c r="H226" s="219">
        <v>6.8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142</v>
      </c>
      <c r="AU226" s="225" t="s">
        <v>86</v>
      </c>
      <c r="AV226" s="13" t="s">
        <v>140</v>
      </c>
      <c r="AW226" s="13" t="s">
        <v>33</v>
      </c>
      <c r="AX226" s="13" t="s">
        <v>84</v>
      </c>
      <c r="AY226" s="225" t="s">
        <v>134</v>
      </c>
    </row>
    <row r="227" spans="2:65" s="11" customFormat="1" ht="22.9" customHeight="1">
      <c r="B227" s="174"/>
      <c r="C227" s="175"/>
      <c r="D227" s="176" t="s">
        <v>75</v>
      </c>
      <c r="E227" s="188" t="s">
        <v>140</v>
      </c>
      <c r="F227" s="188" t="s">
        <v>245</v>
      </c>
      <c r="G227" s="175"/>
      <c r="H227" s="175"/>
      <c r="I227" s="178"/>
      <c r="J227" s="189">
        <f>BK227</f>
        <v>0</v>
      </c>
      <c r="K227" s="175"/>
      <c r="L227" s="180"/>
      <c r="M227" s="181"/>
      <c r="N227" s="182"/>
      <c r="O227" s="182"/>
      <c r="P227" s="183">
        <f>SUM(P228:P233)</f>
        <v>0</v>
      </c>
      <c r="Q227" s="182"/>
      <c r="R227" s="183">
        <f>SUM(R228:R233)</f>
        <v>0.51897660000000001</v>
      </c>
      <c r="S227" s="182"/>
      <c r="T227" s="184">
        <f>SUM(T228:T233)</f>
        <v>0</v>
      </c>
      <c r="AR227" s="185" t="s">
        <v>84</v>
      </c>
      <c r="AT227" s="186" t="s">
        <v>75</v>
      </c>
      <c r="AU227" s="186" t="s">
        <v>84</v>
      </c>
      <c r="AY227" s="185" t="s">
        <v>134</v>
      </c>
      <c r="BK227" s="187">
        <f>SUM(BK228:BK233)</f>
        <v>0</v>
      </c>
    </row>
    <row r="228" spans="2:65" s="1" customFormat="1" ht="24" customHeight="1">
      <c r="B228" s="32"/>
      <c r="C228" s="190" t="s">
        <v>7</v>
      </c>
      <c r="D228" s="190" t="s">
        <v>136</v>
      </c>
      <c r="E228" s="191" t="s">
        <v>246</v>
      </c>
      <c r="F228" s="192" t="s">
        <v>247</v>
      </c>
      <c r="G228" s="193" t="s">
        <v>169</v>
      </c>
      <c r="H228" s="194">
        <v>0.497</v>
      </c>
      <c r="I228" s="195"/>
      <c r="J228" s="196">
        <f>ROUND(I228*H228,2)</f>
        <v>0</v>
      </c>
      <c r="K228" s="192" t="s">
        <v>1</v>
      </c>
      <c r="L228" s="36"/>
      <c r="M228" s="197" t="s">
        <v>1</v>
      </c>
      <c r="N228" s="198" t="s">
        <v>41</v>
      </c>
      <c r="O228" s="64"/>
      <c r="P228" s="199">
        <f>O228*H228</f>
        <v>0</v>
      </c>
      <c r="Q228" s="199">
        <v>0</v>
      </c>
      <c r="R228" s="199">
        <f>Q228*H228</f>
        <v>0</v>
      </c>
      <c r="S228" s="199">
        <v>0</v>
      </c>
      <c r="T228" s="200">
        <f>S228*H228</f>
        <v>0</v>
      </c>
      <c r="AR228" s="201" t="s">
        <v>140</v>
      </c>
      <c r="AT228" s="201" t="s">
        <v>136</v>
      </c>
      <c r="AU228" s="201" t="s">
        <v>86</v>
      </c>
      <c r="AY228" s="15" t="s">
        <v>134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5" t="s">
        <v>84</v>
      </c>
      <c r="BK228" s="202">
        <f>ROUND(I228*H228,2)</f>
        <v>0</v>
      </c>
      <c r="BL228" s="15" t="s">
        <v>140</v>
      </c>
      <c r="BM228" s="201" t="s">
        <v>248</v>
      </c>
    </row>
    <row r="229" spans="2:65" s="12" customFormat="1" ht="22.5">
      <c r="B229" s="203"/>
      <c r="C229" s="204"/>
      <c r="D229" s="205" t="s">
        <v>142</v>
      </c>
      <c r="E229" s="206" t="s">
        <v>1</v>
      </c>
      <c r="F229" s="207" t="s">
        <v>249</v>
      </c>
      <c r="G229" s="204"/>
      <c r="H229" s="208">
        <v>0.497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142</v>
      </c>
      <c r="AU229" s="214" t="s">
        <v>86</v>
      </c>
      <c r="AV229" s="12" t="s">
        <v>86</v>
      </c>
      <c r="AW229" s="12" t="s">
        <v>33</v>
      </c>
      <c r="AX229" s="12" t="s">
        <v>76</v>
      </c>
      <c r="AY229" s="214" t="s">
        <v>134</v>
      </c>
    </row>
    <row r="230" spans="2:65" s="13" customFormat="1" ht="11.25">
      <c r="B230" s="215"/>
      <c r="C230" s="216"/>
      <c r="D230" s="205" t="s">
        <v>142</v>
      </c>
      <c r="E230" s="217" t="s">
        <v>1</v>
      </c>
      <c r="F230" s="218" t="s">
        <v>146</v>
      </c>
      <c r="G230" s="216"/>
      <c r="H230" s="219">
        <v>0.497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142</v>
      </c>
      <c r="AU230" s="225" t="s">
        <v>86</v>
      </c>
      <c r="AV230" s="13" t="s">
        <v>140</v>
      </c>
      <c r="AW230" s="13" t="s">
        <v>33</v>
      </c>
      <c r="AX230" s="13" t="s">
        <v>84</v>
      </c>
      <c r="AY230" s="225" t="s">
        <v>134</v>
      </c>
    </row>
    <row r="231" spans="2:65" s="1" customFormat="1" ht="16.5" customHeight="1">
      <c r="B231" s="32"/>
      <c r="C231" s="226" t="s">
        <v>250</v>
      </c>
      <c r="D231" s="226" t="s">
        <v>221</v>
      </c>
      <c r="E231" s="227" t="s">
        <v>251</v>
      </c>
      <c r="F231" s="228" t="s">
        <v>252</v>
      </c>
      <c r="G231" s="229" t="s">
        <v>169</v>
      </c>
      <c r="H231" s="230">
        <v>0.497</v>
      </c>
      <c r="I231" s="231"/>
      <c r="J231" s="232">
        <f>ROUND(I231*H231,2)</f>
        <v>0</v>
      </c>
      <c r="K231" s="228" t="s">
        <v>1</v>
      </c>
      <c r="L231" s="233"/>
      <c r="M231" s="234" t="s">
        <v>1</v>
      </c>
      <c r="N231" s="235" t="s">
        <v>41</v>
      </c>
      <c r="O231" s="64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AR231" s="201" t="s">
        <v>224</v>
      </c>
      <c r="AT231" s="201" t="s">
        <v>221</v>
      </c>
      <c r="AU231" s="201" t="s">
        <v>86</v>
      </c>
      <c r="AY231" s="15" t="s">
        <v>134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15" t="s">
        <v>84</v>
      </c>
      <c r="BK231" s="202">
        <f>ROUND(I231*H231,2)</f>
        <v>0</v>
      </c>
      <c r="BL231" s="15" t="s">
        <v>140</v>
      </c>
      <c r="BM231" s="201" t="s">
        <v>253</v>
      </c>
    </row>
    <row r="232" spans="2:65" s="1" customFormat="1" ht="16.5" customHeight="1">
      <c r="B232" s="32"/>
      <c r="C232" s="190" t="s">
        <v>254</v>
      </c>
      <c r="D232" s="190" t="s">
        <v>136</v>
      </c>
      <c r="E232" s="191" t="s">
        <v>255</v>
      </c>
      <c r="F232" s="192" t="s">
        <v>256</v>
      </c>
      <c r="G232" s="193" t="s">
        <v>139</v>
      </c>
      <c r="H232" s="194">
        <v>0.23</v>
      </c>
      <c r="I232" s="195"/>
      <c r="J232" s="196">
        <f>ROUND(I232*H232,2)</f>
        <v>0</v>
      </c>
      <c r="K232" s="192" t="s">
        <v>1</v>
      </c>
      <c r="L232" s="36"/>
      <c r="M232" s="197" t="s">
        <v>1</v>
      </c>
      <c r="N232" s="198" t="s">
        <v>41</v>
      </c>
      <c r="O232" s="64"/>
      <c r="P232" s="199">
        <f>O232*H232</f>
        <v>0</v>
      </c>
      <c r="Q232" s="199">
        <v>2.2564199999999999</v>
      </c>
      <c r="R232" s="199">
        <f>Q232*H232</f>
        <v>0.51897660000000001</v>
      </c>
      <c r="S232" s="199">
        <v>0</v>
      </c>
      <c r="T232" s="200">
        <f>S232*H232</f>
        <v>0</v>
      </c>
      <c r="AR232" s="201" t="s">
        <v>140</v>
      </c>
      <c r="AT232" s="201" t="s">
        <v>136</v>
      </c>
      <c r="AU232" s="201" t="s">
        <v>86</v>
      </c>
      <c r="AY232" s="15" t="s">
        <v>134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15" t="s">
        <v>84</v>
      </c>
      <c r="BK232" s="202">
        <f>ROUND(I232*H232,2)</f>
        <v>0</v>
      </c>
      <c r="BL232" s="15" t="s">
        <v>140</v>
      </c>
      <c r="BM232" s="201" t="s">
        <v>257</v>
      </c>
    </row>
    <row r="233" spans="2:65" s="12" customFormat="1" ht="11.25">
      <c r="B233" s="203"/>
      <c r="C233" s="204"/>
      <c r="D233" s="205" t="s">
        <v>142</v>
      </c>
      <c r="E233" s="206" t="s">
        <v>1</v>
      </c>
      <c r="F233" s="207" t="s">
        <v>258</v>
      </c>
      <c r="G233" s="204"/>
      <c r="H233" s="208">
        <v>0.23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142</v>
      </c>
      <c r="AU233" s="214" t="s">
        <v>86</v>
      </c>
      <c r="AV233" s="12" t="s">
        <v>86</v>
      </c>
      <c r="AW233" s="12" t="s">
        <v>33</v>
      </c>
      <c r="AX233" s="12" t="s">
        <v>84</v>
      </c>
      <c r="AY233" s="214" t="s">
        <v>134</v>
      </c>
    </row>
    <row r="234" spans="2:65" s="11" customFormat="1" ht="22.9" customHeight="1">
      <c r="B234" s="174"/>
      <c r="C234" s="175"/>
      <c r="D234" s="176" t="s">
        <v>75</v>
      </c>
      <c r="E234" s="188" t="s">
        <v>161</v>
      </c>
      <c r="F234" s="188" t="s">
        <v>259</v>
      </c>
      <c r="G234" s="175"/>
      <c r="H234" s="175"/>
      <c r="I234" s="178"/>
      <c r="J234" s="189">
        <f>BK234</f>
        <v>0</v>
      </c>
      <c r="K234" s="175"/>
      <c r="L234" s="180"/>
      <c r="M234" s="181"/>
      <c r="N234" s="182"/>
      <c r="O234" s="182"/>
      <c r="P234" s="183">
        <f>SUM(P235:P273)</f>
        <v>0</v>
      </c>
      <c r="Q234" s="182"/>
      <c r="R234" s="183">
        <f>SUM(R235:R273)</f>
        <v>0.34545000000000003</v>
      </c>
      <c r="S234" s="182"/>
      <c r="T234" s="184">
        <f>SUM(T235:T273)</f>
        <v>0</v>
      </c>
      <c r="AR234" s="185" t="s">
        <v>84</v>
      </c>
      <c r="AT234" s="186" t="s">
        <v>75</v>
      </c>
      <c r="AU234" s="186" t="s">
        <v>84</v>
      </c>
      <c r="AY234" s="185" t="s">
        <v>134</v>
      </c>
      <c r="BK234" s="187">
        <f>SUM(BK235:BK273)</f>
        <v>0</v>
      </c>
    </row>
    <row r="235" spans="2:65" s="1" customFormat="1" ht="16.5" customHeight="1">
      <c r="B235" s="32"/>
      <c r="C235" s="190" t="s">
        <v>260</v>
      </c>
      <c r="D235" s="190" t="s">
        <v>136</v>
      </c>
      <c r="E235" s="191" t="s">
        <v>261</v>
      </c>
      <c r="F235" s="192" t="s">
        <v>262</v>
      </c>
      <c r="G235" s="193" t="s">
        <v>195</v>
      </c>
      <c r="H235" s="194">
        <v>2.6930000000000001</v>
      </c>
      <c r="I235" s="195"/>
      <c r="J235" s="196">
        <f>ROUND(I235*H235,2)</f>
        <v>0</v>
      </c>
      <c r="K235" s="192" t="s">
        <v>1</v>
      </c>
      <c r="L235" s="36"/>
      <c r="M235" s="197" t="s">
        <v>1</v>
      </c>
      <c r="N235" s="198" t="s">
        <v>41</v>
      </c>
      <c r="O235" s="64"/>
      <c r="P235" s="199">
        <f>O235*H235</f>
        <v>0</v>
      </c>
      <c r="Q235" s="199">
        <v>0</v>
      </c>
      <c r="R235" s="199">
        <f>Q235*H235</f>
        <v>0</v>
      </c>
      <c r="S235" s="199">
        <v>0</v>
      </c>
      <c r="T235" s="200">
        <f>S235*H235</f>
        <v>0</v>
      </c>
      <c r="AR235" s="201" t="s">
        <v>140</v>
      </c>
      <c r="AT235" s="201" t="s">
        <v>136</v>
      </c>
      <c r="AU235" s="201" t="s">
        <v>86</v>
      </c>
      <c r="AY235" s="15" t="s">
        <v>134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15" t="s">
        <v>84</v>
      </c>
      <c r="BK235" s="202">
        <f>ROUND(I235*H235,2)</f>
        <v>0</v>
      </c>
      <c r="BL235" s="15" t="s">
        <v>140</v>
      </c>
      <c r="BM235" s="201" t="s">
        <v>263</v>
      </c>
    </row>
    <row r="236" spans="2:65" s="12" customFormat="1" ht="11.25">
      <c r="B236" s="203"/>
      <c r="C236" s="204"/>
      <c r="D236" s="205" t="s">
        <v>142</v>
      </c>
      <c r="E236" s="206" t="s">
        <v>1</v>
      </c>
      <c r="F236" s="207" t="s">
        <v>230</v>
      </c>
      <c r="G236" s="204"/>
      <c r="H236" s="208">
        <v>0.434</v>
      </c>
      <c r="I236" s="209"/>
      <c r="J236" s="204"/>
      <c r="K236" s="204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142</v>
      </c>
      <c r="AU236" s="214" t="s">
        <v>86</v>
      </c>
      <c r="AV236" s="12" t="s">
        <v>86</v>
      </c>
      <c r="AW236" s="12" t="s">
        <v>33</v>
      </c>
      <c r="AX236" s="12" t="s">
        <v>76</v>
      </c>
      <c r="AY236" s="214" t="s">
        <v>134</v>
      </c>
    </row>
    <row r="237" spans="2:65" s="12" customFormat="1" ht="11.25">
      <c r="B237" s="203"/>
      <c r="C237" s="204"/>
      <c r="D237" s="205" t="s">
        <v>142</v>
      </c>
      <c r="E237" s="206" t="s">
        <v>1</v>
      </c>
      <c r="F237" s="207" t="s">
        <v>264</v>
      </c>
      <c r="G237" s="204"/>
      <c r="H237" s="208">
        <v>1.052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142</v>
      </c>
      <c r="AU237" s="214" t="s">
        <v>86</v>
      </c>
      <c r="AV237" s="12" t="s">
        <v>86</v>
      </c>
      <c r="AW237" s="12" t="s">
        <v>33</v>
      </c>
      <c r="AX237" s="12" t="s">
        <v>76</v>
      </c>
      <c r="AY237" s="214" t="s">
        <v>134</v>
      </c>
    </row>
    <row r="238" spans="2:65" s="12" customFormat="1" ht="11.25">
      <c r="B238" s="203"/>
      <c r="C238" s="204"/>
      <c r="D238" s="205" t="s">
        <v>142</v>
      </c>
      <c r="E238" s="206" t="s">
        <v>1</v>
      </c>
      <c r="F238" s="207" t="s">
        <v>232</v>
      </c>
      <c r="G238" s="204"/>
      <c r="H238" s="208">
        <v>0.191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142</v>
      </c>
      <c r="AU238" s="214" t="s">
        <v>86</v>
      </c>
      <c r="AV238" s="12" t="s">
        <v>86</v>
      </c>
      <c r="AW238" s="12" t="s">
        <v>33</v>
      </c>
      <c r="AX238" s="12" t="s">
        <v>76</v>
      </c>
      <c r="AY238" s="214" t="s">
        <v>134</v>
      </c>
    </row>
    <row r="239" spans="2:65" s="12" customFormat="1" ht="11.25">
      <c r="B239" s="203"/>
      <c r="C239" s="204"/>
      <c r="D239" s="205" t="s">
        <v>142</v>
      </c>
      <c r="E239" s="206" t="s">
        <v>1</v>
      </c>
      <c r="F239" s="207" t="s">
        <v>265</v>
      </c>
      <c r="G239" s="204"/>
      <c r="H239" s="208">
        <v>1.016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142</v>
      </c>
      <c r="AU239" s="214" t="s">
        <v>86</v>
      </c>
      <c r="AV239" s="12" t="s">
        <v>86</v>
      </c>
      <c r="AW239" s="12" t="s">
        <v>33</v>
      </c>
      <c r="AX239" s="12" t="s">
        <v>76</v>
      </c>
      <c r="AY239" s="214" t="s">
        <v>134</v>
      </c>
    </row>
    <row r="240" spans="2:65" s="13" customFormat="1" ht="11.25">
      <c r="B240" s="215"/>
      <c r="C240" s="216"/>
      <c r="D240" s="205" t="s">
        <v>142</v>
      </c>
      <c r="E240" s="217" t="s">
        <v>1</v>
      </c>
      <c r="F240" s="218" t="s">
        <v>146</v>
      </c>
      <c r="G240" s="216"/>
      <c r="H240" s="219">
        <v>2.6930000000000001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142</v>
      </c>
      <c r="AU240" s="225" t="s">
        <v>86</v>
      </c>
      <c r="AV240" s="13" t="s">
        <v>140</v>
      </c>
      <c r="AW240" s="13" t="s">
        <v>33</v>
      </c>
      <c r="AX240" s="13" t="s">
        <v>84</v>
      </c>
      <c r="AY240" s="225" t="s">
        <v>134</v>
      </c>
    </row>
    <row r="241" spans="2:65" s="1" customFormat="1" ht="24" customHeight="1">
      <c r="B241" s="32"/>
      <c r="C241" s="190" t="s">
        <v>266</v>
      </c>
      <c r="D241" s="190" t="s">
        <v>136</v>
      </c>
      <c r="E241" s="191" t="s">
        <v>267</v>
      </c>
      <c r="F241" s="192" t="s">
        <v>268</v>
      </c>
      <c r="G241" s="193" t="s">
        <v>195</v>
      </c>
      <c r="H241" s="194">
        <v>8.58</v>
      </c>
      <c r="I241" s="195"/>
      <c r="J241" s="196">
        <f>ROUND(I241*H241,2)</f>
        <v>0</v>
      </c>
      <c r="K241" s="192" t="s">
        <v>1</v>
      </c>
      <c r="L241" s="36"/>
      <c r="M241" s="197" t="s">
        <v>1</v>
      </c>
      <c r="N241" s="198" t="s">
        <v>41</v>
      </c>
      <c r="O241" s="64"/>
      <c r="P241" s="199">
        <f>O241*H241</f>
        <v>0</v>
      </c>
      <c r="Q241" s="199">
        <v>0</v>
      </c>
      <c r="R241" s="199">
        <f>Q241*H241</f>
        <v>0</v>
      </c>
      <c r="S241" s="199">
        <v>0</v>
      </c>
      <c r="T241" s="200">
        <f>S241*H241</f>
        <v>0</v>
      </c>
      <c r="AR241" s="201" t="s">
        <v>140</v>
      </c>
      <c r="AT241" s="201" t="s">
        <v>136</v>
      </c>
      <c r="AU241" s="201" t="s">
        <v>86</v>
      </c>
      <c r="AY241" s="15" t="s">
        <v>134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15" t="s">
        <v>84</v>
      </c>
      <c r="BK241" s="202">
        <f>ROUND(I241*H241,2)</f>
        <v>0</v>
      </c>
      <c r="BL241" s="15" t="s">
        <v>140</v>
      </c>
      <c r="BM241" s="201" t="s">
        <v>269</v>
      </c>
    </row>
    <row r="242" spans="2:65" s="12" customFormat="1" ht="11.25">
      <c r="B242" s="203"/>
      <c r="C242" s="204"/>
      <c r="D242" s="205" t="s">
        <v>142</v>
      </c>
      <c r="E242" s="206" t="s">
        <v>1</v>
      </c>
      <c r="F242" s="207" t="s">
        <v>270</v>
      </c>
      <c r="G242" s="204"/>
      <c r="H242" s="208">
        <v>0.92</v>
      </c>
      <c r="I242" s="209"/>
      <c r="J242" s="204"/>
      <c r="K242" s="204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142</v>
      </c>
      <c r="AU242" s="214" t="s">
        <v>86</v>
      </c>
      <c r="AV242" s="12" t="s">
        <v>86</v>
      </c>
      <c r="AW242" s="12" t="s">
        <v>33</v>
      </c>
      <c r="AX242" s="12" t="s">
        <v>76</v>
      </c>
      <c r="AY242" s="214" t="s">
        <v>134</v>
      </c>
    </row>
    <row r="243" spans="2:65" s="12" customFormat="1" ht="11.25">
      <c r="B243" s="203"/>
      <c r="C243" s="204"/>
      <c r="D243" s="205" t="s">
        <v>142</v>
      </c>
      <c r="E243" s="206" t="s">
        <v>1</v>
      </c>
      <c r="F243" s="207" t="s">
        <v>271</v>
      </c>
      <c r="G243" s="204"/>
      <c r="H243" s="208">
        <v>0.254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142</v>
      </c>
      <c r="AU243" s="214" t="s">
        <v>86</v>
      </c>
      <c r="AV243" s="12" t="s">
        <v>86</v>
      </c>
      <c r="AW243" s="12" t="s">
        <v>33</v>
      </c>
      <c r="AX243" s="12" t="s">
        <v>76</v>
      </c>
      <c r="AY243" s="214" t="s">
        <v>134</v>
      </c>
    </row>
    <row r="244" spans="2:65" s="12" customFormat="1" ht="11.25">
      <c r="B244" s="203"/>
      <c r="C244" s="204"/>
      <c r="D244" s="205" t="s">
        <v>142</v>
      </c>
      <c r="E244" s="206" t="s">
        <v>1</v>
      </c>
      <c r="F244" s="207" t="s">
        <v>272</v>
      </c>
      <c r="G244" s="204"/>
      <c r="H244" s="208">
        <v>1.419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142</v>
      </c>
      <c r="AU244" s="214" t="s">
        <v>86</v>
      </c>
      <c r="AV244" s="12" t="s">
        <v>86</v>
      </c>
      <c r="AW244" s="12" t="s">
        <v>33</v>
      </c>
      <c r="AX244" s="12" t="s">
        <v>76</v>
      </c>
      <c r="AY244" s="214" t="s">
        <v>134</v>
      </c>
    </row>
    <row r="245" spans="2:65" s="12" customFormat="1" ht="11.25">
      <c r="B245" s="203"/>
      <c r="C245" s="204"/>
      <c r="D245" s="205" t="s">
        <v>142</v>
      </c>
      <c r="E245" s="206" t="s">
        <v>1</v>
      </c>
      <c r="F245" s="207" t="s">
        <v>230</v>
      </c>
      <c r="G245" s="204"/>
      <c r="H245" s="208">
        <v>0.434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142</v>
      </c>
      <c r="AU245" s="214" t="s">
        <v>86</v>
      </c>
      <c r="AV245" s="12" t="s">
        <v>86</v>
      </c>
      <c r="AW245" s="12" t="s">
        <v>33</v>
      </c>
      <c r="AX245" s="12" t="s">
        <v>76</v>
      </c>
      <c r="AY245" s="214" t="s">
        <v>134</v>
      </c>
    </row>
    <row r="246" spans="2:65" s="12" customFormat="1" ht="11.25">
      <c r="B246" s="203"/>
      <c r="C246" s="204"/>
      <c r="D246" s="205" t="s">
        <v>142</v>
      </c>
      <c r="E246" s="206" t="s">
        <v>1</v>
      </c>
      <c r="F246" s="207" t="s">
        <v>273</v>
      </c>
      <c r="G246" s="204"/>
      <c r="H246" s="208">
        <v>0.68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142</v>
      </c>
      <c r="AU246" s="214" t="s">
        <v>86</v>
      </c>
      <c r="AV246" s="12" t="s">
        <v>86</v>
      </c>
      <c r="AW246" s="12" t="s">
        <v>33</v>
      </c>
      <c r="AX246" s="12" t="s">
        <v>76</v>
      </c>
      <c r="AY246" s="214" t="s">
        <v>134</v>
      </c>
    </row>
    <row r="247" spans="2:65" s="12" customFormat="1" ht="11.25">
      <c r="B247" s="203"/>
      <c r="C247" s="204"/>
      <c r="D247" s="205" t="s">
        <v>142</v>
      </c>
      <c r="E247" s="206" t="s">
        <v>1</v>
      </c>
      <c r="F247" s="207" t="s">
        <v>274</v>
      </c>
      <c r="G247" s="204"/>
      <c r="H247" s="208">
        <v>1.7290000000000001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142</v>
      </c>
      <c r="AU247" s="214" t="s">
        <v>86</v>
      </c>
      <c r="AV247" s="12" t="s">
        <v>86</v>
      </c>
      <c r="AW247" s="12" t="s">
        <v>33</v>
      </c>
      <c r="AX247" s="12" t="s">
        <v>76</v>
      </c>
      <c r="AY247" s="214" t="s">
        <v>134</v>
      </c>
    </row>
    <row r="248" spans="2:65" s="12" customFormat="1" ht="22.5">
      <c r="B248" s="203"/>
      <c r="C248" s="204"/>
      <c r="D248" s="205" t="s">
        <v>142</v>
      </c>
      <c r="E248" s="206" t="s">
        <v>1</v>
      </c>
      <c r="F248" s="207" t="s">
        <v>275</v>
      </c>
      <c r="G248" s="204"/>
      <c r="H248" s="208">
        <v>3.1440000000000001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142</v>
      </c>
      <c r="AU248" s="214" t="s">
        <v>86</v>
      </c>
      <c r="AV248" s="12" t="s">
        <v>86</v>
      </c>
      <c r="AW248" s="12" t="s">
        <v>33</v>
      </c>
      <c r="AX248" s="12" t="s">
        <v>76</v>
      </c>
      <c r="AY248" s="214" t="s">
        <v>134</v>
      </c>
    </row>
    <row r="249" spans="2:65" s="13" customFormat="1" ht="11.25">
      <c r="B249" s="215"/>
      <c r="C249" s="216"/>
      <c r="D249" s="205" t="s">
        <v>142</v>
      </c>
      <c r="E249" s="217" t="s">
        <v>1</v>
      </c>
      <c r="F249" s="218" t="s">
        <v>146</v>
      </c>
      <c r="G249" s="216"/>
      <c r="H249" s="219">
        <v>8.58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142</v>
      </c>
      <c r="AU249" s="225" t="s">
        <v>86</v>
      </c>
      <c r="AV249" s="13" t="s">
        <v>140</v>
      </c>
      <c r="AW249" s="13" t="s">
        <v>33</v>
      </c>
      <c r="AX249" s="13" t="s">
        <v>84</v>
      </c>
      <c r="AY249" s="225" t="s">
        <v>134</v>
      </c>
    </row>
    <row r="250" spans="2:65" s="1" customFormat="1" ht="24" customHeight="1">
      <c r="B250" s="32"/>
      <c r="C250" s="190" t="s">
        <v>276</v>
      </c>
      <c r="D250" s="190" t="s">
        <v>136</v>
      </c>
      <c r="E250" s="191" t="s">
        <v>277</v>
      </c>
      <c r="F250" s="192" t="s">
        <v>278</v>
      </c>
      <c r="G250" s="193" t="s">
        <v>195</v>
      </c>
      <c r="H250" s="194">
        <v>8.58</v>
      </c>
      <c r="I250" s="195"/>
      <c r="J250" s="196">
        <f>ROUND(I250*H250,2)</f>
        <v>0</v>
      </c>
      <c r="K250" s="192" t="s">
        <v>1</v>
      </c>
      <c r="L250" s="36"/>
      <c r="M250" s="197" t="s">
        <v>1</v>
      </c>
      <c r="N250" s="198" t="s">
        <v>41</v>
      </c>
      <c r="O250" s="64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201" t="s">
        <v>140</v>
      </c>
      <c r="AT250" s="201" t="s">
        <v>136</v>
      </c>
      <c r="AU250" s="201" t="s">
        <v>86</v>
      </c>
      <c r="AY250" s="15" t="s">
        <v>134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15" t="s">
        <v>84</v>
      </c>
      <c r="BK250" s="202">
        <f>ROUND(I250*H250,2)</f>
        <v>0</v>
      </c>
      <c r="BL250" s="15" t="s">
        <v>140</v>
      </c>
      <c r="BM250" s="201" t="s">
        <v>279</v>
      </c>
    </row>
    <row r="251" spans="2:65" s="12" customFormat="1" ht="11.25">
      <c r="B251" s="203"/>
      <c r="C251" s="204"/>
      <c r="D251" s="205" t="s">
        <v>142</v>
      </c>
      <c r="E251" s="206" t="s">
        <v>1</v>
      </c>
      <c r="F251" s="207" t="s">
        <v>270</v>
      </c>
      <c r="G251" s="204"/>
      <c r="H251" s="208">
        <v>0.92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142</v>
      </c>
      <c r="AU251" s="214" t="s">
        <v>86</v>
      </c>
      <c r="AV251" s="12" t="s">
        <v>86</v>
      </c>
      <c r="AW251" s="12" t="s">
        <v>33</v>
      </c>
      <c r="AX251" s="12" t="s">
        <v>76</v>
      </c>
      <c r="AY251" s="214" t="s">
        <v>134</v>
      </c>
    </row>
    <row r="252" spans="2:65" s="12" customFormat="1" ht="11.25">
      <c r="B252" s="203"/>
      <c r="C252" s="204"/>
      <c r="D252" s="205" t="s">
        <v>142</v>
      </c>
      <c r="E252" s="206" t="s">
        <v>1</v>
      </c>
      <c r="F252" s="207" t="s">
        <v>271</v>
      </c>
      <c r="G252" s="204"/>
      <c r="H252" s="208">
        <v>0.254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142</v>
      </c>
      <c r="AU252" s="214" t="s">
        <v>86</v>
      </c>
      <c r="AV252" s="12" t="s">
        <v>86</v>
      </c>
      <c r="AW252" s="12" t="s">
        <v>33</v>
      </c>
      <c r="AX252" s="12" t="s">
        <v>76</v>
      </c>
      <c r="AY252" s="214" t="s">
        <v>134</v>
      </c>
    </row>
    <row r="253" spans="2:65" s="12" customFormat="1" ht="11.25">
      <c r="B253" s="203"/>
      <c r="C253" s="204"/>
      <c r="D253" s="205" t="s">
        <v>142</v>
      </c>
      <c r="E253" s="206" t="s">
        <v>1</v>
      </c>
      <c r="F253" s="207" t="s">
        <v>272</v>
      </c>
      <c r="G253" s="204"/>
      <c r="H253" s="208">
        <v>1.419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142</v>
      </c>
      <c r="AU253" s="214" t="s">
        <v>86</v>
      </c>
      <c r="AV253" s="12" t="s">
        <v>86</v>
      </c>
      <c r="AW253" s="12" t="s">
        <v>33</v>
      </c>
      <c r="AX253" s="12" t="s">
        <v>76</v>
      </c>
      <c r="AY253" s="214" t="s">
        <v>134</v>
      </c>
    </row>
    <row r="254" spans="2:65" s="12" customFormat="1" ht="11.25">
      <c r="B254" s="203"/>
      <c r="C254" s="204"/>
      <c r="D254" s="205" t="s">
        <v>142</v>
      </c>
      <c r="E254" s="206" t="s">
        <v>1</v>
      </c>
      <c r="F254" s="207" t="s">
        <v>230</v>
      </c>
      <c r="G254" s="204"/>
      <c r="H254" s="208">
        <v>0.434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142</v>
      </c>
      <c r="AU254" s="214" t="s">
        <v>86</v>
      </c>
      <c r="AV254" s="12" t="s">
        <v>86</v>
      </c>
      <c r="AW254" s="12" t="s">
        <v>33</v>
      </c>
      <c r="AX254" s="12" t="s">
        <v>76</v>
      </c>
      <c r="AY254" s="214" t="s">
        <v>134</v>
      </c>
    </row>
    <row r="255" spans="2:65" s="12" customFormat="1" ht="11.25">
      <c r="B255" s="203"/>
      <c r="C255" s="204"/>
      <c r="D255" s="205" t="s">
        <v>142</v>
      </c>
      <c r="E255" s="206" t="s">
        <v>1</v>
      </c>
      <c r="F255" s="207" t="s">
        <v>273</v>
      </c>
      <c r="G255" s="204"/>
      <c r="H255" s="208">
        <v>0.68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142</v>
      </c>
      <c r="AU255" s="214" t="s">
        <v>86</v>
      </c>
      <c r="AV255" s="12" t="s">
        <v>86</v>
      </c>
      <c r="AW255" s="12" t="s">
        <v>33</v>
      </c>
      <c r="AX255" s="12" t="s">
        <v>76</v>
      </c>
      <c r="AY255" s="214" t="s">
        <v>134</v>
      </c>
    </row>
    <row r="256" spans="2:65" s="12" customFormat="1" ht="11.25">
      <c r="B256" s="203"/>
      <c r="C256" s="204"/>
      <c r="D256" s="205" t="s">
        <v>142</v>
      </c>
      <c r="E256" s="206" t="s">
        <v>1</v>
      </c>
      <c r="F256" s="207" t="s">
        <v>274</v>
      </c>
      <c r="G256" s="204"/>
      <c r="H256" s="208">
        <v>1.7290000000000001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142</v>
      </c>
      <c r="AU256" s="214" t="s">
        <v>86</v>
      </c>
      <c r="AV256" s="12" t="s">
        <v>86</v>
      </c>
      <c r="AW256" s="12" t="s">
        <v>33</v>
      </c>
      <c r="AX256" s="12" t="s">
        <v>76</v>
      </c>
      <c r="AY256" s="214" t="s">
        <v>134</v>
      </c>
    </row>
    <row r="257" spans="2:65" s="12" customFormat="1" ht="22.5">
      <c r="B257" s="203"/>
      <c r="C257" s="204"/>
      <c r="D257" s="205" t="s">
        <v>142</v>
      </c>
      <c r="E257" s="206" t="s">
        <v>1</v>
      </c>
      <c r="F257" s="207" t="s">
        <v>275</v>
      </c>
      <c r="G257" s="204"/>
      <c r="H257" s="208">
        <v>3.1440000000000001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142</v>
      </c>
      <c r="AU257" s="214" t="s">
        <v>86</v>
      </c>
      <c r="AV257" s="12" t="s">
        <v>86</v>
      </c>
      <c r="AW257" s="12" t="s">
        <v>33</v>
      </c>
      <c r="AX257" s="12" t="s">
        <v>76</v>
      </c>
      <c r="AY257" s="214" t="s">
        <v>134</v>
      </c>
    </row>
    <row r="258" spans="2:65" s="13" customFormat="1" ht="11.25">
      <c r="B258" s="215"/>
      <c r="C258" s="216"/>
      <c r="D258" s="205" t="s">
        <v>142</v>
      </c>
      <c r="E258" s="217" t="s">
        <v>1</v>
      </c>
      <c r="F258" s="218" t="s">
        <v>146</v>
      </c>
      <c r="G258" s="216"/>
      <c r="H258" s="219">
        <v>8.58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142</v>
      </c>
      <c r="AU258" s="225" t="s">
        <v>86</v>
      </c>
      <c r="AV258" s="13" t="s">
        <v>140</v>
      </c>
      <c r="AW258" s="13" t="s">
        <v>33</v>
      </c>
      <c r="AX258" s="13" t="s">
        <v>84</v>
      </c>
      <c r="AY258" s="225" t="s">
        <v>134</v>
      </c>
    </row>
    <row r="259" spans="2:65" s="1" customFormat="1" ht="24" customHeight="1">
      <c r="B259" s="32"/>
      <c r="C259" s="190" t="s">
        <v>280</v>
      </c>
      <c r="D259" s="190" t="s">
        <v>136</v>
      </c>
      <c r="E259" s="191" t="s">
        <v>281</v>
      </c>
      <c r="F259" s="192" t="s">
        <v>282</v>
      </c>
      <c r="G259" s="193" t="s">
        <v>242</v>
      </c>
      <c r="H259" s="194">
        <v>61.96</v>
      </c>
      <c r="I259" s="195"/>
      <c r="J259" s="196">
        <f>ROUND(I259*H259,2)</f>
        <v>0</v>
      </c>
      <c r="K259" s="192" t="s">
        <v>1</v>
      </c>
      <c r="L259" s="36"/>
      <c r="M259" s="197" t="s">
        <v>1</v>
      </c>
      <c r="N259" s="198" t="s">
        <v>41</v>
      </c>
      <c r="O259" s="64"/>
      <c r="P259" s="199">
        <f>O259*H259</f>
        <v>0</v>
      </c>
      <c r="Q259" s="199">
        <v>0</v>
      </c>
      <c r="R259" s="199">
        <f>Q259*H259</f>
        <v>0</v>
      </c>
      <c r="S259" s="199">
        <v>0</v>
      </c>
      <c r="T259" s="200">
        <f>S259*H259</f>
        <v>0</v>
      </c>
      <c r="AR259" s="201" t="s">
        <v>140</v>
      </c>
      <c r="AT259" s="201" t="s">
        <v>136</v>
      </c>
      <c r="AU259" s="201" t="s">
        <v>86</v>
      </c>
      <c r="AY259" s="15" t="s">
        <v>134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15" t="s">
        <v>84</v>
      </c>
      <c r="BK259" s="202">
        <f>ROUND(I259*H259,2)</f>
        <v>0</v>
      </c>
      <c r="BL259" s="15" t="s">
        <v>140</v>
      </c>
      <c r="BM259" s="201" t="s">
        <v>283</v>
      </c>
    </row>
    <row r="260" spans="2:65" s="12" customFormat="1" ht="11.25">
      <c r="B260" s="203"/>
      <c r="C260" s="204"/>
      <c r="D260" s="205" t="s">
        <v>142</v>
      </c>
      <c r="E260" s="206" t="s">
        <v>1</v>
      </c>
      <c r="F260" s="207" t="s">
        <v>284</v>
      </c>
      <c r="G260" s="204"/>
      <c r="H260" s="208">
        <v>9.1999999999999993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142</v>
      </c>
      <c r="AU260" s="214" t="s">
        <v>86</v>
      </c>
      <c r="AV260" s="12" t="s">
        <v>86</v>
      </c>
      <c r="AW260" s="12" t="s">
        <v>33</v>
      </c>
      <c r="AX260" s="12" t="s">
        <v>76</v>
      </c>
      <c r="AY260" s="214" t="s">
        <v>134</v>
      </c>
    </row>
    <row r="261" spans="2:65" s="12" customFormat="1" ht="11.25">
      <c r="B261" s="203"/>
      <c r="C261" s="204"/>
      <c r="D261" s="205" t="s">
        <v>142</v>
      </c>
      <c r="E261" s="206" t="s">
        <v>1</v>
      </c>
      <c r="F261" s="207" t="s">
        <v>285</v>
      </c>
      <c r="G261" s="204"/>
      <c r="H261" s="208">
        <v>9.6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142</v>
      </c>
      <c r="AU261" s="214" t="s">
        <v>86</v>
      </c>
      <c r="AV261" s="12" t="s">
        <v>86</v>
      </c>
      <c r="AW261" s="12" t="s">
        <v>33</v>
      </c>
      <c r="AX261" s="12" t="s">
        <v>76</v>
      </c>
      <c r="AY261" s="214" t="s">
        <v>134</v>
      </c>
    </row>
    <row r="262" spans="2:65" s="12" customFormat="1" ht="11.25">
      <c r="B262" s="203"/>
      <c r="C262" s="204"/>
      <c r="D262" s="205" t="s">
        <v>142</v>
      </c>
      <c r="E262" s="206" t="s">
        <v>1</v>
      </c>
      <c r="F262" s="207" t="s">
        <v>286</v>
      </c>
      <c r="G262" s="204"/>
      <c r="H262" s="208">
        <v>13.6</v>
      </c>
      <c r="I262" s="209"/>
      <c r="J262" s="204"/>
      <c r="K262" s="204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142</v>
      </c>
      <c r="AU262" s="214" t="s">
        <v>86</v>
      </c>
      <c r="AV262" s="12" t="s">
        <v>86</v>
      </c>
      <c r="AW262" s="12" t="s">
        <v>33</v>
      </c>
      <c r="AX262" s="12" t="s">
        <v>76</v>
      </c>
      <c r="AY262" s="214" t="s">
        <v>134</v>
      </c>
    </row>
    <row r="263" spans="2:65" s="12" customFormat="1" ht="11.25">
      <c r="B263" s="203"/>
      <c r="C263" s="204"/>
      <c r="D263" s="205" t="s">
        <v>142</v>
      </c>
      <c r="E263" s="206" t="s">
        <v>1</v>
      </c>
      <c r="F263" s="207" t="s">
        <v>287</v>
      </c>
      <c r="G263" s="204"/>
      <c r="H263" s="208">
        <v>8.6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142</v>
      </c>
      <c r="AU263" s="214" t="s">
        <v>86</v>
      </c>
      <c r="AV263" s="12" t="s">
        <v>86</v>
      </c>
      <c r="AW263" s="12" t="s">
        <v>33</v>
      </c>
      <c r="AX263" s="12" t="s">
        <v>76</v>
      </c>
      <c r="AY263" s="214" t="s">
        <v>134</v>
      </c>
    </row>
    <row r="264" spans="2:65" s="12" customFormat="1" ht="22.5">
      <c r="B264" s="203"/>
      <c r="C264" s="204"/>
      <c r="D264" s="205" t="s">
        <v>142</v>
      </c>
      <c r="E264" s="206" t="s">
        <v>1</v>
      </c>
      <c r="F264" s="207" t="s">
        <v>288</v>
      </c>
      <c r="G264" s="204"/>
      <c r="H264" s="208">
        <v>20.96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142</v>
      </c>
      <c r="AU264" s="214" t="s">
        <v>86</v>
      </c>
      <c r="AV264" s="12" t="s">
        <v>86</v>
      </c>
      <c r="AW264" s="12" t="s">
        <v>33</v>
      </c>
      <c r="AX264" s="12" t="s">
        <v>76</v>
      </c>
      <c r="AY264" s="214" t="s">
        <v>134</v>
      </c>
    </row>
    <row r="265" spans="2:65" s="13" customFormat="1" ht="11.25">
      <c r="B265" s="215"/>
      <c r="C265" s="216"/>
      <c r="D265" s="205" t="s">
        <v>142</v>
      </c>
      <c r="E265" s="217" t="s">
        <v>1</v>
      </c>
      <c r="F265" s="218" t="s">
        <v>146</v>
      </c>
      <c r="G265" s="216"/>
      <c r="H265" s="219">
        <v>61.96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142</v>
      </c>
      <c r="AU265" s="225" t="s">
        <v>86</v>
      </c>
      <c r="AV265" s="13" t="s">
        <v>140</v>
      </c>
      <c r="AW265" s="13" t="s">
        <v>33</v>
      </c>
      <c r="AX265" s="13" t="s">
        <v>84</v>
      </c>
      <c r="AY265" s="225" t="s">
        <v>134</v>
      </c>
    </row>
    <row r="266" spans="2:65" s="1" customFormat="1" ht="24" customHeight="1">
      <c r="B266" s="32"/>
      <c r="C266" s="190" t="s">
        <v>289</v>
      </c>
      <c r="D266" s="190" t="s">
        <v>136</v>
      </c>
      <c r="E266" s="191" t="s">
        <v>290</v>
      </c>
      <c r="F266" s="192" t="s">
        <v>291</v>
      </c>
      <c r="G266" s="193" t="s">
        <v>195</v>
      </c>
      <c r="H266" s="194">
        <v>10</v>
      </c>
      <c r="I266" s="195"/>
      <c r="J266" s="196">
        <f>ROUND(I266*H266,2)</f>
        <v>0</v>
      </c>
      <c r="K266" s="192" t="s">
        <v>1</v>
      </c>
      <c r="L266" s="36"/>
      <c r="M266" s="197" t="s">
        <v>1</v>
      </c>
      <c r="N266" s="198" t="s">
        <v>41</v>
      </c>
      <c r="O266" s="64"/>
      <c r="P266" s="199">
        <f>O266*H266</f>
        <v>0</v>
      </c>
      <c r="Q266" s="199">
        <v>3.4500000000000003E-2</v>
      </c>
      <c r="R266" s="199">
        <f>Q266*H266</f>
        <v>0.34500000000000003</v>
      </c>
      <c r="S266" s="199">
        <v>0</v>
      </c>
      <c r="T266" s="200">
        <f>S266*H266</f>
        <v>0</v>
      </c>
      <c r="AR266" s="201" t="s">
        <v>140</v>
      </c>
      <c r="AT266" s="201" t="s">
        <v>136</v>
      </c>
      <c r="AU266" s="201" t="s">
        <v>86</v>
      </c>
      <c r="AY266" s="15" t="s">
        <v>134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15" t="s">
        <v>84</v>
      </c>
      <c r="BK266" s="202">
        <f>ROUND(I266*H266,2)</f>
        <v>0</v>
      </c>
      <c r="BL266" s="15" t="s">
        <v>140</v>
      </c>
      <c r="BM266" s="201" t="s">
        <v>292</v>
      </c>
    </row>
    <row r="267" spans="2:65" s="12" customFormat="1" ht="11.25">
      <c r="B267" s="203"/>
      <c r="C267" s="204"/>
      <c r="D267" s="205" t="s">
        <v>142</v>
      </c>
      <c r="E267" s="206" t="s">
        <v>1</v>
      </c>
      <c r="F267" s="207" t="s">
        <v>293</v>
      </c>
      <c r="G267" s="204"/>
      <c r="H267" s="208">
        <v>10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142</v>
      </c>
      <c r="AU267" s="214" t="s">
        <v>86</v>
      </c>
      <c r="AV267" s="12" t="s">
        <v>86</v>
      </c>
      <c r="AW267" s="12" t="s">
        <v>33</v>
      </c>
      <c r="AX267" s="12" t="s">
        <v>84</v>
      </c>
      <c r="AY267" s="214" t="s">
        <v>134</v>
      </c>
    </row>
    <row r="268" spans="2:65" s="1" customFormat="1" ht="24" customHeight="1">
      <c r="B268" s="32"/>
      <c r="C268" s="190" t="s">
        <v>294</v>
      </c>
      <c r="D268" s="190" t="s">
        <v>136</v>
      </c>
      <c r="E268" s="191" t="s">
        <v>295</v>
      </c>
      <c r="F268" s="192" t="s">
        <v>296</v>
      </c>
      <c r="G268" s="193" t="s">
        <v>242</v>
      </c>
      <c r="H268" s="194">
        <v>5</v>
      </c>
      <c r="I268" s="195"/>
      <c r="J268" s="196">
        <f>ROUND(I268*H268,2)</f>
        <v>0</v>
      </c>
      <c r="K268" s="192" t="s">
        <v>1</v>
      </c>
      <c r="L268" s="36"/>
      <c r="M268" s="197" t="s">
        <v>1</v>
      </c>
      <c r="N268" s="198" t="s">
        <v>41</v>
      </c>
      <c r="O268" s="64"/>
      <c r="P268" s="199">
        <f>O268*H268</f>
        <v>0</v>
      </c>
      <c r="Q268" s="199">
        <v>9.0000000000000006E-5</v>
      </c>
      <c r="R268" s="199">
        <f>Q268*H268</f>
        <v>4.5000000000000004E-4</v>
      </c>
      <c r="S268" s="199">
        <v>0</v>
      </c>
      <c r="T268" s="200">
        <f>S268*H268</f>
        <v>0</v>
      </c>
      <c r="AR268" s="201" t="s">
        <v>140</v>
      </c>
      <c r="AT268" s="201" t="s">
        <v>136</v>
      </c>
      <c r="AU268" s="201" t="s">
        <v>86</v>
      </c>
      <c r="AY268" s="15" t="s">
        <v>134</v>
      </c>
      <c r="BE268" s="202">
        <f>IF(N268="základní",J268,0)</f>
        <v>0</v>
      </c>
      <c r="BF268" s="202">
        <f>IF(N268="snížená",J268,0)</f>
        <v>0</v>
      </c>
      <c r="BG268" s="202">
        <f>IF(N268="zákl. přenesená",J268,0)</f>
        <v>0</v>
      </c>
      <c r="BH268" s="202">
        <f>IF(N268="sníž. přenesená",J268,0)</f>
        <v>0</v>
      </c>
      <c r="BI268" s="202">
        <f>IF(N268="nulová",J268,0)</f>
        <v>0</v>
      </c>
      <c r="BJ268" s="15" t="s">
        <v>84</v>
      </c>
      <c r="BK268" s="202">
        <f>ROUND(I268*H268,2)</f>
        <v>0</v>
      </c>
      <c r="BL268" s="15" t="s">
        <v>140</v>
      </c>
      <c r="BM268" s="201" t="s">
        <v>297</v>
      </c>
    </row>
    <row r="269" spans="2:65" s="12" customFormat="1" ht="11.25">
      <c r="B269" s="203"/>
      <c r="C269" s="204"/>
      <c r="D269" s="205" t="s">
        <v>142</v>
      </c>
      <c r="E269" s="206" t="s">
        <v>1</v>
      </c>
      <c r="F269" s="207" t="s">
        <v>298</v>
      </c>
      <c r="G269" s="204"/>
      <c r="H269" s="208">
        <v>5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142</v>
      </c>
      <c r="AU269" s="214" t="s">
        <v>86</v>
      </c>
      <c r="AV269" s="12" t="s">
        <v>86</v>
      </c>
      <c r="AW269" s="12" t="s">
        <v>33</v>
      </c>
      <c r="AX269" s="12" t="s">
        <v>84</v>
      </c>
      <c r="AY269" s="214" t="s">
        <v>134</v>
      </c>
    </row>
    <row r="270" spans="2:65" s="1" customFormat="1" ht="24" customHeight="1">
      <c r="B270" s="32"/>
      <c r="C270" s="190" t="s">
        <v>299</v>
      </c>
      <c r="D270" s="190" t="s">
        <v>136</v>
      </c>
      <c r="E270" s="191" t="s">
        <v>300</v>
      </c>
      <c r="F270" s="192" t="s">
        <v>301</v>
      </c>
      <c r="G270" s="193" t="s">
        <v>302</v>
      </c>
      <c r="H270" s="194">
        <v>1</v>
      </c>
      <c r="I270" s="195"/>
      <c r="J270" s="196">
        <f>ROUND(I270*H270,2)</f>
        <v>0</v>
      </c>
      <c r="K270" s="192" t="s">
        <v>1</v>
      </c>
      <c r="L270" s="36"/>
      <c r="M270" s="197" t="s">
        <v>1</v>
      </c>
      <c r="N270" s="198" t="s">
        <v>41</v>
      </c>
      <c r="O270" s="64"/>
      <c r="P270" s="199">
        <f>O270*H270</f>
        <v>0</v>
      </c>
      <c r="Q270" s="199">
        <v>0</v>
      </c>
      <c r="R270" s="199">
        <f>Q270*H270</f>
        <v>0</v>
      </c>
      <c r="S270" s="199">
        <v>0</v>
      </c>
      <c r="T270" s="200">
        <f>S270*H270</f>
        <v>0</v>
      </c>
      <c r="AR270" s="201" t="s">
        <v>140</v>
      </c>
      <c r="AT270" s="201" t="s">
        <v>136</v>
      </c>
      <c r="AU270" s="201" t="s">
        <v>86</v>
      </c>
      <c r="AY270" s="15" t="s">
        <v>134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15" t="s">
        <v>84</v>
      </c>
      <c r="BK270" s="202">
        <f>ROUND(I270*H270,2)</f>
        <v>0</v>
      </c>
      <c r="BL270" s="15" t="s">
        <v>140</v>
      </c>
      <c r="BM270" s="201" t="s">
        <v>303</v>
      </c>
    </row>
    <row r="271" spans="2:65" s="12" customFormat="1" ht="11.25">
      <c r="B271" s="203"/>
      <c r="C271" s="204"/>
      <c r="D271" s="205" t="s">
        <v>142</v>
      </c>
      <c r="E271" s="206" t="s">
        <v>1</v>
      </c>
      <c r="F271" s="207" t="s">
        <v>84</v>
      </c>
      <c r="G271" s="204"/>
      <c r="H271" s="208">
        <v>1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142</v>
      </c>
      <c r="AU271" s="214" t="s">
        <v>86</v>
      </c>
      <c r="AV271" s="12" t="s">
        <v>86</v>
      </c>
      <c r="AW271" s="12" t="s">
        <v>33</v>
      </c>
      <c r="AX271" s="12" t="s">
        <v>76</v>
      </c>
      <c r="AY271" s="214" t="s">
        <v>134</v>
      </c>
    </row>
    <row r="272" spans="2:65" s="13" customFormat="1" ht="11.25">
      <c r="B272" s="215"/>
      <c r="C272" s="216"/>
      <c r="D272" s="205" t="s">
        <v>142</v>
      </c>
      <c r="E272" s="217" t="s">
        <v>1</v>
      </c>
      <c r="F272" s="218" t="s">
        <v>146</v>
      </c>
      <c r="G272" s="216"/>
      <c r="H272" s="219">
        <v>1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142</v>
      </c>
      <c r="AU272" s="225" t="s">
        <v>86</v>
      </c>
      <c r="AV272" s="13" t="s">
        <v>140</v>
      </c>
      <c r="AW272" s="13" t="s">
        <v>33</v>
      </c>
      <c r="AX272" s="13" t="s">
        <v>84</v>
      </c>
      <c r="AY272" s="225" t="s">
        <v>134</v>
      </c>
    </row>
    <row r="273" spans="2:65" s="1" customFormat="1" ht="24" customHeight="1">
      <c r="B273" s="32"/>
      <c r="C273" s="226" t="s">
        <v>304</v>
      </c>
      <c r="D273" s="226" t="s">
        <v>221</v>
      </c>
      <c r="E273" s="227" t="s">
        <v>305</v>
      </c>
      <c r="F273" s="228" t="s">
        <v>306</v>
      </c>
      <c r="G273" s="229" t="s">
        <v>302</v>
      </c>
      <c r="H273" s="230">
        <v>1</v>
      </c>
      <c r="I273" s="231"/>
      <c r="J273" s="232">
        <f>ROUND(I273*H273,2)</f>
        <v>0</v>
      </c>
      <c r="K273" s="228" t="s">
        <v>1</v>
      </c>
      <c r="L273" s="233"/>
      <c r="M273" s="234" t="s">
        <v>1</v>
      </c>
      <c r="N273" s="235" t="s">
        <v>41</v>
      </c>
      <c r="O273" s="64"/>
      <c r="P273" s="199">
        <f>O273*H273</f>
        <v>0</v>
      </c>
      <c r="Q273" s="199">
        <v>0</v>
      </c>
      <c r="R273" s="199">
        <f>Q273*H273</f>
        <v>0</v>
      </c>
      <c r="S273" s="199">
        <v>0</v>
      </c>
      <c r="T273" s="200">
        <f>S273*H273</f>
        <v>0</v>
      </c>
      <c r="AR273" s="201" t="s">
        <v>224</v>
      </c>
      <c r="AT273" s="201" t="s">
        <v>221</v>
      </c>
      <c r="AU273" s="201" t="s">
        <v>86</v>
      </c>
      <c r="AY273" s="15" t="s">
        <v>134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15" t="s">
        <v>84</v>
      </c>
      <c r="BK273" s="202">
        <f>ROUND(I273*H273,2)</f>
        <v>0</v>
      </c>
      <c r="BL273" s="15" t="s">
        <v>140</v>
      </c>
      <c r="BM273" s="201" t="s">
        <v>307</v>
      </c>
    </row>
    <row r="274" spans="2:65" s="11" customFormat="1" ht="22.9" customHeight="1">
      <c r="B274" s="174"/>
      <c r="C274" s="175"/>
      <c r="D274" s="176" t="s">
        <v>75</v>
      </c>
      <c r="E274" s="188" t="s">
        <v>173</v>
      </c>
      <c r="F274" s="188" t="s">
        <v>308</v>
      </c>
      <c r="G274" s="175"/>
      <c r="H274" s="175"/>
      <c r="I274" s="178"/>
      <c r="J274" s="189">
        <f>BK274</f>
        <v>0</v>
      </c>
      <c r="K274" s="175"/>
      <c r="L274" s="180"/>
      <c r="M274" s="181"/>
      <c r="N274" s="182"/>
      <c r="O274" s="182"/>
      <c r="P274" s="183">
        <f>SUM(P275:P302)</f>
        <v>0</v>
      </c>
      <c r="Q274" s="182"/>
      <c r="R274" s="183">
        <f>SUM(R275:R302)</f>
        <v>0</v>
      </c>
      <c r="S274" s="182"/>
      <c r="T274" s="184">
        <f>SUM(T275:T302)</f>
        <v>0</v>
      </c>
      <c r="AR274" s="185" t="s">
        <v>84</v>
      </c>
      <c r="AT274" s="186" t="s">
        <v>75</v>
      </c>
      <c r="AU274" s="186" t="s">
        <v>84</v>
      </c>
      <c r="AY274" s="185" t="s">
        <v>134</v>
      </c>
      <c r="BK274" s="187">
        <f>SUM(BK275:BK302)</f>
        <v>0</v>
      </c>
    </row>
    <row r="275" spans="2:65" s="1" customFormat="1" ht="24" customHeight="1">
      <c r="B275" s="32"/>
      <c r="C275" s="190" t="s">
        <v>309</v>
      </c>
      <c r="D275" s="190" t="s">
        <v>136</v>
      </c>
      <c r="E275" s="191" t="s">
        <v>310</v>
      </c>
      <c r="F275" s="192" t="s">
        <v>311</v>
      </c>
      <c r="G275" s="193" t="s">
        <v>195</v>
      </c>
      <c r="H275" s="194">
        <v>25</v>
      </c>
      <c r="I275" s="195"/>
      <c r="J275" s="196">
        <f>ROUND(I275*H275,2)</f>
        <v>0</v>
      </c>
      <c r="K275" s="192" t="s">
        <v>1</v>
      </c>
      <c r="L275" s="36"/>
      <c r="M275" s="197" t="s">
        <v>1</v>
      </c>
      <c r="N275" s="198" t="s">
        <v>41</v>
      </c>
      <c r="O275" s="64"/>
      <c r="P275" s="199">
        <f>O275*H275</f>
        <v>0</v>
      </c>
      <c r="Q275" s="199">
        <v>0</v>
      </c>
      <c r="R275" s="199">
        <f>Q275*H275</f>
        <v>0</v>
      </c>
      <c r="S275" s="199">
        <v>0</v>
      </c>
      <c r="T275" s="200">
        <f>S275*H275</f>
        <v>0</v>
      </c>
      <c r="AR275" s="201" t="s">
        <v>140</v>
      </c>
      <c r="AT275" s="201" t="s">
        <v>136</v>
      </c>
      <c r="AU275" s="201" t="s">
        <v>86</v>
      </c>
      <c r="AY275" s="15" t="s">
        <v>134</v>
      </c>
      <c r="BE275" s="202">
        <f>IF(N275="základní",J275,0)</f>
        <v>0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15" t="s">
        <v>84</v>
      </c>
      <c r="BK275" s="202">
        <f>ROUND(I275*H275,2)</f>
        <v>0</v>
      </c>
      <c r="BL275" s="15" t="s">
        <v>140</v>
      </c>
      <c r="BM275" s="201" t="s">
        <v>312</v>
      </c>
    </row>
    <row r="276" spans="2:65" s="12" customFormat="1" ht="11.25">
      <c r="B276" s="203"/>
      <c r="C276" s="204"/>
      <c r="D276" s="205" t="s">
        <v>142</v>
      </c>
      <c r="E276" s="206" t="s">
        <v>1</v>
      </c>
      <c r="F276" s="207" t="s">
        <v>313</v>
      </c>
      <c r="G276" s="204"/>
      <c r="H276" s="208">
        <v>25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142</v>
      </c>
      <c r="AU276" s="214" t="s">
        <v>86</v>
      </c>
      <c r="AV276" s="12" t="s">
        <v>86</v>
      </c>
      <c r="AW276" s="12" t="s">
        <v>33</v>
      </c>
      <c r="AX276" s="12" t="s">
        <v>76</v>
      </c>
      <c r="AY276" s="214" t="s">
        <v>134</v>
      </c>
    </row>
    <row r="277" spans="2:65" s="13" customFormat="1" ht="11.25">
      <c r="B277" s="215"/>
      <c r="C277" s="216"/>
      <c r="D277" s="205" t="s">
        <v>142</v>
      </c>
      <c r="E277" s="217" t="s">
        <v>1</v>
      </c>
      <c r="F277" s="218" t="s">
        <v>146</v>
      </c>
      <c r="G277" s="216"/>
      <c r="H277" s="219">
        <v>25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142</v>
      </c>
      <c r="AU277" s="225" t="s">
        <v>86</v>
      </c>
      <c r="AV277" s="13" t="s">
        <v>140</v>
      </c>
      <c r="AW277" s="13" t="s">
        <v>33</v>
      </c>
      <c r="AX277" s="13" t="s">
        <v>84</v>
      </c>
      <c r="AY277" s="225" t="s">
        <v>134</v>
      </c>
    </row>
    <row r="278" spans="2:65" s="1" customFormat="1" ht="16.5" customHeight="1">
      <c r="B278" s="32"/>
      <c r="C278" s="190" t="s">
        <v>314</v>
      </c>
      <c r="D278" s="190" t="s">
        <v>136</v>
      </c>
      <c r="E278" s="191" t="s">
        <v>315</v>
      </c>
      <c r="F278" s="192" t="s">
        <v>316</v>
      </c>
      <c r="G278" s="193" t="s">
        <v>139</v>
      </c>
      <c r="H278" s="194">
        <v>1.2869999999999999</v>
      </c>
      <c r="I278" s="195"/>
      <c r="J278" s="196">
        <f>ROUND(I278*H278,2)</f>
        <v>0</v>
      </c>
      <c r="K278" s="192" t="s">
        <v>1</v>
      </c>
      <c r="L278" s="36"/>
      <c r="M278" s="197" t="s">
        <v>1</v>
      </c>
      <c r="N278" s="198" t="s">
        <v>41</v>
      </c>
      <c r="O278" s="64"/>
      <c r="P278" s="199">
        <f>O278*H278</f>
        <v>0</v>
      </c>
      <c r="Q278" s="199">
        <v>0</v>
      </c>
      <c r="R278" s="199">
        <f>Q278*H278</f>
        <v>0</v>
      </c>
      <c r="S278" s="199">
        <v>0</v>
      </c>
      <c r="T278" s="200">
        <f>S278*H278</f>
        <v>0</v>
      </c>
      <c r="AR278" s="201" t="s">
        <v>140</v>
      </c>
      <c r="AT278" s="201" t="s">
        <v>136</v>
      </c>
      <c r="AU278" s="201" t="s">
        <v>86</v>
      </c>
      <c r="AY278" s="15" t="s">
        <v>134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15" t="s">
        <v>84</v>
      </c>
      <c r="BK278" s="202">
        <f>ROUND(I278*H278,2)</f>
        <v>0</v>
      </c>
      <c r="BL278" s="15" t="s">
        <v>140</v>
      </c>
      <c r="BM278" s="201" t="s">
        <v>317</v>
      </c>
    </row>
    <row r="279" spans="2:65" s="12" customFormat="1" ht="11.25">
      <c r="B279" s="203"/>
      <c r="C279" s="204"/>
      <c r="D279" s="205" t="s">
        <v>142</v>
      </c>
      <c r="E279" s="206" t="s">
        <v>1</v>
      </c>
      <c r="F279" s="207" t="s">
        <v>318</v>
      </c>
      <c r="G279" s="204"/>
      <c r="H279" s="208">
        <v>0.27800000000000002</v>
      </c>
      <c r="I279" s="209"/>
      <c r="J279" s="204"/>
      <c r="K279" s="204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142</v>
      </c>
      <c r="AU279" s="214" t="s">
        <v>86</v>
      </c>
      <c r="AV279" s="12" t="s">
        <v>86</v>
      </c>
      <c r="AW279" s="12" t="s">
        <v>33</v>
      </c>
      <c r="AX279" s="12" t="s">
        <v>76</v>
      </c>
      <c r="AY279" s="214" t="s">
        <v>134</v>
      </c>
    </row>
    <row r="280" spans="2:65" s="12" customFormat="1" ht="11.25">
      <c r="B280" s="203"/>
      <c r="C280" s="204"/>
      <c r="D280" s="205" t="s">
        <v>142</v>
      </c>
      <c r="E280" s="206" t="s">
        <v>1</v>
      </c>
      <c r="F280" s="207" t="s">
        <v>319</v>
      </c>
      <c r="G280" s="204"/>
      <c r="H280" s="208">
        <v>0.152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142</v>
      </c>
      <c r="AU280" s="214" t="s">
        <v>86</v>
      </c>
      <c r="AV280" s="12" t="s">
        <v>86</v>
      </c>
      <c r="AW280" s="12" t="s">
        <v>33</v>
      </c>
      <c r="AX280" s="12" t="s">
        <v>76</v>
      </c>
      <c r="AY280" s="214" t="s">
        <v>134</v>
      </c>
    </row>
    <row r="281" spans="2:65" s="12" customFormat="1" ht="11.25">
      <c r="B281" s="203"/>
      <c r="C281" s="204"/>
      <c r="D281" s="205" t="s">
        <v>142</v>
      </c>
      <c r="E281" s="206" t="s">
        <v>1</v>
      </c>
      <c r="F281" s="207" t="s">
        <v>320</v>
      </c>
      <c r="G281" s="204"/>
      <c r="H281" s="208">
        <v>0.85699999999999998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142</v>
      </c>
      <c r="AU281" s="214" t="s">
        <v>86</v>
      </c>
      <c r="AV281" s="12" t="s">
        <v>86</v>
      </c>
      <c r="AW281" s="12" t="s">
        <v>33</v>
      </c>
      <c r="AX281" s="12" t="s">
        <v>76</v>
      </c>
      <c r="AY281" s="214" t="s">
        <v>134</v>
      </c>
    </row>
    <row r="282" spans="2:65" s="13" customFormat="1" ht="11.25">
      <c r="B282" s="215"/>
      <c r="C282" s="216"/>
      <c r="D282" s="205" t="s">
        <v>142</v>
      </c>
      <c r="E282" s="217" t="s">
        <v>1</v>
      </c>
      <c r="F282" s="218" t="s">
        <v>146</v>
      </c>
      <c r="G282" s="216"/>
      <c r="H282" s="219">
        <v>1.2869999999999999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142</v>
      </c>
      <c r="AU282" s="225" t="s">
        <v>86</v>
      </c>
      <c r="AV282" s="13" t="s">
        <v>140</v>
      </c>
      <c r="AW282" s="13" t="s">
        <v>33</v>
      </c>
      <c r="AX282" s="13" t="s">
        <v>84</v>
      </c>
      <c r="AY282" s="225" t="s">
        <v>134</v>
      </c>
    </row>
    <row r="283" spans="2:65" s="1" customFormat="1" ht="24" customHeight="1">
      <c r="B283" s="32"/>
      <c r="C283" s="190" t="s">
        <v>321</v>
      </c>
      <c r="D283" s="190" t="s">
        <v>136</v>
      </c>
      <c r="E283" s="191" t="s">
        <v>322</v>
      </c>
      <c r="F283" s="192" t="s">
        <v>323</v>
      </c>
      <c r="G283" s="193" t="s">
        <v>195</v>
      </c>
      <c r="H283" s="194">
        <v>3.9</v>
      </c>
      <c r="I283" s="195"/>
      <c r="J283" s="196">
        <f>ROUND(I283*H283,2)</f>
        <v>0</v>
      </c>
      <c r="K283" s="192" t="s">
        <v>1</v>
      </c>
      <c r="L283" s="36"/>
      <c r="M283" s="197" t="s">
        <v>1</v>
      </c>
      <c r="N283" s="198" t="s">
        <v>41</v>
      </c>
      <c r="O283" s="64"/>
      <c r="P283" s="199">
        <f>O283*H283</f>
        <v>0</v>
      </c>
      <c r="Q283" s="199">
        <v>0</v>
      </c>
      <c r="R283" s="199">
        <f>Q283*H283</f>
        <v>0</v>
      </c>
      <c r="S283" s="199">
        <v>0</v>
      </c>
      <c r="T283" s="200">
        <f>S283*H283</f>
        <v>0</v>
      </c>
      <c r="AR283" s="201" t="s">
        <v>140</v>
      </c>
      <c r="AT283" s="201" t="s">
        <v>136</v>
      </c>
      <c r="AU283" s="201" t="s">
        <v>86</v>
      </c>
      <c r="AY283" s="15" t="s">
        <v>134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15" t="s">
        <v>84</v>
      </c>
      <c r="BK283" s="202">
        <f>ROUND(I283*H283,2)</f>
        <v>0</v>
      </c>
      <c r="BL283" s="15" t="s">
        <v>140</v>
      </c>
      <c r="BM283" s="201" t="s">
        <v>324</v>
      </c>
    </row>
    <row r="284" spans="2:65" s="12" customFormat="1" ht="11.25">
      <c r="B284" s="203"/>
      <c r="C284" s="204"/>
      <c r="D284" s="205" t="s">
        <v>142</v>
      </c>
      <c r="E284" s="206" t="s">
        <v>1</v>
      </c>
      <c r="F284" s="207" t="s">
        <v>325</v>
      </c>
      <c r="G284" s="204"/>
      <c r="H284" s="208">
        <v>3.9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142</v>
      </c>
      <c r="AU284" s="214" t="s">
        <v>86</v>
      </c>
      <c r="AV284" s="12" t="s">
        <v>86</v>
      </c>
      <c r="AW284" s="12" t="s">
        <v>33</v>
      </c>
      <c r="AX284" s="12" t="s">
        <v>76</v>
      </c>
      <c r="AY284" s="214" t="s">
        <v>134</v>
      </c>
    </row>
    <row r="285" spans="2:65" s="13" customFormat="1" ht="11.25">
      <c r="B285" s="215"/>
      <c r="C285" s="216"/>
      <c r="D285" s="205" t="s">
        <v>142</v>
      </c>
      <c r="E285" s="217" t="s">
        <v>1</v>
      </c>
      <c r="F285" s="218" t="s">
        <v>146</v>
      </c>
      <c r="G285" s="216"/>
      <c r="H285" s="219">
        <v>3.9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142</v>
      </c>
      <c r="AU285" s="225" t="s">
        <v>86</v>
      </c>
      <c r="AV285" s="13" t="s">
        <v>140</v>
      </c>
      <c r="AW285" s="13" t="s">
        <v>33</v>
      </c>
      <c r="AX285" s="13" t="s">
        <v>84</v>
      </c>
      <c r="AY285" s="225" t="s">
        <v>134</v>
      </c>
    </row>
    <row r="286" spans="2:65" s="1" customFormat="1" ht="24" customHeight="1">
      <c r="B286" s="32"/>
      <c r="C286" s="190" t="s">
        <v>326</v>
      </c>
      <c r="D286" s="190" t="s">
        <v>136</v>
      </c>
      <c r="E286" s="191" t="s">
        <v>327</v>
      </c>
      <c r="F286" s="192" t="s">
        <v>328</v>
      </c>
      <c r="G286" s="193" t="s">
        <v>139</v>
      </c>
      <c r="H286" s="194">
        <v>3.4009999999999998</v>
      </c>
      <c r="I286" s="195"/>
      <c r="J286" s="196">
        <f>ROUND(I286*H286,2)</f>
        <v>0</v>
      </c>
      <c r="K286" s="192" t="s">
        <v>1</v>
      </c>
      <c r="L286" s="36"/>
      <c r="M286" s="197" t="s">
        <v>1</v>
      </c>
      <c r="N286" s="198" t="s">
        <v>41</v>
      </c>
      <c r="O286" s="64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AR286" s="201" t="s">
        <v>140</v>
      </c>
      <c r="AT286" s="201" t="s">
        <v>136</v>
      </c>
      <c r="AU286" s="201" t="s">
        <v>86</v>
      </c>
      <c r="AY286" s="15" t="s">
        <v>134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15" t="s">
        <v>84</v>
      </c>
      <c r="BK286" s="202">
        <f>ROUND(I286*H286,2)</f>
        <v>0</v>
      </c>
      <c r="BL286" s="15" t="s">
        <v>140</v>
      </c>
      <c r="BM286" s="201" t="s">
        <v>329</v>
      </c>
    </row>
    <row r="287" spans="2:65" s="12" customFormat="1" ht="11.25">
      <c r="B287" s="203"/>
      <c r="C287" s="204"/>
      <c r="D287" s="205" t="s">
        <v>142</v>
      </c>
      <c r="E287" s="206" t="s">
        <v>1</v>
      </c>
      <c r="F287" s="207" t="s">
        <v>330</v>
      </c>
      <c r="G287" s="204"/>
      <c r="H287" s="208">
        <v>0.438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142</v>
      </c>
      <c r="AU287" s="214" t="s">
        <v>86</v>
      </c>
      <c r="AV287" s="12" t="s">
        <v>86</v>
      </c>
      <c r="AW287" s="12" t="s">
        <v>33</v>
      </c>
      <c r="AX287" s="12" t="s">
        <v>76</v>
      </c>
      <c r="AY287" s="214" t="s">
        <v>134</v>
      </c>
    </row>
    <row r="288" spans="2:65" s="12" customFormat="1" ht="11.25">
      <c r="B288" s="203"/>
      <c r="C288" s="204"/>
      <c r="D288" s="205" t="s">
        <v>142</v>
      </c>
      <c r="E288" s="206" t="s">
        <v>1</v>
      </c>
      <c r="F288" s="207" t="s">
        <v>331</v>
      </c>
      <c r="G288" s="204"/>
      <c r="H288" s="208">
        <v>0.93300000000000005</v>
      </c>
      <c r="I288" s="209"/>
      <c r="J288" s="204"/>
      <c r="K288" s="204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142</v>
      </c>
      <c r="AU288" s="214" t="s">
        <v>86</v>
      </c>
      <c r="AV288" s="12" t="s">
        <v>86</v>
      </c>
      <c r="AW288" s="12" t="s">
        <v>33</v>
      </c>
      <c r="AX288" s="12" t="s">
        <v>76</v>
      </c>
      <c r="AY288" s="214" t="s">
        <v>134</v>
      </c>
    </row>
    <row r="289" spans="2:65" s="12" customFormat="1" ht="11.25">
      <c r="B289" s="203"/>
      <c r="C289" s="204"/>
      <c r="D289" s="205" t="s">
        <v>142</v>
      </c>
      <c r="E289" s="206" t="s">
        <v>1</v>
      </c>
      <c r="F289" s="207" t="s">
        <v>332</v>
      </c>
      <c r="G289" s="204"/>
      <c r="H289" s="208">
        <v>0.77800000000000002</v>
      </c>
      <c r="I289" s="209"/>
      <c r="J289" s="204"/>
      <c r="K289" s="204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142</v>
      </c>
      <c r="AU289" s="214" t="s">
        <v>86</v>
      </c>
      <c r="AV289" s="12" t="s">
        <v>86</v>
      </c>
      <c r="AW289" s="12" t="s">
        <v>33</v>
      </c>
      <c r="AX289" s="12" t="s">
        <v>76</v>
      </c>
      <c r="AY289" s="214" t="s">
        <v>134</v>
      </c>
    </row>
    <row r="290" spans="2:65" s="12" customFormat="1" ht="11.25">
      <c r="B290" s="203"/>
      <c r="C290" s="204"/>
      <c r="D290" s="205" t="s">
        <v>142</v>
      </c>
      <c r="E290" s="206" t="s">
        <v>1</v>
      </c>
      <c r="F290" s="207" t="s">
        <v>333</v>
      </c>
      <c r="G290" s="204"/>
      <c r="H290" s="208">
        <v>0.214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142</v>
      </c>
      <c r="AU290" s="214" t="s">
        <v>86</v>
      </c>
      <c r="AV290" s="12" t="s">
        <v>86</v>
      </c>
      <c r="AW290" s="12" t="s">
        <v>33</v>
      </c>
      <c r="AX290" s="12" t="s">
        <v>76</v>
      </c>
      <c r="AY290" s="214" t="s">
        <v>134</v>
      </c>
    </row>
    <row r="291" spans="2:65" s="12" customFormat="1" ht="11.25">
      <c r="B291" s="203"/>
      <c r="C291" s="204"/>
      <c r="D291" s="205" t="s">
        <v>142</v>
      </c>
      <c r="E291" s="206" t="s">
        <v>1</v>
      </c>
      <c r="F291" s="207" t="s">
        <v>334</v>
      </c>
      <c r="G291" s="204"/>
      <c r="H291" s="208">
        <v>1.038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142</v>
      </c>
      <c r="AU291" s="214" t="s">
        <v>86</v>
      </c>
      <c r="AV291" s="12" t="s">
        <v>86</v>
      </c>
      <c r="AW291" s="12" t="s">
        <v>33</v>
      </c>
      <c r="AX291" s="12" t="s">
        <v>76</v>
      </c>
      <c r="AY291" s="214" t="s">
        <v>134</v>
      </c>
    </row>
    <row r="292" spans="2:65" s="13" customFormat="1" ht="11.25">
      <c r="B292" s="215"/>
      <c r="C292" s="216"/>
      <c r="D292" s="205" t="s">
        <v>142</v>
      </c>
      <c r="E292" s="217" t="s">
        <v>1</v>
      </c>
      <c r="F292" s="218" t="s">
        <v>146</v>
      </c>
      <c r="G292" s="216"/>
      <c r="H292" s="219">
        <v>3.4009999999999998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142</v>
      </c>
      <c r="AU292" s="225" t="s">
        <v>86</v>
      </c>
      <c r="AV292" s="13" t="s">
        <v>140</v>
      </c>
      <c r="AW292" s="13" t="s">
        <v>33</v>
      </c>
      <c r="AX292" s="13" t="s">
        <v>84</v>
      </c>
      <c r="AY292" s="225" t="s">
        <v>134</v>
      </c>
    </row>
    <row r="293" spans="2:65" s="1" customFormat="1" ht="24" customHeight="1">
      <c r="B293" s="32"/>
      <c r="C293" s="190" t="s">
        <v>335</v>
      </c>
      <c r="D293" s="190" t="s">
        <v>136</v>
      </c>
      <c r="E293" s="191" t="s">
        <v>336</v>
      </c>
      <c r="F293" s="192" t="s">
        <v>337</v>
      </c>
      <c r="G293" s="193" t="s">
        <v>242</v>
      </c>
      <c r="H293" s="194">
        <v>1.27</v>
      </c>
      <c r="I293" s="195"/>
      <c r="J293" s="196">
        <f>ROUND(I293*H293,2)</f>
        <v>0</v>
      </c>
      <c r="K293" s="192" t="s">
        <v>1</v>
      </c>
      <c r="L293" s="36"/>
      <c r="M293" s="197" t="s">
        <v>1</v>
      </c>
      <c r="N293" s="198" t="s">
        <v>41</v>
      </c>
      <c r="O293" s="64"/>
      <c r="P293" s="199">
        <f>O293*H293</f>
        <v>0</v>
      </c>
      <c r="Q293" s="199">
        <v>0</v>
      </c>
      <c r="R293" s="199">
        <f>Q293*H293</f>
        <v>0</v>
      </c>
      <c r="S293" s="199">
        <v>0</v>
      </c>
      <c r="T293" s="200">
        <f>S293*H293</f>
        <v>0</v>
      </c>
      <c r="AR293" s="201" t="s">
        <v>140</v>
      </c>
      <c r="AT293" s="201" t="s">
        <v>136</v>
      </c>
      <c r="AU293" s="201" t="s">
        <v>86</v>
      </c>
      <c r="AY293" s="15" t="s">
        <v>134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15" t="s">
        <v>84</v>
      </c>
      <c r="BK293" s="202">
        <f>ROUND(I293*H293,2)</f>
        <v>0</v>
      </c>
      <c r="BL293" s="15" t="s">
        <v>140</v>
      </c>
      <c r="BM293" s="201" t="s">
        <v>338</v>
      </c>
    </row>
    <row r="294" spans="2:65" s="12" customFormat="1" ht="11.25">
      <c r="B294" s="203"/>
      <c r="C294" s="204"/>
      <c r="D294" s="205" t="s">
        <v>142</v>
      </c>
      <c r="E294" s="206" t="s">
        <v>1</v>
      </c>
      <c r="F294" s="207" t="s">
        <v>339</v>
      </c>
      <c r="G294" s="204"/>
      <c r="H294" s="208">
        <v>1.27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142</v>
      </c>
      <c r="AU294" s="214" t="s">
        <v>86</v>
      </c>
      <c r="AV294" s="12" t="s">
        <v>86</v>
      </c>
      <c r="AW294" s="12" t="s">
        <v>33</v>
      </c>
      <c r="AX294" s="12" t="s">
        <v>76</v>
      </c>
      <c r="AY294" s="214" t="s">
        <v>134</v>
      </c>
    </row>
    <row r="295" spans="2:65" s="13" customFormat="1" ht="11.25">
      <c r="B295" s="215"/>
      <c r="C295" s="216"/>
      <c r="D295" s="205" t="s">
        <v>142</v>
      </c>
      <c r="E295" s="217" t="s">
        <v>1</v>
      </c>
      <c r="F295" s="218" t="s">
        <v>146</v>
      </c>
      <c r="G295" s="216"/>
      <c r="H295" s="219">
        <v>1.27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142</v>
      </c>
      <c r="AU295" s="225" t="s">
        <v>86</v>
      </c>
      <c r="AV295" s="13" t="s">
        <v>140</v>
      </c>
      <c r="AW295" s="13" t="s">
        <v>33</v>
      </c>
      <c r="AX295" s="13" t="s">
        <v>84</v>
      </c>
      <c r="AY295" s="225" t="s">
        <v>134</v>
      </c>
    </row>
    <row r="296" spans="2:65" s="1" customFormat="1" ht="24" customHeight="1">
      <c r="B296" s="32"/>
      <c r="C296" s="190" t="s">
        <v>340</v>
      </c>
      <c r="D296" s="190" t="s">
        <v>136</v>
      </c>
      <c r="E296" s="191" t="s">
        <v>341</v>
      </c>
      <c r="F296" s="192" t="s">
        <v>342</v>
      </c>
      <c r="G296" s="193" t="s">
        <v>242</v>
      </c>
      <c r="H296" s="194">
        <v>1.3149999999999999</v>
      </c>
      <c r="I296" s="195"/>
      <c r="J296" s="196">
        <f>ROUND(I296*H296,2)</f>
        <v>0</v>
      </c>
      <c r="K296" s="192" t="s">
        <v>1</v>
      </c>
      <c r="L296" s="36"/>
      <c r="M296" s="197" t="s">
        <v>1</v>
      </c>
      <c r="N296" s="198" t="s">
        <v>41</v>
      </c>
      <c r="O296" s="64"/>
      <c r="P296" s="199">
        <f>O296*H296</f>
        <v>0</v>
      </c>
      <c r="Q296" s="199">
        <v>0</v>
      </c>
      <c r="R296" s="199">
        <f>Q296*H296</f>
        <v>0</v>
      </c>
      <c r="S296" s="199">
        <v>0</v>
      </c>
      <c r="T296" s="200">
        <f>S296*H296</f>
        <v>0</v>
      </c>
      <c r="AR296" s="201" t="s">
        <v>140</v>
      </c>
      <c r="AT296" s="201" t="s">
        <v>136</v>
      </c>
      <c r="AU296" s="201" t="s">
        <v>86</v>
      </c>
      <c r="AY296" s="15" t="s">
        <v>134</v>
      </c>
      <c r="BE296" s="202">
        <f>IF(N296="základní",J296,0)</f>
        <v>0</v>
      </c>
      <c r="BF296" s="202">
        <f>IF(N296="snížená",J296,0)</f>
        <v>0</v>
      </c>
      <c r="BG296" s="202">
        <f>IF(N296="zákl. přenesená",J296,0)</f>
        <v>0</v>
      </c>
      <c r="BH296" s="202">
        <f>IF(N296="sníž. přenesená",J296,0)</f>
        <v>0</v>
      </c>
      <c r="BI296" s="202">
        <f>IF(N296="nulová",J296,0)</f>
        <v>0</v>
      </c>
      <c r="BJ296" s="15" t="s">
        <v>84</v>
      </c>
      <c r="BK296" s="202">
        <f>ROUND(I296*H296,2)</f>
        <v>0</v>
      </c>
      <c r="BL296" s="15" t="s">
        <v>140</v>
      </c>
      <c r="BM296" s="201" t="s">
        <v>343</v>
      </c>
    </row>
    <row r="297" spans="2:65" s="12" customFormat="1" ht="11.25">
      <c r="B297" s="203"/>
      <c r="C297" s="204"/>
      <c r="D297" s="205" t="s">
        <v>142</v>
      </c>
      <c r="E297" s="206" t="s">
        <v>1</v>
      </c>
      <c r="F297" s="207" t="s">
        <v>344</v>
      </c>
      <c r="G297" s="204"/>
      <c r="H297" s="208">
        <v>1.3149999999999999</v>
      </c>
      <c r="I297" s="209"/>
      <c r="J297" s="204"/>
      <c r="K297" s="204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142</v>
      </c>
      <c r="AU297" s="214" t="s">
        <v>86</v>
      </c>
      <c r="AV297" s="12" t="s">
        <v>86</v>
      </c>
      <c r="AW297" s="12" t="s">
        <v>33</v>
      </c>
      <c r="AX297" s="12" t="s">
        <v>76</v>
      </c>
      <c r="AY297" s="214" t="s">
        <v>134</v>
      </c>
    </row>
    <row r="298" spans="2:65" s="13" customFormat="1" ht="11.25">
      <c r="B298" s="215"/>
      <c r="C298" s="216"/>
      <c r="D298" s="205" t="s">
        <v>142</v>
      </c>
      <c r="E298" s="217" t="s">
        <v>1</v>
      </c>
      <c r="F298" s="218" t="s">
        <v>146</v>
      </c>
      <c r="G298" s="216"/>
      <c r="H298" s="219">
        <v>1.3149999999999999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142</v>
      </c>
      <c r="AU298" s="225" t="s">
        <v>86</v>
      </c>
      <c r="AV298" s="13" t="s">
        <v>140</v>
      </c>
      <c r="AW298" s="13" t="s">
        <v>33</v>
      </c>
      <c r="AX298" s="13" t="s">
        <v>84</v>
      </c>
      <c r="AY298" s="225" t="s">
        <v>134</v>
      </c>
    </row>
    <row r="299" spans="2:65" s="1" customFormat="1" ht="24" customHeight="1">
      <c r="B299" s="32"/>
      <c r="C299" s="190" t="s">
        <v>345</v>
      </c>
      <c r="D299" s="190" t="s">
        <v>136</v>
      </c>
      <c r="E299" s="191" t="s">
        <v>346</v>
      </c>
      <c r="F299" s="192" t="s">
        <v>347</v>
      </c>
      <c r="G299" s="193" t="s">
        <v>302</v>
      </c>
      <c r="H299" s="194">
        <v>4</v>
      </c>
      <c r="I299" s="195"/>
      <c r="J299" s="196">
        <f>ROUND(I299*H299,2)</f>
        <v>0</v>
      </c>
      <c r="K299" s="192" t="s">
        <v>1</v>
      </c>
      <c r="L299" s="36"/>
      <c r="M299" s="197" t="s">
        <v>1</v>
      </c>
      <c r="N299" s="198" t="s">
        <v>41</v>
      </c>
      <c r="O299" s="64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AR299" s="201" t="s">
        <v>140</v>
      </c>
      <c r="AT299" s="201" t="s">
        <v>136</v>
      </c>
      <c r="AU299" s="201" t="s">
        <v>86</v>
      </c>
      <c r="AY299" s="15" t="s">
        <v>134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15" t="s">
        <v>84</v>
      </c>
      <c r="BK299" s="202">
        <f>ROUND(I299*H299,2)</f>
        <v>0</v>
      </c>
      <c r="BL299" s="15" t="s">
        <v>140</v>
      </c>
      <c r="BM299" s="201" t="s">
        <v>348</v>
      </c>
    </row>
    <row r="300" spans="2:65" s="12" customFormat="1" ht="11.25">
      <c r="B300" s="203"/>
      <c r="C300" s="204"/>
      <c r="D300" s="205" t="s">
        <v>142</v>
      </c>
      <c r="E300" s="206" t="s">
        <v>1</v>
      </c>
      <c r="F300" s="207" t="s">
        <v>349</v>
      </c>
      <c r="G300" s="204"/>
      <c r="H300" s="208">
        <v>2</v>
      </c>
      <c r="I300" s="209"/>
      <c r="J300" s="204"/>
      <c r="K300" s="204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142</v>
      </c>
      <c r="AU300" s="214" t="s">
        <v>86</v>
      </c>
      <c r="AV300" s="12" t="s">
        <v>86</v>
      </c>
      <c r="AW300" s="12" t="s">
        <v>33</v>
      </c>
      <c r="AX300" s="12" t="s">
        <v>76</v>
      </c>
      <c r="AY300" s="214" t="s">
        <v>134</v>
      </c>
    </row>
    <row r="301" spans="2:65" s="12" customFormat="1" ht="11.25">
      <c r="B301" s="203"/>
      <c r="C301" s="204"/>
      <c r="D301" s="205" t="s">
        <v>142</v>
      </c>
      <c r="E301" s="206" t="s">
        <v>1</v>
      </c>
      <c r="F301" s="207" t="s">
        <v>349</v>
      </c>
      <c r="G301" s="204"/>
      <c r="H301" s="208">
        <v>2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142</v>
      </c>
      <c r="AU301" s="214" t="s">
        <v>86</v>
      </c>
      <c r="AV301" s="12" t="s">
        <v>86</v>
      </c>
      <c r="AW301" s="12" t="s">
        <v>33</v>
      </c>
      <c r="AX301" s="12" t="s">
        <v>76</v>
      </c>
      <c r="AY301" s="214" t="s">
        <v>134</v>
      </c>
    </row>
    <row r="302" spans="2:65" s="13" customFormat="1" ht="11.25">
      <c r="B302" s="215"/>
      <c r="C302" s="216"/>
      <c r="D302" s="205" t="s">
        <v>142</v>
      </c>
      <c r="E302" s="217" t="s">
        <v>1</v>
      </c>
      <c r="F302" s="218" t="s">
        <v>146</v>
      </c>
      <c r="G302" s="216"/>
      <c r="H302" s="219">
        <v>4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142</v>
      </c>
      <c r="AU302" s="225" t="s">
        <v>86</v>
      </c>
      <c r="AV302" s="13" t="s">
        <v>140</v>
      </c>
      <c r="AW302" s="13" t="s">
        <v>33</v>
      </c>
      <c r="AX302" s="13" t="s">
        <v>84</v>
      </c>
      <c r="AY302" s="225" t="s">
        <v>134</v>
      </c>
    </row>
    <row r="303" spans="2:65" s="11" customFormat="1" ht="22.9" customHeight="1">
      <c r="B303" s="174"/>
      <c r="C303" s="175"/>
      <c r="D303" s="176" t="s">
        <v>75</v>
      </c>
      <c r="E303" s="188" t="s">
        <v>350</v>
      </c>
      <c r="F303" s="188" t="s">
        <v>351</v>
      </c>
      <c r="G303" s="175"/>
      <c r="H303" s="175"/>
      <c r="I303" s="178"/>
      <c r="J303" s="189">
        <f>BK303</f>
        <v>0</v>
      </c>
      <c r="K303" s="175"/>
      <c r="L303" s="180"/>
      <c r="M303" s="181"/>
      <c r="N303" s="182"/>
      <c r="O303" s="182"/>
      <c r="P303" s="183">
        <f>SUM(P304:P309)</f>
        <v>0</v>
      </c>
      <c r="Q303" s="182"/>
      <c r="R303" s="183">
        <f>SUM(R304:R309)</f>
        <v>0</v>
      </c>
      <c r="S303" s="182"/>
      <c r="T303" s="184">
        <f>SUM(T304:T309)</f>
        <v>0</v>
      </c>
      <c r="AR303" s="185" t="s">
        <v>84</v>
      </c>
      <c r="AT303" s="186" t="s">
        <v>75</v>
      </c>
      <c r="AU303" s="186" t="s">
        <v>84</v>
      </c>
      <c r="AY303" s="185" t="s">
        <v>134</v>
      </c>
      <c r="BK303" s="187">
        <f>SUM(BK304:BK309)</f>
        <v>0</v>
      </c>
    </row>
    <row r="304" spans="2:65" s="1" customFormat="1" ht="24" customHeight="1">
      <c r="B304" s="32"/>
      <c r="C304" s="190" t="s">
        <v>352</v>
      </c>
      <c r="D304" s="190" t="s">
        <v>136</v>
      </c>
      <c r="E304" s="191" t="s">
        <v>353</v>
      </c>
      <c r="F304" s="192" t="s">
        <v>354</v>
      </c>
      <c r="G304" s="193" t="s">
        <v>169</v>
      </c>
      <c r="H304" s="194">
        <v>13.404</v>
      </c>
      <c r="I304" s="195"/>
      <c r="J304" s="196">
        <f>ROUND(I304*H304,2)</f>
        <v>0</v>
      </c>
      <c r="K304" s="192" t="s">
        <v>1</v>
      </c>
      <c r="L304" s="36"/>
      <c r="M304" s="197" t="s">
        <v>1</v>
      </c>
      <c r="N304" s="198" t="s">
        <v>41</v>
      </c>
      <c r="O304" s="64"/>
      <c r="P304" s="199">
        <f>O304*H304</f>
        <v>0</v>
      </c>
      <c r="Q304" s="199">
        <v>0</v>
      </c>
      <c r="R304" s="199">
        <f>Q304*H304</f>
        <v>0</v>
      </c>
      <c r="S304" s="199">
        <v>0</v>
      </c>
      <c r="T304" s="200">
        <f>S304*H304</f>
        <v>0</v>
      </c>
      <c r="AR304" s="201" t="s">
        <v>140</v>
      </c>
      <c r="AT304" s="201" t="s">
        <v>136</v>
      </c>
      <c r="AU304" s="201" t="s">
        <v>86</v>
      </c>
      <c r="AY304" s="15" t="s">
        <v>134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15" t="s">
        <v>84</v>
      </c>
      <c r="BK304" s="202">
        <f>ROUND(I304*H304,2)</f>
        <v>0</v>
      </c>
      <c r="BL304" s="15" t="s">
        <v>140</v>
      </c>
      <c r="BM304" s="201" t="s">
        <v>355</v>
      </c>
    </row>
    <row r="305" spans="2:65" s="1" customFormat="1" ht="24" customHeight="1">
      <c r="B305" s="32"/>
      <c r="C305" s="190" t="s">
        <v>356</v>
      </c>
      <c r="D305" s="190" t="s">
        <v>136</v>
      </c>
      <c r="E305" s="191" t="s">
        <v>357</v>
      </c>
      <c r="F305" s="192" t="s">
        <v>358</v>
      </c>
      <c r="G305" s="193" t="s">
        <v>169</v>
      </c>
      <c r="H305" s="194">
        <v>13.404</v>
      </c>
      <c r="I305" s="195"/>
      <c r="J305" s="196">
        <f>ROUND(I305*H305,2)</f>
        <v>0</v>
      </c>
      <c r="K305" s="192" t="s">
        <v>1</v>
      </c>
      <c r="L305" s="36"/>
      <c r="M305" s="197" t="s">
        <v>1</v>
      </c>
      <c r="N305" s="198" t="s">
        <v>41</v>
      </c>
      <c r="O305" s="64"/>
      <c r="P305" s="199">
        <f>O305*H305</f>
        <v>0</v>
      </c>
      <c r="Q305" s="199">
        <v>0</v>
      </c>
      <c r="R305" s="199">
        <f>Q305*H305</f>
        <v>0</v>
      </c>
      <c r="S305" s="199">
        <v>0</v>
      </c>
      <c r="T305" s="200">
        <f>S305*H305</f>
        <v>0</v>
      </c>
      <c r="AR305" s="201" t="s">
        <v>140</v>
      </c>
      <c r="AT305" s="201" t="s">
        <v>136</v>
      </c>
      <c r="AU305" s="201" t="s">
        <v>86</v>
      </c>
      <c r="AY305" s="15" t="s">
        <v>134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5" t="s">
        <v>84</v>
      </c>
      <c r="BK305" s="202">
        <f>ROUND(I305*H305,2)</f>
        <v>0</v>
      </c>
      <c r="BL305" s="15" t="s">
        <v>140</v>
      </c>
      <c r="BM305" s="201" t="s">
        <v>359</v>
      </c>
    </row>
    <row r="306" spans="2:65" s="1" customFormat="1" ht="24" customHeight="1">
      <c r="B306" s="32"/>
      <c r="C306" s="190" t="s">
        <v>360</v>
      </c>
      <c r="D306" s="190" t="s">
        <v>136</v>
      </c>
      <c r="E306" s="191" t="s">
        <v>361</v>
      </c>
      <c r="F306" s="192" t="s">
        <v>362</v>
      </c>
      <c r="G306" s="193" t="s">
        <v>169</v>
      </c>
      <c r="H306" s="194">
        <v>13.404</v>
      </c>
      <c r="I306" s="195"/>
      <c r="J306" s="196">
        <f>ROUND(I306*H306,2)</f>
        <v>0</v>
      </c>
      <c r="K306" s="192" t="s">
        <v>1</v>
      </c>
      <c r="L306" s="36"/>
      <c r="M306" s="197" t="s">
        <v>1</v>
      </c>
      <c r="N306" s="198" t="s">
        <v>41</v>
      </c>
      <c r="O306" s="64"/>
      <c r="P306" s="199">
        <f>O306*H306</f>
        <v>0</v>
      </c>
      <c r="Q306" s="199">
        <v>0</v>
      </c>
      <c r="R306" s="199">
        <f>Q306*H306</f>
        <v>0</v>
      </c>
      <c r="S306" s="199">
        <v>0</v>
      </c>
      <c r="T306" s="200">
        <f>S306*H306</f>
        <v>0</v>
      </c>
      <c r="AR306" s="201" t="s">
        <v>140</v>
      </c>
      <c r="AT306" s="201" t="s">
        <v>136</v>
      </c>
      <c r="AU306" s="201" t="s">
        <v>86</v>
      </c>
      <c r="AY306" s="15" t="s">
        <v>134</v>
      </c>
      <c r="BE306" s="202">
        <f>IF(N306="základní",J306,0)</f>
        <v>0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15" t="s">
        <v>84</v>
      </c>
      <c r="BK306" s="202">
        <f>ROUND(I306*H306,2)</f>
        <v>0</v>
      </c>
      <c r="BL306" s="15" t="s">
        <v>140</v>
      </c>
      <c r="BM306" s="201" t="s">
        <v>363</v>
      </c>
    </row>
    <row r="307" spans="2:65" s="1" customFormat="1" ht="16.5" customHeight="1">
      <c r="B307" s="32"/>
      <c r="C307" s="190" t="s">
        <v>364</v>
      </c>
      <c r="D307" s="190" t="s">
        <v>136</v>
      </c>
      <c r="E307" s="191" t="s">
        <v>365</v>
      </c>
      <c r="F307" s="192" t="s">
        <v>366</v>
      </c>
      <c r="G307" s="193" t="s">
        <v>169</v>
      </c>
      <c r="H307" s="194">
        <v>134.04</v>
      </c>
      <c r="I307" s="195"/>
      <c r="J307" s="196">
        <f>ROUND(I307*H307,2)</f>
        <v>0</v>
      </c>
      <c r="K307" s="192" t="s">
        <v>1</v>
      </c>
      <c r="L307" s="36"/>
      <c r="M307" s="197" t="s">
        <v>1</v>
      </c>
      <c r="N307" s="198" t="s">
        <v>41</v>
      </c>
      <c r="O307" s="64"/>
      <c r="P307" s="199">
        <f>O307*H307</f>
        <v>0</v>
      </c>
      <c r="Q307" s="199">
        <v>0</v>
      </c>
      <c r="R307" s="199">
        <f>Q307*H307</f>
        <v>0</v>
      </c>
      <c r="S307" s="199">
        <v>0</v>
      </c>
      <c r="T307" s="200">
        <f>S307*H307</f>
        <v>0</v>
      </c>
      <c r="AR307" s="201" t="s">
        <v>140</v>
      </c>
      <c r="AT307" s="201" t="s">
        <v>136</v>
      </c>
      <c r="AU307" s="201" t="s">
        <v>86</v>
      </c>
      <c r="AY307" s="15" t="s">
        <v>134</v>
      </c>
      <c r="BE307" s="202">
        <f>IF(N307="základní",J307,0)</f>
        <v>0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15" t="s">
        <v>84</v>
      </c>
      <c r="BK307" s="202">
        <f>ROUND(I307*H307,2)</f>
        <v>0</v>
      </c>
      <c r="BL307" s="15" t="s">
        <v>140</v>
      </c>
      <c r="BM307" s="201" t="s">
        <v>367</v>
      </c>
    </row>
    <row r="308" spans="2:65" s="12" customFormat="1" ht="11.25">
      <c r="B308" s="203"/>
      <c r="C308" s="204"/>
      <c r="D308" s="205" t="s">
        <v>142</v>
      </c>
      <c r="E308" s="206" t="s">
        <v>1</v>
      </c>
      <c r="F308" s="207" t="s">
        <v>368</v>
      </c>
      <c r="G308" s="204"/>
      <c r="H308" s="208">
        <v>134.04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142</v>
      </c>
      <c r="AU308" s="214" t="s">
        <v>86</v>
      </c>
      <c r="AV308" s="12" t="s">
        <v>86</v>
      </c>
      <c r="AW308" s="12" t="s">
        <v>33</v>
      </c>
      <c r="AX308" s="12" t="s">
        <v>84</v>
      </c>
      <c r="AY308" s="214" t="s">
        <v>134</v>
      </c>
    </row>
    <row r="309" spans="2:65" s="1" customFormat="1" ht="24" customHeight="1">
      <c r="B309" s="32"/>
      <c r="C309" s="190" t="s">
        <v>369</v>
      </c>
      <c r="D309" s="190" t="s">
        <v>136</v>
      </c>
      <c r="E309" s="191" t="s">
        <v>370</v>
      </c>
      <c r="F309" s="192" t="s">
        <v>371</v>
      </c>
      <c r="G309" s="193" t="s">
        <v>169</v>
      </c>
      <c r="H309" s="194">
        <v>13.404</v>
      </c>
      <c r="I309" s="195"/>
      <c r="J309" s="196">
        <f>ROUND(I309*H309,2)</f>
        <v>0</v>
      </c>
      <c r="K309" s="192" t="s">
        <v>1</v>
      </c>
      <c r="L309" s="36"/>
      <c r="M309" s="197" t="s">
        <v>1</v>
      </c>
      <c r="N309" s="198" t="s">
        <v>41</v>
      </c>
      <c r="O309" s="64"/>
      <c r="P309" s="199">
        <f>O309*H309</f>
        <v>0</v>
      </c>
      <c r="Q309" s="199">
        <v>0</v>
      </c>
      <c r="R309" s="199">
        <f>Q309*H309</f>
        <v>0</v>
      </c>
      <c r="S309" s="199">
        <v>0</v>
      </c>
      <c r="T309" s="200">
        <f>S309*H309</f>
        <v>0</v>
      </c>
      <c r="AR309" s="201" t="s">
        <v>140</v>
      </c>
      <c r="AT309" s="201" t="s">
        <v>136</v>
      </c>
      <c r="AU309" s="201" t="s">
        <v>86</v>
      </c>
      <c r="AY309" s="15" t="s">
        <v>134</v>
      </c>
      <c r="BE309" s="202">
        <f>IF(N309="základní",J309,0)</f>
        <v>0</v>
      </c>
      <c r="BF309" s="202">
        <f>IF(N309="snížená",J309,0)</f>
        <v>0</v>
      </c>
      <c r="BG309" s="202">
        <f>IF(N309="zákl. přenesená",J309,0)</f>
        <v>0</v>
      </c>
      <c r="BH309" s="202">
        <f>IF(N309="sníž. přenesená",J309,0)</f>
        <v>0</v>
      </c>
      <c r="BI309" s="202">
        <f>IF(N309="nulová",J309,0)</f>
        <v>0</v>
      </c>
      <c r="BJ309" s="15" t="s">
        <v>84</v>
      </c>
      <c r="BK309" s="202">
        <f>ROUND(I309*H309,2)</f>
        <v>0</v>
      </c>
      <c r="BL309" s="15" t="s">
        <v>140</v>
      </c>
      <c r="BM309" s="201" t="s">
        <v>372</v>
      </c>
    </row>
    <row r="310" spans="2:65" s="11" customFormat="1" ht="22.9" customHeight="1">
      <c r="B310" s="174"/>
      <c r="C310" s="175"/>
      <c r="D310" s="176" t="s">
        <v>75</v>
      </c>
      <c r="E310" s="188" t="s">
        <v>373</v>
      </c>
      <c r="F310" s="188" t="s">
        <v>374</v>
      </c>
      <c r="G310" s="175"/>
      <c r="H310" s="175"/>
      <c r="I310" s="178"/>
      <c r="J310" s="189">
        <f>BK310</f>
        <v>0</v>
      </c>
      <c r="K310" s="175"/>
      <c r="L310" s="180"/>
      <c r="M310" s="181"/>
      <c r="N310" s="182"/>
      <c r="O310" s="182"/>
      <c r="P310" s="183">
        <f>P311</f>
        <v>0</v>
      </c>
      <c r="Q310" s="182"/>
      <c r="R310" s="183">
        <f>R311</f>
        <v>0</v>
      </c>
      <c r="S310" s="182"/>
      <c r="T310" s="184">
        <f>T311</f>
        <v>0</v>
      </c>
      <c r="AR310" s="185" t="s">
        <v>84</v>
      </c>
      <c r="AT310" s="186" t="s">
        <v>75</v>
      </c>
      <c r="AU310" s="186" t="s">
        <v>84</v>
      </c>
      <c r="AY310" s="185" t="s">
        <v>134</v>
      </c>
      <c r="BK310" s="187">
        <f>BK311</f>
        <v>0</v>
      </c>
    </row>
    <row r="311" spans="2:65" s="1" customFormat="1" ht="16.5" customHeight="1">
      <c r="B311" s="32"/>
      <c r="C311" s="190" t="s">
        <v>375</v>
      </c>
      <c r="D311" s="190" t="s">
        <v>136</v>
      </c>
      <c r="E311" s="191" t="s">
        <v>376</v>
      </c>
      <c r="F311" s="192" t="s">
        <v>377</v>
      </c>
      <c r="G311" s="193" t="s">
        <v>169</v>
      </c>
      <c r="H311" s="194">
        <v>9.5890000000000004</v>
      </c>
      <c r="I311" s="195"/>
      <c r="J311" s="196">
        <f>ROUND(I311*H311,2)</f>
        <v>0</v>
      </c>
      <c r="K311" s="192" t="s">
        <v>1</v>
      </c>
      <c r="L311" s="36"/>
      <c r="M311" s="197" t="s">
        <v>1</v>
      </c>
      <c r="N311" s="198" t="s">
        <v>41</v>
      </c>
      <c r="O311" s="64"/>
      <c r="P311" s="199">
        <f>O311*H311</f>
        <v>0</v>
      </c>
      <c r="Q311" s="199">
        <v>0</v>
      </c>
      <c r="R311" s="199">
        <f>Q311*H311</f>
        <v>0</v>
      </c>
      <c r="S311" s="199">
        <v>0</v>
      </c>
      <c r="T311" s="200">
        <f>S311*H311</f>
        <v>0</v>
      </c>
      <c r="AR311" s="201" t="s">
        <v>140</v>
      </c>
      <c r="AT311" s="201" t="s">
        <v>136</v>
      </c>
      <c r="AU311" s="201" t="s">
        <v>86</v>
      </c>
      <c r="AY311" s="15" t="s">
        <v>134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15" t="s">
        <v>84</v>
      </c>
      <c r="BK311" s="202">
        <f>ROUND(I311*H311,2)</f>
        <v>0</v>
      </c>
      <c r="BL311" s="15" t="s">
        <v>140</v>
      </c>
      <c r="BM311" s="201" t="s">
        <v>378</v>
      </c>
    </row>
    <row r="312" spans="2:65" s="11" customFormat="1" ht="25.9" customHeight="1">
      <c r="B312" s="174"/>
      <c r="C312" s="175"/>
      <c r="D312" s="176" t="s">
        <v>75</v>
      </c>
      <c r="E312" s="177" t="s">
        <v>379</v>
      </c>
      <c r="F312" s="177" t="s">
        <v>380</v>
      </c>
      <c r="G312" s="175"/>
      <c r="H312" s="175"/>
      <c r="I312" s="178"/>
      <c r="J312" s="179">
        <f>BK312</f>
        <v>0</v>
      </c>
      <c r="K312" s="175"/>
      <c r="L312" s="180"/>
      <c r="M312" s="181"/>
      <c r="N312" s="182"/>
      <c r="O312" s="182"/>
      <c r="P312" s="183">
        <f>P313+P341+P350+P359+P382+P387+P402</f>
        <v>0</v>
      </c>
      <c r="Q312" s="182"/>
      <c r="R312" s="183">
        <f>R313+R341+R350+R359+R382+R387+R402</f>
        <v>0.19517100000000001</v>
      </c>
      <c r="S312" s="182"/>
      <c r="T312" s="184">
        <f>T313+T341+T350+T359+T382+T387+T402</f>
        <v>0.41584999999999994</v>
      </c>
      <c r="AR312" s="185" t="s">
        <v>86</v>
      </c>
      <c r="AT312" s="186" t="s">
        <v>75</v>
      </c>
      <c r="AU312" s="186" t="s">
        <v>76</v>
      </c>
      <c r="AY312" s="185" t="s">
        <v>134</v>
      </c>
      <c r="BK312" s="187">
        <f>BK313+BK341+BK350+BK359+BK382+BK387+BK402</f>
        <v>0</v>
      </c>
    </row>
    <row r="313" spans="2:65" s="11" customFormat="1" ht="22.9" customHeight="1">
      <c r="B313" s="174"/>
      <c r="C313" s="175"/>
      <c r="D313" s="176" t="s">
        <v>75</v>
      </c>
      <c r="E313" s="188" t="s">
        <v>381</v>
      </c>
      <c r="F313" s="188" t="s">
        <v>382</v>
      </c>
      <c r="G313" s="175"/>
      <c r="H313" s="175"/>
      <c r="I313" s="178"/>
      <c r="J313" s="189">
        <f>BK313</f>
        <v>0</v>
      </c>
      <c r="K313" s="175"/>
      <c r="L313" s="180"/>
      <c r="M313" s="181"/>
      <c r="N313" s="182"/>
      <c r="O313" s="182"/>
      <c r="P313" s="183">
        <f>SUM(P314:P340)</f>
        <v>0</v>
      </c>
      <c r="Q313" s="182"/>
      <c r="R313" s="183">
        <f>SUM(R314:R340)</f>
        <v>0</v>
      </c>
      <c r="S313" s="182"/>
      <c r="T313" s="184">
        <f>SUM(T314:T340)</f>
        <v>0</v>
      </c>
      <c r="AR313" s="185" t="s">
        <v>86</v>
      </c>
      <c r="AT313" s="186" t="s">
        <v>75</v>
      </c>
      <c r="AU313" s="186" t="s">
        <v>84</v>
      </c>
      <c r="AY313" s="185" t="s">
        <v>134</v>
      </c>
      <c r="BK313" s="187">
        <f>SUM(BK314:BK340)</f>
        <v>0</v>
      </c>
    </row>
    <row r="314" spans="2:65" s="1" customFormat="1" ht="24" customHeight="1">
      <c r="B314" s="32"/>
      <c r="C314" s="190" t="s">
        <v>383</v>
      </c>
      <c r="D314" s="190" t="s">
        <v>136</v>
      </c>
      <c r="E314" s="191" t="s">
        <v>384</v>
      </c>
      <c r="F314" s="192" t="s">
        <v>385</v>
      </c>
      <c r="G314" s="193" t="s">
        <v>195</v>
      </c>
      <c r="H314" s="194">
        <v>4.2919999999999998</v>
      </c>
      <c r="I314" s="195"/>
      <c r="J314" s="196">
        <f>ROUND(I314*H314,2)</f>
        <v>0</v>
      </c>
      <c r="K314" s="192" t="s">
        <v>1</v>
      </c>
      <c r="L314" s="36"/>
      <c r="M314" s="197" t="s">
        <v>1</v>
      </c>
      <c r="N314" s="198" t="s">
        <v>41</v>
      </c>
      <c r="O314" s="64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AR314" s="201" t="s">
        <v>214</v>
      </c>
      <c r="AT314" s="201" t="s">
        <v>136</v>
      </c>
      <c r="AU314" s="201" t="s">
        <v>86</v>
      </c>
      <c r="AY314" s="15" t="s">
        <v>134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5" t="s">
        <v>84</v>
      </c>
      <c r="BK314" s="202">
        <f>ROUND(I314*H314,2)</f>
        <v>0</v>
      </c>
      <c r="BL314" s="15" t="s">
        <v>214</v>
      </c>
      <c r="BM314" s="201" t="s">
        <v>386</v>
      </c>
    </row>
    <row r="315" spans="2:65" s="12" customFormat="1" ht="11.25">
      <c r="B315" s="203"/>
      <c r="C315" s="204"/>
      <c r="D315" s="205" t="s">
        <v>142</v>
      </c>
      <c r="E315" s="206" t="s">
        <v>1</v>
      </c>
      <c r="F315" s="207" t="s">
        <v>387</v>
      </c>
      <c r="G315" s="204"/>
      <c r="H315" s="208">
        <v>0.92700000000000005</v>
      </c>
      <c r="I315" s="209"/>
      <c r="J315" s="204"/>
      <c r="K315" s="204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142</v>
      </c>
      <c r="AU315" s="214" t="s">
        <v>86</v>
      </c>
      <c r="AV315" s="12" t="s">
        <v>86</v>
      </c>
      <c r="AW315" s="12" t="s">
        <v>33</v>
      </c>
      <c r="AX315" s="12" t="s">
        <v>76</v>
      </c>
      <c r="AY315" s="214" t="s">
        <v>134</v>
      </c>
    </row>
    <row r="316" spans="2:65" s="12" customFormat="1" ht="11.25">
      <c r="B316" s="203"/>
      <c r="C316" s="204"/>
      <c r="D316" s="205" t="s">
        <v>142</v>
      </c>
      <c r="E316" s="206" t="s">
        <v>1</v>
      </c>
      <c r="F316" s="207" t="s">
        <v>388</v>
      </c>
      <c r="G316" s="204"/>
      <c r="H316" s="208">
        <v>0.50800000000000001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142</v>
      </c>
      <c r="AU316" s="214" t="s">
        <v>86</v>
      </c>
      <c r="AV316" s="12" t="s">
        <v>86</v>
      </c>
      <c r="AW316" s="12" t="s">
        <v>33</v>
      </c>
      <c r="AX316" s="12" t="s">
        <v>76</v>
      </c>
      <c r="AY316" s="214" t="s">
        <v>134</v>
      </c>
    </row>
    <row r="317" spans="2:65" s="12" customFormat="1" ht="11.25">
      <c r="B317" s="203"/>
      <c r="C317" s="204"/>
      <c r="D317" s="205" t="s">
        <v>142</v>
      </c>
      <c r="E317" s="206" t="s">
        <v>1</v>
      </c>
      <c r="F317" s="207" t="s">
        <v>389</v>
      </c>
      <c r="G317" s="204"/>
      <c r="H317" s="208">
        <v>2.8570000000000002</v>
      </c>
      <c r="I317" s="209"/>
      <c r="J317" s="204"/>
      <c r="K317" s="204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142</v>
      </c>
      <c r="AU317" s="214" t="s">
        <v>86</v>
      </c>
      <c r="AV317" s="12" t="s">
        <v>86</v>
      </c>
      <c r="AW317" s="12" t="s">
        <v>33</v>
      </c>
      <c r="AX317" s="12" t="s">
        <v>76</v>
      </c>
      <c r="AY317" s="214" t="s">
        <v>134</v>
      </c>
    </row>
    <row r="318" spans="2:65" s="13" customFormat="1" ht="11.25">
      <c r="B318" s="215"/>
      <c r="C318" s="216"/>
      <c r="D318" s="205" t="s">
        <v>142</v>
      </c>
      <c r="E318" s="217" t="s">
        <v>1</v>
      </c>
      <c r="F318" s="218" t="s">
        <v>146</v>
      </c>
      <c r="G318" s="216"/>
      <c r="H318" s="219">
        <v>4.2919999999999998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142</v>
      </c>
      <c r="AU318" s="225" t="s">
        <v>86</v>
      </c>
      <c r="AV318" s="13" t="s">
        <v>140</v>
      </c>
      <c r="AW318" s="13" t="s">
        <v>33</v>
      </c>
      <c r="AX318" s="13" t="s">
        <v>84</v>
      </c>
      <c r="AY318" s="225" t="s">
        <v>134</v>
      </c>
    </row>
    <row r="319" spans="2:65" s="1" customFormat="1" ht="16.5" customHeight="1">
      <c r="B319" s="32"/>
      <c r="C319" s="226" t="s">
        <v>390</v>
      </c>
      <c r="D319" s="226" t="s">
        <v>221</v>
      </c>
      <c r="E319" s="227" t="s">
        <v>391</v>
      </c>
      <c r="F319" s="228" t="s">
        <v>392</v>
      </c>
      <c r="G319" s="229" t="s">
        <v>393</v>
      </c>
      <c r="H319" s="230">
        <v>1E-3</v>
      </c>
      <c r="I319" s="231"/>
      <c r="J319" s="232">
        <f>ROUND(I319*H319,2)</f>
        <v>0</v>
      </c>
      <c r="K319" s="228" t="s">
        <v>1</v>
      </c>
      <c r="L319" s="233"/>
      <c r="M319" s="234" t="s">
        <v>1</v>
      </c>
      <c r="N319" s="235" t="s">
        <v>41</v>
      </c>
      <c r="O319" s="64"/>
      <c r="P319" s="199">
        <f>O319*H319</f>
        <v>0</v>
      </c>
      <c r="Q319" s="199">
        <v>0</v>
      </c>
      <c r="R319" s="199">
        <f>Q319*H319</f>
        <v>0</v>
      </c>
      <c r="S319" s="199">
        <v>0</v>
      </c>
      <c r="T319" s="200">
        <f>S319*H319</f>
        <v>0</v>
      </c>
      <c r="AR319" s="201" t="s">
        <v>294</v>
      </c>
      <c r="AT319" s="201" t="s">
        <v>221</v>
      </c>
      <c r="AU319" s="201" t="s">
        <v>86</v>
      </c>
      <c r="AY319" s="15" t="s">
        <v>134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15" t="s">
        <v>84</v>
      </c>
      <c r="BK319" s="202">
        <f>ROUND(I319*H319,2)</f>
        <v>0</v>
      </c>
      <c r="BL319" s="15" t="s">
        <v>214</v>
      </c>
      <c r="BM319" s="201" t="s">
        <v>394</v>
      </c>
    </row>
    <row r="320" spans="2:65" s="1" customFormat="1" ht="24" customHeight="1">
      <c r="B320" s="32"/>
      <c r="C320" s="190" t="s">
        <v>395</v>
      </c>
      <c r="D320" s="190" t="s">
        <v>136</v>
      </c>
      <c r="E320" s="191" t="s">
        <v>396</v>
      </c>
      <c r="F320" s="192" t="s">
        <v>397</v>
      </c>
      <c r="G320" s="193" t="s">
        <v>195</v>
      </c>
      <c r="H320" s="194">
        <v>6.89</v>
      </c>
      <c r="I320" s="195"/>
      <c r="J320" s="196">
        <f>ROUND(I320*H320,2)</f>
        <v>0</v>
      </c>
      <c r="K320" s="192" t="s">
        <v>1</v>
      </c>
      <c r="L320" s="36"/>
      <c r="M320" s="197" t="s">
        <v>1</v>
      </c>
      <c r="N320" s="198" t="s">
        <v>41</v>
      </c>
      <c r="O320" s="64"/>
      <c r="P320" s="199">
        <f>O320*H320</f>
        <v>0</v>
      </c>
      <c r="Q320" s="199">
        <v>0</v>
      </c>
      <c r="R320" s="199">
        <f>Q320*H320</f>
        <v>0</v>
      </c>
      <c r="S320" s="199">
        <v>0</v>
      </c>
      <c r="T320" s="200">
        <f>S320*H320</f>
        <v>0</v>
      </c>
      <c r="AR320" s="201" t="s">
        <v>214</v>
      </c>
      <c r="AT320" s="201" t="s">
        <v>136</v>
      </c>
      <c r="AU320" s="201" t="s">
        <v>86</v>
      </c>
      <c r="AY320" s="15" t="s">
        <v>134</v>
      </c>
      <c r="BE320" s="202">
        <f>IF(N320="základní",J320,0)</f>
        <v>0</v>
      </c>
      <c r="BF320" s="202">
        <f>IF(N320="snížená",J320,0)</f>
        <v>0</v>
      </c>
      <c r="BG320" s="202">
        <f>IF(N320="zákl. přenesená",J320,0)</f>
        <v>0</v>
      </c>
      <c r="BH320" s="202">
        <f>IF(N320="sníž. přenesená",J320,0)</f>
        <v>0</v>
      </c>
      <c r="BI320" s="202">
        <f>IF(N320="nulová",J320,0)</f>
        <v>0</v>
      </c>
      <c r="BJ320" s="15" t="s">
        <v>84</v>
      </c>
      <c r="BK320" s="202">
        <f>ROUND(I320*H320,2)</f>
        <v>0</v>
      </c>
      <c r="BL320" s="15" t="s">
        <v>214</v>
      </c>
      <c r="BM320" s="201" t="s">
        <v>398</v>
      </c>
    </row>
    <row r="321" spans="2:65" s="12" customFormat="1" ht="11.25">
      <c r="B321" s="203"/>
      <c r="C321" s="204"/>
      <c r="D321" s="205" t="s">
        <v>142</v>
      </c>
      <c r="E321" s="206" t="s">
        <v>1</v>
      </c>
      <c r="F321" s="207" t="s">
        <v>197</v>
      </c>
      <c r="G321" s="204"/>
      <c r="H321" s="208">
        <v>1.651</v>
      </c>
      <c r="I321" s="209"/>
      <c r="J321" s="204"/>
      <c r="K321" s="204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142</v>
      </c>
      <c r="AU321" s="214" t="s">
        <v>86</v>
      </c>
      <c r="AV321" s="12" t="s">
        <v>86</v>
      </c>
      <c r="AW321" s="12" t="s">
        <v>33</v>
      </c>
      <c r="AX321" s="12" t="s">
        <v>76</v>
      </c>
      <c r="AY321" s="214" t="s">
        <v>134</v>
      </c>
    </row>
    <row r="322" spans="2:65" s="12" customFormat="1" ht="11.25">
      <c r="B322" s="203"/>
      <c r="C322" s="204"/>
      <c r="D322" s="205" t="s">
        <v>142</v>
      </c>
      <c r="E322" s="206" t="s">
        <v>1</v>
      </c>
      <c r="F322" s="207" t="s">
        <v>198</v>
      </c>
      <c r="G322" s="204"/>
      <c r="H322" s="208">
        <v>1.794</v>
      </c>
      <c r="I322" s="209"/>
      <c r="J322" s="204"/>
      <c r="K322" s="204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142</v>
      </c>
      <c r="AU322" s="214" t="s">
        <v>86</v>
      </c>
      <c r="AV322" s="12" t="s">
        <v>86</v>
      </c>
      <c r="AW322" s="12" t="s">
        <v>33</v>
      </c>
      <c r="AX322" s="12" t="s">
        <v>76</v>
      </c>
      <c r="AY322" s="214" t="s">
        <v>134</v>
      </c>
    </row>
    <row r="323" spans="2:65" s="12" customFormat="1" ht="11.25">
      <c r="B323" s="203"/>
      <c r="C323" s="204"/>
      <c r="D323" s="205" t="s">
        <v>142</v>
      </c>
      <c r="E323" s="206" t="s">
        <v>1</v>
      </c>
      <c r="F323" s="207" t="s">
        <v>198</v>
      </c>
      <c r="G323" s="204"/>
      <c r="H323" s="208">
        <v>1.794</v>
      </c>
      <c r="I323" s="209"/>
      <c r="J323" s="204"/>
      <c r="K323" s="204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142</v>
      </c>
      <c r="AU323" s="214" t="s">
        <v>86</v>
      </c>
      <c r="AV323" s="12" t="s">
        <v>86</v>
      </c>
      <c r="AW323" s="12" t="s">
        <v>33</v>
      </c>
      <c r="AX323" s="12" t="s">
        <v>76</v>
      </c>
      <c r="AY323" s="214" t="s">
        <v>134</v>
      </c>
    </row>
    <row r="324" spans="2:65" s="12" customFormat="1" ht="11.25">
      <c r="B324" s="203"/>
      <c r="C324" s="204"/>
      <c r="D324" s="205" t="s">
        <v>142</v>
      </c>
      <c r="E324" s="206" t="s">
        <v>1</v>
      </c>
      <c r="F324" s="207" t="s">
        <v>197</v>
      </c>
      <c r="G324" s="204"/>
      <c r="H324" s="208">
        <v>1.651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142</v>
      </c>
      <c r="AU324" s="214" t="s">
        <v>86</v>
      </c>
      <c r="AV324" s="12" t="s">
        <v>86</v>
      </c>
      <c r="AW324" s="12" t="s">
        <v>33</v>
      </c>
      <c r="AX324" s="12" t="s">
        <v>76</v>
      </c>
      <c r="AY324" s="214" t="s">
        <v>134</v>
      </c>
    </row>
    <row r="325" spans="2:65" s="13" customFormat="1" ht="11.25">
      <c r="B325" s="215"/>
      <c r="C325" s="216"/>
      <c r="D325" s="205" t="s">
        <v>142</v>
      </c>
      <c r="E325" s="217" t="s">
        <v>1</v>
      </c>
      <c r="F325" s="218" t="s">
        <v>146</v>
      </c>
      <c r="G325" s="216"/>
      <c r="H325" s="219">
        <v>6.8900000000000006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142</v>
      </c>
      <c r="AU325" s="225" t="s">
        <v>86</v>
      </c>
      <c r="AV325" s="13" t="s">
        <v>140</v>
      </c>
      <c r="AW325" s="13" t="s">
        <v>33</v>
      </c>
      <c r="AX325" s="13" t="s">
        <v>84</v>
      </c>
      <c r="AY325" s="225" t="s">
        <v>134</v>
      </c>
    </row>
    <row r="326" spans="2:65" s="1" customFormat="1" ht="16.5" customHeight="1">
      <c r="B326" s="32"/>
      <c r="C326" s="226" t="s">
        <v>399</v>
      </c>
      <c r="D326" s="226" t="s">
        <v>221</v>
      </c>
      <c r="E326" s="227" t="s">
        <v>391</v>
      </c>
      <c r="F326" s="228" t="s">
        <v>392</v>
      </c>
      <c r="G326" s="229" t="s">
        <v>393</v>
      </c>
      <c r="H326" s="230">
        <v>2E-3</v>
      </c>
      <c r="I326" s="231"/>
      <c r="J326" s="232">
        <f>ROUND(I326*H326,2)</f>
        <v>0</v>
      </c>
      <c r="K326" s="228" t="s">
        <v>1</v>
      </c>
      <c r="L326" s="233"/>
      <c r="M326" s="234" t="s">
        <v>1</v>
      </c>
      <c r="N326" s="235" t="s">
        <v>41</v>
      </c>
      <c r="O326" s="64"/>
      <c r="P326" s="199">
        <f>O326*H326</f>
        <v>0</v>
      </c>
      <c r="Q326" s="199">
        <v>0</v>
      </c>
      <c r="R326" s="199">
        <f>Q326*H326</f>
        <v>0</v>
      </c>
      <c r="S326" s="199">
        <v>0</v>
      </c>
      <c r="T326" s="200">
        <f>S326*H326</f>
        <v>0</v>
      </c>
      <c r="AR326" s="201" t="s">
        <v>294</v>
      </c>
      <c r="AT326" s="201" t="s">
        <v>221</v>
      </c>
      <c r="AU326" s="201" t="s">
        <v>86</v>
      </c>
      <c r="AY326" s="15" t="s">
        <v>134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15" t="s">
        <v>84</v>
      </c>
      <c r="BK326" s="202">
        <f>ROUND(I326*H326,2)</f>
        <v>0</v>
      </c>
      <c r="BL326" s="15" t="s">
        <v>214</v>
      </c>
      <c r="BM326" s="201" t="s">
        <v>400</v>
      </c>
    </row>
    <row r="327" spans="2:65" s="1" customFormat="1" ht="24" customHeight="1">
      <c r="B327" s="32"/>
      <c r="C327" s="190" t="s">
        <v>401</v>
      </c>
      <c r="D327" s="190" t="s">
        <v>136</v>
      </c>
      <c r="E327" s="191" t="s">
        <v>402</v>
      </c>
      <c r="F327" s="192" t="s">
        <v>403</v>
      </c>
      <c r="G327" s="193" t="s">
        <v>195</v>
      </c>
      <c r="H327" s="194">
        <v>4.2919999999999998</v>
      </c>
      <c r="I327" s="195"/>
      <c r="J327" s="196">
        <f>ROUND(I327*H327,2)</f>
        <v>0</v>
      </c>
      <c r="K327" s="192" t="s">
        <v>1</v>
      </c>
      <c r="L327" s="36"/>
      <c r="M327" s="197" t="s">
        <v>1</v>
      </c>
      <c r="N327" s="198" t="s">
        <v>41</v>
      </c>
      <c r="O327" s="64"/>
      <c r="P327" s="199">
        <f>O327*H327</f>
        <v>0</v>
      </c>
      <c r="Q327" s="199">
        <v>0</v>
      </c>
      <c r="R327" s="199">
        <f>Q327*H327</f>
        <v>0</v>
      </c>
      <c r="S327" s="199">
        <v>0</v>
      </c>
      <c r="T327" s="200">
        <f>S327*H327</f>
        <v>0</v>
      </c>
      <c r="AR327" s="201" t="s">
        <v>214</v>
      </c>
      <c r="AT327" s="201" t="s">
        <v>136</v>
      </c>
      <c r="AU327" s="201" t="s">
        <v>86</v>
      </c>
      <c r="AY327" s="15" t="s">
        <v>134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15" t="s">
        <v>84</v>
      </c>
      <c r="BK327" s="202">
        <f>ROUND(I327*H327,2)</f>
        <v>0</v>
      </c>
      <c r="BL327" s="15" t="s">
        <v>214</v>
      </c>
      <c r="BM327" s="201" t="s">
        <v>404</v>
      </c>
    </row>
    <row r="328" spans="2:65" s="12" customFormat="1" ht="11.25">
      <c r="B328" s="203"/>
      <c r="C328" s="204"/>
      <c r="D328" s="205" t="s">
        <v>142</v>
      </c>
      <c r="E328" s="206" t="s">
        <v>1</v>
      </c>
      <c r="F328" s="207" t="s">
        <v>387</v>
      </c>
      <c r="G328" s="204"/>
      <c r="H328" s="208">
        <v>0.92700000000000005</v>
      </c>
      <c r="I328" s="209"/>
      <c r="J328" s="204"/>
      <c r="K328" s="204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142</v>
      </c>
      <c r="AU328" s="214" t="s">
        <v>86</v>
      </c>
      <c r="AV328" s="12" t="s">
        <v>86</v>
      </c>
      <c r="AW328" s="12" t="s">
        <v>33</v>
      </c>
      <c r="AX328" s="12" t="s">
        <v>76</v>
      </c>
      <c r="AY328" s="214" t="s">
        <v>134</v>
      </c>
    </row>
    <row r="329" spans="2:65" s="12" customFormat="1" ht="11.25">
      <c r="B329" s="203"/>
      <c r="C329" s="204"/>
      <c r="D329" s="205" t="s">
        <v>142</v>
      </c>
      <c r="E329" s="206" t="s">
        <v>1</v>
      </c>
      <c r="F329" s="207" t="s">
        <v>388</v>
      </c>
      <c r="G329" s="204"/>
      <c r="H329" s="208">
        <v>0.50800000000000001</v>
      </c>
      <c r="I329" s="209"/>
      <c r="J329" s="204"/>
      <c r="K329" s="204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142</v>
      </c>
      <c r="AU329" s="214" t="s">
        <v>86</v>
      </c>
      <c r="AV329" s="12" t="s">
        <v>86</v>
      </c>
      <c r="AW329" s="12" t="s">
        <v>33</v>
      </c>
      <c r="AX329" s="12" t="s">
        <v>76</v>
      </c>
      <c r="AY329" s="214" t="s">
        <v>134</v>
      </c>
    </row>
    <row r="330" spans="2:65" s="12" customFormat="1" ht="11.25">
      <c r="B330" s="203"/>
      <c r="C330" s="204"/>
      <c r="D330" s="205" t="s">
        <v>142</v>
      </c>
      <c r="E330" s="206" t="s">
        <v>1</v>
      </c>
      <c r="F330" s="207" t="s">
        <v>389</v>
      </c>
      <c r="G330" s="204"/>
      <c r="H330" s="208">
        <v>2.8570000000000002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142</v>
      </c>
      <c r="AU330" s="214" t="s">
        <v>86</v>
      </c>
      <c r="AV330" s="12" t="s">
        <v>86</v>
      </c>
      <c r="AW330" s="12" t="s">
        <v>33</v>
      </c>
      <c r="AX330" s="12" t="s">
        <v>76</v>
      </c>
      <c r="AY330" s="214" t="s">
        <v>134</v>
      </c>
    </row>
    <row r="331" spans="2:65" s="13" customFormat="1" ht="11.25">
      <c r="B331" s="215"/>
      <c r="C331" s="216"/>
      <c r="D331" s="205" t="s">
        <v>142</v>
      </c>
      <c r="E331" s="217" t="s">
        <v>1</v>
      </c>
      <c r="F331" s="218" t="s">
        <v>146</v>
      </c>
      <c r="G331" s="216"/>
      <c r="H331" s="219">
        <v>4.2919999999999998</v>
      </c>
      <c r="I331" s="220"/>
      <c r="J331" s="216"/>
      <c r="K331" s="216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142</v>
      </c>
      <c r="AU331" s="225" t="s">
        <v>86</v>
      </c>
      <c r="AV331" s="13" t="s">
        <v>140</v>
      </c>
      <c r="AW331" s="13" t="s">
        <v>33</v>
      </c>
      <c r="AX331" s="13" t="s">
        <v>84</v>
      </c>
      <c r="AY331" s="225" t="s">
        <v>134</v>
      </c>
    </row>
    <row r="332" spans="2:65" s="1" customFormat="1" ht="16.5" customHeight="1">
      <c r="B332" s="32"/>
      <c r="C332" s="226" t="s">
        <v>405</v>
      </c>
      <c r="D332" s="226" t="s">
        <v>221</v>
      </c>
      <c r="E332" s="227" t="s">
        <v>406</v>
      </c>
      <c r="F332" s="228" t="s">
        <v>407</v>
      </c>
      <c r="G332" s="229" t="s">
        <v>195</v>
      </c>
      <c r="H332" s="230">
        <v>4.9359999999999999</v>
      </c>
      <c r="I332" s="231"/>
      <c r="J332" s="232">
        <f>ROUND(I332*H332,2)</f>
        <v>0</v>
      </c>
      <c r="K332" s="228" t="s">
        <v>1</v>
      </c>
      <c r="L332" s="233"/>
      <c r="M332" s="234" t="s">
        <v>1</v>
      </c>
      <c r="N332" s="235" t="s">
        <v>41</v>
      </c>
      <c r="O332" s="64"/>
      <c r="P332" s="199">
        <f>O332*H332</f>
        <v>0</v>
      </c>
      <c r="Q332" s="199">
        <v>0</v>
      </c>
      <c r="R332" s="199">
        <f>Q332*H332</f>
        <v>0</v>
      </c>
      <c r="S332" s="199">
        <v>0</v>
      </c>
      <c r="T332" s="200">
        <f>S332*H332</f>
        <v>0</v>
      </c>
      <c r="AR332" s="201" t="s">
        <v>294</v>
      </c>
      <c r="AT332" s="201" t="s">
        <v>221</v>
      </c>
      <c r="AU332" s="201" t="s">
        <v>86</v>
      </c>
      <c r="AY332" s="15" t="s">
        <v>134</v>
      </c>
      <c r="BE332" s="202">
        <f>IF(N332="základní",J332,0)</f>
        <v>0</v>
      </c>
      <c r="BF332" s="202">
        <f>IF(N332="snížená",J332,0)</f>
        <v>0</v>
      </c>
      <c r="BG332" s="202">
        <f>IF(N332="zákl. přenesená",J332,0)</f>
        <v>0</v>
      </c>
      <c r="BH332" s="202">
        <f>IF(N332="sníž. přenesená",J332,0)</f>
        <v>0</v>
      </c>
      <c r="BI332" s="202">
        <f>IF(N332="nulová",J332,0)</f>
        <v>0</v>
      </c>
      <c r="BJ332" s="15" t="s">
        <v>84</v>
      </c>
      <c r="BK332" s="202">
        <f>ROUND(I332*H332,2)</f>
        <v>0</v>
      </c>
      <c r="BL332" s="15" t="s">
        <v>214</v>
      </c>
      <c r="BM332" s="201" t="s">
        <v>408</v>
      </c>
    </row>
    <row r="333" spans="2:65" s="1" customFormat="1" ht="24" customHeight="1">
      <c r="B333" s="32"/>
      <c r="C333" s="190" t="s">
        <v>409</v>
      </c>
      <c r="D333" s="190" t="s">
        <v>136</v>
      </c>
      <c r="E333" s="191" t="s">
        <v>410</v>
      </c>
      <c r="F333" s="192" t="s">
        <v>411</v>
      </c>
      <c r="G333" s="193" t="s">
        <v>195</v>
      </c>
      <c r="H333" s="194">
        <v>6.89</v>
      </c>
      <c r="I333" s="195"/>
      <c r="J333" s="196">
        <f>ROUND(I333*H333,2)</f>
        <v>0</v>
      </c>
      <c r="K333" s="192" t="s">
        <v>1</v>
      </c>
      <c r="L333" s="36"/>
      <c r="M333" s="197" t="s">
        <v>1</v>
      </c>
      <c r="N333" s="198" t="s">
        <v>41</v>
      </c>
      <c r="O333" s="64"/>
      <c r="P333" s="199">
        <f>O333*H333</f>
        <v>0</v>
      </c>
      <c r="Q333" s="199">
        <v>0</v>
      </c>
      <c r="R333" s="199">
        <f>Q333*H333</f>
        <v>0</v>
      </c>
      <c r="S333" s="199">
        <v>0</v>
      </c>
      <c r="T333" s="200">
        <f>S333*H333</f>
        <v>0</v>
      </c>
      <c r="AR333" s="201" t="s">
        <v>214</v>
      </c>
      <c r="AT333" s="201" t="s">
        <v>136</v>
      </c>
      <c r="AU333" s="201" t="s">
        <v>86</v>
      </c>
      <c r="AY333" s="15" t="s">
        <v>134</v>
      </c>
      <c r="BE333" s="202">
        <f>IF(N333="základní",J333,0)</f>
        <v>0</v>
      </c>
      <c r="BF333" s="202">
        <f>IF(N333="snížená",J333,0)</f>
        <v>0</v>
      </c>
      <c r="BG333" s="202">
        <f>IF(N333="zákl. přenesená",J333,0)</f>
        <v>0</v>
      </c>
      <c r="BH333" s="202">
        <f>IF(N333="sníž. přenesená",J333,0)</f>
        <v>0</v>
      </c>
      <c r="BI333" s="202">
        <f>IF(N333="nulová",J333,0)</f>
        <v>0</v>
      </c>
      <c r="BJ333" s="15" t="s">
        <v>84</v>
      </c>
      <c r="BK333" s="202">
        <f>ROUND(I333*H333,2)</f>
        <v>0</v>
      </c>
      <c r="BL333" s="15" t="s">
        <v>214</v>
      </c>
      <c r="BM333" s="201" t="s">
        <v>412</v>
      </c>
    </row>
    <row r="334" spans="2:65" s="12" customFormat="1" ht="11.25">
      <c r="B334" s="203"/>
      <c r="C334" s="204"/>
      <c r="D334" s="205" t="s">
        <v>142</v>
      </c>
      <c r="E334" s="206" t="s">
        <v>1</v>
      </c>
      <c r="F334" s="207" t="s">
        <v>197</v>
      </c>
      <c r="G334" s="204"/>
      <c r="H334" s="208">
        <v>1.651</v>
      </c>
      <c r="I334" s="209"/>
      <c r="J334" s="204"/>
      <c r="K334" s="204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142</v>
      </c>
      <c r="AU334" s="214" t="s">
        <v>86</v>
      </c>
      <c r="AV334" s="12" t="s">
        <v>86</v>
      </c>
      <c r="AW334" s="12" t="s">
        <v>33</v>
      </c>
      <c r="AX334" s="12" t="s">
        <v>76</v>
      </c>
      <c r="AY334" s="214" t="s">
        <v>134</v>
      </c>
    </row>
    <row r="335" spans="2:65" s="12" customFormat="1" ht="11.25">
      <c r="B335" s="203"/>
      <c r="C335" s="204"/>
      <c r="D335" s="205" t="s">
        <v>142</v>
      </c>
      <c r="E335" s="206" t="s">
        <v>1</v>
      </c>
      <c r="F335" s="207" t="s">
        <v>198</v>
      </c>
      <c r="G335" s="204"/>
      <c r="H335" s="208">
        <v>1.794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142</v>
      </c>
      <c r="AU335" s="214" t="s">
        <v>86</v>
      </c>
      <c r="AV335" s="12" t="s">
        <v>86</v>
      </c>
      <c r="AW335" s="12" t="s">
        <v>33</v>
      </c>
      <c r="AX335" s="12" t="s">
        <v>76</v>
      </c>
      <c r="AY335" s="214" t="s">
        <v>134</v>
      </c>
    </row>
    <row r="336" spans="2:65" s="12" customFormat="1" ht="11.25">
      <c r="B336" s="203"/>
      <c r="C336" s="204"/>
      <c r="D336" s="205" t="s">
        <v>142</v>
      </c>
      <c r="E336" s="206" t="s">
        <v>1</v>
      </c>
      <c r="F336" s="207" t="s">
        <v>198</v>
      </c>
      <c r="G336" s="204"/>
      <c r="H336" s="208">
        <v>1.794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142</v>
      </c>
      <c r="AU336" s="214" t="s">
        <v>86</v>
      </c>
      <c r="AV336" s="12" t="s">
        <v>86</v>
      </c>
      <c r="AW336" s="12" t="s">
        <v>33</v>
      </c>
      <c r="AX336" s="12" t="s">
        <v>76</v>
      </c>
      <c r="AY336" s="214" t="s">
        <v>134</v>
      </c>
    </row>
    <row r="337" spans="2:65" s="12" customFormat="1" ht="11.25">
      <c r="B337" s="203"/>
      <c r="C337" s="204"/>
      <c r="D337" s="205" t="s">
        <v>142</v>
      </c>
      <c r="E337" s="206" t="s">
        <v>1</v>
      </c>
      <c r="F337" s="207" t="s">
        <v>197</v>
      </c>
      <c r="G337" s="204"/>
      <c r="H337" s="208">
        <v>1.651</v>
      </c>
      <c r="I337" s="209"/>
      <c r="J337" s="204"/>
      <c r="K337" s="204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142</v>
      </c>
      <c r="AU337" s="214" t="s">
        <v>86</v>
      </c>
      <c r="AV337" s="12" t="s">
        <v>86</v>
      </c>
      <c r="AW337" s="12" t="s">
        <v>33</v>
      </c>
      <c r="AX337" s="12" t="s">
        <v>76</v>
      </c>
      <c r="AY337" s="214" t="s">
        <v>134</v>
      </c>
    </row>
    <row r="338" spans="2:65" s="13" customFormat="1" ht="11.25">
      <c r="B338" s="215"/>
      <c r="C338" s="216"/>
      <c r="D338" s="205" t="s">
        <v>142</v>
      </c>
      <c r="E338" s="217" t="s">
        <v>1</v>
      </c>
      <c r="F338" s="218" t="s">
        <v>146</v>
      </c>
      <c r="G338" s="216"/>
      <c r="H338" s="219">
        <v>6.8900000000000006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142</v>
      </c>
      <c r="AU338" s="225" t="s">
        <v>86</v>
      </c>
      <c r="AV338" s="13" t="s">
        <v>140</v>
      </c>
      <c r="AW338" s="13" t="s">
        <v>33</v>
      </c>
      <c r="AX338" s="13" t="s">
        <v>84</v>
      </c>
      <c r="AY338" s="225" t="s">
        <v>134</v>
      </c>
    </row>
    <row r="339" spans="2:65" s="1" customFormat="1" ht="16.5" customHeight="1">
      <c r="B339" s="32"/>
      <c r="C339" s="226" t="s">
        <v>413</v>
      </c>
      <c r="D339" s="226" t="s">
        <v>221</v>
      </c>
      <c r="E339" s="227" t="s">
        <v>406</v>
      </c>
      <c r="F339" s="228" t="s">
        <v>407</v>
      </c>
      <c r="G339" s="229" t="s">
        <v>195</v>
      </c>
      <c r="H339" s="230">
        <v>8.2680000000000007</v>
      </c>
      <c r="I339" s="231"/>
      <c r="J339" s="232">
        <f>ROUND(I339*H339,2)</f>
        <v>0</v>
      </c>
      <c r="K339" s="228" t="s">
        <v>1</v>
      </c>
      <c r="L339" s="233"/>
      <c r="M339" s="234" t="s">
        <v>1</v>
      </c>
      <c r="N339" s="235" t="s">
        <v>41</v>
      </c>
      <c r="O339" s="64"/>
      <c r="P339" s="199">
        <f>O339*H339</f>
        <v>0</v>
      </c>
      <c r="Q339" s="199">
        <v>0</v>
      </c>
      <c r="R339" s="199">
        <f>Q339*H339</f>
        <v>0</v>
      </c>
      <c r="S339" s="199">
        <v>0</v>
      </c>
      <c r="T339" s="200">
        <f>S339*H339</f>
        <v>0</v>
      </c>
      <c r="AR339" s="201" t="s">
        <v>294</v>
      </c>
      <c r="AT339" s="201" t="s">
        <v>221</v>
      </c>
      <c r="AU339" s="201" t="s">
        <v>86</v>
      </c>
      <c r="AY339" s="15" t="s">
        <v>134</v>
      </c>
      <c r="BE339" s="202">
        <f>IF(N339="základní",J339,0)</f>
        <v>0</v>
      </c>
      <c r="BF339" s="202">
        <f>IF(N339="snížená",J339,0)</f>
        <v>0</v>
      </c>
      <c r="BG339" s="202">
        <f>IF(N339="zákl. přenesená",J339,0)</f>
        <v>0</v>
      </c>
      <c r="BH339" s="202">
        <f>IF(N339="sníž. přenesená",J339,0)</f>
        <v>0</v>
      </c>
      <c r="BI339" s="202">
        <f>IF(N339="nulová",J339,0)</f>
        <v>0</v>
      </c>
      <c r="BJ339" s="15" t="s">
        <v>84</v>
      </c>
      <c r="BK339" s="202">
        <f>ROUND(I339*H339,2)</f>
        <v>0</v>
      </c>
      <c r="BL339" s="15" t="s">
        <v>214</v>
      </c>
      <c r="BM339" s="201" t="s">
        <v>414</v>
      </c>
    </row>
    <row r="340" spans="2:65" s="1" customFormat="1" ht="24" customHeight="1">
      <c r="B340" s="32"/>
      <c r="C340" s="190" t="s">
        <v>415</v>
      </c>
      <c r="D340" s="190" t="s">
        <v>136</v>
      </c>
      <c r="E340" s="191" t="s">
        <v>416</v>
      </c>
      <c r="F340" s="192" t="s">
        <v>417</v>
      </c>
      <c r="G340" s="193" t="s">
        <v>418</v>
      </c>
      <c r="H340" s="236"/>
      <c r="I340" s="195"/>
      <c r="J340" s="196">
        <f>ROUND(I340*H340,2)</f>
        <v>0</v>
      </c>
      <c r="K340" s="192" t="s">
        <v>1</v>
      </c>
      <c r="L340" s="36"/>
      <c r="M340" s="197" t="s">
        <v>1</v>
      </c>
      <c r="N340" s="198" t="s">
        <v>41</v>
      </c>
      <c r="O340" s="64"/>
      <c r="P340" s="199">
        <f>O340*H340</f>
        <v>0</v>
      </c>
      <c r="Q340" s="199">
        <v>0</v>
      </c>
      <c r="R340" s="199">
        <f>Q340*H340</f>
        <v>0</v>
      </c>
      <c r="S340" s="199">
        <v>0</v>
      </c>
      <c r="T340" s="200">
        <f>S340*H340</f>
        <v>0</v>
      </c>
      <c r="AR340" s="201" t="s">
        <v>214</v>
      </c>
      <c r="AT340" s="201" t="s">
        <v>136</v>
      </c>
      <c r="AU340" s="201" t="s">
        <v>86</v>
      </c>
      <c r="AY340" s="15" t="s">
        <v>134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15" t="s">
        <v>84</v>
      </c>
      <c r="BK340" s="202">
        <f>ROUND(I340*H340,2)</f>
        <v>0</v>
      </c>
      <c r="BL340" s="15" t="s">
        <v>214</v>
      </c>
      <c r="BM340" s="201" t="s">
        <v>419</v>
      </c>
    </row>
    <row r="341" spans="2:65" s="11" customFormat="1" ht="22.9" customHeight="1">
      <c r="B341" s="174"/>
      <c r="C341" s="175"/>
      <c r="D341" s="176" t="s">
        <v>75</v>
      </c>
      <c r="E341" s="188" t="s">
        <v>420</v>
      </c>
      <c r="F341" s="188" t="s">
        <v>421</v>
      </c>
      <c r="G341" s="175"/>
      <c r="H341" s="175"/>
      <c r="I341" s="178"/>
      <c r="J341" s="189">
        <f>BK341</f>
        <v>0</v>
      </c>
      <c r="K341" s="175"/>
      <c r="L341" s="180"/>
      <c r="M341" s="181"/>
      <c r="N341" s="182"/>
      <c r="O341" s="182"/>
      <c r="P341" s="183">
        <f>SUM(P342:P349)</f>
        <v>0</v>
      </c>
      <c r="Q341" s="182"/>
      <c r="R341" s="183">
        <f>SUM(R342:R349)</f>
        <v>1.1350000000000002E-3</v>
      </c>
      <c r="S341" s="182"/>
      <c r="T341" s="184">
        <f>SUM(T342:T349)</f>
        <v>0</v>
      </c>
      <c r="AR341" s="185" t="s">
        <v>86</v>
      </c>
      <c r="AT341" s="186" t="s">
        <v>75</v>
      </c>
      <c r="AU341" s="186" t="s">
        <v>84</v>
      </c>
      <c r="AY341" s="185" t="s">
        <v>134</v>
      </c>
      <c r="BK341" s="187">
        <f>SUM(BK342:BK349)</f>
        <v>0</v>
      </c>
    </row>
    <row r="342" spans="2:65" s="1" customFormat="1" ht="24" customHeight="1">
      <c r="B342" s="32"/>
      <c r="C342" s="190" t="s">
        <v>422</v>
      </c>
      <c r="D342" s="190" t="s">
        <v>136</v>
      </c>
      <c r="E342" s="191" t="s">
        <v>423</v>
      </c>
      <c r="F342" s="192" t="s">
        <v>424</v>
      </c>
      <c r="G342" s="193" t="s">
        <v>195</v>
      </c>
      <c r="H342" s="194">
        <v>5.68</v>
      </c>
      <c r="I342" s="195"/>
      <c r="J342" s="196">
        <f>ROUND(I342*H342,2)</f>
        <v>0</v>
      </c>
      <c r="K342" s="192" t="s">
        <v>1</v>
      </c>
      <c r="L342" s="36"/>
      <c r="M342" s="197" t="s">
        <v>1</v>
      </c>
      <c r="N342" s="198" t="s">
        <v>41</v>
      </c>
      <c r="O342" s="64"/>
      <c r="P342" s="199">
        <f>O342*H342</f>
        <v>0</v>
      </c>
      <c r="Q342" s="199">
        <v>0</v>
      </c>
      <c r="R342" s="199">
        <f>Q342*H342</f>
        <v>0</v>
      </c>
      <c r="S342" s="199">
        <v>0</v>
      </c>
      <c r="T342" s="200">
        <f>S342*H342</f>
        <v>0</v>
      </c>
      <c r="AR342" s="201" t="s">
        <v>214</v>
      </c>
      <c r="AT342" s="201" t="s">
        <v>136</v>
      </c>
      <c r="AU342" s="201" t="s">
        <v>86</v>
      </c>
      <c r="AY342" s="15" t="s">
        <v>134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15" t="s">
        <v>84</v>
      </c>
      <c r="BK342" s="202">
        <f>ROUND(I342*H342,2)</f>
        <v>0</v>
      </c>
      <c r="BL342" s="15" t="s">
        <v>214</v>
      </c>
      <c r="BM342" s="201" t="s">
        <v>425</v>
      </c>
    </row>
    <row r="343" spans="2:65" s="12" customFormat="1" ht="11.25">
      <c r="B343" s="203"/>
      <c r="C343" s="204"/>
      <c r="D343" s="205" t="s">
        <v>142</v>
      </c>
      <c r="E343" s="206" t="s">
        <v>1</v>
      </c>
      <c r="F343" s="207" t="s">
        <v>426</v>
      </c>
      <c r="G343" s="204"/>
      <c r="H343" s="208">
        <v>5.68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142</v>
      </c>
      <c r="AU343" s="214" t="s">
        <v>86</v>
      </c>
      <c r="AV343" s="12" t="s">
        <v>86</v>
      </c>
      <c r="AW343" s="12" t="s">
        <v>33</v>
      </c>
      <c r="AX343" s="12" t="s">
        <v>76</v>
      </c>
      <c r="AY343" s="214" t="s">
        <v>134</v>
      </c>
    </row>
    <row r="344" spans="2:65" s="13" customFormat="1" ht="11.25">
      <c r="B344" s="215"/>
      <c r="C344" s="216"/>
      <c r="D344" s="205" t="s">
        <v>142</v>
      </c>
      <c r="E344" s="217" t="s">
        <v>1</v>
      </c>
      <c r="F344" s="218" t="s">
        <v>146</v>
      </c>
      <c r="G344" s="216"/>
      <c r="H344" s="219">
        <v>5.68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142</v>
      </c>
      <c r="AU344" s="225" t="s">
        <v>86</v>
      </c>
      <c r="AV344" s="13" t="s">
        <v>140</v>
      </c>
      <c r="AW344" s="13" t="s">
        <v>33</v>
      </c>
      <c r="AX344" s="13" t="s">
        <v>84</v>
      </c>
      <c r="AY344" s="225" t="s">
        <v>134</v>
      </c>
    </row>
    <row r="345" spans="2:65" s="1" customFormat="1" ht="16.5" customHeight="1">
      <c r="B345" s="32"/>
      <c r="C345" s="226" t="s">
        <v>427</v>
      </c>
      <c r="D345" s="226" t="s">
        <v>221</v>
      </c>
      <c r="E345" s="227" t="s">
        <v>428</v>
      </c>
      <c r="F345" s="228" t="s">
        <v>429</v>
      </c>
      <c r="G345" s="229" t="s">
        <v>195</v>
      </c>
      <c r="H345" s="230">
        <v>5.7939999999999996</v>
      </c>
      <c r="I345" s="231"/>
      <c r="J345" s="232">
        <f>ROUND(I345*H345,2)</f>
        <v>0</v>
      </c>
      <c r="K345" s="228" t="s">
        <v>1</v>
      </c>
      <c r="L345" s="233"/>
      <c r="M345" s="234" t="s">
        <v>1</v>
      </c>
      <c r="N345" s="235" t="s">
        <v>41</v>
      </c>
      <c r="O345" s="64"/>
      <c r="P345" s="199">
        <f>O345*H345</f>
        <v>0</v>
      </c>
      <c r="Q345" s="199">
        <v>0</v>
      </c>
      <c r="R345" s="199">
        <f>Q345*H345</f>
        <v>0</v>
      </c>
      <c r="S345" s="199">
        <v>0</v>
      </c>
      <c r="T345" s="200">
        <f>S345*H345</f>
        <v>0</v>
      </c>
      <c r="AR345" s="201" t="s">
        <v>294</v>
      </c>
      <c r="AT345" s="201" t="s">
        <v>221</v>
      </c>
      <c r="AU345" s="201" t="s">
        <v>86</v>
      </c>
      <c r="AY345" s="15" t="s">
        <v>134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15" t="s">
        <v>84</v>
      </c>
      <c r="BK345" s="202">
        <f>ROUND(I345*H345,2)</f>
        <v>0</v>
      </c>
      <c r="BL345" s="15" t="s">
        <v>214</v>
      </c>
      <c r="BM345" s="201" t="s">
        <v>430</v>
      </c>
    </row>
    <row r="346" spans="2:65" s="1" customFormat="1" ht="24" customHeight="1">
      <c r="B346" s="32"/>
      <c r="C346" s="190" t="s">
        <v>431</v>
      </c>
      <c r="D346" s="190" t="s">
        <v>136</v>
      </c>
      <c r="E346" s="191" t="s">
        <v>432</v>
      </c>
      <c r="F346" s="192" t="s">
        <v>433</v>
      </c>
      <c r="G346" s="193" t="s">
        <v>195</v>
      </c>
      <c r="H346" s="194">
        <v>5</v>
      </c>
      <c r="I346" s="195"/>
      <c r="J346" s="196">
        <f>ROUND(I346*H346,2)</f>
        <v>0</v>
      </c>
      <c r="K346" s="192" t="s">
        <v>1</v>
      </c>
      <c r="L346" s="36"/>
      <c r="M346" s="197" t="s">
        <v>1</v>
      </c>
      <c r="N346" s="198" t="s">
        <v>41</v>
      </c>
      <c r="O346" s="64"/>
      <c r="P346" s="199">
        <f>O346*H346</f>
        <v>0</v>
      </c>
      <c r="Q346" s="199">
        <v>4.0000000000000003E-5</v>
      </c>
      <c r="R346" s="199">
        <f>Q346*H346</f>
        <v>2.0000000000000001E-4</v>
      </c>
      <c r="S346" s="199">
        <v>0</v>
      </c>
      <c r="T346" s="200">
        <f>S346*H346</f>
        <v>0</v>
      </c>
      <c r="AR346" s="201" t="s">
        <v>214</v>
      </c>
      <c r="AT346" s="201" t="s">
        <v>136</v>
      </c>
      <c r="AU346" s="201" t="s">
        <v>86</v>
      </c>
      <c r="AY346" s="15" t="s">
        <v>134</v>
      </c>
      <c r="BE346" s="202">
        <f>IF(N346="základní",J346,0)</f>
        <v>0</v>
      </c>
      <c r="BF346" s="202">
        <f>IF(N346="snížená",J346,0)</f>
        <v>0</v>
      </c>
      <c r="BG346" s="202">
        <f>IF(N346="zákl. přenesená",J346,0)</f>
        <v>0</v>
      </c>
      <c r="BH346" s="202">
        <f>IF(N346="sníž. přenesená",J346,0)</f>
        <v>0</v>
      </c>
      <c r="BI346" s="202">
        <f>IF(N346="nulová",J346,0)</f>
        <v>0</v>
      </c>
      <c r="BJ346" s="15" t="s">
        <v>84</v>
      </c>
      <c r="BK346" s="202">
        <f>ROUND(I346*H346,2)</f>
        <v>0</v>
      </c>
      <c r="BL346" s="15" t="s">
        <v>214</v>
      </c>
      <c r="BM346" s="201" t="s">
        <v>434</v>
      </c>
    </row>
    <row r="347" spans="2:65" s="12" customFormat="1" ht="11.25">
      <c r="B347" s="203"/>
      <c r="C347" s="204"/>
      <c r="D347" s="205" t="s">
        <v>142</v>
      </c>
      <c r="E347" s="206" t="s">
        <v>1</v>
      </c>
      <c r="F347" s="207" t="s">
        <v>157</v>
      </c>
      <c r="G347" s="204"/>
      <c r="H347" s="208">
        <v>5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142</v>
      </c>
      <c r="AU347" s="214" t="s">
        <v>86</v>
      </c>
      <c r="AV347" s="12" t="s">
        <v>86</v>
      </c>
      <c r="AW347" s="12" t="s">
        <v>33</v>
      </c>
      <c r="AX347" s="12" t="s">
        <v>84</v>
      </c>
      <c r="AY347" s="214" t="s">
        <v>134</v>
      </c>
    </row>
    <row r="348" spans="2:65" s="1" customFormat="1" ht="16.5" customHeight="1">
      <c r="B348" s="32"/>
      <c r="C348" s="226" t="s">
        <v>435</v>
      </c>
      <c r="D348" s="226" t="s">
        <v>221</v>
      </c>
      <c r="E348" s="227" t="s">
        <v>436</v>
      </c>
      <c r="F348" s="228" t="s">
        <v>437</v>
      </c>
      <c r="G348" s="229" t="s">
        <v>195</v>
      </c>
      <c r="H348" s="230">
        <v>5.5</v>
      </c>
      <c r="I348" s="231"/>
      <c r="J348" s="232">
        <f>ROUND(I348*H348,2)</f>
        <v>0</v>
      </c>
      <c r="K348" s="228" t="s">
        <v>1</v>
      </c>
      <c r="L348" s="233"/>
      <c r="M348" s="234" t="s">
        <v>1</v>
      </c>
      <c r="N348" s="235" t="s">
        <v>41</v>
      </c>
      <c r="O348" s="64"/>
      <c r="P348" s="199">
        <f>O348*H348</f>
        <v>0</v>
      </c>
      <c r="Q348" s="199">
        <v>1.7000000000000001E-4</v>
      </c>
      <c r="R348" s="199">
        <f>Q348*H348</f>
        <v>9.3500000000000007E-4</v>
      </c>
      <c r="S348" s="199">
        <v>0</v>
      </c>
      <c r="T348" s="200">
        <f>S348*H348</f>
        <v>0</v>
      </c>
      <c r="AR348" s="201" t="s">
        <v>294</v>
      </c>
      <c r="AT348" s="201" t="s">
        <v>221</v>
      </c>
      <c r="AU348" s="201" t="s">
        <v>86</v>
      </c>
      <c r="AY348" s="15" t="s">
        <v>134</v>
      </c>
      <c r="BE348" s="202">
        <f>IF(N348="základní",J348,0)</f>
        <v>0</v>
      </c>
      <c r="BF348" s="202">
        <f>IF(N348="snížená",J348,0)</f>
        <v>0</v>
      </c>
      <c r="BG348" s="202">
        <f>IF(N348="zákl. přenesená",J348,0)</f>
        <v>0</v>
      </c>
      <c r="BH348" s="202">
        <f>IF(N348="sníž. přenesená",J348,0)</f>
        <v>0</v>
      </c>
      <c r="BI348" s="202">
        <f>IF(N348="nulová",J348,0)</f>
        <v>0</v>
      </c>
      <c r="BJ348" s="15" t="s">
        <v>84</v>
      </c>
      <c r="BK348" s="202">
        <f>ROUND(I348*H348,2)</f>
        <v>0</v>
      </c>
      <c r="BL348" s="15" t="s">
        <v>214</v>
      </c>
      <c r="BM348" s="201" t="s">
        <v>438</v>
      </c>
    </row>
    <row r="349" spans="2:65" s="1" customFormat="1" ht="24" customHeight="1">
      <c r="B349" s="32"/>
      <c r="C349" s="190" t="s">
        <v>439</v>
      </c>
      <c r="D349" s="190" t="s">
        <v>136</v>
      </c>
      <c r="E349" s="191" t="s">
        <v>440</v>
      </c>
      <c r="F349" s="192" t="s">
        <v>441</v>
      </c>
      <c r="G349" s="193" t="s">
        <v>418</v>
      </c>
      <c r="H349" s="236"/>
      <c r="I349" s="195"/>
      <c r="J349" s="196">
        <f>ROUND(I349*H349,2)</f>
        <v>0</v>
      </c>
      <c r="K349" s="192" t="s">
        <v>1</v>
      </c>
      <c r="L349" s="36"/>
      <c r="M349" s="197" t="s">
        <v>1</v>
      </c>
      <c r="N349" s="198" t="s">
        <v>41</v>
      </c>
      <c r="O349" s="64"/>
      <c r="P349" s="199">
        <f>O349*H349</f>
        <v>0</v>
      </c>
      <c r="Q349" s="199">
        <v>0</v>
      </c>
      <c r="R349" s="199">
        <f>Q349*H349</f>
        <v>0</v>
      </c>
      <c r="S349" s="199">
        <v>0</v>
      </c>
      <c r="T349" s="200">
        <f>S349*H349</f>
        <v>0</v>
      </c>
      <c r="AR349" s="201" t="s">
        <v>214</v>
      </c>
      <c r="AT349" s="201" t="s">
        <v>136</v>
      </c>
      <c r="AU349" s="201" t="s">
        <v>86</v>
      </c>
      <c r="AY349" s="15" t="s">
        <v>134</v>
      </c>
      <c r="BE349" s="202">
        <f>IF(N349="základní",J349,0)</f>
        <v>0</v>
      </c>
      <c r="BF349" s="202">
        <f>IF(N349="snížená",J349,0)</f>
        <v>0</v>
      </c>
      <c r="BG349" s="202">
        <f>IF(N349="zákl. přenesená",J349,0)</f>
        <v>0</v>
      </c>
      <c r="BH349" s="202">
        <f>IF(N349="sníž. přenesená",J349,0)</f>
        <v>0</v>
      </c>
      <c r="BI349" s="202">
        <f>IF(N349="nulová",J349,0)</f>
        <v>0</v>
      </c>
      <c r="BJ349" s="15" t="s">
        <v>84</v>
      </c>
      <c r="BK349" s="202">
        <f>ROUND(I349*H349,2)</f>
        <v>0</v>
      </c>
      <c r="BL349" s="15" t="s">
        <v>214</v>
      </c>
      <c r="BM349" s="201" t="s">
        <v>442</v>
      </c>
    </row>
    <row r="350" spans="2:65" s="11" customFormat="1" ht="22.9" customHeight="1">
      <c r="B350" s="174"/>
      <c r="C350" s="175"/>
      <c r="D350" s="176" t="s">
        <v>75</v>
      </c>
      <c r="E350" s="188" t="s">
        <v>443</v>
      </c>
      <c r="F350" s="188" t="s">
        <v>444</v>
      </c>
      <c r="G350" s="175"/>
      <c r="H350" s="175"/>
      <c r="I350" s="178"/>
      <c r="J350" s="189">
        <f>BK350</f>
        <v>0</v>
      </c>
      <c r="K350" s="175"/>
      <c r="L350" s="180"/>
      <c r="M350" s="181"/>
      <c r="N350" s="182"/>
      <c r="O350" s="182"/>
      <c r="P350" s="183">
        <f>SUM(P351:P358)</f>
        <v>0</v>
      </c>
      <c r="Q350" s="182"/>
      <c r="R350" s="183">
        <f>SUM(R351:R358)</f>
        <v>4.4000000000000004E-2</v>
      </c>
      <c r="S350" s="182"/>
      <c r="T350" s="184">
        <f>SUM(T351:T358)</f>
        <v>0</v>
      </c>
      <c r="AR350" s="185" t="s">
        <v>86</v>
      </c>
      <c r="AT350" s="186" t="s">
        <v>75</v>
      </c>
      <c r="AU350" s="186" t="s">
        <v>84</v>
      </c>
      <c r="AY350" s="185" t="s">
        <v>134</v>
      </c>
      <c r="BK350" s="187">
        <f>SUM(BK351:BK358)</f>
        <v>0</v>
      </c>
    </row>
    <row r="351" spans="2:65" s="1" customFormat="1" ht="24" customHeight="1">
      <c r="B351" s="32"/>
      <c r="C351" s="190" t="s">
        <v>445</v>
      </c>
      <c r="D351" s="190" t="s">
        <v>136</v>
      </c>
      <c r="E351" s="191" t="s">
        <v>446</v>
      </c>
      <c r="F351" s="192" t="s">
        <v>447</v>
      </c>
      <c r="G351" s="193" t="s">
        <v>195</v>
      </c>
      <c r="H351" s="194">
        <v>5</v>
      </c>
      <c r="I351" s="195"/>
      <c r="J351" s="196">
        <f>ROUND(I351*H351,2)</f>
        <v>0</v>
      </c>
      <c r="K351" s="192" t="s">
        <v>1</v>
      </c>
      <c r="L351" s="36"/>
      <c r="M351" s="197" t="s">
        <v>1</v>
      </c>
      <c r="N351" s="198" t="s">
        <v>41</v>
      </c>
      <c r="O351" s="64"/>
      <c r="P351" s="199">
        <f>O351*H351</f>
        <v>0</v>
      </c>
      <c r="Q351" s="199">
        <v>0</v>
      </c>
      <c r="R351" s="199">
        <f>Q351*H351</f>
        <v>0</v>
      </c>
      <c r="S351" s="199">
        <v>0</v>
      </c>
      <c r="T351" s="200">
        <f>S351*H351</f>
        <v>0</v>
      </c>
      <c r="AR351" s="201" t="s">
        <v>214</v>
      </c>
      <c r="AT351" s="201" t="s">
        <v>136</v>
      </c>
      <c r="AU351" s="201" t="s">
        <v>86</v>
      </c>
      <c r="AY351" s="15" t="s">
        <v>134</v>
      </c>
      <c r="BE351" s="202">
        <f>IF(N351="základní",J351,0)</f>
        <v>0</v>
      </c>
      <c r="BF351" s="202">
        <f>IF(N351="snížená",J351,0)</f>
        <v>0</v>
      </c>
      <c r="BG351" s="202">
        <f>IF(N351="zákl. přenesená",J351,0)</f>
        <v>0</v>
      </c>
      <c r="BH351" s="202">
        <f>IF(N351="sníž. přenesená",J351,0)</f>
        <v>0</v>
      </c>
      <c r="BI351" s="202">
        <f>IF(N351="nulová",J351,0)</f>
        <v>0</v>
      </c>
      <c r="BJ351" s="15" t="s">
        <v>84</v>
      </c>
      <c r="BK351" s="202">
        <f>ROUND(I351*H351,2)</f>
        <v>0</v>
      </c>
      <c r="BL351" s="15" t="s">
        <v>214</v>
      </c>
      <c r="BM351" s="201" t="s">
        <v>448</v>
      </c>
    </row>
    <row r="352" spans="2:65" s="12" customFormat="1" ht="11.25">
      <c r="B352" s="203"/>
      <c r="C352" s="204"/>
      <c r="D352" s="205" t="s">
        <v>142</v>
      </c>
      <c r="E352" s="206" t="s">
        <v>1</v>
      </c>
      <c r="F352" s="207" t="s">
        <v>157</v>
      </c>
      <c r="G352" s="204"/>
      <c r="H352" s="208">
        <v>5</v>
      </c>
      <c r="I352" s="209"/>
      <c r="J352" s="204"/>
      <c r="K352" s="204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142</v>
      </c>
      <c r="AU352" s="214" t="s">
        <v>86</v>
      </c>
      <c r="AV352" s="12" t="s">
        <v>86</v>
      </c>
      <c r="AW352" s="12" t="s">
        <v>33</v>
      </c>
      <c r="AX352" s="12" t="s">
        <v>84</v>
      </c>
      <c r="AY352" s="214" t="s">
        <v>134</v>
      </c>
    </row>
    <row r="353" spans="2:65" s="1" customFormat="1" ht="16.5" customHeight="1">
      <c r="B353" s="32"/>
      <c r="C353" s="226" t="s">
        <v>449</v>
      </c>
      <c r="D353" s="226" t="s">
        <v>221</v>
      </c>
      <c r="E353" s="227" t="s">
        <v>450</v>
      </c>
      <c r="F353" s="228" t="s">
        <v>451</v>
      </c>
      <c r="G353" s="229" t="s">
        <v>139</v>
      </c>
      <c r="H353" s="230">
        <v>0.08</v>
      </c>
      <c r="I353" s="231"/>
      <c r="J353" s="232">
        <f>ROUND(I353*H353,2)</f>
        <v>0</v>
      </c>
      <c r="K353" s="228" t="s">
        <v>1</v>
      </c>
      <c r="L353" s="233"/>
      <c r="M353" s="234" t="s">
        <v>1</v>
      </c>
      <c r="N353" s="235" t="s">
        <v>41</v>
      </c>
      <c r="O353" s="64"/>
      <c r="P353" s="199">
        <f>O353*H353</f>
        <v>0</v>
      </c>
      <c r="Q353" s="199">
        <v>0.55000000000000004</v>
      </c>
      <c r="R353" s="199">
        <f>Q353*H353</f>
        <v>4.4000000000000004E-2</v>
      </c>
      <c r="S353" s="199">
        <v>0</v>
      </c>
      <c r="T353" s="200">
        <f>S353*H353</f>
        <v>0</v>
      </c>
      <c r="AR353" s="201" t="s">
        <v>294</v>
      </c>
      <c r="AT353" s="201" t="s">
        <v>221</v>
      </c>
      <c r="AU353" s="201" t="s">
        <v>86</v>
      </c>
      <c r="AY353" s="15" t="s">
        <v>134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15" t="s">
        <v>84</v>
      </c>
      <c r="BK353" s="202">
        <f>ROUND(I353*H353,2)</f>
        <v>0</v>
      </c>
      <c r="BL353" s="15" t="s">
        <v>214</v>
      </c>
      <c r="BM353" s="201" t="s">
        <v>452</v>
      </c>
    </row>
    <row r="354" spans="2:65" s="12" customFormat="1" ht="11.25">
      <c r="B354" s="203"/>
      <c r="C354" s="204"/>
      <c r="D354" s="205" t="s">
        <v>142</v>
      </c>
      <c r="E354" s="206" t="s">
        <v>1</v>
      </c>
      <c r="F354" s="207" t="s">
        <v>453</v>
      </c>
      <c r="G354" s="204"/>
      <c r="H354" s="208">
        <v>0.08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142</v>
      </c>
      <c r="AU354" s="214" t="s">
        <v>86</v>
      </c>
      <c r="AV354" s="12" t="s">
        <v>86</v>
      </c>
      <c r="AW354" s="12" t="s">
        <v>33</v>
      </c>
      <c r="AX354" s="12" t="s">
        <v>84</v>
      </c>
      <c r="AY354" s="214" t="s">
        <v>134</v>
      </c>
    </row>
    <row r="355" spans="2:65" s="1" customFormat="1" ht="24" customHeight="1">
      <c r="B355" s="32"/>
      <c r="C355" s="190" t="s">
        <v>454</v>
      </c>
      <c r="D355" s="190" t="s">
        <v>136</v>
      </c>
      <c r="E355" s="191" t="s">
        <v>455</v>
      </c>
      <c r="F355" s="192" t="s">
        <v>456</v>
      </c>
      <c r="G355" s="193" t="s">
        <v>195</v>
      </c>
      <c r="H355" s="194">
        <v>5.68</v>
      </c>
      <c r="I355" s="195"/>
      <c r="J355" s="196">
        <f>ROUND(I355*H355,2)</f>
        <v>0</v>
      </c>
      <c r="K355" s="192" t="s">
        <v>1</v>
      </c>
      <c r="L355" s="36"/>
      <c r="M355" s="197" t="s">
        <v>1</v>
      </c>
      <c r="N355" s="198" t="s">
        <v>41</v>
      </c>
      <c r="O355" s="64"/>
      <c r="P355" s="199">
        <f>O355*H355</f>
        <v>0</v>
      </c>
      <c r="Q355" s="199">
        <v>0</v>
      </c>
      <c r="R355" s="199">
        <f>Q355*H355</f>
        <v>0</v>
      </c>
      <c r="S355" s="199">
        <v>0</v>
      </c>
      <c r="T355" s="200">
        <f>S355*H355</f>
        <v>0</v>
      </c>
      <c r="AR355" s="201" t="s">
        <v>214</v>
      </c>
      <c r="AT355" s="201" t="s">
        <v>136</v>
      </c>
      <c r="AU355" s="201" t="s">
        <v>86</v>
      </c>
      <c r="AY355" s="15" t="s">
        <v>134</v>
      </c>
      <c r="BE355" s="202">
        <f>IF(N355="základní",J355,0)</f>
        <v>0</v>
      </c>
      <c r="BF355" s="202">
        <f>IF(N355="snížená",J355,0)</f>
        <v>0</v>
      </c>
      <c r="BG355" s="202">
        <f>IF(N355="zákl. přenesená",J355,0)</f>
        <v>0</v>
      </c>
      <c r="BH355" s="202">
        <f>IF(N355="sníž. přenesená",J355,0)</f>
        <v>0</v>
      </c>
      <c r="BI355" s="202">
        <f>IF(N355="nulová",J355,0)</f>
        <v>0</v>
      </c>
      <c r="BJ355" s="15" t="s">
        <v>84</v>
      </c>
      <c r="BK355" s="202">
        <f>ROUND(I355*H355,2)</f>
        <v>0</v>
      </c>
      <c r="BL355" s="15" t="s">
        <v>214</v>
      </c>
      <c r="BM355" s="201" t="s">
        <v>457</v>
      </c>
    </row>
    <row r="356" spans="2:65" s="12" customFormat="1" ht="11.25">
      <c r="B356" s="203"/>
      <c r="C356" s="204"/>
      <c r="D356" s="205" t="s">
        <v>142</v>
      </c>
      <c r="E356" s="206" t="s">
        <v>1</v>
      </c>
      <c r="F356" s="207" t="s">
        <v>426</v>
      </c>
      <c r="G356" s="204"/>
      <c r="H356" s="208">
        <v>5.68</v>
      </c>
      <c r="I356" s="209"/>
      <c r="J356" s="204"/>
      <c r="K356" s="204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142</v>
      </c>
      <c r="AU356" s="214" t="s">
        <v>86</v>
      </c>
      <c r="AV356" s="12" t="s">
        <v>86</v>
      </c>
      <c r="AW356" s="12" t="s">
        <v>33</v>
      </c>
      <c r="AX356" s="12" t="s">
        <v>76</v>
      </c>
      <c r="AY356" s="214" t="s">
        <v>134</v>
      </c>
    </row>
    <row r="357" spans="2:65" s="13" customFormat="1" ht="11.25">
      <c r="B357" s="215"/>
      <c r="C357" s="216"/>
      <c r="D357" s="205" t="s">
        <v>142</v>
      </c>
      <c r="E357" s="217" t="s">
        <v>1</v>
      </c>
      <c r="F357" s="218" t="s">
        <v>146</v>
      </c>
      <c r="G357" s="216"/>
      <c r="H357" s="219">
        <v>5.68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142</v>
      </c>
      <c r="AU357" s="225" t="s">
        <v>86</v>
      </c>
      <c r="AV357" s="13" t="s">
        <v>140</v>
      </c>
      <c r="AW357" s="13" t="s">
        <v>33</v>
      </c>
      <c r="AX357" s="13" t="s">
        <v>84</v>
      </c>
      <c r="AY357" s="225" t="s">
        <v>134</v>
      </c>
    </row>
    <row r="358" spans="2:65" s="1" customFormat="1" ht="24" customHeight="1">
      <c r="B358" s="32"/>
      <c r="C358" s="190" t="s">
        <v>458</v>
      </c>
      <c r="D358" s="190" t="s">
        <v>136</v>
      </c>
      <c r="E358" s="191" t="s">
        <v>459</v>
      </c>
      <c r="F358" s="192" t="s">
        <v>460</v>
      </c>
      <c r="G358" s="193" t="s">
        <v>418</v>
      </c>
      <c r="H358" s="236"/>
      <c r="I358" s="195"/>
      <c r="J358" s="196">
        <f>ROUND(I358*H358,2)</f>
        <v>0</v>
      </c>
      <c r="K358" s="192" t="s">
        <v>1</v>
      </c>
      <c r="L358" s="36"/>
      <c r="M358" s="197" t="s">
        <v>1</v>
      </c>
      <c r="N358" s="198" t="s">
        <v>41</v>
      </c>
      <c r="O358" s="64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AR358" s="201" t="s">
        <v>214</v>
      </c>
      <c r="AT358" s="201" t="s">
        <v>136</v>
      </c>
      <c r="AU358" s="201" t="s">
        <v>86</v>
      </c>
      <c r="AY358" s="15" t="s">
        <v>134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5" t="s">
        <v>84</v>
      </c>
      <c r="BK358" s="202">
        <f>ROUND(I358*H358,2)</f>
        <v>0</v>
      </c>
      <c r="BL358" s="15" t="s">
        <v>214</v>
      </c>
      <c r="BM358" s="201" t="s">
        <v>461</v>
      </c>
    </row>
    <row r="359" spans="2:65" s="11" customFormat="1" ht="22.9" customHeight="1">
      <c r="B359" s="174"/>
      <c r="C359" s="175"/>
      <c r="D359" s="176" t="s">
        <v>75</v>
      </c>
      <c r="E359" s="188" t="s">
        <v>462</v>
      </c>
      <c r="F359" s="188" t="s">
        <v>463</v>
      </c>
      <c r="G359" s="175"/>
      <c r="H359" s="175"/>
      <c r="I359" s="178"/>
      <c r="J359" s="189">
        <f>BK359</f>
        <v>0</v>
      </c>
      <c r="K359" s="175"/>
      <c r="L359" s="180"/>
      <c r="M359" s="181"/>
      <c r="N359" s="182"/>
      <c r="O359" s="182"/>
      <c r="P359" s="183">
        <f>SUM(P360:P381)</f>
        <v>0</v>
      </c>
      <c r="Q359" s="182"/>
      <c r="R359" s="183">
        <f>SUM(R360:R381)</f>
        <v>3.5000000000000003E-2</v>
      </c>
      <c r="S359" s="182"/>
      <c r="T359" s="184">
        <f>SUM(T360:T381)</f>
        <v>0</v>
      </c>
      <c r="AR359" s="185" t="s">
        <v>86</v>
      </c>
      <c r="AT359" s="186" t="s">
        <v>75</v>
      </c>
      <c r="AU359" s="186" t="s">
        <v>84</v>
      </c>
      <c r="AY359" s="185" t="s">
        <v>134</v>
      </c>
      <c r="BK359" s="187">
        <f>SUM(BK360:BK381)</f>
        <v>0</v>
      </c>
    </row>
    <row r="360" spans="2:65" s="1" customFormat="1" ht="16.5" customHeight="1">
      <c r="B360" s="32"/>
      <c r="C360" s="190" t="s">
        <v>464</v>
      </c>
      <c r="D360" s="190" t="s">
        <v>136</v>
      </c>
      <c r="E360" s="191" t="s">
        <v>465</v>
      </c>
      <c r="F360" s="192" t="s">
        <v>466</v>
      </c>
      <c r="G360" s="193" t="s">
        <v>242</v>
      </c>
      <c r="H360" s="194">
        <v>6</v>
      </c>
      <c r="I360" s="195"/>
      <c r="J360" s="196">
        <f>ROUND(I360*H360,2)</f>
        <v>0</v>
      </c>
      <c r="K360" s="192" t="s">
        <v>1</v>
      </c>
      <c r="L360" s="36"/>
      <c r="M360" s="197" t="s">
        <v>1</v>
      </c>
      <c r="N360" s="198" t="s">
        <v>41</v>
      </c>
      <c r="O360" s="64"/>
      <c r="P360" s="199">
        <f>O360*H360</f>
        <v>0</v>
      </c>
      <c r="Q360" s="199">
        <v>0</v>
      </c>
      <c r="R360" s="199">
        <f>Q360*H360</f>
        <v>0</v>
      </c>
      <c r="S360" s="199">
        <v>0</v>
      </c>
      <c r="T360" s="200">
        <f>S360*H360</f>
        <v>0</v>
      </c>
      <c r="AR360" s="201" t="s">
        <v>214</v>
      </c>
      <c r="AT360" s="201" t="s">
        <v>136</v>
      </c>
      <c r="AU360" s="201" t="s">
        <v>86</v>
      </c>
      <c r="AY360" s="15" t="s">
        <v>134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15" t="s">
        <v>84</v>
      </c>
      <c r="BK360" s="202">
        <f>ROUND(I360*H360,2)</f>
        <v>0</v>
      </c>
      <c r="BL360" s="15" t="s">
        <v>214</v>
      </c>
      <c r="BM360" s="201" t="s">
        <v>467</v>
      </c>
    </row>
    <row r="361" spans="2:65" s="12" customFormat="1" ht="11.25">
      <c r="B361" s="203"/>
      <c r="C361" s="204"/>
      <c r="D361" s="205" t="s">
        <v>142</v>
      </c>
      <c r="E361" s="206" t="s">
        <v>1</v>
      </c>
      <c r="F361" s="207" t="s">
        <v>161</v>
      </c>
      <c r="G361" s="204"/>
      <c r="H361" s="208">
        <v>6</v>
      </c>
      <c r="I361" s="209"/>
      <c r="J361" s="204"/>
      <c r="K361" s="204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142</v>
      </c>
      <c r="AU361" s="214" t="s">
        <v>86</v>
      </c>
      <c r="AV361" s="12" t="s">
        <v>86</v>
      </c>
      <c r="AW361" s="12" t="s">
        <v>33</v>
      </c>
      <c r="AX361" s="12" t="s">
        <v>76</v>
      </c>
      <c r="AY361" s="214" t="s">
        <v>134</v>
      </c>
    </row>
    <row r="362" spans="2:65" s="13" customFormat="1" ht="11.25">
      <c r="B362" s="215"/>
      <c r="C362" s="216"/>
      <c r="D362" s="205" t="s">
        <v>142</v>
      </c>
      <c r="E362" s="217" t="s">
        <v>1</v>
      </c>
      <c r="F362" s="218" t="s">
        <v>146</v>
      </c>
      <c r="G362" s="216"/>
      <c r="H362" s="219">
        <v>6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142</v>
      </c>
      <c r="AU362" s="225" t="s">
        <v>86</v>
      </c>
      <c r="AV362" s="13" t="s">
        <v>140</v>
      </c>
      <c r="AW362" s="13" t="s">
        <v>33</v>
      </c>
      <c r="AX362" s="13" t="s">
        <v>84</v>
      </c>
      <c r="AY362" s="225" t="s">
        <v>134</v>
      </c>
    </row>
    <row r="363" spans="2:65" s="1" customFormat="1" ht="16.5" customHeight="1">
      <c r="B363" s="32"/>
      <c r="C363" s="190" t="s">
        <v>468</v>
      </c>
      <c r="D363" s="190" t="s">
        <v>136</v>
      </c>
      <c r="E363" s="191" t="s">
        <v>469</v>
      </c>
      <c r="F363" s="192" t="s">
        <v>470</v>
      </c>
      <c r="G363" s="193" t="s">
        <v>242</v>
      </c>
      <c r="H363" s="194">
        <v>6</v>
      </c>
      <c r="I363" s="195"/>
      <c r="J363" s="196">
        <f>ROUND(I363*H363,2)</f>
        <v>0</v>
      </c>
      <c r="K363" s="192" t="s">
        <v>1</v>
      </c>
      <c r="L363" s="36"/>
      <c r="M363" s="197" t="s">
        <v>1</v>
      </c>
      <c r="N363" s="198" t="s">
        <v>41</v>
      </c>
      <c r="O363" s="64"/>
      <c r="P363" s="199">
        <f>O363*H363</f>
        <v>0</v>
      </c>
      <c r="Q363" s="199">
        <v>0</v>
      </c>
      <c r="R363" s="199">
        <f>Q363*H363</f>
        <v>0</v>
      </c>
      <c r="S363" s="199">
        <v>0</v>
      </c>
      <c r="T363" s="200">
        <f>S363*H363</f>
        <v>0</v>
      </c>
      <c r="AR363" s="201" t="s">
        <v>214</v>
      </c>
      <c r="AT363" s="201" t="s">
        <v>136</v>
      </c>
      <c r="AU363" s="201" t="s">
        <v>86</v>
      </c>
      <c r="AY363" s="15" t="s">
        <v>134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15" t="s">
        <v>84</v>
      </c>
      <c r="BK363" s="202">
        <f>ROUND(I363*H363,2)</f>
        <v>0</v>
      </c>
      <c r="BL363" s="15" t="s">
        <v>214</v>
      </c>
      <c r="BM363" s="201" t="s">
        <v>471</v>
      </c>
    </row>
    <row r="364" spans="2:65" s="12" customFormat="1" ht="11.25">
      <c r="B364" s="203"/>
      <c r="C364" s="204"/>
      <c r="D364" s="205" t="s">
        <v>142</v>
      </c>
      <c r="E364" s="206" t="s">
        <v>1</v>
      </c>
      <c r="F364" s="207" t="s">
        <v>161</v>
      </c>
      <c r="G364" s="204"/>
      <c r="H364" s="208">
        <v>6</v>
      </c>
      <c r="I364" s="209"/>
      <c r="J364" s="204"/>
      <c r="K364" s="204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142</v>
      </c>
      <c r="AU364" s="214" t="s">
        <v>86</v>
      </c>
      <c r="AV364" s="12" t="s">
        <v>86</v>
      </c>
      <c r="AW364" s="12" t="s">
        <v>33</v>
      </c>
      <c r="AX364" s="12" t="s">
        <v>76</v>
      </c>
      <c r="AY364" s="214" t="s">
        <v>134</v>
      </c>
    </row>
    <row r="365" spans="2:65" s="13" customFormat="1" ht="11.25">
      <c r="B365" s="215"/>
      <c r="C365" s="216"/>
      <c r="D365" s="205" t="s">
        <v>142</v>
      </c>
      <c r="E365" s="217" t="s">
        <v>1</v>
      </c>
      <c r="F365" s="218" t="s">
        <v>146</v>
      </c>
      <c r="G365" s="216"/>
      <c r="H365" s="219">
        <v>6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142</v>
      </c>
      <c r="AU365" s="225" t="s">
        <v>86</v>
      </c>
      <c r="AV365" s="13" t="s">
        <v>140</v>
      </c>
      <c r="AW365" s="13" t="s">
        <v>33</v>
      </c>
      <c r="AX365" s="13" t="s">
        <v>84</v>
      </c>
      <c r="AY365" s="225" t="s">
        <v>134</v>
      </c>
    </row>
    <row r="366" spans="2:65" s="1" customFormat="1" ht="16.5" customHeight="1">
      <c r="B366" s="32"/>
      <c r="C366" s="190" t="s">
        <v>472</v>
      </c>
      <c r="D366" s="190" t="s">
        <v>136</v>
      </c>
      <c r="E366" s="191" t="s">
        <v>473</v>
      </c>
      <c r="F366" s="192" t="s">
        <v>474</v>
      </c>
      <c r="G366" s="193" t="s">
        <v>242</v>
      </c>
      <c r="H366" s="194">
        <v>6</v>
      </c>
      <c r="I366" s="195"/>
      <c r="J366" s="196">
        <f>ROUND(I366*H366,2)</f>
        <v>0</v>
      </c>
      <c r="K366" s="192" t="s">
        <v>1</v>
      </c>
      <c r="L366" s="36"/>
      <c r="M366" s="197" t="s">
        <v>1</v>
      </c>
      <c r="N366" s="198" t="s">
        <v>41</v>
      </c>
      <c r="O366" s="64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AR366" s="201" t="s">
        <v>214</v>
      </c>
      <c r="AT366" s="201" t="s">
        <v>136</v>
      </c>
      <c r="AU366" s="201" t="s">
        <v>86</v>
      </c>
      <c r="AY366" s="15" t="s">
        <v>134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5" t="s">
        <v>84</v>
      </c>
      <c r="BK366" s="202">
        <f>ROUND(I366*H366,2)</f>
        <v>0</v>
      </c>
      <c r="BL366" s="15" t="s">
        <v>214</v>
      </c>
      <c r="BM366" s="201" t="s">
        <v>475</v>
      </c>
    </row>
    <row r="367" spans="2:65" s="12" customFormat="1" ht="11.25">
      <c r="B367" s="203"/>
      <c r="C367" s="204"/>
      <c r="D367" s="205" t="s">
        <v>142</v>
      </c>
      <c r="E367" s="206" t="s">
        <v>1</v>
      </c>
      <c r="F367" s="207" t="s">
        <v>161</v>
      </c>
      <c r="G367" s="204"/>
      <c r="H367" s="208">
        <v>6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142</v>
      </c>
      <c r="AU367" s="214" t="s">
        <v>86</v>
      </c>
      <c r="AV367" s="12" t="s">
        <v>86</v>
      </c>
      <c r="AW367" s="12" t="s">
        <v>33</v>
      </c>
      <c r="AX367" s="12" t="s">
        <v>76</v>
      </c>
      <c r="AY367" s="214" t="s">
        <v>134</v>
      </c>
    </row>
    <row r="368" spans="2:65" s="13" customFormat="1" ht="11.25">
      <c r="B368" s="215"/>
      <c r="C368" s="216"/>
      <c r="D368" s="205" t="s">
        <v>142</v>
      </c>
      <c r="E368" s="217" t="s">
        <v>1</v>
      </c>
      <c r="F368" s="218" t="s">
        <v>146</v>
      </c>
      <c r="G368" s="216"/>
      <c r="H368" s="219">
        <v>6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142</v>
      </c>
      <c r="AU368" s="225" t="s">
        <v>86</v>
      </c>
      <c r="AV368" s="13" t="s">
        <v>140</v>
      </c>
      <c r="AW368" s="13" t="s">
        <v>33</v>
      </c>
      <c r="AX368" s="13" t="s">
        <v>84</v>
      </c>
      <c r="AY368" s="225" t="s">
        <v>134</v>
      </c>
    </row>
    <row r="369" spans="2:65" s="1" customFormat="1" ht="16.5" customHeight="1">
      <c r="B369" s="32"/>
      <c r="C369" s="190" t="s">
        <v>476</v>
      </c>
      <c r="D369" s="190" t="s">
        <v>136</v>
      </c>
      <c r="E369" s="191" t="s">
        <v>477</v>
      </c>
      <c r="F369" s="192" t="s">
        <v>478</v>
      </c>
      <c r="G369" s="193" t="s">
        <v>302</v>
      </c>
      <c r="H369" s="194">
        <v>1</v>
      </c>
      <c r="I369" s="195"/>
      <c r="J369" s="196">
        <f>ROUND(I369*H369,2)</f>
        <v>0</v>
      </c>
      <c r="K369" s="192" t="s">
        <v>1</v>
      </c>
      <c r="L369" s="36"/>
      <c r="M369" s="197" t="s">
        <v>1</v>
      </c>
      <c r="N369" s="198" t="s">
        <v>41</v>
      </c>
      <c r="O369" s="64"/>
      <c r="P369" s="199">
        <f>O369*H369</f>
        <v>0</v>
      </c>
      <c r="Q369" s="199">
        <v>0</v>
      </c>
      <c r="R369" s="199">
        <f>Q369*H369</f>
        <v>0</v>
      </c>
      <c r="S369" s="199">
        <v>0</v>
      </c>
      <c r="T369" s="200">
        <f>S369*H369</f>
        <v>0</v>
      </c>
      <c r="AR369" s="201" t="s">
        <v>214</v>
      </c>
      <c r="AT369" s="201" t="s">
        <v>136</v>
      </c>
      <c r="AU369" s="201" t="s">
        <v>86</v>
      </c>
      <c r="AY369" s="15" t="s">
        <v>134</v>
      </c>
      <c r="BE369" s="202">
        <f>IF(N369="základní",J369,0)</f>
        <v>0</v>
      </c>
      <c r="BF369" s="202">
        <f>IF(N369="snížená",J369,0)</f>
        <v>0</v>
      </c>
      <c r="BG369" s="202">
        <f>IF(N369="zákl. přenesená",J369,0)</f>
        <v>0</v>
      </c>
      <c r="BH369" s="202">
        <f>IF(N369="sníž. přenesená",J369,0)</f>
        <v>0</v>
      </c>
      <c r="BI369" s="202">
        <f>IF(N369="nulová",J369,0)</f>
        <v>0</v>
      </c>
      <c r="BJ369" s="15" t="s">
        <v>84</v>
      </c>
      <c r="BK369" s="202">
        <f>ROUND(I369*H369,2)</f>
        <v>0</v>
      </c>
      <c r="BL369" s="15" t="s">
        <v>214</v>
      </c>
      <c r="BM369" s="201" t="s">
        <v>479</v>
      </c>
    </row>
    <row r="370" spans="2:65" s="12" customFormat="1" ht="11.25">
      <c r="B370" s="203"/>
      <c r="C370" s="204"/>
      <c r="D370" s="205" t="s">
        <v>142</v>
      </c>
      <c r="E370" s="206" t="s">
        <v>1</v>
      </c>
      <c r="F370" s="207" t="s">
        <v>84</v>
      </c>
      <c r="G370" s="204"/>
      <c r="H370" s="208">
        <v>1</v>
      </c>
      <c r="I370" s="209"/>
      <c r="J370" s="204"/>
      <c r="K370" s="204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142</v>
      </c>
      <c r="AU370" s="214" t="s">
        <v>86</v>
      </c>
      <c r="AV370" s="12" t="s">
        <v>86</v>
      </c>
      <c r="AW370" s="12" t="s">
        <v>33</v>
      </c>
      <c r="AX370" s="12" t="s">
        <v>76</v>
      </c>
      <c r="AY370" s="214" t="s">
        <v>134</v>
      </c>
    </row>
    <row r="371" spans="2:65" s="13" customFormat="1" ht="11.25">
      <c r="B371" s="215"/>
      <c r="C371" s="216"/>
      <c r="D371" s="205" t="s">
        <v>142</v>
      </c>
      <c r="E371" s="217" t="s">
        <v>1</v>
      </c>
      <c r="F371" s="218" t="s">
        <v>146</v>
      </c>
      <c r="G371" s="216"/>
      <c r="H371" s="219">
        <v>1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142</v>
      </c>
      <c r="AU371" s="225" t="s">
        <v>86</v>
      </c>
      <c r="AV371" s="13" t="s">
        <v>140</v>
      </c>
      <c r="AW371" s="13" t="s">
        <v>33</v>
      </c>
      <c r="AX371" s="13" t="s">
        <v>84</v>
      </c>
      <c r="AY371" s="225" t="s">
        <v>134</v>
      </c>
    </row>
    <row r="372" spans="2:65" s="1" customFormat="1" ht="24" customHeight="1">
      <c r="B372" s="32"/>
      <c r="C372" s="226" t="s">
        <v>480</v>
      </c>
      <c r="D372" s="226" t="s">
        <v>221</v>
      </c>
      <c r="E372" s="227" t="s">
        <v>481</v>
      </c>
      <c r="F372" s="228" t="s">
        <v>482</v>
      </c>
      <c r="G372" s="229" t="s">
        <v>302</v>
      </c>
      <c r="H372" s="230">
        <v>1</v>
      </c>
      <c r="I372" s="231"/>
      <c r="J372" s="232">
        <f>ROUND(I372*H372,2)</f>
        <v>0</v>
      </c>
      <c r="K372" s="228" t="s">
        <v>1</v>
      </c>
      <c r="L372" s="233"/>
      <c r="M372" s="234" t="s">
        <v>1</v>
      </c>
      <c r="N372" s="235" t="s">
        <v>41</v>
      </c>
      <c r="O372" s="64"/>
      <c r="P372" s="199">
        <f>O372*H372</f>
        <v>0</v>
      </c>
      <c r="Q372" s="199">
        <v>3.5000000000000003E-2</v>
      </c>
      <c r="R372" s="199">
        <f>Q372*H372</f>
        <v>3.5000000000000003E-2</v>
      </c>
      <c r="S372" s="199">
        <v>0</v>
      </c>
      <c r="T372" s="200">
        <f>S372*H372</f>
        <v>0</v>
      </c>
      <c r="AR372" s="201" t="s">
        <v>294</v>
      </c>
      <c r="AT372" s="201" t="s">
        <v>221</v>
      </c>
      <c r="AU372" s="201" t="s">
        <v>86</v>
      </c>
      <c r="AY372" s="15" t="s">
        <v>134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15" t="s">
        <v>84</v>
      </c>
      <c r="BK372" s="202">
        <f>ROUND(I372*H372,2)</f>
        <v>0</v>
      </c>
      <c r="BL372" s="15" t="s">
        <v>214</v>
      </c>
      <c r="BM372" s="201" t="s">
        <v>483</v>
      </c>
    </row>
    <row r="373" spans="2:65" s="1" customFormat="1" ht="24" customHeight="1">
      <c r="B373" s="32"/>
      <c r="C373" s="190" t="s">
        <v>484</v>
      </c>
      <c r="D373" s="190" t="s">
        <v>136</v>
      </c>
      <c r="E373" s="191" t="s">
        <v>485</v>
      </c>
      <c r="F373" s="192" t="s">
        <v>486</v>
      </c>
      <c r="G373" s="193" t="s">
        <v>302</v>
      </c>
      <c r="H373" s="194">
        <v>1</v>
      </c>
      <c r="I373" s="195"/>
      <c r="J373" s="196">
        <f>ROUND(I373*H373,2)</f>
        <v>0</v>
      </c>
      <c r="K373" s="192" t="s">
        <v>1</v>
      </c>
      <c r="L373" s="36"/>
      <c r="M373" s="197" t="s">
        <v>1</v>
      </c>
      <c r="N373" s="198" t="s">
        <v>41</v>
      </c>
      <c r="O373" s="64"/>
      <c r="P373" s="199">
        <f>O373*H373</f>
        <v>0</v>
      </c>
      <c r="Q373" s="199">
        <v>0</v>
      </c>
      <c r="R373" s="199">
        <f>Q373*H373</f>
        <v>0</v>
      </c>
      <c r="S373" s="199">
        <v>0</v>
      </c>
      <c r="T373" s="200">
        <f>S373*H373</f>
        <v>0</v>
      </c>
      <c r="AR373" s="201" t="s">
        <v>214</v>
      </c>
      <c r="AT373" s="201" t="s">
        <v>136</v>
      </c>
      <c r="AU373" s="201" t="s">
        <v>86</v>
      </c>
      <c r="AY373" s="15" t="s">
        <v>134</v>
      </c>
      <c r="BE373" s="202">
        <f>IF(N373="základní",J373,0)</f>
        <v>0</v>
      </c>
      <c r="BF373" s="202">
        <f>IF(N373="snížená",J373,0)</f>
        <v>0</v>
      </c>
      <c r="BG373" s="202">
        <f>IF(N373="zákl. přenesená",J373,0)</f>
        <v>0</v>
      </c>
      <c r="BH373" s="202">
        <f>IF(N373="sníž. přenesená",J373,0)</f>
        <v>0</v>
      </c>
      <c r="BI373" s="202">
        <f>IF(N373="nulová",J373,0)</f>
        <v>0</v>
      </c>
      <c r="BJ373" s="15" t="s">
        <v>84</v>
      </c>
      <c r="BK373" s="202">
        <f>ROUND(I373*H373,2)</f>
        <v>0</v>
      </c>
      <c r="BL373" s="15" t="s">
        <v>214</v>
      </c>
      <c r="BM373" s="201" t="s">
        <v>487</v>
      </c>
    </row>
    <row r="374" spans="2:65" s="12" customFormat="1" ht="11.25">
      <c r="B374" s="203"/>
      <c r="C374" s="204"/>
      <c r="D374" s="205" t="s">
        <v>142</v>
      </c>
      <c r="E374" s="206" t="s">
        <v>1</v>
      </c>
      <c r="F374" s="207" t="s">
        <v>84</v>
      </c>
      <c r="G374" s="204"/>
      <c r="H374" s="208">
        <v>1</v>
      </c>
      <c r="I374" s="209"/>
      <c r="J374" s="204"/>
      <c r="K374" s="204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142</v>
      </c>
      <c r="AU374" s="214" t="s">
        <v>86</v>
      </c>
      <c r="AV374" s="12" t="s">
        <v>86</v>
      </c>
      <c r="AW374" s="12" t="s">
        <v>33</v>
      </c>
      <c r="AX374" s="12" t="s">
        <v>76</v>
      </c>
      <c r="AY374" s="214" t="s">
        <v>134</v>
      </c>
    </row>
    <row r="375" spans="2:65" s="13" customFormat="1" ht="11.25">
      <c r="B375" s="215"/>
      <c r="C375" s="216"/>
      <c r="D375" s="205" t="s">
        <v>142</v>
      </c>
      <c r="E375" s="217" t="s">
        <v>1</v>
      </c>
      <c r="F375" s="218" t="s">
        <v>146</v>
      </c>
      <c r="G375" s="216"/>
      <c r="H375" s="219">
        <v>1</v>
      </c>
      <c r="I375" s="220"/>
      <c r="J375" s="216"/>
      <c r="K375" s="216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142</v>
      </c>
      <c r="AU375" s="225" t="s">
        <v>86</v>
      </c>
      <c r="AV375" s="13" t="s">
        <v>140</v>
      </c>
      <c r="AW375" s="13" t="s">
        <v>33</v>
      </c>
      <c r="AX375" s="13" t="s">
        <v>84</v>
      </c>
      <c r="AY375" s="225" t="s">
        <v>134</v>
      </c>
    </row>
    <row r="376" spans="2:65" s="1" customFormat="1" ht="24" customHeight="1">
      <c r="B376" s="32"/>
      <c r="C376" s="226" t="s">
        <v>488</v>
      </c>
      <c r="D376" s="226" t="s">
        <v>221</v>
      </c>
      <c r="E376" s="227" t="s">
        <v>489</v>
      </c>
      <c r="F376" s="228" t="s">
        <v>490</v>
      </c>
      <c r="G376" s="229" t="s">
        <v>302</v>
      </c>
      <c r="H376" s="230">
        <v>1</v>
      </c>
      <c r="I376" s="231"/>
      <c r="J376" s="232">
        <f>ROUND(I376*H376,2)</f>
        <v>0</v>
      </c>
      <c r="K376" s="228" t="s">
        <v>1</v>
      </c>
      <c r="L376" s="233"/>
      <c r="M376" s="234" t="s">
        <v>1</v>
      </c>
      <c r="N376" s="235" t="s">
        <v>41</v>
      </c>
      <c r="O376" s="64"/>
      <c r="P376" s="199">
        <f>O376*H376</f>
        <v>0</v>
      </c>
      <c r="Q376" s="199">
        <v>0</v>
      </c>
      <c r="R376" s="199">
        <f>Q376*H376</f>
        <v>0</v>
      </c>
      <c r="S376" s="199">
        <v>0</v>
      </c>
      <c r="T376" s="200">
        <f>S376*H376</f>
        <v>0</v>
      </c>
      <c r="AR376" s="201" t="s">
        <v>294</v>
      </c>
      <c r="AT376" s="201" t="s">
        <v>221</v>
      </c>
      <c r="AU376" s="201" t="s">
        <v>86</v>
      </c>
      <c r="AY376" s="15" t="s">
        <v>134</v>
      </c>
      <c r="BE376" s="202">
        <f>IF(N376="základní",J376,0)</f>
        <v>0</v>
      </c>
      <c r="BF376" s="202">
        <f>IF(N376="snížená",J376,0)</f>
        <v>0</v>
      </c>
      <c r="BG376" s="202">
        <f>IF(N376="zákl. přenesená",J376,0)</f>
        <v>0</v>
      </c>
      <c r="BH376" s="202">
        <f>IF(N376="sníž. přenesená",J376,0)</f>
        <v>0</v>
      </c>
      <c r="BI376" s="202">
        <f>IF(N376="nulová",J376,0)</f>
        <v>0</v>
      </c>
      <c r="BJ376" s="15" t="s">
        <v>84</v>
      </c>
      <c r="BK376" s="202">
        <f>ROUND(I376*H376,2)</f>
        <v>0</v>
      </c>
      <c r="BL376" s="15" t="s">
        <v>214</v>
      </c>
      <c r="BM376" s="201" t="s">
        <v>491</v>
      </c>
    </row>
    <row r="377" spans="2:65" s="1" customFormat="1" ht="16.5" customHeight="1">
      <c r="B377" s="32"/>
      <c r="C377" s="190" t="s">
        <v>492</v>
      </c>
      <c r="D377" s="190" t="s">
        <v>136</v>
      </c>
      <c r="E377" s="191" t="s">
        <v>493</v>
      </c>
      <c r="F377" s="192" t="s">
        <v>494</v>
      </c>
      <c r="G377" s="193" t="s">
        <v>302</v>
      </c>
      <c r="H377" s="194">
        <v>1</v>
      </c>
      <c r="I377" s="195"/>
      <c r="J377" s="196">
        <f>ROUND(I377*H377,2)</f>
        <v>0</v>
      </c>
      <c r="K377" s="192" t="s">
        <v>1</v>
      </c>
      <c r="L377" s="36"/>
      <c r="M377" s="197" t="s">
        <v>1</v>
      </c>
      <c r="N377" s="198" t="s">
        <v>41</v>
      </c>
      <c r="O377" s="64"/>
      <c r="P377" s="199">
        <f>O377*H377</f>
        <v>0</v>
      </c>
      <c r="Q377" s="199">
        <v>0</v>
      </c>
      <c r="R377" s="199">
        <f>Q377*H377</f>
        <v>0</v>
      </c>
      <c r="S377" s="199">
        <v>0</v>
      </c>
      <c r="T377" s="200">
        <f>S377*H377</f>
        <v>0</v>
      </c>
      <c r="AR377" s="201" t="s">
        <v>214</v>
      </c>
      <c r="AT377" s="201" t="s">
        <v>136</v>
      </c>
      <c r="AU377" s="201" t="s">
        <v>86</v>
      </c>
      <c r="AY377" s="15" t="s">
        <v>134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15" t="s">
        <v>84</v>
      </c>
      <c r="BK377" s="202">
        <f>ROUND(I377*H377,2)</f>
        <v>0</v>
      </c>
      <c r="BL377" s="15" t="s">
        <v>214</v>
      </c>
      <c r="BM377" s="201" t="s">
        <v>495</v>
      </c>
    </row>
    <row r="378" spans="2:65" s="12" customFormat="1" ht="11.25">
      <c r="B378" s="203"/>
      <c r="C378" s="204"/>
      <c r="D378" s="205" t="s">
        <v>142</v>
      </c>
      <c r="E378" s="206" t="s">
        <v>1</v>
      </c>
      <c r="F378" s="207" t="s">
        <v>84</v>
      </c>
      <c r="G378" s="204"/>
      <c r="H378" s="208">
        <v>1</v>
      </c>
      <c r="I378" s="209"/>
      <c r="J378" s="204"/>
      <c r="K378" s="204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142</v>
      </c>
      <c r="AU378" s="214" t="s">
        <v>86</v>
      </c>
      <c r="AV378" s="12" t="s">
        <v>86</v>
      </c>
      <c r="AW378" s="12" t="s">
        <v>33</v>
      </c>
      <c r="AX378" s="12" t="s">
        <v>76</v>
      </c>
      <c r="AY378" s="214" t="s">
        <v>134</v>
      </c>
    </row>
    <row r="379" spans="2:65" s="13" customFormat="1" ht="11.25">
      <c r="B379" s="215"/>
      <c r="C379" s="216"/>
      <c r="D379" s="205" t="s">
        <v>142</v>
      </c>
      <c r="E379" s="217" t="s">
        <v>1</v>
      </c>
      <c r="F379" s="218" t="s">
        <v>146</v>
      </c>
      <c r="G379" s="216"/>
      <c r="H379" s="219">
        <v>1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142</v>
      </c>
      <c r="AU379" s="225" t="s">
        <v>86</v>
      </c>
      <c r="AV379" s="13" t="s">
        <v>140</v>
      </c>
      <c r="AW379" s="13" t="s">
        <v>33</v>
      </c>
      <c r="AX379" s="13" t="s">
        <v>84</v>
      </c>
      <c r="AY379" s="225" t="s">
        <v>134</v>
      </c>
    </row>
    <row r="380" spans="2:65" s="1" customFormat="1" ht="24" customHeight="1">
      <c r="B380" s="32"/>
      <c r="C380" s="226" t="s">
        <v>496</v>
      </c>
      <c r="D380" s="226" t="s">
        <v>221</v>
      </c>
      <c r="E380" s="227" t="s">
        <v>497</v>
      </c>
      <c r="F380" s="228" t="s">
        <v>498</v>
      </c>
      <c r="G380" s="229" t="s">
        <v>302</v>
      </c>
      <c r="H380" s="230">
        <v>1</v>
      </c>
      <c r="I380" s="231"/>
      <c r="J380" s="232">
        <f>ROUND(I380*H380,2)</f>
        <v>0</v>
      </c>
      <c r="K380" s="228" t="s">
        <v>1</v>
      </c>
      <c r="L380" s="233"/>
      <c r="M380" s="234" t="s">
        <v>1</v>
      </c>
      <c r="N380" s="235" t="s">
        <v>41</v>
      </c>
      <c r="O380" s="64"/>
      <c r="P380" s="199">
        <f>O380*H380</f>
        <v>0</v>
      </c>
      <c r="Q380" s="199">
        <v>0</v>
      </c>
      <c r="R380" s="199">
        <f>Q380*H380</f>
        <v>0</v>
      </c>
      <c r="S380" s="199">
        <v>0</v>
      </c>
      <c r="T380" s="200">
        <f>S380*H380</f>
        <v>0</v>
      </c>
      <c r="AR380" s="201" t="s">
        <v>294</v>
      </c>
      <c r="AT380" s="201" t="s">
        <v>221</v>
      </c>
      <c r="AU380" s="201" t="s">
        <v>86</v>
      </c>
      <c r="AY380" s="15" t="s">
        <v>134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15" t="s">
        <v>84</v>
      </c>
      <c r="BK380" s="202">
        <f>ROUND(I380*H380,2)</f>
        <v>0</v>
      </c>
      <c r="BL380" s="15" t="s">
        <v>214</v>
      </c>
      <c r="BM380" s="201" t="s">
        <v>499</v>
      </c>
    </row>
    <row r="381" spans="2:65" s="1" customFormat="1" ht="24" customHeight="1">
      <c r="B381" s="32"/>
      <c r="C381" s="190" t="s">
        <v>500</v>
      </c>
      <c r="D381" s="190" t="s">
        <v>136</v>
      </c>
      <c r="E381" s="191" t="s">
        <v>501</v>
      </c>
      <c r="F381" s="192" t="s">
        <v>502</v>
      </c>
      <c r="G381" s="193" t="s">
        <v>418</v>
      </c>
      <c r="H381" s="236"/>
      <c r="I381" s="195"/>
      <c r="J381" s="196">
        <f>ROUND(I381*H381,2)</f>
        <v>0</v>
      </c>
      <c r="K381" s="192" t="s">
        <v>1</v>
      </c>
      <c r="L381" s="36"/>
      <c r="M381" s="197" t="s">
        <v>1</v>
      </c>
      <c r="N381" s="198" t="s">
        <v>41</v>
      </c>
      <c r="O381" s="64"/>
      <c r="P381" s="199">
        <f>O381*H381</f>
        <v>0</v>
      </c>
      <c r="Q381" s="199">
        <v>0</v>
      </c>
      <c r="R381" s="199">
        <f>Q381*H381</f>
        <v>0</v>
      </c>
      <c r="S381" s="199">
        <v>0</v>
      </c>
      <c r="T381" s="200">
        <f>S381*H381</f>
        <v>0</v>
      </c>
      <c r="AR381" s="201" t="s">
        <v>214</v>
      </c>
      <c r="AT381" s="201" t="s">
        <v>136</v>
      </c>
      <c r="AU381" s="201" t="s">
        <v>86</v>
      </c>
      <c r="AY381" s="15" t="s">
        <v>134</v>
      </c>
      <c r="BE381" s="202">
        <f>IF(N381="základní",J381,0)</f>
        <v>0</v>
      </c>
      <c r="BF381" s="202">
        <f>IF(N381="snížená",J381,0)</f>
        <v>0</v>
      </c>
      <c r="BG381" s="202">
        <f>IF(N381="zákl. přenesená",J381,0)</f>
        <v>0</v>
      </c>
      <c r="BH381" s="202">
        <f>IF(N381="sníž. přenesená",J381,0)</f>
        <v>0</v>
      </c>
      <c r="BI381" s="202">
        <f>IF(N381="nulová",J381,0)</f>
        <v>0</v>
      </c>
      <c r="BJ381" s="15" t="s">
        <v>84</v>
      </c>
      <c r="BK381" s="202">
        <f>ROUND(I381*H381,2)</f>
        <v>0</v>
      </c>
      <c r="BL381" s="15" t="s">
        <v>214</v>
      </c>
      <c r="BM381" s="201" t="s">
        <v>503</v>
      </c>
    </row>
    <row r="382" spans="2:65" s="11" customFormat="1" ht="22.9" customHeight="1">
      <c r="B382" s="174"/>
      <c r="C382" s="175"/>
      <c r="D382" s="176" t="s">
        <v>75</v>
      </c>
      <c r="E382" s="188" t="s">
        <v>504</v>
      </c>
      <c r="F382" s="188" t="s">
        <v>505</v>
      </c>
      <c r="G382" s="175"/>
      <c r="H382" s="175"/>
      <c r="I382" s="178"/>
      <c r="J382" s="189">
        <f>BK382</f>
        <v>0</v>
      </c>
      <c r="K382" s="175"/>
      <c r="L382" s="180"/>
      <c r="M382" s="181"/>
      <c r="N382" s="182"/>
      <c r="O382" s="182"/>
      <c r="P382" s="183">
        <f>SUM(P383:P386)</f>
        <v>0</v>
      </c>
      <c r="Q382" s="182"/>
      <c r="R382" s="183">
        <f>SUM(R383:R386)</f>
        <v>0</v>
      </c>
      <c r="S382" s="182"/>
      <c r="T382" s="184">
        <f>SUM(T383:T386)</f>
        <v>0</v>
      </c>
      <c r="AR382" s="185" t="s">
        <v>86</v>
      </c>
      <c r="AT382" s="186" t="s">
        <v>75</v>
      </c>
      <c r="AU382" s="186" t="s">
        <v>84</v>
      </c>
      <c r="AY382" s="185" t="s">
        <v>134</v>
      </c>
      <c r="BK382" s="187">
        <f>SUM(BK383:BK386)</f>
        <v>0</v>
      </c>
    </row>
    <row r="383" spans="2:65" s="1" customFormat="1" ht="24" customHeight="1">
      <c r="B383" s="32"/>
      <c r="C383" s="190" t="s">
        <v>506</v>
      </c>
      <c r="D383" s="190" t="s">
        <v>136</v>
      </c>
      <c r="E383" s="191" t="s">
        <v>507</v>
      </c>
      <c r="F383" s="192" t="s">
        <v>508</v>
      </c>
      <c r="G383" s="193" t="s">
        <v>393</v>
      </c>
      <c r="H383" s="194">
        <v>75</v>
      </c>
      <c r="I383" s="195"/>
      <c r="J383" s="196">
        <f>ROUND(I383*H383,2)</f>
        <v>0</v>
      </c>
      <c r="K383" s="192" t="s">
        <v>1</v>
      </c>
      <c r="L383" s="36"/>
      <c r="M383" s="197" t="s">
        <v>1</v>
      </c>
      <c r="N383" s="198" t="s">
        <v>41</v>
      </c>
      <c r="O383" s="64"/>
      <c r="P383" s="199">
        <f>O383*H383</f>
        <v>0</v>
      </c>
      <c r="Q383" s="199">
        <v>0</v>
      </c>
      <c r="R383" s="199">
        <f>Q383*H383</f>
        <v>0</v>
      </c>
      <c r="S383" s="199">
        <v>0</v>
      </c>
      <c r="T383" s="200">
        <f>S383*H383</f>
        <v>0</v>
      </c>
      <c r="AR383" s="201" t="s">
        <v>214</v>
      </c>
      <c r="AT383" s="201" t="s">
        <v>136</v>
      </c>
      <c r="AU383" s="201" t="s">
        <v>86</v>
      </c>
      <c r="AY383" s="15" t="s">
        <v>134</v>
      </c>
      <c r="BE383" s="202">
        <f>IF(N383="základní",J383,0)</f>
        <v>0</v>
      </c>
      <c r="BF383" s="202">
        <f>IF(N383="snížená",J383,0)</f>
        <v>0</v>
      </c>
      <c r="BG383" s="202">
        <f>IF(N383="zákl. přenesená",J383,0)</f>
        <v>0</v>
      </c>
      <c r="BH383" s="202">
        <f>IF(N383="sníž. přenesená",J383,0)</f>
        <v>0</v>
      </c>
      <c r="BI383" s="202">
        <f>IF(N383="nulová",J383,0)</f>
        <v>0</v>
      </c>
      <c r="BJ383" s="15" t="s">
        <v>84</v>
      </c>
      <c r="BK383" s="202">
        <f>ROUND(I383*H383,2)</f>
        <v>0</v>
      </c>
      <c r="BL383" s="15" t="s">
        <v>214</v>
      </c>
      <c r="BM383" s="201" t="s">
        <v>509</v>
      </c>
    </row>
    <row r="384" spans="2:65" s="12" customFormat="1" ht="11.25">
      <c r="B384" s="203"/>
      <c r="C384" s="204"/>
      <c r="D384" s="205" t="s">
        <v>142</v>
      </c>
      <c r="E384" s="206" t="s">
        <v>1</v>
      </c>
      <c r="F384" s="207" t="s">
        <v>500</v>
      </c>
      <c r="G384" s="204"/>
      <c r="H384" s="208">
        <v>75</v>
      </c>
      <c r="I384" s="209"/>
      <c r="J384" s="204"/>
      <c r="K384" s="204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142</v>
      </c>
      <c r="AU384" s="214" t="s">
        <v>86</v>
      </c>
      <c r="AV384" s="12" t="s">
        <v>86</v>
      </c>
      <c r="AW384" s="12" t="s">
        <v>33</v>
      </c>
      <c r="AX384" s="12" t="s">
        <v>76</v>
      </c>
      <c r="AY384" s="214" t="s">
        <v>134</v>
      </c>
    </row>
    <row r="385" spans="2:65" s="13" customFormat="1" ht="11.25">
      <c r="B385" s="215"/>
      <c r="C385" s="216"/>
      <c r="D385" s="205" t="s">
        <v>142</v>
      </c>
      <c r="E385" s="217" t="s">
        <v>1</v>
      </c>
      <c r="F385" s="218" t="s">
        <v>146</v>
      </c>
      <c r="G385" s="216"/>
      <c r="H385" s="219">
        <v>75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142</v>
      </c>
      <c r="AU385" s="225" t="s">
        <v>86</v>
      </c>
      <c r="AV385" s="13" t="s">
        <v>140</v>
      </c>
      <c r="AW385" s="13" t="s">
        <v>33</v>
      </c>
      <c r="AX385" s="13" t="s">
        <v>84</v>
      </c>
      <c r="AY385" s="225" t="s">
        <v>134</v>
      </c>
    </row>
    <row r="386" spans="2:65" s="1" customFormat="1" ht="24" customHeight="1">
      <c r="B386" s="32"/>
      <c r="C386" s="190" t="s">
        <v>510</v>
      </c>
      <c r="D386" s="190" t="s">
        <v>136</v>
      </c>
      <c r="E386" s="191" t="s">
        <v>511</v>
      </c>
      <c r="F386" s="192" t="s">
        <v>512</v>
      </c>
      <c r="G386" s="193" t="s">
        <v>418</v>
      </c>
      <c r="H386" s="236"/>
      <c r="I386" s="195"/>
      <c r="J386" s="196">
        <f>ROUND(I386*H386,2)</f>
        <v>0</v>
      </c>
      <c r="K386" s="192" t="s">
        <v>1</v>
      </c>
      <c r="L386" s="36"/>
      <c r="M386" s="197" t="s">
        <v>1</v>
      </c>
      <c r="N386" s="198" t="s">
        <v>41</v>
      </c>
      <c r="O386" s="64"/>
      <c r="P386" s="199">
        <f>O386*H386</f>
        <v>0</v>
      </c>
      <c r="Q386" s="199">
        <v>0</v>
      </c>
      <c r="R386" s="199">
        <f>Q386*H386</f>
        <v>0</v>
      </c>
      <c r="S386" s="199">
        <v>0</v>
      </c>
      <c r="T386" s="200">
        <f>S386*H386</f>
        <v>0</v>
      </c>
      <c r="AR386" s="201" t="s">
        <v>214</v>
      </c>
      <c r="AT386" s="201" t="s">
        <v>136</v>
      </c>
      <c r="AU386" s="201" t="s">
        <v>86</v>
      </c>
      <c r="AY386" s="15" t="s">
        <v>134</v>
      </c>
      <c r="BE386" s="202">
        <f>IF(N386="základní",J386,0)</f>
        <v>0</v>
      </c>
      <c r="BF386" s="202">
        <f>IF(N386="snížená",J386,0)</f>
        <v>0</v>
      </c>
      <c r="BG386" s="202">
        <f>IF(N386="zákl. přenesená",J386,0)</f>
        <v>0</v>
      </c>
      <c r="BH386" s="202">
        <f>IF(N386="sníž. přenesená",J386,0)</f>
        <v>0</v>
      </c>
      <c r="BI386" s="202">
        <f>IF(N386="nulová",J386,0)</f>
        <v>0</v>
      </c>
      <c r="BJ386" s="15" t="s">
        <v>84</v>
      </c>
      <c r="BK386" s="202">
        <f>ROUND(I386*H386,2)</f>
        <v>0</v>
      </c>
      <c r="BL386" s="15" t="s">
        <v>214</v>
      </c>
      <c r="BM386" s="201" t="s">
        <v>513</v>
      </c>
    </row>
    <row r="387" spans="2:65" s="11" customFormat="1" ht="22.9" customHeight="1">
      <c r="B387" s="174"/>
      <c r="C387" s="175"/>
      <c r="D387" s="176" t="s">
        <v>75</v>
      </c>
      <c r="E387" s="188" t="s">
        <v>514</v>
      </c>
      <c r="F387" s="188" t="s">
        <v>515</v>
      </c>
      <c r="G387" s="175"/>
      <c r="H387" s="175"/>
      <c r="I387" s="178"/>
      <c r="J387" s="189">
        <f>BK387</f>
        <v>0</v>
      </c>
      <c r="K387" s="175"/>
      <c r="L387" s="180"/>
      <c r="M387" s="181"/>
      <c r="N387" s="182"/>
      <c r="O387" s="182"/>
      <c r="P387" s="183">
        <f>SUM(P388:P401)</f>
        <v>0</v>
      </c>
      <c r="Q387" s="182"/>
      <c r="R387" s="183">
        <f>SUM(R388:R401)</f>
        <v>0.115036</v>
      </c>
      <c r="S387" s="182"/>
      <c r="T387" s="184">
        <f>SUM(T388:T401)</f>
        <v>0.41584999999999994</v>
      </c>
      <c r="AR387" s="185" t="s">
        <v>86</v>
      </c>
      <c r="AT387" s="186" t="s">
        <v>75</v>
      </c>
      <c r="AU387" s="186" t="s">
        <v>84</v>
      </c>
      <c r="AY387" s="185" t="s">
        <v>134</v>
      </c>
      <c r="BK387" s="187">
        <f>SUM(BK388:BK401)</f>
        <v>0</v>
      </c>
    </row>
    <row r="388" spans="2:65" s="1" customFormat="1" ht="24" customHeight="1">
      <c r="B388" s="32"/>
      <c r="C388" s="190" t="s">
        <v>516</v>
      </c>
      <c r="D388" s="190" t="s">
        <v>136</v>
      </c>
      <c r="E388" s="191" t="s">
        <v>517</v>
      </c>
      <c r="F388" s="192" t="s">
        <v>518</v>
      </c>
      <c r="G388" s="193" t="s">
        <v>195</v>
      </c>
      <c r="H388" s="194">
        <v>5</v>
      </c>
      <c r="I388" s="195"/>
      <c r="J388" s="196">
        <f>ROUND(I388*H388,2)</f>
        <v>0</v>
      </c>
      <c r="K388" s="192" t="s">
        <v>1</v>
      </c>
      <c r="L388" s="36"/>
      <c r="M388" s="197" t="s">
        <v>1</v>
      </c>
      <c r="N388" s="198" t="s">
        <v>41</v>
      </c>
      <c r="O388" s="64"/>
      <c r="P388" s="199">
        <f>O388*H388</f>
        <v>0</v>
      </c>
      <c r="Q388" s="199">
        <v>0</v>
      </c>
      <c r="R388" s="199">
        <f>Q388*H388</f>
        <v>0</v>
      </c>
      <c r="S388" s="199">
        <v>8.3169999999999994E-2</v>
      </c>
      <c r="T388" s="200">
        <f>S388*H388</f>
        <v>0.41584999999999994</v>
      </c>
      <c r="AR388" s="201" t="s">
        <v>214</v>
      </c>
      <c r="AT388" s="201" t="s">
        <v>136</v>
      </c>
      <c r="AU388" s="201" t="s">
        <v>86</v>
      </c>
      <c r="AY388" s="15" t="s">
        <v>134</v>
      </c>
      <c r="BE388" s="202">
        <f>IF(N388="základní",J388,0)</f>
        <v>0</v>
      </c>
      <c r="BF388" s="202">
        <f>IF(N388="snížená",J388,0)</f>
        <v>0</v>
      </c>
      <c r="BG388" s="202">
        <f>IF(N388="zákl. přenesená",J388,0)</f>
        <v>0</v>
      </c>
      <c r="BH388" s="202">
        <f>IF(N388="sníž. přenesená",J388,0)</f>
        <v>0</v>
      </c>
      <c r="BI388" s="202">
        <f>IF(N388="nulová",J388,0)</f>
        <v>0</v>
      </c>
      <c r="BJ388" s="15" t="s">
        <v>84</v>
      </c>
      <c r="BK388" s="202">
        <f>ROUND(I388*H388,2)</f>
        <v>0</v>
      </c>
      <c r="BL388" s="15" t="s">
        <v>214</v>
      </c>
      <c r="BM388" s="201" t="s">
        <v>519</v>
      </c>
    </row>
    <row r="389" spans="2:65" s="12" customFormat="1" ht="11.25">
      <c r="B389" s="203"/>
      <c r="C389" s="204"/>
      <c r="D389" s="205" t="s">
        <v>142</v>
      </c>
      <c r="E389" s="206" t="s">
        <v>1</v>
      </c>
      <c r="F389" s="207" t="s">
        <v>520</v>
      </c>
      <c r="G389" s="204"/>
      <c r="H389" s="208">
        <v>5</v>
      </c>
      <c r="I389" s="209"/>
      <c r="J389" s="204"/>
      <c r="K389" s="204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142</v>
      </c>
      <c r="AU389" s="214" t="s">
        <v>86</v>
      </c>
      <c r="AV389" s="12" t="s">
        <v>86</v>
      </c>
      <c r="AW389" s="12" t="s">
        <v>33</v>
      </c>
      <c r="AX389" s="12" t="s">
        <v>84</v>
      </c>
      <c r="AY389" s="214" t="s">
        <v>134</v>
      </c>
    </row>
    <row r="390" spans="2:65" s="1" customFormat="1" ht="24" customHeight="1">
      <c r="B390" s="32"/>
      <c r="C390" s="190" t="s">
        <v>521</v>
      </c>
      <c r="D390" s="190" t="s">
        <v>136</v>
      </c>
      <c r="E390" s="191" t="s">
        <v>522</v>
      </c>
      <c r="F390" s="192" t="s">
        <v>523</v>
      </c>
      <c r="G390" s="193" t="s">
        <v>195</v>
      </c>
      <c r="H390" s="194">
        <v>5</v>
      </c>
      <c r="I390" s="195"/>
      <c r="J390" s="196">
        <f>ROUND(I390*H390,2)</f>
        <v>0</v>
      </c>
      <c r="K390" s="192" t="s">
        <v>1</v>
      </c>
      <c r="L390" s="36"/>
      <c r="M390" s="197" t="s">
        <v>1</v>
      </c>
      <c r="N390" s="198" t="s">
        <v>41</v>
      </c>
      <c r="O390" s="64"/>
      <c r="P390" s="199">
        <f>O390*H390</f>
        <v>0</v>
      </c>
      <c r="Q390" s="199">
        <v>7.7000000000000002E-3</v>
      </c>
      <c r="R390" s="199">
        <f>Q390*H390</f>
        <v>3.85E-2</v>
      </c>
      <c r="S390" s="199">
        <v>0</v>
      </c>
      <c r="T390" s="200">
        <f>S390*H390</f>
        <v>0</v>
      </c>
      <c r="AR390" s="201" t="s">
        <v>214</v>
      </c>
      <c r="AT390" s="201" t="s">
        <v>136</v>
      </c>
      <c r="AU390" s="201" t="s">
        <v>86</v>
      </c>
      <c r="AY390" s="15" t="s">
        <v>134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15" t="s">
        <v>84</v>
      </c>
      <c r="BK390" s="202">
        <f>ROUND(I390*H390,2)</f>
        <v>0</v>
      </c>
      <c r="BL390" s="15" t="s">
        <v>214</v>
      </c>
      <c r="BM390" s="201" t="s">
        <v>524</v>
      </c>
    </row>
    <row r="391" spans="2:65" s="12" customFormat="1" ht="11.25">
      <c r="B391" s="203"/>
      <c r="C391" s="204"/>
      <c r="D391" s="205" t="s">
        <v>142</v>
      </c>
      <c r="E391" s="206" t="s">
        <v>1</v>
      </c>
      <c r="F391" s="207" t="s">
        <v>157</v>
      </c>
      <c r="G391" s="204"/>
      <c r="H391" s="208">
        <v>5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142</v>
      </c>
      <c r="AU391" s="214" t="s">
        <v>86</v>
      </c>
      <c r="AV391" s="12" t="s">
        <v>86</v>
      </c>
      <c r="AW391" s="12" t="s">
        <v>33</v>
      </c>
      <c r="AX391" s="12" t="s">
        <v>84</v>
      </c>
      <c r="AY391" s="214" t="s">
        <v>134</v>
      </c>
    </row>
    <row r="392" spans="2:65" s="1" customFormat="1" ht="24" customHeight="1">
      <c r="B392" s="32"/>
      <c r="C392" s="190" t="s">
        <v>525</v>
      </c>
      <c r="D392" s="190" t="s">
        <v>136</v>
      </c>
      <c r="E392" s="191" t="s">
        <v>526</v>
      </c>
      <c r="F392" s="192" t="s">
        <v>527</v>
      </c>
      <c r="G392" s="193" t="s">
        <v>195</v>
      </c>
      <c r="H392" s="194">
        <v>10</v>
      </c>
      <c r="I392" s="195"/>
      <c r="J392" s="196">
        <f>ROUND(I392*H392,2)</f>
        <v>0</v>
      </c>
      <c r="K392" s="192" t="s">
        <v>1</v>
      </c>
      <c r="L392" s="36"/>
      <c r="M392" s="197" t="s">
        <v>1</v>
      </c>
      <c r="N392" s="198" t="s">
        <v>41</v>
      </c>
      <c r="O392" s="64"/>
      <c r="P392" s="199">
        <f>O392*H392</f>
        <v>0</v>
      </c>
      <c r="Q392" s="199">
        <v>1.9300000000000001E-3</v>
      </c>
      <c r="R392" s="199">
        <f>Q392*H392</f>
        <v>1.9300000000000001E-2</v>
      </c>
      <c r="S392" s="199">
        <v>0</v>
      </c>
      <c r="T392" s="200">
        <f>S392*H392</f>
        <v>0</v>
      </c>
      <c r="AR392" s="201" t="s">
        <v>214</v>
      </c>
      <c r="AT392" s="201" t="s">
        <v>136</v>
      </c>
      <c r="AU392" s="201" t="s">
        <v>86</v>
      </c>
      <c r="AY392" s="15" t="s">
        <v>134</v>
      </c>
      <c r="BE392" s="202">
        <f>IF(N392="základní",J392,0)</f>
        <v>0</v>
      </c>
      <c r="BF392" s="202">
        <f>IF(N392="snížená",J392,0)</f>
        <v>0</v>
      </c>
      <c r="BG392" s="202">
        <f>IF(N392="zákl. přenesená",J392,0)</f>
        <v>0</v>
      </c>
      <c r="BH392" s="202">
        <f>IF(N392="sníž. přenesená",J392,0)</f>
        <v>0</v>
      </c>
      <c r="BI392" s="202">
        <f>IF(N392="nulová",J392,0)</f>
        <v>0</v>
      </c>
      <c r="BJ392" s="15" t="s">
        <v>84</v>
      </c>
      <c r="BK392" s="202">
        <f>ROUND(I392*H392,2)</f>
        <v>0</v>
      </c>
      <c r="BL392" s="15" t="s">
        <v>214</v>
      </c>
      <c r="BM392" s="201" t="s">
        <v>528</v>
      </c>
    </row>
    <row r="393" spans="2:65" s="12" customFormat="1" ht="11.25">
      <c r="B393" s="203"/>
      <c r="C393" s="204"/>
      <c r="D393" s="205" t="s">
        <v>142</v>
      </c>
      <c r="E393" s="206" t="s">
        <v>1</v>
      </c>
      <c r="F393" s="207" t="s">
        <v>529</v>
      </c>
      <c r="G393" s="204"/>
      <c r="H393" s="208">
        <v>10</v>
      </c>
      <c r="I393" s="209"/>
      <c r="J393" s="204"/>
      <c r="K393" s="204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142</v>
      </c>
      <c r="AU393" s="214" t="s">
        <v>86</v>
      </c>
      <c r="AV393" s="12" t="s">
        <v>86</v>
      </c>
      <c r="AW393" s="12" t="s">
        <v>33</v>
      </c>
      <c r="AX393" s="12" t="s">
        <v>84</v>
      </c>
      <c r="AY393" s="214" t="s">
        <v>134</v>
      </c>
    </row>
    <row r="394" spans="2:65" s="1" customFormat="1" ht="24" customHeight="1">
      <c r="B394" s="32"/>
      <c r="C394" s="190" t="s">
        <v>530</v>
      </c>
      <c r="D394" s="190" t="s">
        <v>136</v>
      </c>
      <c r="E394" s="191" t="s">
        <v>531</v>
      </c>
      <c r="F394" s="192" t="s">
        <v>532</v>
      </c>
      <c r="G394" s="193" t="s">
        <v>195</v>
      </c>
      <c r="H394" s="194">
        <v>2</v>
      </c>
      <c r="I394" s="195"/>
      <c r="J394" s="196">
        <f>ROUND(I394*H394,2)</f>
        <v>0</v>
      </c>
      <c r="K394" s="192" t="s">
        <v>1</v>
      </c>
      <c r="L394" s="36"/>
      <c r="M394" s="197" t="s">
        <v>1</v>
      </c>
      <c r="N394" s="198" t="s">
        <v>41</v>
      </c>
      <c r="O394" s="64"/>
      <c r="P394" s="199">
        <f>O394*H394</f>
        <v>0</v>
      </c>
      <c r="Q394" s="199">
        <v>4.3699999999999998E-3</v>
      </c>
      <c r="R394" s="199">
        <f>Q394*H394</f>
        <v>8.7399999999999995E-3</v>
      </c>
      <c r="S394" s="199">
        <v>0</v>
      </c>
      <c r="T394" s="200">
        <f>S394*H394</f>
        <v>0</v>
      </c>
      <c r="AR394" s="201" t="s">
        <v>214</v>
      </c>
      <c r="AT394" s="201" t="s">
        <v>136</v>
      </c>
      <c r="AU394" s="201" t="s">
        <v>86</v>
      </c>
      <c r="AY394" s="15" t="s">
        <v>134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15" t="s">
        <v>84</v>
      </c>
      <c r="BK394" s="202">
        <f>ROUND(I394*H394,2)</f>
        <v>0</v>
      </c>
      <c r="BL394" s="15" t="s">
        <v>214</v>
      </c>
      <c r="BM394" s="201" t="s">
        <v>533</v>
      </c>
    </row>
    <row r="395" spans="2:65" s="12" customFormat="1" ht="11.25">
      <c r="B395" s="203"/>
      <c r="C395" s="204"/>
      <c r="D395" s="205" t="s">
        <v>142</v>
      </c>
      <c r="E395" s="206" t="s">
        <v>1</v>
      </c>
      <c r="F395" s="207" t="s">
        <v>86</v>
      </c>
      <c r="G395" s="204"/>
      <c r="H395" s="208">
        <v>2</v>
      </c>
      <c r="I395" s="209"/>
      <c r="J395" s="204"/>
      <c r="K395" s="204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142</v>
      </c>
      <c r="AU395" s="214" t="s">
        <v>86</v>
      </c>
      <c r="AV395" s="12" t="s">
        <v>86</v>
      </c>
      <c r="AW395" s="12" t="s">
        <v>33</v>
      </c>
      <c r="AX395" s="12" t="s">
        <v>84</v>
      </c>
      <c r="AY395" s="214" t="s">
        <v>134</v>
      </c>
    </row>
    <row r="396" spans="2:65" s="1" customFormat="1" ht="16.5" customHeight="1">
      <c r="B396" s="32"/>
      <c r="C396" s="226" t="s">
        <v>534</v>
      </c>
      <c r="D396" s="226" t="s">
        <v>221</v>
      </c>
      <c r="E396" s="227" t="s">
        <v>535</v>
      </c>
      <c r="F396" s="228" t="s">
        <v>536</v>
      </c>
      <c r="G396" s="229" t="s">
        <v>195</v>
      </c>
      <c r="H396" s="230">
        <v>2.42</v>
      </c>
      <c r="I396" s="231"/>
      <c r="J396" s="232">
        <f>ROUND(I396*H396,2)</f>
        <v>0</v>
      </c>
      <c r="K396" s="228" t="s">
        <v>1</v>
      </c>
      <c r="L396" s="233"/>
      <c r="M396" s="234" t="s">
        <v>1</v>
      </c>
      <c r="N396" s="235" t="s">
        <v>41</v>
      </c>
      <c r="O396" s="64"/>
      <c r="P396" s="199">
        <f>O396*H396</f>
        <v>0</v>
      </c>
      <c r="Q396" s="199">
        <v>1.38E-2</v>
      </c>
      <c r="R396" s="199">
        <f>Q396*H396</f>
        <v>3.3395999999999995E-2</v>
      </c>
      <c r="S396" s="199">
        <v>0</v>
      </c>
      <c r="T396" s="200">
        <f>S396*H396</f>
        <v>0</v>
      </c>
      <c r="AR396" s="201" t="s">
        <v>294</v>
      </c>
      <c r="AT396" s="201" t="s">
        <v>221</v>
      </c>
      <c r="AU396" s="201" t="s">
        <v>86</v>
      </c>
      <c r="AY396" s="15" t="s">
        <v>134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15" t="s">
        <v>84</v>
      </c>
      <c r="BK396" s="202">
        <f>ROUND(I396*H396,2)</f>
        <v>0</v>
      </c>
      <c r="BL396" s="15" t="s">
        <v>214</v>
      </c>
      <c r="BM396" s="201" t="s">
        <v>537</v>
      </c>
    </row>
    <row r="397" spans="2:65" s="1" customFormat="1" ht="24" customHeight="1">
      <c r="B397" s="32"/>
      <c r="C397" s="190" t="s">
        <v>538</v>
      </c>
      <c r="D397" s="190" t="s">
        <v>136</v>
      </c>
      <c r="E397" s="191" t="s">
        <v>539</v>
      </c>
      <c r="F397" s="192" t="s">
        <v>540</v>
      </c>
      <c r="G397" s="193" t="s">
        <v>195</v>
      </c>
      <c r="H397" s="194">
        <v>3</v>
      </c>
      <c r="I397" s="195"/>
      <c r="J397" s="196">
        <f>ROUND(I397*H397,2)</f>
        <v>0</v>
      </c>
      <c r="K397" s="192" t="s">
        <v>1</v>
      </c>
      <c r="L397" s="36"/>
      <c r="M397" s="197" t="s">
        <v>1</v>
      </c>
      <c r="N397" s="198" t="s">
        <v>41</v>
      </c>
      <c r="O397" s="64"/>
      <c r="P397" s="199">
        <f>O397*H397</f>
        <v>0</v>
      </c>
      <c r="Q397" s="199">
        <v>4.0000000000000001E-3</v>
      </c>
      <c r="R397" s="199">
        <f>Q397*H397</f>
        <v>1.2E-2</v>
      </c>
      <c r="S397" s="199">
        <v>0</v>
      </c>
      <c r="T397" s="200">
        <f>S397*H397</f>
        <v>0</v>
      </c>
      <c r="AR397" s="201" t="s">
        <v>214</v>
      </c>
      <c r="AT397" s="201" t="s">
        <v>136</v>
      </c>
      <c r="AU397" s="201" t="s">
        <v>86</v>
      </c>
      <c r="AY397" s="15" t="s">
        <v>134</v>
      </c>
      <c r="BE397" s="202">
        <f>IF(N397="základní",J397,0)</f>
        <v>0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15" t="s">
        <v>84</v>
      </c>
      <c r="BK397" s="202">
        <f>ROUND(I397*H397,2)</f>
        <v>0</v>
      </c>
      <c r="BL397" s="15" t="s">
        <v>214</v>
      </c>
      <c r="BM397" s="201" t="s">
        <v>541</v>
      </c>
    </row>
    <row r="398" spans="2:65" s="12" customFormat="1" ht="11.25">
      <c r="B398" s="203"/>
      <c r="C398" s="204"/>
      <c r="D398" s="205" t="s">
        <v>142</v>
      </c>
      <c r="E398" s="206" t="s">
        <v>1</v>
      </c>
      <c r="F398" s="207" t="s">
        <v>150</v>
      </c>
      <c r="G398" s="204"/>
      <c r="H398" s="208">
        <v>3</v>
      </c>
      <c r="I398" s="209"/>
      <c r="J398" s="204"/>
      <c r="K398" s="204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142</v>
      </c>
      <c r="AU398" s="214" t="s">
        <v>86</v>
      </c>
      <c r="AV398" s="12" t="s">
        <v>86</v>
      </c>
      <c r="AW398" s="12" t="s">
        <v>33</v>
      </c>
      <c r="AX398" s="12" t="s">
        <v>84</v>
      </c>
      <c r="AY398" s="214" t="s">
        <v>134</v>
      </c>
    </row>
    <row r="399" spans="2:65" s="1" customFormat="1" ht="24" customHeight="1">
      <c r="B399" s="32"/>
      <c r="C399" s="190" t="s">
        <v>542</v>
      </c>
      <c r="D399" s="190" t="s">
        <v>136</v>
      </c>
      <c r="E399" s="191" t="s">
        <v>543</v>
      </c>
      <c r="F399" s="192" t="s">
        <v>544</v>
      </c>
      <c r="G399" s="193" t="s">
        <v>195</v>
      </c>
      <c r="H399" s="194">
        <v>5</v>
      </c>
      <c r="I399" s="195"/>
      <c r="J399" s="196">
        <f>ROUND(I399*H399,2)</f>
        <v>0</v>
      </c>
      <c r="K399" s="192" t="s">
        <v>1</v>
      </c>
      <c r="L399" s="36"/>
      <c r="M399" s="197" t="s">
        <v>1</v>
      </c>
      <c r="N399" s="198" t="s">
        <v>41</v>
      </c>
      <c r="O399" s="64"/>
      <c r="P399" s="199">
        <f>O399*H399</f>
        <v>0</v>
      </c>
      <c r="Q399" s="199">
        <v>6.2E-4</v>
      </c>
      <c r="R399" s="199">
        <f>Q399*H399</f>
        <v>3.0999999999999999E-3</v>
      </c>
      <c r="S399" s="199">
        <v>0</v>
      </c>
      <c r="T399" s="200">
        <f>S399*H399</f>
        <v>0</v>
      </c>
      <c r="AR399" s="201" t="s">
        <v>214</v>
      </c>
      <c r="AT399" s="201" t="s">
        <v>136</v>
      </c>
      <c r="AU399" s="201" t="s">
        <v>86</v>
      </c>
      <c r="AY399" s="15" t="s">
        <v>134</v>
      </c>
      <c r="BE399" s="202">
        <f>IF(N399="základní",J399,0)</f>
        <v>0</v>
      </c>
      <c r="BF399" s="202">
        <f>IF(N399="snížená",J399,0)</f>
        <v>0</v>
      </c>
      <c r="BG399" s="202">
        <f>IF(N399="zákl. přenesená",J399,0)</f>
        <v>0</v>
      </c>
      <c r="BH399" s="202">
        <f>IF(N399="sníž. přenesená",J399,0)</f>
        <v>0</v>
      </c>
      <c r="BI399" s="202">
        <f>IF(N399="nulová",J399,0)</f>
        <v>0</v>
      </c>
      <c r="BJ399" s="15" t="s">
        <v>84</v>
      </c>
      <c r="BK399" s="202">
        <f>ROUND(I399*H399,2)</f>
        <v>0</v>
      </c>
      <c r="BL399" s="15" t="s">
        <v>214</v>
      </c>
      <c r="BM399" s="201" t="s">
        <v>545</v>
      </c>
    </row>
    <row r="400" spans="2:65" s="12" customFormat="1" ht="11.25">
      <c r="B400" s="203"/>
      <c r="C400" s="204"/>
      <c r="D400" s="205" t="s">
        <v>142</v>
      </c>
      <c r="E400" s="206" t="s">
        <v>1</v>
      </c>
      <c r="F400" s="207" t="s">
        <v>546</v>
      </c>
      <c r="G400" s="204"/>
      <c r="H400" s="208">
        <v>5</v>
      </c>
      <c r="I400" s="209"/>
      <c r="J400" s="204"/>
      <c r="K400" s="204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142</v>
      </c>
      <c r="AU400" s="214" t="s">
        <v>86</v>
      </c>
      <c r="AV400" s="12" t="s">
        <v>86</v>
      </c>
      <c r="AW400" s="12" t="s">
        <v>33</v>
      </c>
      <c r="AX400" s="12" t="s">
        <v>84</v>
      </c>
      <c r="AY400" s="214" t="s">
        <v>134</v>
      </c>
    </row>
    <row r="401" spans="2:65" s="1" customFormat="1" ht="24" customHeight="1">
      <c r="B401" s="32"/>
      <c r="C401" s="190" t="s">
        <v>547</v>
      </c>
      <c r="D401" s="190" t="s">
        <v>136</v>
      </c>
      <c r="E401" s="191" t="s">
        <v>548</v>
      </c>
      <c r="F401" s="192" t="s">
        <v>549</v>
      </c>
      <c r="G401" s="193" t="s">
        <v>418</v>
      </c>
      <c r="H401" s="236"/>
      <c r="I401" s="195"/>
      <c r="J401" s="196">
        <f>ROUND(I401*H401,2)</f>
        <v>0</v>
      </c>
      <c r="K401" s="192" t="s">
        <v>1</v>
      </c>
      <c r="L401" s="36"/>
      <c r="M401" s="197" t="s">
        <v>1</v>
      </c>
      <c r="N401" s="198" t="s">
        <v>41</v>
      </c>
      <c r="O401" s="64"/>
      <c r="P401" s="199">
        <f>O401*H401</f>
        <v>0</v>
      </c>
      <c r="Q401" s="199">
        <v>0</v>
      </c>
      <c r="R401" s="199">
        <f>Q401*H401</f>
        <v>0</v>
      </c>
      <c r="S401" s="199">
        <v>0</v>
      </c>
      <c r="T401" s="200">
        <f>S401*H401</f>
        <v>0</v>
      </c>
      <c r="AR401" s="201" t="s">
        <v>214</v>
      </c>
      <c r="AT401" s="201" t="s">
        <v>136</v>
      </c>
      <c r="AU401" s="201" t="s">
        <v>86</v>
      </c>
      <c r="AY401" s="15" t="s">
        <v>134</v>
      </c>
      <c r="BE401" s="202">
        <f>IF(N401="základní",J401,0)</f>
        <v>0</v>
      </c>
      <c r="BF401" s="202">
        <f>IF(N401="snížená",J401,0)</f>
        <v>0</v>
      </c>
      <c r="BG401" s="202">
        <f>IF(N401="zákl. přenesená",J401,0)</f>
        <v>0</v>
      </c>
      <c r="BH401" s="202">
        <f>IF(N401="sníž. přenesená",J401,0)</f>
        <v>0</v>
      </c>
      <c r="BI401" s="202">
        <f>IF(N401="nulová",J401,0)</f>
        <v>0</v>
      </c>
      <c r="BJ401" s="15" t="s">
        <v>84</v>
      </c>
      <c r="BK401" s="202">
        <f>ROUND(I401*H401,2)</f>
        <v>0</v>
      </c>
      <c r="BL401" s="15" t="s">
        <v>214</v>
      </c>
      <c r="BM401" s="201" t="s">
        <v>550</v>
      </c>
    </row>
    <row r="402" spans="2:65" s="11" customFormat="1" ht="22.9" customHeight="1">
      <c r="B402" s="174"/>
      <c r="C402" s="175"/>
      <c r="D402" s="176" t="s">
        <v>75</v>
      </c>
      <c r="E402" s="188" t="s">
        <v>551</v>
      </c>
      <c r="F402" s="188" t="s">
        <v>552</v>
      </c>
      <c r="G402" s="175"/>
      <c r="H402" s="175"/>
      <c r="I402" s="178"/>
      <c r="J402" s="189">
        <f>BK402</f>
        <v>0</v>
      </c>
      <c r="K402" s="175"/>
      <c r="L402" s="180"/>
      <c r="M402" s="181"/>
      <c r="N402" s="182"/>
      <c r="O402" s="182"/>
      <c r="P402" s="183">
        <f>SUM(P403:P420)</f>
        <v>0</v>
      </c>
      <c r="Q402" s="182"/>
      <c r="R402" s="183">
        <f>SUM(R403:R420)</f>
        <v>0</v>
      </c>
      <c r="S402" s="182"/>
      <c r="T402" s="184">
        <f>SUM(T403:T420)</f>
        <v>0</v>
      </c>
      <c r="AR402" s="185" t="s">
        <v>86</v>
      </c>
      <c r="AT402" s="186" t="s">
        <v>75</v>
      </c>
      <c r="AU402" s="186" t="s">
        <v>84</v>
      </c>
      <c r="AY402" s="185" t="s">
        <v>134</v>
      </c>
      <c r="BK402" s="187">
        <f>SUM(BK403:BK420)</f>
        <v>0</v>
      </c>
    </row>
    <row r="403" spans="2:65" s="1" customFormat="1" ht="24" customHeight="1">
      <c r="B403" s="32"/>
      <c r="C403" s="190" t="s">
        <v>553</v>
      </c>
      <c r="D403" s="190" t="s">
        <v>136</v>
      </c>
      <c r="E403" s="191" t="s">
        <v>554</v>
      </c>
      <c r="F403" s="192" t="s">
        <v>555</v>
      </c>
      <c r="G403" s="193" t="s">
        <v>195</v>
      </c>
      <c r="H403" s="194">
        <v>8.58</v>
      </c>
      <c r="I403" s="195"/>
      <c r="J403" s="196">
        <f>ROUND(I403*H403,2)</f>
        <v>0</v>
      </c>
      <c r="K403" s="192" t="s">
        <v>1</v>
      </c>
      <c r="L403" s="36"/>
      <c r="M403" s="197" t="s">
        <v>1</v>
      </c>
      <c r="N403" s="198" t="s">
        <v>41</v>
      </c>
      <c r="O403" s="64"/>
      <c r="P403" s="199">
        <f>O403*H403</f>
        <v>0</v>
      </c>
      <c r="Q403" s="199">
        <v>0</v>
      </c>
      <c r="R403" s="199">
        <f>Q403*H403</f>
        <v>0</v>
      </c>
      <c r="S403" s="199">
        <v>0</v>
      </c>
      <c r="T403" s="200">
        <f>S403*H403</f>
        <v>0</v>
      </c>
      <c r="AR403" s="201" t="s">
        <v>214</v>
      </c>
      <c r="AT403" s="201" t="s">
        <v>136</v>
      </c>
      <c r="AU403" s="201" t="s">
        <v>86</v>
      </c>
      <c r="AY403" s="15" t="s">
        <v>134</v>
      </c>
      <c r="BE403" s="202">
        <f>IF(N403="základní",J403,0)</f>
        <v>0</v>
      </c>
      <c r="BF403" s="202">
        <f>IF(N403="snížená",J403,0)</f>
        <v>0</v>
      </c>
      <c r="BG403" s="202">
        <f>IF(N403="zákl. přenesená",J403,0)</f>
        <v>0</v>
      </c>
      <c r="BH403" s="202">
        <f>IF(N403="sníž. přenesená",J403,0)</f>
        <v>0</v>
      </c>
      <c r="BI403" s="202">
        <f>IF(N403="nulová",J403,0)</f>
        <v>0</v>
      </c>
      <c r="BJ403" s="15" t="s">
        <v>84</v>
      </c>
      <c r="BK403" s="202">
        <f>ROUND(I403*H403,2)</f>
        <v>0</v>
      </c>
      <c r="BL403" s="15" t="s">
        <v>214</v>
      </c>
      <c r="BM403" s="201" t="s">
        <v>556</v>
      </c>
    </row>
    <row r="404" spans="2:65" s="12" customFormat="1" ht="11.25">
      <c r="B404" s="203"/>
      <c r="C404" s="204"/>
      <c r="D404" s="205" t="s">
        <v>142</v>
      </c>
      <c r="E404" s="206" t="s">
        <v>1</v>
      </c>
      <c r="F404" s="207" t="s">
        <v>270</v>
      </c>
      <c r="G404" s="204"/>
      <c r="H404" s="208">
        <v>0.92</v>
      </c>
      <c r="I404" s="209"/>
      <c r="J404" s="204"/>
      <c r="K404" s="204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142</v>
      </c>
      <c r="AU404" s="214" t="s">
        <v>86</v>
      </c>
      <c r="AV404" s="12" t="s">
        <v>86</v>
      </c>
      <c r="AW404" s="12" t="s">
        <v>33</v>
      </c>
      <c r="AX404" s="12" t="s">
        <v>76</v>
      </c>
      <c r="AY404" s="214" t="s">
        <v>134</v>
      </c>
    </row>
    <row r="405" spans="2:65" s="12" customFormat="1" ht="11.25">
      <c r="B405" s="203"/>
      <c r="C405" s="204"/>
      <c r="D405" s="205" t="s">
        <v>142</v>
      </c>
      <c r="E405" s="206" t="s">
        <v>1</v>
      </c>
      <c r="F405" s="207" t="s">
        <v>271</v>
      </c>
      <c r="G405" s="204"/>
      <c r="H405" s="208">
        <v>0.254</v>
      </c>
      <c r="I405" s="209"/>
      <c r="J405" s="204"/>
      <c r="K405" s="204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142</v>
      </c>
      <c r="AU405" s="214" t="s">
        <v>86</v>
      </c>
      <c r="AV405" s="12" t="s">
        <v>86</v>
      </c>
      <c r="AW405" s="12" t="s">
        <v>33</v>
      </c>
      <c r="AX405" s="12" t="s">
        <v>76</v>
      </c>
      <c r="AY405" s="214" t="s">
        <v>134</v>
      </c>
    </row>
    <row r="406" spans="2:65" s="12" customFormat="1" ht="11.25">
      <c r="B406" s="203"/>
      <c r="C406" s="204"/>
      <c r="D406" s="205" t="s">
        <v>142</v>
      </c>
      <c r="E406" s="206" t="s">
        <v>1</v>
      </c>
      <c r="F406" s="207" t="s">
        <v>272</v>
      </c>
      <c r="G406" s="204"/>
      <c r="H406" s="208">
        <v>1.419</v>
      </c>
      <c r="I406" s="209"/>
      <c r="J406" s="204"/>
      <c r="K406" s="204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142</v>
      </c>
      <c r="AU406" s="214" t="s">
        <v>86</v>
      </c>
      <c r="AV406" s="12" t="s">
        <v>86</v>
      </c>
      <c r="AW406" s="12" t="s">
        <v>33</v>
      </c>
      <c r="AX406" s="12" t="s">
        <v>76</v>
      </c>
      <c r="AY406" s="214" t="s">
        <v>134</v>
      </c>
    </row>
    <row r="407" spans="2:65" s="12" customFormat="1" ht="11.25">
      <c r="B407" s="203"/>
      <c r="C407" s="204"/>
      <c r="D407" s="205" t="s">
        <v>142</v>
      </c>
      <c r="E407" s="206" t="s">
        <v>1</v>
      </c>
      <c r="F407" s="207" t="s">
        <v>230</v>
      </c>
      <c r="G407" s="204"/>
      <c r="H407" s="208">
        <v>0.434</v>
      </c>
      <c r="I407" s="209"/>
      <c r="J407" s="204"/>
      <c r="K407" s="204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142</v>
      </c>
      <c r="AU407" s="214" t="s">
        <v>86</v>
      </c>
      <c r="AV407" s="12" t="s">
        <v>86</v>
      </c>
      <c r="AW407" s="12" t="s">
        <v>33</v>
      </c>
      <c r="AX407" s="12" t="s">
        <v>76</v>
      </c>
      <c r="AY407" s="214" t="s">
        <v>134</v>
      </c>
    </row>
    <row r="408" spans="2:65" s="12" customFormat="1" ht="11.25">
      <c r="B408" s="203"/>
      <c r="C408" s="204"/>
      <c r="D408" s="205" t="s">
        <v>142</v>
      </c>
      <c r="E408" s="206" t="s">
        <v>1</v>
      </c>
      <c r="F408" s="207" t="s">
        <v>273</v>
      </c>
      <c r="G408" s="204"/>
      <c r="H408" s="208">
        <v>0.68</v>
      </c>
      <c r="I408" s="209"/>
      <c r="J408" s="204"/>
      <c r="K408" s="204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142</v>
      </c>
      <c r="AU408" s="214" t="s">
        <v>86</v>
      </c>
      <c r="AV408" s="12" t="s">
        <v>86</v>
      </c>
      <c r="AW408" s="12" t="s">
        <v>33</v>
      </c>
      <c r="AX408" s="12" t="s">
        <v>76</v>
      </c>
      <c r="AY408" s="214" t="s">
        <v>134</v>
      </c>
    </row>
    <row r="409" spans="2:65" s="12" customFormat="1" ht="11.25">
      <c r="B409" s="203"/>
      <c r="C409" s="204"/>
      <c r="D409" s="205" t="s">
        <v>142</v>
      </c>
      <c r="E409" s="206" t="s">
        <v>1</v>
      </c>
      <c r="F409" s="207" t="s">
        <v>274</v>
      </c>
      <c r="G409" s="204"/>
      <c r="H409" s="208">
        <v>1.7290000000000001</v>
      </c>
      <c r="I409" s="209"/>
      <c r="J409" s="204"/>
      <c r="K409" s="204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142</v>
      </c>
      <c r="AU409" s="214" t="s">
        <v>86</v>
      </c>
      <c r="AV409" s="12" t="s">
        <v>86</v>
      </c>
      <c r="AW409" s="12" t="s">
        <v>33</v>
      </c>
      <c r="AX409" s="12" t="s">
        <v>76</v>
      </c>
      <c r="AY409" s="214" t="s">
        <v>134</v>
      </c>
    </row>
    <row r="410" spans="2:65" s="12" customFormat="1" ht="22.5">
      <c r="B410" s="203"/>
      <c r="C410" s="204"/>
      <c r="D410" s="205" t="s">
        <v>142</v>
      </c>
      <c r="E410" s="206" t="s">
        <v>1</v>
      </c>
      <c r="F410" s="207" t="s">
        <v>275</v>
      </c>
      <c r="G410" s="204"/>
      <c r="H410" s="208">
        <v>3.1440000000000001</v>
      </c>
      <c r="I410" s="209"/>
      <c r="J410" s="204"/>
      <c r="K410" s="204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142</v>
      </c>
      <c r="AU410" s="214" t="s">
        <v>86</v>
      </c>
      <c r="AV410" s="12" t="s">
        <v>86</v>
      </c>
      <c r="AW410" s="12" t="s">
        <v>33</v>
      </c>
      <c r="AX410" s="12" t="s">
        <v>76</v>
      </c>
      <c r="AY410" s="214" t="s">
        <v>134</v>
      </c>
    </row>
    <row r="411" spans="2:65" s="13" customFormat="1" ht="11.25">
      <c r="B411" s="215"/>
      <c r="C411" s="216"/>
      <c r="D411" s="205" t="s">
        <v>142</v>
      </c>
      <c r="E411" s="217" t="s">
        <v>1</v>
      </c>
      <c r="F411" s="218" t="s">
        <v>146</v>
      </c>
      <c r="G411" s="216"/>
      <c r="H411" s="219">
        <v>8.58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142</v>
      </c>
      <c r="AU411" s="225" t="s">
        <v>86</v>
      </c>
      <c r="AV411" s="13" t="s">
        <v>140</v>
      </c>
      <c r="AW411" s="13" t="s">
        <v>33</v>
      </c>
      <c r="AX411" s="13" t="s">
        <v>84</v>
      </c>
      <c r="AY411" s="225" t="s">
        <v>134</v>
      </c>
    </row>
    <row r="412" spans="2:65" s="1" customFormat="1" ht="24" customHeight="1">
      <c r="B412" s="32"/>
      <c r="C412" s="190" t="s">
        <v>557</v>
      </c>
      <c r="D412" s="190" t="s">
        <v>136</v>
      </c>
      <c r="E412" s="191" t="s">
        <v>558</v>
      </c>
      <c r="F412" s="192" t="s">
        <v>559</v>
      </c>
      <c r="G412" s="193" t="s">
        <v>195</v>
      </c>
      <c r="H412" s="194">
        <v>8.58</v>
      </c>
      <c r="I412" s="195"/>
      <c r="J412" s="196">
        <f>ROUND(I412*H412,2)</f>
        <v>0</v>
      </c>
      <c r="K412" s="192" t="s">
        <v>1</v>
      </c>
      <c r="L412" s="36"/>
      <c r="M412" s="197" t="s">
        <v>1</v>
      </c>
      <c r="N412" s="198" t="s">
        <v>41</v>
      </c>
      <c r="O412" s="64"/>
      <c r="P412" s="199">
        <f>O412*H412</f>
        <v>0</v>
      </c>
      <c r="Q412" s="199">
        <v>0</v>
      </c>
      <c r="R412" s="199">
        <f>Q412*H412</f>
        <v>0</v>
      </c>
      <c r="S412" s="199">
        <v>0</v>
      </c>
      <c r="T412" s="200">
        <f>S412*H412</f>
        <v>0</v>
      </c>
      <c r="AR412" s="201" t="s">
        <v>214</v>
      </c>
      <c r="AT412" s="201" t="s">
        <v>136</v>
      </c>
      <c r="AU412" s="201" t="s">
        <v>86</v>
      </c>
      <c r="AY412" s="15" t="s">
        <v>134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5" t="s">
        <v>84</v>
      </c>
      <c r="BK412" s="202">
        <f>ROUND(I412*H412,2)</f>
        <v>0</v>
      </c>
      <c r="BL412" s="15" t="s">
        <v>214</v>
      </c>
      <c r="BM412" s="201" t="s">
        <v>560</v>
      </c>
    </row>
    <row r="413" spans="2:65" s="12" customFormat="1" ht="11.25">
      <c r="B413" s="203"/>
      <c r="C413" s="204"/>
      <c r="D413" s="205" t="s">
        <v>142</v>
      </c>
      <c r="E413" s="206" t="s">
        <v>1</v>
      </c>
      <c r="F413" s="207" t="s">
        <v>270</v>
      </c>
      <c r="G413" s="204"/>
      <c r="H413" s="208">
        <v>0.92</v>
      </c>
      <c r="I413" s="209"/>
      <c r="J413" s="204"/>
      <c r="K413" s="204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142</v>
      </c>
      <c r="AU413" s="214" t="s">
        <v>86</v>
      </c>
      <c r="AV413" s="12" t="s">
        <v>86</v>
      </c>
      <c r="AW413" s="12" t="s">
        <v>33</v>
      </c>
      <c r="AX413" s="12" t="s">
        <v>76</v>
      </c>
      <c r="AY413" s="214" t="s">
        <v>134</v>
      </c>
    </row>
    <row r="414" spans="2:65" s="12" customFormat="1" ht="11.25">
      <c r="B414" s="203"/>
      <c r="C414" s="204"/>
      <c r="D414" s="205" t="s">
        <v>142</v>
      </c>
      <c r="E414" s="206" t="s">
        <v>1</v>
      </c>
      <c r="F414" s="207" t="s">
        <v>271</v>
      </c>
      <c r="G414" s="204"/>
      <c r="H414" s="208">
        <v>0.254</v>
      </c>
      <c r="I414" s="209"/>
      <c r="J414" s="204"/>
      <c r="K414" s="204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142</v>
      </c>
      <c r="AU414" s="214" t="s">
        <v>86</v>
      </c>
      <c r="AV414" s="12" t="s">
        <v>86</v>
      </c>
      <c r="AW414" s="12" t="s">
        <v>33</v>
      </c>
      <c r="AX414" s="12" t="s">
        <v>76</v>
      </c>
      <c r="AY414" s="214" t="s">
        <v>134</v>
      </c>
    </row>
    <row r="415" spans="2:65" s="12" customFormat="1" ht="11.25">
      <c r="B415" s="203"/>
      <c r="C415" s="204"/>
      <c r="D415" s="205" t="s">
        <v>142</v>
      </c>
      <c r="E415" s="206" t="s">
        <v>1</v>
      </c>
      <c r="F415" s="207" t="s">
        <v>272</v>
      </c>
      <c r="G415" s="204"/>
      <c r="H415" s="208">
        <v>1.419</v>
      </c>
      <c r="I415" s="209"/>
      <c r="J415" s="204"/>
      <c r="K415" s="204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142</v>
      </c>
      <c r="AU415" s="214" t="s">
        <v>86</v>
      </c>
      <c r="AV415" s="12" t="s">
        <v>86</v>
      </c>
      <c r="AW415" s="12" t="s">
        <v>33</v>
      </c>
      <c r="AX415" s="12" t="s">
        <v>76</v>
      </c>
      <c r="AY415" s="214" t="s">
        <v>134</v>
      </c>
    </row>
    <row r="416" spans="2:65" s="12" customFormat="1" ht="11.25">
      <c r="B416" s="203"/>
      <c r="C416" s="204"/>
      <c r="D416" s="205" t="s">
        <v>142</v>
      </c>
      <c r="E416" s="206" t="s">
        <v>1</v>
      </c>
      <c r="F416" s="207" t="s">
        <v>230</v>
      </c>
      <c r="G416" s="204"/>
      <c r="H416" s="208">
        <v>0.434</v>
      </c>
      <c r="I416" s="209"/>
      <c r="J416" s="204"/>
      <c r="K416" s="204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142</v>
      </c>
      <c r="AU416" s="214" t="s">
        <v>86</v>
      </c>
      <c r="AV416" s="12" t="s">
        <v>86</v>
      </c>
      <c r="AW416" s="12" t="s">
        <v>33</v>
      </c>
      <c r="AX416" s="12" t="s">
        <v>76</v>
      </c>
      <c r="AY416" s="214" t="s">
        <v>134</v>
      </c>
    </row>
    <row r="417" spans="2:65" s="12" customFormat="1" ht="11.25">
      <c r="B417" s="203"/>
      <c r="C417" s="204"/>
      <c r="D417" s="205" t="s">
        <v>142</v>
      </c>
      <c r="E417" s="206" t="s">
        <v>1</v>
      </c>
      <c r="F417" s="207" t="s">
        <v>273</v>
      </c>
      <c r="G417" s="204"/>
      <c r="H417" s="208">
        <v>0.68</v>
      </c>
      <c r="I417" s="209"/>
      <c r="J417" s="204"/>
      <c r="K417" s="204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142</v>
      </c>
      <c r="AU417" s="214" t="s">
        <v>86</v>
      </c>
      <c r="AV417" s="12" t="s">
        <v>86</v>
      </c>
      <c r="AW417" s="12" t="s">
        <v>33</v>
      </c>
      <c r="AX417" s="12" t="s">
        <v>76</v>
      </c>
      <c r="AY417" s="214" t="s">
        <v>134</v>
      </c>
    </row>
    <row r="418" spans="2:65" s="12" customFormat="1" ht="11.25">
      <c r="B418" s="203"/>
      <c r="C418" s="204"/>
      <c r="D418" s="205" t="s">
        <v>142</v>
      </c>
      <c r="E418" s="206" t="s">
        <v>1</v>
      </c>
      <c r="F418" s="207" t="s">
        <v>274</v>
      </c>
      <c r="G418" s="204"/>
      <c r="H418" s="208">
        <v>1.7290000000000001</v>
      </c>
      <c r="I418" s="209"/>
      <c r="J418" s="204"/>
      <c r="K418" s="204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142</v>
      </c>
      <c r="AU418" s="214" t="s">
        <v>86</v>
      </c>
      <c r="AV418" s="12" t="s">
        <v>86</v>
      </c>
      <c r="AW418" s="12" t="s">
        <v>33</v>
      </c>
      <c r="AX418" s="12" t="s">
        <v>76</v>
      </c>
      <c r="AY418" s="214" t="s">
        <v>134</v>
      </c>
    </row>
    <row r="419" spans="2:65" s="12" customFormat="1" ht="22.5">
      <c r="B419" s="203"/>
      <c r="C419" s="204"/>
      <c r="D419" s="205" t="s">
        <v>142</v>
      </c>
      <c r="E419" s="206" t="s">
        <v>1</v>
      </c>
      <c r="F419" s="207" t="s">
        <v>275</v>
      </c>
      <c r="G419" s="204"/>
      <c r="H419" s="208">
        <v>3.1440000000000001</v>
      </c>
      <c r="I419" s="209"/>
      <c r="J419" s="204"/>
      <c r="K419" s="204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142</v>
      </c>
      <c r="AU419" s="214" t="s">
        <v>86</v>
      </c>
      <c r="AV419" s="12" t="s">
        <v>86</v>
      </c>
      <c r="AW419" s="12" t="s">
        <v>33</v>
      </c>
      <c r="AX419" s="12" t="s">
        <v>76</v>
      </c>
      <c r="AY419" s="214" t="s">
        <v>134</v>
      </c>
    </row>
    <row r="420" spans="2:65" s="13" customFormat="1" ht="11.25">
      <c r="B420" s="215"/>
      <c r="C420" s="216"/>
      <c r="D420" s="205" t="s">
        <v>142</v>
      </c>
      <c r="E420" s="217" t="s">
        <v>1</v>
      </c>
      <c r="F420" s="218" t="s">
        <v>146</v>
      </c>
      <c r="G420" s="216"/>
      <c r="H420" s="219">
        <v>8.58</v>
      </c>
      <c r="I420" s="220"/>
      <c r="J420" s="216"/>
      <c r="K420" s="216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142</v>
      </c>
      <c r="AU420" s="225" t="s">
        <v>86</v>
      </c>
      <c r="AV420" s="13" t="s">
        <v>140</v>
      </c>
      <c r="AW420" s="13" t="s">
        <v>33</v>
      </c>
      <c r="AX420" s="13" t="s">
        <v>84</v>
      </c>
      <c r="AY420" s="225" t="s">
        <v>134</v>
      </c>
    </row>
    <row r="421" spans="2:65" s="11" customFormat="1" ht="25.9" customHeight="1">
      <c r="B421" s="174"/>
      <c r="C421" s="175"/>
      <c r="D421" s="176" t="s">
        <v>75</v>
      </c>
      <c r="E421" s="177" t="s">
        <v>221</v>
      </c>
      <c r="F421" s="177" t="s">
        <v>561</v>
      </c>
      <c r="G421" s="175"/>
      <c r="H421" s="175"/>
      <c r="I421" s="178"/>
      <c r="J421" s="179">
        <f>BK421</f>
        <v>0</v>
      </c>
      <c r="K421" s="175"/>
      <c r="L421" s="180"/>
      <c r="M421" s="181"/>
      <c r="N421" s="182"/>
      <c r="O421" s="182"/>
      <c r="P421" s="183">
        <f>P422</f>
        <v>0</v>
      </c>
      <c r="Q421" s="182"/>
      <c r="R421" s="183">
        <f>R422</f>
        <v>2.0539999999999999E-2</v>
      </c>
      <c r="S421" s="182"/>
      <c r="T421" s="184">
        <f>T422</f>
        <v>0</v>
      </c>
      <c r="AR421" s="185" t="s">
        <v>150</v>
      </c>
      <c r="AT421" s="186" t="s">
        <v>75</v>
      </c>
      <c r="AU421" s="186" t="s">
        <v>76</v>
      </c>
      <c r="AY421" s="185" t="s">
        <v>134</v>
      </c>
      <c r="BK421" s="187">
        <f>BK422</f>
        <v>0</v>
      </c>
    </row>
    <row r="422" spans="2:65" s="11" customFormat="1" ht="22.9" customHeight="1">
      <c r="B422" s="174"/>
      <c r="C422" s="175"/>
      <c r="D422" s="176" t="s">
        <v>75</v>
      </c>
      <c r="E422" s="188" t="s">
        <v>562</v>
      </c>
      <c r="F422" s="188" t="s">
        <v>563</v>
      </c>
      <c r="G422" s="175"/>
      <c r="H422" s="175"/>
      <c r="I422" s="178"/>
      <c r="J422" s="189">
        <f>BK422</f>
        <v>0</v>
      </c>
      <c r="K422" s="175"/>
      <c r="L422" s="180"/>
      <c r="M422" s="181"/>
      <c r="N422" s="182"/>
      <c r="O422" s="182"/>
      <c r="P422" s="183">
        <f>SUM(P423:P427)</f>
        <v>0</v>
      </c>
      <c r="Q422" s="182"/>
      <c r="R422" s="183">
        <f>SUM(R423:R427)</f>
        <v>2.0539999999999999E-2</v>
      </c>
      <c r="S422" s="182"/>
      <c r="T422" s="184">
        <f>SUM(T423:T427)</f>
        <v>0</v>
      </c>
      <c r="AR422" s="185" t="s">
        <v>150</v>
      </c>
      <c r="AT422" s="186" t="s">
        <v>75</v>
      </c>
      <c r="AU422" s="186" t="s">
        <v>84</v>
      </c>
      <c r="AY422" s="185" t="s">
        <v>134</v>
      </c>
      <c r="BK422" s="187">
        <f>SUM(BK423:BK427)</f>
        <v>0</v>
      </c>
    </row>
    <row r="423" spans="2:65" s="1" customFormat="1" ht="16.5" customHeight="1">
      <c r="B423" s="32"/>
      <c r="C423" s="190" t="s">
        <v>564</v>
      </c>
      <c r="D423" s="190" t="s">
        <v>136</v>
      </c>
      <c r="E423" s="191" t="s">
        <v>565</v>
      </c>
      <c r="F423" s="192" t="s">
        <v>566</v>
      </c>
      <c r="G423" s="193" t="s">
        <v>567</v>
      </c>
      <c r="H423" s="194">
        <v>1</v>
      </c>
      <c r="I423" s="195"/>
      <c r="J423" s="196">
        <f>ROUND(I423*H423,2)</f>
        <v>0</v>
      </c>
      <c r="K423" s="192" t="s">
        <v>1</v>
      </c>
      <c r="L423" s="36"/>
      <c r="M423" s="197" t="s">
        <v>1</v>
      </c>
      <c r="N423" s="198" t="s">
        <v>41</v>
      </c>
      <c r="O423" s="64"/>
      <c r="P423" s="199">
        <f>O423*H423</f>
        <v>0</v>
      </c>
      <c r="Q423" s="199">
        <v>0</v>
      </c>
      <c r="R423" s="199">
        <f>Q423*H423</f>
        <v>0</v>
      </c>
      <c r="S423" s="199">
        <v>0</v>
      </c>
      <c r="T423" s="200">
        <f>S423*H423</f>
        <v>0</v>
      </c>
      <c r="AR423" s="201" t="s">
        <v>454</v>
      </c>
      <c r="AT423" s="201" t="s">
        <v>136</v>
      </c>
      <c r="AU423" s="201" t="s">
        <v>86</v>
      </c>
      <c r="AY423" s="15" t="s">
        <v>134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15" t="s">
        <v>84</v>
      </c>
      <c r="BK423" s="202">
        <f>ROUND(I423*H423,2)</f>
        <v>0</v>
      </c>
      <c r="BL423" s="15" t="s">
        <v>454</v>
      </c>
      <c r="BM423" s="201" t="s">
        <v>568</v>
      </c>
    </row>
    <row r="424" spans="2:65" s="12" customFormat="1" ht="11.25">
      <c r="B424" s="203"/>
      <c r="C424" s="204"/>
      <c r="D424" s="205" t="s">
        <v>142</v>
      </c>
      <c r="E424" s="206" t="s">
        <v>1</v>
      </c>
      <c r="F424" s="207" t="s">
        <v>84</v>
      </c>
      <c r="G424" s="204"/>
      <c r="H424" s="208">
        <v>1</v>
      </c>
      <c r="I424" s="209"/>
      <c r="J424" s="204"/>
      <c r="K424" s="204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142</v>
      </c>
      <c r="AU424" s="214" t="s">
        <v>86</v>
      </c>
      <c r="AV424" s="12" t="s">
        <v>86</v>
      </c>
      <c r="AW424" s="12" t="s">
        <v>33</v>
      </c>
      <c r="AX424" s="12" t="s">
        <v>76</v>
      </c>
      <c r="AY424" s="214" t="s">
        <v>134</v>
      </c>
    </row>
    <row r="425" spans="2:65" s="13" customFormat="1" ht="11.25">
      <c r="B425" s="215"/>
      <c r="C425" s="216"/>
      <c r="D425" s="205" t="s">
        <v>142</v>
      </c>
      <c r="E425" s="217" t="s">
        <v>1</v>
      </c>
      <c r="F425" s="218" t="s">
        <v>146</v>
      </c>
      <c r="G425" s="216"/>
      <c r="H425" s="219">
        <v>1</v>
      </c>
      <c r="I425" s="220"/>
      <c r="J425" s="216"/>
      <c r="K425" s="216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142</v>
      </c>
      <c r="AU425" s="225" t="s">
        <v>86</v>
      </c>
      <c r="AV425" s="13" t="s">
        <v>140</v>
      </c>
      <c r="AW425" s="13" t="s">
        <v>33</v>
      </c>
      <c r="AX425" s="13" t="s">
        <v>84</v>
      </c>
      <c r="AY425" s="225" t="s">
        <v>134</v>
      </c>
    </row>
    <row r="426" spans="2:65" s="1" customFormat="1" ht="16.5" customHeight="1">
      <c r="B426" s="32"/>
      <c r="C426" s="190" t="s">
        <v>569</v>
      </c>
      <c r="D426" s="190" t="s">
        <v>136</v>
      </c>
      <c r="E426" s="191" t="s">
        <v>570</v>
      </c>
      <c r="F426" s="192" t="s">
        <v>571</v>
      </c>
      <c r="G426" s="193" t="s">
        <v>567</v>
      </c>
      <c r="H426" s="194">
        <v>1</v>
      </c>
      <c r="I426" s="195"/>
      <c r="J426" s="196">
        <f>ROUND(I426*H426,2)</f>
        <v>0</v>
      </c>
      <c r="K426" s="192" t="s">
        <v>1</v>
      </c>
      <c r="L426" s="36"/>
      <c r="M426" s="197" t="s">
        <v>1</v>
      </c>
      <c r="N426" s="198" t="s">
        <v>41</v>
      </c>
      <c r="O426" s="64"/>
      <c r="P426" s="199">
        <f>O426*H426</f>
        <v>0</v>
      </c>
      <c r="Q426" s="199">
        <v>2.0539999999999999E-2</v>
      </c>
      <c r="R426" s="199">
        <f>Q426*H426</f>
        <v>2.0539999999999999E-2</v>
      </c>
      <c r="S426" s="199">
        <v>0</v>
      </c>
      <c r="T426" s="200">
        <f>S426*H426</f>
        <v>0</v>
      </c>
      <c r="AR426" s="201" t="s">
        <v>214</v>
      </c>
      <c r="AT426" s="201" t="s">
        <v>136</v>
      </c>
      <c r="AU426" s="201" t="s">
        <v>86</v>
      </c>
      <c r="AY426" s="15" t="s">
        <v>134</v>
      </c>
      <c r="BE426" s="202">
        <f>IF(N426="základní",J426,0)</f>
        <v>0</v>
      </c>
      <c r="BF426" s="202">
        <f>IF(N426="snížená",J426,0)</f>
        <v>0</v>
      </c>
      <c r="BG426" s="202">
        <f>IF(N426="zákl. přenesená",J426,0)</f>
        <v>0</v>
      </c>
      <c r="BH426" s="202">
        <f>IF(N426="sníž. přenesená",J426,0)</f>
        <v>0</v>
      </c>
      <c r="BI426" s="202">
        <f>IF(N426="nulová",J426,0)</f>
        <v>0</v>
      </c>
      <c r="BJ426" s="15" t="s">
        <v>84</v>
      </c>
      <c r="BK426" s="202">
        <f>ROUND(I426*H426,2)</f>
        <v>0</v>
      </c>
      <c r="BL426" s="15" t="s">
        <v>214</v>
      </c>
      <c r="BM426" s="201" t="s">
        <v>572</v>
      </c>
    </row>
    <row r="427" spans="2:65" s="12" customFormat="1" ht="11.25">
      <c r="B427" s="203"/>
      <c r="C427" s="204"/>
      <c r="D427" s="205" t="s">
        <v>142</v>
      </c>
      <c r="E427" s="206" t="s">
        <v>1</v>
      </c>
      <c r="F427" s="207" t="s">
        <v>84</v>
      </c>
      <c r="G427" s="204"/>
      <c r="H427" s="208">
        <v>1</v>
      </c>
      <c r="I427" s="209"/>
      <c r="J427" s="204"/>
      <c r="K427" s="204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142</v>
      </c>
      <c r="AU427" s="214" t="s">
        <v>86</v>
      </c>
      <c r="AV427" s="12" t="s">
        <v>86</v>
      </c>
      <c r="AW427" s="12" t="s">
        <v>33</v>
      </c>
      <c r="AX427" s="12" t="s">
        <v>84</v>
      </c>
      <c r="AY427" s="214" t="s">
        <v>134</v>
      </c>
    </row>
    <row r="428" spans="2:65" s="11" customFormat="1" ht="25.9" customHeight="1">
      <c r="B428" s="174"/>
      <c r="C428" s="175"/>
      <c r="D428" s="176" t="s">
        <v>75</v>
      </c>
      <c r="E428" s="177" t="s">
        <v>573</v>
      </c>
      <c r="F428" s="177" t="s">
        <v>574</v>
      </c>
      <c r="G428" s="175"/>
      <c r="H428" s="175"/>
      <c r="I428" s="178"/>
      <c r="J428" s="179">
        <f>BK428</f>
        <v>0</v>
      </c>
      <c r="K428" s="175"/>
      <c r="L428" s="180"/>
      <c r="M428" s="181"/>
      <c r="N428" s="182"/>
      <c r="O428" s="182"/>
      <c r="P428" s="183">
        <f>P429</f>
        <v>0</v>
      </c>
      <c r="Q428" s="182"/>
      <c r="R428" s="183">
        <f>R429</f>
        <v>0</v>
      </c>
      <c r="S428" s="182"/>
      <c r="T428" s="184">
        <f>T429</f>
        <v>0</v>
      </c>
      <c r="AR428" s="185" t="s">
        <v>157</v>
      </c>
      <c r="AT428" s="186" t="s">
        <v>75</v>
      </c>
      <c r="AU428" s="186" t="s">
        <v>76</v>
      </c>
      <c r="AY428" s="185" t="s">
        <v>134</v>
      </c>
      <c r="BK428" s="187">
        <f>BK429</f>
        <v>0</v>
      </c>
    </row>
    <row r="429" spans="2:65" s="11" customFormat="1" ht="22.9" customHeight="1">
      <c r="B429" s="174"/>
      <c r="C429" s="175"/>
      <c r="D429" s="176" t="s">
        <v>75</v>
      </c>
      <c r="E429" s="188" t="s">
        <v>575</v>
      </c>
      <c r="F429" s="188" t="s">
        <v>576</v>
      </c>
      <c r="G429" s="175"/>
      <c r="H429" s="175"/>
      <c r="I429" s="178"/>
      <c r="J429" s="189">
        <f>BK429</f>
        <v>0</v>
      </c>
      <c r="K429" s="175"/>
      <c r="L429" s="180"/>
      <c r="M429" s="181"/>
      <c r="N429" s="182"/>
      <c r="O429" s="182"/>
      <c r="P429" s="183">
        <f>P430</f>
        <v>0</v>
      </c>
      <c r="Q429" s="182"/>
      <c r="R429" s="183">
        <f>R430</f>
        <v>0</v>
      </c>
      <c r="S429" s="182"/>
      <c r="T429" s="184">
        <f>T430</f>
        <v>0</v>
      </c>
      <c r="AR429" s="185" t="s">
        <v>157</v>
      </c>
      <c r="AT429" s="186" t="s">
        <v>75</v>
      </c>
      <c r="AU429" s="186" t="s">
        <v>84</v>
      </c>
      <c r="AY429" s="185" t="s">
        <v>134</v>
      </c>
      <c r="BK429" s="187">
        <f>BK430</f>
        <v>0</v>
      </c>
    </row>
    <row r="430" spans="2:65" s="1" customFormat="1" ht="16.5" customHeight="1">
      <c r="B430" s="32"/>
      <c r="C430" s="190" t="s">
        <v>577</v>
      </c>
      <c r="D430" s="190" t="s">
        <v>136</v>
      </c>
      <c r="E430" s="191" t="s">
        <v>578</v>
      </c>
      <c r="F430" s="192" t="s">
        <v>579</v>
      </c>
      <c r="G430" s="193" t="s">
        <v>567</v>
      </c>
      <c r="H430" s="194">
        <v>1</v>
      </c>
      <c r="I430" s="195"/>
      <c r="J430" s="196">
        <f>ROUND(I430*H430,2)</f>
        <v>0</v>
      </c>
      <c r="K430" s="192" t="s">
        <v>1</v>
      </c>
      <c r="L430" s="36"/>
      <c r="M430" s="237" t="s">
        <v>1</v>
      </c>
      <c r="N430" s="238" t="s">
        <v>41</v>
      </c>
      <c r="O430" s="239"/>
      <c r="P430" s="240">
        <f>O430*H430</f>
        <v>0</v>
      </c>
      <c r="Q430" s="240">
        <v>0</v>
      </c>
      <c r="R430" s="240">
        <f>Q430*H430</f>
        <v>0</v>
      </c>
      <c r="S430" s="240">
        <v>0</v>
      </c>
      <c r="T430" s="241">
        <f>S430*H430</f>
        <v>0</v>
      </c>
      <c r="AR430" s="201" t="s">
        <v>140</v>
      </c>
      <c r="AT430" s="201" t="s">
        <v>136</v>
      </c>
      <c r="AU430" s="201" t="s">
        <v>86</v>
      </c>
      <c r="AY430" s="15" t="s">
        <v>134</v>
      </c>
      <c r="BE430" s="202">
        <f>IF(N430="základní",J430,0)</f>
        <v>0</v>
      </c>
      <c r="BF430" s="202">
        <f>IF(N430="snížená",J430,0)</f>
        <v>0</v>
      </c>
      <c r="BG430" s="202">
        <f>IF(N430="zákl. přenesená",J430,0)</f>
        <v>0</v>
      </c>
      <c r="BH430" s="202">
        <f>IF(N430="sníž. přenesená",J430,0)</f>
        <v>0</v>
      </c>
      <c r="BI430" s="202">
        <f>IF(N430="nulová",J430,0)</f>
        <v>0</v>
      </c>
      <c r="BJ430" s="15" t="s">
        <v>84</v>
      </c>
      <c r="BK430" s="202">
        <f>ROUND(I430*H430,2)</f>
        <v>0</v>
      </c>
      <c r="BL430" s="15" t="s">
        <v>140</v>
      </c>
      <c r="BM430" s="201" t="s">
        <v>580</v>
      </c>
    </row>
    <row r="431" spans="2:65" s="1" customFormat="1" ht="6.95" customHeight="1">
      <c r="B431" s="47"/>
      <c r="C431" s="48"/>
      <c r="D431" s="48"/>
      <c r="E431" s="48"/>
      <c r="F431" s="48"/>
      <c r="G431" s="48"/>
      <c r="H431" s="48"/>
      <c r="I431" s="140"/>
      <c r="J431" s="48"/>
      <c r="K431" s="48"/>
      <c r="L431" s="36"/>
    </row>
  </sheetData>
  <sheetProtection algorithmName="SHA-512" hashValue="QALNSGw6FhaE2Krtb0mqRaVz/r5z8Kvx/Jt0KUDfiqo2gDSv9KFUYM0tTk4ogyYptNNBXG35MpHsW//B7/FGrQ==" saltValue="9ZlN/o0rCAguNqLbMOTx4ccxGt3N1wlTmtIyQlnhae53kWeDLXVhYaVK1YqqYtsYDRESQPzyqCC87N0wU/J2Tg==" spinCount="100000" sheet="1" objects="1" scenarios="1" formatColumns="0" formatRows="0" autoFilter="0"/>
  <autoFilter ref="C136:K430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89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86</v>
      </c>
    </row>
    <row r="4" spans="2:46" ht="24.95" customHeight="1">
      <c r="B4" s="18"/>
      <c r="D4" s="105" t="s">
        <v>90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3" t="str">
        <f>'Rekapitulace stavby'!K6</f>
        <v>GBT Trasa 1 - Bezbariérová trasa k objektu 4. ZŠ a výtah pro 4. ZŠ Hradební 14 Cheb</v>
      </c>
      <c r="F7" s="284"/>
      <c r="G7" s="284"/>
      <c r="H7" s="284"/>
      <c r="L7" s="18"/>
    </row>
    <row r="8" spans="2:46" s="1" customFormat="1" ht="12" customHeight="1">
      <c r="B8" s="36"/>
      <c r="D8" s="107" t="s">
        <v>91</v>
      </c>
      <c r="I8" s="108"/>
      <c r="L8" s="36"/>
    </row>
    <row r="9" spans="2:46" s="1" customFormat="1" ht="36.950000000000003" customHeight="1">
      <c r="B9" s="36"/>
      <c r="E9" s="285" t="s">
        <v>581</v>
      </c>
      <c r="F9" s="286"/>
      <c r="G9" s="286"/>
      <c r="H9" s="286"/>
      <c r="I9" s="108"/>
      <c r="L9" s="36"/>
    </row>
    <row r="10" spans="2:46" s="1" customFormat="1" ht="11.25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10. 8. 2018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7" t="str">
        <f>'Rekapitulace stavby'!E14</f>
        <v>Vyplň údaj</v>
      </c>
      <c r="F18" s="288"/>
      <c r="G18" s="288"/>
      <c r="H18" s="288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1</v>
      </c>
      <c r="L23" s="36"/>
    </row>
    <row r="24" spans="2:12" s="1" customFormat="1" ht="18" customHeight="1">
      <c r="B24" s="36"/>
      <c r="E24" s="109" t="s">
        <v>32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35</v>
      </c>
      <c r="I26" s="108"/>
      <c r="L26" s="36"/>
    </row>
    <row r="27" spans="2:12" s="7" customFormat="1" ht="16.5" customHeight="1">
      <c r="B27" s="112"/>
      <c r="E27" s="289" t="s">
        <v>1</v>
      </c>
      <c r="F27" s="289"/>
      <c r="G27" s="289"/>
      <c r="H27" s="289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36</v>
      </c>
      <c r="I30" s="108"/>
      <c r="J30" s="116">
        <f>ROUND(J118,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38</v>
      </c>
      <c r="I32" s="118" t="s">
        <v>37</v>
      </c>
      <c r="J32" s="117" t="s">
        <v>39</v>
      </c>
      <c r="L32" s="36"/>
    </row>
    <row r="33" spans="2:12" s="1" customFormat="1" ht="14.45" customHeight="1">
      <c r="B33" s="36"/>
      <c r="D33" s="119" t="s">
        <v>40</v>
      </c>
      <c r="E33" s="107" t="s">
        <v>41</v>
      </c>
      <c r="F33" s="120">
        <f>ROUND((SUM(BE118:BE132)),  2)</f>
        <v>0</v>
      </c>
      <c r="I33" s="121">
        <v>0.21</v>
      </c>
      <c r="J33" s="120">
        <f>ROUND(((SUM(BE118:BE132))*I33),  2)</f>
        <v>0</v>
      </c>
      <c r="L33" s="36"/>
    </row>
    <row r="34" spans="2:12" s="1" customFormat="1" ht="14.45" customHeight="1">
      <c r="B34" s="36"/>
      <c r="E34" s="107" t="s">
        <v>42</v>
      </c>
      <c r="F34" s="120">
        <f>ROUND((SUM(BF118:BF132)),  2)</f>
        <v>0</v>
      </c>
      <c r="I34" s="121">
        <v>0.15</v>
      </c>
      <c r="J34" s="120">
        <f>ROUND(((SUM(BF118:BF132))*I34),  2)</f>
        <v>0</v>
      </c>
      <c r="L34" s="36"/>
    </row>
    <row r="35" spans="2:12" s="1" customFormat="1" ht="14.45" hidden="1" customHeight="1">
      <c r="B35" s="36"/>
      <c r="E35" s="107" t="s">
        <v>43</v>
      </c>
      <c r="F35" s="120">
        <f>ROUND((SUM(BG118:BG132)),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44</v>
      </c>
      <c r="F36" s="120">
        <f>ROUND((SUM(BH118:BH132)),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45</v>
      </c>
      <c r="F37" s="120">
        <f>ROUND((SUM(BI118:BI132)),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49</v>
      </c>
      <c r="E50" s="131"/>
      <c r="F50" s="131"/>
      <c r="G50" s="130" t="s">
        <v>50</v>
      </c>
      <c r="H50" s="131"/>
      <c r="I50" s="132"/>
      <c r="J50" s="131"/>
      <c r="K50" s="131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33" t="s">
        <v>51</v>
      </c>
      <c r="E61" s="134"/>
      <c r="F61" s="135" t="s">
        <v>52</v>
      </c>
      <c r="G61" s="133" t="s">
        <v>51</v>
      </c>
      <c r="H61" s="134"/>
      <c r="I61" s="136"/>
      <c r="J61" s="137" t="s">
        <v>52</v>
      </c>
      <c r="K61" s="134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30" t="s">
        <v>53</v>
      </c>
      <c r="E65" s="131"/>
      <c r="F65" s="131"/>
      <c r="G65" s="130" t="s">
        <v>54</v>
      </c>
      <c r="H65" s="131"/>
      <c r="I65" s="132"/>
      <c r="J65" s="131"/>
      <c r="K65" s="131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33" t="s">
        <v>51</v>
      </c>
      <c r="E76" s="134"/>
      <c r="F76" s="135" t="s">
        <v>52</v>
      </c>
      <c r="G76" s="133" t="s">
        <v>51</v>
      </c>
      <c r="H76" s="134"/>
      <c r="I76" s="136"/>
      <c r="J76" s="137" t="s">
        <v>52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hidden="1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hidden="1" customHeight="1">
      <c r="B82" s="32"/>
      <c r="C82" s="21" t="s">
        <v>93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hidden="1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hidden="1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hidden="1" customHeight="1">
      <c r="B85" s="32"/>
      <c r="C85" s="33"/>
      <c r="D85" s="33"/>
      <c r="E85" s="290" t="str">
        <f>E7</f>
        <v>GBT Trasa 1 - Bezbariérová trasa k objektu 4. ZŠ a výtah pro 4. ZŠ Hradební 14 Cheb</v>
      </c>
      <c r="F85" s="291"/>
      <c r="G85" s="291"/>
      <c r="H85" s="291"/>
      <c r="I85" s="108"/>
      <c r="J85" s="33"/>
      <c r="K85" s="33"/>
      <c r="L85" s="36"/>
    </row>
    <row r="86" spans="2:47" s="1" customFormat="1" ht="12" hidden="1" customHeight="1">
      <c r="B86" s="32"/>
      <c r="C86" s="27" t="s">
        <v>91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hidden="1" customHeight="1">
      <c r="B87" s="32"/>
      <c r="C87" s="33"/>
      <c r="D87" s="33"/>
      <c r="E87" s="262" t="str">
        <f>E9</f>
        <v>SO - 02 - Přípojka NN + doplnění rozvaděčů</v>
      </c>
      <c r="F87" s="292"/>
      <c r="G87" s="292"/>
      <c r="H87" s="292"/>
      <c r="I87" s="108"/>
      <c r="J87" s="33"/>
      <c r="K87" s="33"/>
      <c r="L87" s="36"/>
    </row>
    <row r="88" spans="2:47" s="1" customFormat="1" ht="6.95" hidden="1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hidden="1" customHeight="1">
      <c r="B89" s="32"/>
      <c r="C89" s="27" t="s">
        <v>20</v>
      </c>
      <c r="D89" s="33"/>
      <c r="E89" s="33"/>
      <c r="F89" s="25" t="str">
        <f>F12</f>
        <v>Hradební 52/14, 350 02 Cheb</v>
      </c>
      <c r="G89" s="33"/>
      <c r="H89" s="33"/>
      <c r="I89" s="110" t="s">
        <v>22</v>
      </c>
      <c r="J89" s="59" t="str">
        <f>IF(J12="","",J12)</f>
        <v>10. 8. 2018</v>
      </c>
      <c r="K89" s="33"/>
      <c r="L89" s="36"/>
    </row>
    <row r="90" spans="2:47" s="1" customFormat="1" ht="6.95" hidden="1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27.95" hidden="1" customHeight="1">
      <c r="B91" s="32"/>
      <c r="C91" s="27" t="s">
        <v>24</v>
      </c>
      <c r="D91" s="33"/>
      <c r="E91" s="33"/>
      <c r="F91" s="25" t="str">
        <f>E15</f>
        <v>Město Cheb</v>
      </c>
      <c r="G91" s="33"/>
      <c r="H91" s="33"/>
      <c r="I91" s="110" t="s">
        <v>31</v>
      </c>
      <c r="J91" s="30" t="str">
        <f>E21</f>
        <v>MgA. Hana Fischerová</v>
      </c>
      <c r="K91" s="33"/>
      <c r="L91" s="36"/>
    </row>
    <row r="92" spans="2:47" s="1" customFormat="1" ht="27.95" hidden="1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MgA. Hana Fischerová</v>
      </c>
      <c r="K92" s="33"/>
      <c r="L92" s="36"/>
    </row>
    <row r="93" spans="2:47" s="1" customFormat="1" ht="10.35" hidden="1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hidden="1" customHeight="1">
      <c r="B94" s="32"/>
      <c r="C94" s="144" t="s">
        <v>94</v>
      </c>
      <c r="D94" s="145"/>
      <c r="E94" s="145"/>
      <c r="F94" s="145"/>
      <c r="G94" s="145"/>
      <c r="H94" s="145"/>
      <c r="I94" s="146"/>
      <c r="J94" s="147" t="s">
        <v>95</v>
      </c>
      <c r="K94" s="145"/>
      <c r="L94" s="36"/>
    </row>
    <row r="95" spans="2:47" s="1" customFormat="1" ht="10.35" hidden="1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hidden="1" customHeight="1">
      <c r="B96" s="32"/>
      <c r="C96" s="148" t="s">
        <v>96</v>
      </c>
      <c r="D96" s="33"/>
      <c r="E96" s="33"/>
      <c r="F96" s="33"/>
      <c r="G96" s="33"/>
      <c r="H96" s="33"/>
      <c r="I96" s="108"/>
      <c r="J96" s="77">
        <f>J118</f>
        <v>0</v>
      </c>
      <c r="K96" s="33"/>
      <c r="L96" s="36"/>
      <c r="AU96" s="15" t="s">
        <v>97</v>
      </c>
    </row>
    <row r="97" spans="2:12" s="8" customFormat="1" ht="24.95" hidden="1" customHeight="1">
      <c r="B97" s="149"/>
      <c r="C97" s="150"/>
      <c r="D97" s="151" t="s">
        <v>107</v>
      </c>
      <c r="E97" s="152"/>
      <c r="F97" s="152"/>
      <c r="G97" s="152"/>
      <c r="H97" s="152"/>
      <c r="I97" s="153"/>
      <c r="J97" s="154">
        <f>J119</f>
        <v>0</v>
      </c>
      <c r="K97" s="150"/>
      <c r="L97" s="155"/>
    </row>
    <row r="98" spans="2:12" s="9" customFormat="1" ht="19.899999999999999" hidden="1" customHeight="1">
      <c r="B98" s="156"/>
      <c r="C98" s="157"/>
      <c r="D98" s="158" t="s">
        <v>582</v>
      </c>
      <c r="E98" s="159"/>
      <c r="F98" s="159"/>
      <c r="G98" s="159"/>
      <c r="H98" s="159"/>
      <c r="I98" s="160"/>
      <c r="J98" s="161">
        <f>J120</f>
        <v>0</v>
      </c>
      <c r="K98" s="157"/>
      <c r="L98" s="162"/>
    </row>
    <row r="99" spans="2:12" s="1" customFormat="1" ht="21.75" hidden="1" customHeight="1">
      <c r="B99" s="32"/>
      <c r="C99" s="33"/>
      <c r="D99" s="33"/>
      <c r="E99" s="33"/>
      <c r="F99" s="33"/>
      <c r="G99" s="33"/>
      <c r="H99" s="33"/>
      <c r="I99" s="108"/>
      <c r="J99" s="33"/>
      <c r="K99" s="33"/>
      <c r="L99" s="36"/>
    </row>
    <row r="100" spans="2:12" s="1" customFormat="1" ht="6.95" hidden="1" customHeight="1">
      <c r="B100" s="47"/>
      <c r="C100" s="48"/>
      <c r="D100" s="48"/>
      <c r="E100" s="48"/>
      <c r="F100" s="48"/>
      <c r="G100" s="48"/>
      <c r="H100" s="48"/>
      <c r="I100" s="140"/>
      <c r="J100" s="48"/>
      <c r="K100" s="48"/>
      <c r="L100" s="36"/>
    </row>
    <row r="101" spans="2:12" ht="11.25" hidden="1"/>
    <row r="102" spans="2:12" ht="11.25" hidden="1"/>
    <row r="103" spans="2:12" ht="11.25" hidden="1"/>
    <row r="104" spans="2:12" s="1" customFormat="1" ht="6.95" customHeight="1">
      <c r="B104" s="49"/>
      <c r="C104" s="50"/>
      <c r="D104" s="50"/>
      <c r="E104" s="50"/>
      <c r="F104" s="50"/>
      <c r="G104" s="50"/>
      <c r="H104" s="50"/>
      <c r="I104" s="143"/>
      <c r="J104" s="50"/>
      <c r="K104" s="50"/>
      <c r="L104" s="36"/>
    </row>
    <row r="105" spans="2:12" s="1" customFormat="1" ht="24.95" customHeight="1">
      <c r="B105" s="32"/>
      <c r="C105" s="21" t="s">
        <v>119</v>
      </c>
      <c r="D105" s="33"/>
      <c r="E105" s="33"/>
      <c r="F105" s="33"/>
      <c r="G105" s="33"/>
      <c r="H105" s="33"/>
      <c r="I105" s="108"/>
      <c r="J105" s="33"/>
      <c r="K105" s="33"/>
      <c r="L105" s="36"/>
    </row>
    <row r="106" spans="2:12" s="1" customFormat="1" ht="6.95" customHeight="1">
      <c r="B106" s="32"/>
      <c r="C106" s="33"/>
      <c r="D106" s="33"/>
      <c r="E106" s="33"/>
      <c r="F106" s="33"/>
      <c r="G106" s="33"/>
      <c r="H106" s="33"/>
      <c r="I106" s="108"/>
      <c r="J106" s="33"/>
      <c r="K106" s="33"/>
      <c r="L106" s="36"/>
    </row>
    <row r="107" spans="2:12" s="1" customFormat="1" ht="12" customHeight="1">
      <c r="B107" s="32"/>
      <c r="C107" s="27" t="s">
        <v>16</v>
      </c>
      <c r="D107" s="33"/>
      <c r="E107" s="33"/>
      <c r="F107" s="33"/>
      <c r="G107" s="33"/>
      <c r="H107" s="33"/>
      <c r="I107" s="108"/>
      <c r="J107" s="33"/>
      <c r="K107" s="33"/>
      <c r="L107" s="36"/>
    </row>
    <row r="108" spans="2:12" s="1" customFormat="1" ht="16.5" customHeight="1">
      <c r="B108" s="32"/>
      <c r="C108" s="33"/>
      <c r="D108" s="33"/>
      <c r="E108" s="290" t="str">
        <f>E7</f>
        <v>GBT Trasa 1 - Bezbariérová trasa k objektu 4. ZŠ a výtah pro 4. ZŠ Hradební 14 Cheb</v>
      </c>
      <c r="F108" s="291"/>
      <c r="G108" s="291"/>
      <c r="H108" s="291"/>
      <c r="I108" s="108"/>
      <c r="J108" s="33"/>
      <c r="K108" s="33"/>
      <c r="L108" s="36"/>
    </row>
    <row r="109" spans="2:12" s="1" customFormat="1" ht="12" customHeight="1">
      <c r="B109" s="32"/>
      <c r="C109" s="27" t="s">
        <v>91</v>
      </c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6.5" customHeight="1">
      <c r="B110" s="32"/>
      <c r="C110" s="33"/>
      <c r="D110" s="33"/>
      <c r="E110" s="262" t="str">
        <f>E9</f>
        <v>SO - 02 - Přípojka NN + doplnění rozvaděčů</v>
      </c>
      <c r="F110" s="292"/>
      <c r="G110" s="292"/>
      <c r="H110" s="292"/>
      <c r="I110" s="108"/>
      <c r="J110" s="33"/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8"/>
      <c r="J111" s="33"/>
      <c r="K111" s="33"/>
      <c r="L111" s="36"/>
    </row>
    <row r="112" spans="2:12" s="1" customFormat="1" ht="12" customHeight="1">
      <c r="B112" s="32"/>
      <c r="C112" s="27" t="s">
        <v>20</v>
      </c>
      <c r="D112" s="33"/>
      <c r="E112" s="33"/>
      <c r="F112" s="25" t="str">
        <f>F12</f>
        <v>Hradební 52/14, 350 02 Cheb</v>
      </c>
      <c r="G112" s="33"/>
      <c r="H112" s="33"/>
      <c r="I112" s="110" t="s">
        <v>22</v>
      </c>
      <c r="J112" s="59" t="str">
        <f>IF(J12="","",J12)</f>
        <v>10. 8. 2018</v>
      </c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27.95" customHeight="1">
      <c r="B114" s="32"/>
      <c r="C114" s="27" t="s">
        <v>24</v>
      </c>
      <c r="D114" s="33"/>
      <c r="E114" s="33"/>
      <c r="F114" s="25" t="str">
        <f>E15</f>
        <v>Město Cheb</v>
      </c>
      <c r="G114" s="33"/>
      <c r="H114" s="33"/>
      <c r="I114" s="110" t="s">
        <v>31</v>
      </c>
      <c r="J114" s="30" t="str">
        <f>E21</f>
        <v>MgA. Hana Fischerová</v>
      </c>
      <c r="K114" s="33"/>
      <c r="L114" s="36"/>
    </row>
    <row r="115" spans="2:65" s="1" customFormat="1" ht="27.95" customHeight="1">
      <c r="B115" s="32"/>
      <c r="C115" s="27" t="s">
        <v>29</v>
      </c>
      <c r="D115" s="33"/>
      <c r="E115" s="33"/>
      <c r="F115" s="25" t="str">
        <f>IF(E18="","",E18)</f>
        <v>Vyplň údaj</v>
      </c>
      <c r="G115" s="33"/>
      <c r="H115" s="33"/>
      <c r="I115" s="110" t="s">
        <v>34</v>
      </c>
      <c r="J115" s="30" t="str">
        <f>E24</f>
        <v>MgA. Hana Fischerová</v>
      </c>
      <c r="K115" s="33"/>
      <c r="L115" s="36"/>
    </row>
    <row r="116" spans="2:65" s="1" customFormat="1" ht="10.3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0" customFormat="1" ht="29.25" customHeight="1">
      <c r="B117" s="163"/>
      <c r="C117" s="164" t="s">
        <v>120</v>
      </c>
      <c r="D117" s="165" t="s">
        <v>61</v>
      </c>
      <c r="E117" s="165" t="s">
        <v>57</v>
      </c>
      <c r="F117" s="165" t="s">
        <v>58</v>
      </c>
      <c r="G117" s="165" t="s">
        <v>121</v>
      </c>
      <c r="H117" s="165" t="s">
        <v>122</v>
      </c>
      <c r="I117" s="166" t="s">
        <v>123</v>
      </c>
      <c r="J117" s="167" t="s">
        <v>95</v>
      </c>
      <c r="K117" s="168" t="s">
        <v>124</v>
      </c>
      <c r="L117" s="169"/>
      <c r="M117" s="68" t="s">
        <v>1</v>
      </c>
      <c r="N117" s="69" t="s">
        <v>40</v>
      </c>
      <c r="O117" s="69" t="s">
        <v>125</v>
      </c>
      <c r="P117" s="69" t="s">
        <v>126</v>
      </c>
      <c r="Q117" s="69" t="s">
        <v>127</v>
      </c>
      <c r="R117" s="69" t="s">
        <v>128</v>
      </c>
      <c r="S117" s="69" t="s">
        <v>129</v>
      </c>
      <c r="T117" s="70" t="s">
        <v>130</v>
      </c>
    </row>
    <row r="118" spans="2:65" s="1" customFormat="1" ht="22.9" customHeight="1">
      <c r="B118" s="32"/>
      <c r="C118" s="75" t="s">
        <v>131</v>
      </c>
      <c r="D118" s="33"/>
      <c r="E118" s="33"/>
      <c r="F118" s="33"/>
      <c r="G118" s="33"/>
      <c r="H118" s="33"/>
      <c r="I118" s="108"/>
      <c r="J118" s="170">
        <f>BK118</f>
        <v>0</v>
      </c>
      <c r="K118" s="33"/>
      <c r="L118" s="36"/>
      <c r="M118" s="71"/>
      <c r="N118" s="72"/>
      <c r="O118" s="72"/>
      <c r="P118" s="171">
        <f>P119</f>
        <v>0</v>
      </c>
      <c r="Q118" s="72"/>
      <c r="R118" s="171">
        <f>R119</f>
        <v>0</v>
      </c>
      <c r="S118" s="72"/>
      <c r="T118" s="172">
        <f>T119</f>
        <v>0</v>
      </c>
      <c r="AT118" s="15" t="s">
        <v>75</v>
      </c>
      <c r="AU118" s="15" t="s">
        <v>97</v>
      </c>
      <c r="BK118" s="173">
        <f>BK119</f>
        <v>0</v>
      </c>
    </row>
    <row r="119" spans="2:65" s="11" customFormat="1" ht="25.9" customHeight="1">
      <c r="B119" s="174"/>
      <c r="C119" s="175"/>
      <c r="D119" s="176" t="s">
        <v>75</v>
      </c>
      <c r="E119" s="177" t="s">
        <v>379</v>
      </c>
      <c r="F119" s="177" t="s">
        <v>380</v>
      </c>
      <c r="G119" s="175"/>
      <c r="H119" s="175"/>
      <c r="I119" s="178"/>
      <c r="J119" s="179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0</v>
      </c>
      <c r="S119" s="182"/>
      <c r="T119" s="184">
        <f>T120</f>
        <v>0</v>
      </c>
      <c r="AR119" s="185" t="s">
        <v>86</v>
      </c>
      <c r="AT119" s="186" t="s">
        <v>75</v>
      </c>
      <c r="AU119" s="186" t="s">
        <v>76</v>
      </c>
      <c r="AY119" s="185" t="s">
        <v>134</v>
      </c>
      <c r="BK119" s="187">
        <f>BK120</f>
        <v>0</v>
      </c>
    </row>
    <row r="120" spans="2:65" s="11" customFormat="1" ht="22.9" customHeight="1">
      <c r="B120" s="174"/>
      <c r="C120" s="175"/>
      <c r="D120" s="176" t="s">
        <v>75</v>
      </c>
      <c r="E120" s="188" t="s">
        <v>583</v>
      </c>
      <c r="F120" s="188" t="s">
        <v>584</v>
      </c>
      <c r="G120" s="175"/>
      <c r="H120" s="175"/>
      <c r="I120" s="178"/>
      <c r="J120" s="189">
        <f>BK120</f>
        <v>0</v>
      </c>
      <c r="K120" s="175"/>
      <c r="L120" s="180"/>
      <c r="M120" s="181"/>
      <c r="N120" s="182"/>
      <c r="O120" s="182"/>
      <c r="P120" s="183">
        <f>SUM(P121:P132)</f>
        <v>0</v>
      </c>
      <c r="Q120" s="182"/>
      <c r="R120" s="183">
        <f>SUM(R121:R132)</f>
        <v>0</v>
      </c>
      <c r="S120" s="182"/>
      <c r="T120" s="184">
        <f>SUM(T121:T132)</f>
        <v>0</v>
      </c>
      <c r="AR120" s="185" t="s">
        <v>86</v>
      </c>
      <c r="AT120" s="186" t="s">
        <v>75</v>
      </c>
      <c r="AU120" s="186" t="s">
        <v>84</v>
      </c>
      <c r="AY120" s="185" t="s">
        <v>134</v>
      </c>
      <c r="BK120" s="187">
        <f>SUM(BK121:BK132)</f>
        <v>0</v>
      </c>
    </row>
    <row r="121" spans="2:65" s="1" customFormat="1" ht="16.5" customHeight="1">
      <c r="B121" s="32"/>
      <c r="C121" s="190" t="s">
        <v>84</v>
      </c>
      <c r="D121" s="190" t="s">
        <v>136</v>
      </c>
      <c r="E121" s="191" t="s">
        <v>585</v>
      </c>
      <c r="F121" s="192" t="s">
        <v>586</v>
      </c>
      <c r="G121" s="193" t="s">
        <v>242</v>
      </c>
      <c r="H121" s="194">
        <v>40</v>
      </c>
      <c r="I121" s="195"/>
      <c r="J121" s="196">
        <f t="shared" ref="J121:J132" si="0">ROUND(I121*H121,2)</f>
        <v>0</v>
      </c>
      <c r="K121" s="192" t="s">
        <v>1</v>
      </c>
      <c r="L121" s="36"/>
      <c r="M121" s="197" t="s">
        <v>1</v>
      </c>
      <c r="N121" s="198" t="s">
        <v>41</v>
      </c>
      <c r="O121" s="64"/>
      <c r="P121" s="199">
        <f t="shared" ref="P121:P132" si="1">O121*H121</f>
        <v>0</v>
      </c>
      <c r="Q121" s="199">
        <v>0</v>
      </c>
      <c r="R121" s="199">
        <f t="shared" ref="R121:R132" si="2">Q121*H121</f>
        <v>0</v>
      </c>
      <c r="S121" s="199">
        <v>0</v>
      </c>
      <c r="T121" s="200">
        <f t="shared" ref="T121:T132" si="3">S121*H121</f>
        <v>0</v>
      </c>
      <c r="AR121" s="201" t="s">
        <v>214</v>
      </c>
      <c r="AT121" s="201" t="s">
        <v>136</v>
      </c>
      <c r="AU121" s="201" t="s">
        <v>86</v>
      </c>
      <c r="AY121" s="15" t="s">
        <v>134</v>
      </c>
      <c r="BE121" s="202">
        <f t="shared" ref="BE121:BE132" si="4">IF(N121="základní",J121,0)</f>
        <v>0</v>
      </c>
      <c r="BF121" s="202">
        <f t="shared" ref="BF121:BF132" si="5">IF(N121="snížená",J121,0)</f>
        <v>0</v>
      </c>
      <c r="BG121" s="202">
        <f t="shared" ref="BG121:BG132" si="6">IF(N121="zákl. přenesená",J121,0)</f>
        <v>0</v>
      </c>
      <c r="BH121" s="202">
        <f t="shared" ref="BH121:BH132" si="7">IF(N121="sníž. přenesená",J121,0)</f>
        <v>0</v>
      </c>
      <c r="BI121" s="202">
        <f t="shared" ref="BI121:BI132" si="8">IF(N121="nulová",J121,0)</f>
        <v>0</v>
      </c>
      <c r="BJ121" s="15" t="s">
        <v>84</v>
      </c>
      <c r="BK121" s="202">
        <f t="shared" ref="BK121:BK132" si="9">ROUND(I121*H121,2)</f>
        <v>0</v>
      </c>
      <c r="BL121" s="15" t="s">
        <v>214</v>
      </c>
      <c r="BM121" s="201" t="s">
        <v>587</v>
      </c>
    </row>
    <row r="122" spans="2:65" s="1" customFormat="1" ht="16.5" customHeight="1">
      <c r="B122" s="32"/>
      <c r="C122" s="190" t="s">
        <v>86</v>
      </c>
      <c r="D122" s="190" t="s">
        <v>136</v>
      </c>
      <c r="E122" s="191" t="s">
        <v>588</v>
      </c>
      <c r="F122" s="192" t="s">
        <v>589</v>
      </c>
      <c r="G122" s="193" t="s">
        <v>242</v>
      </c>
      <c r="H122" s="194">
        <v>35</v>
      </c>
      <c r="I122" s="195"/>
      <c r="J122" s="196">
        <f t="shared" si="0"/>
        <v>0</v>
      </c>
      <c r="K122" s="192" t="s">
        <v>1</v>
      </c>
      <c r="L122" s="36"/>
      <c r="M122" s="197" t="s">
        <v>1</v>
      </c>
      <c r="N122" s="198" t="s">
        <v>41</v>
      </c>
      <c r="O122" s="64"/>
      <c r="P122" s="199">
        <f t="shared" si="1"/>
        <v>0</v>
      </c>
      <c r="Q122" s="199">
        <v>0</v>
      </c>
      <c r="R122" s="199">
        <f t="shared" si="2"/>
        <v>0</v>
      </c>
      <c r="S122" s="199">
        <v>0</v>
      </c>
      <c r="T122" s="200">
        <f t="shared" si="3"/>
        <v>0</v>
      </c>
      <c r="AR122" s="201" t="s">
        <v>214</v>
      </c>
      <c r="AT122" s="201" t="s">
        <v>136</v>
      </c>
      <c r="AU122" s="201" t="s">
        <v>86</v>
      </c>
      <c r="AY122" s="15" t="s">
        <v>134</v>
      </c>
      <c r="BE122" s="202">
        <f t="shared" si="4"/>
        <v>0</v>
      </c>
      <c r="BF122" s="202">
        <f t="shared" si="5"/>
        <v>0</v>
      </c>
      <c r="BG122" s="202">
        <f t="shared" si="6"/>
        <v>0</v>
      </c>
      <c r="BH122" s="202">
        <f t="shared" si="7"/>
        <v>0</v>
      </c>
      <c r="BI122" s="202">
        <f t="shared" si="8"/>
        <v>0</v>
      </c>
      <c r="BJ122" s="15" t="s">
        <v>84</v>
      </c>
      <c r="BK122" s="202">
        <f t="shared" si="9"/>
        <v>0</v>
      </c>
      <c r="BL122" s="15" t="s">
        <v>214</v>
      </c>
      <c r="BM122" s="201" t="s">
        <v>590</v>
      </c>
    </row>
    <row r="123" spans="2:65" s="1" customFormat="1" ht="24" customHeight="1">
      <c r="B123" s="32"/>
      <c r="C123" s="190" t="s">
        <v>150</v>
      </c>
      <c r="D123" s="190" t="s">
        <v>136</v>
      </c>
      <c r="E123" s="191" t="s">
        <v>591</v>
      </c>
      <c r="F123" s="192" t="s">
        <v>592</v>
      </c>
      <c r="G123" s="193" t="s">
        <v>302</v>
      </c>
      <c r="H123" s="194">
        <v>1</v>
      </c>
      <c r="I123" s="195"/>
      <c r="J123" s="196">
        <f t="shared" si="0"/>
        <v>0</v>
      </c>
      <c r="K123" s="192" t="s">
        <v>1</v>
      </c>
      <c r="L123" s="36"/>
      <c r="M123" s="197" t="s">
        <v>1</v>
      </c>
      <c r="N123" s="198" t="s">
        <v>41</v>
      </c>
      <c r="O123" s="64"/>
      <c r="P123" s="199">
        <f t="shared" si="1"/>
        <v>0</v>
      </c>
      <c r="Q123" s="199">
        <v>0</v>
      </c>
      <c r="R123" s="199">
        <f t="shared" si="2"/>
        <v>0</v>
      </c>
      <c r="S123" s="199">
        <v>0</v>
      </c>
      <c r="T123" s="200">
        <f t="shared" si="3"/>
        <v>0</v>
      </c>
      <c r="AR123" s="201" t="s">
        <v>214</v>
      </c>
      <c r="AT123" s="201" t="s">
        <v>136</v>
      </c>
      <c r="AU123" s="201" t="s">
        <v>86</v>
      </c>
      <c r="AY123" s="15" t="s">
        <v>134</v>
      </c>
      <c r="BE123" s="202">
        <f t="shared" si="4"/>
        <v>0</v>
      </c>
      <c r="BF123" s="202">
        <f t="shared" si="5"/>
        <v>0</v>
      </c>
      <c r="BG123" s="202">
        <f t="shared" si="6"/>
        <v>0</v>
      </c>
      <c r="BH123" s="202">
        <f t="shared" si="7"/>
        <v>0</v>
      </c>
      <c r="BI123" s="202">
        <f t="shared" si="8"/>
        <v>0</v>
      </c>
      <c r="BJ123" s="15" t="s">
        <v>84</v>
      </c>
      <c r="BK123" s="202">
        <f t="shared" si="9"/>
        <v>0</v>
      </c>
      <c r="BL123" s="15" t="s">
        <v>214</v>
      </c>
      <c r="BM123" s="201" t="s">
        <v>593</v>
      </c>
    </row>
    <row r="124" spans="2:65" s="1" customFormat="1" ht="16.5" customHeight="1">
      <c r="B124" s="32"/>
      <c r="C124" s="190" t="s">
        <v>140</v>
      </c>
      <c r="D124" s="190" t="s">
        <v>136</v>
      </c>
      <c r="E124" s="191" t="s">
        <v>594</v>
      </c>
      <c r="F124" s="192" t="s">
        <v>595</v>
      </c>
      <c r="G124" s="193" t="s">
        <v>242</v>
      </c>
      <c r="H124" s="194">
        <v>20</v>
      </c>
      <c r="I124" s="195"/>
      <c r="J124" s="196">
        <f t="shared" si="0"/>
        <v>0</v>
      </c>
      <c r="K124" s="192" t="s">
        <v>1</v>
      </c>
      <c r="L124" s="36"/>
      <c r="M124" s="197" t="s">
        <v>1</v>
      </c>
      <c r="N124" s="198" t="s">
        <v>41</v>
      </c>
      <c r="O124" s="64"/>
      <c r="P124" s="199">
        <f t="shared" si="1"/>
        <v>0</v>
      </c>
      <c r="Q124" s="199">
        <v>0</v>
      </c>
      <c r="R124" s="199">
        <f t="shared" si="2"/>
        <v>0</v>
      </c>
      <c r="S124" s="199">
        <v>0</v>
      </c>
      <c r="T124" s="200">
        <f t="shared" si="3"/>
        <v>0</v>
      </c>
      <c r="AR124" s="201" t="s">
        <v>214</v>
      </c>
      <c r="AT124" s="201" t="s">
        <v>136</v>
      </c>
      <c r="AU124" s="201" t="s">
        <v>86</v>
      </c>
      <c r="AY124" s="15" t="s">
        <v>134</v>
      </c>
      <c r="BE124" s="202">
        <f t="shared" si="4"/>
        <v>0</v>
      </c>
      <c r="BF124" s="202">
        <f t="shared" si="5"/>
        <v>0</v>
      </c>
      <c r="BG124" s="202">
        <f t="shared" si="6"/>
        <v>0</v>
      </c>
      <c r="BH124" s="202">
        <f t="shared" si="7"/>
        <v>0</v>
      </c>
      <c r="BI124" s="202">
        <f t="shared" si="8"/>
        <v>0</v>
      </c>
      <c r="BJ124" s="15" t="s">
        <v>84</v>
      </c>
      <c r="BK124" s="202">
        <f t="shared" si="9"/>
        <v>0</v>
      </c>
      <c r="BL124" s="15" t="s">
        <v>214</v>
      </c>
      <c r="BM124" s="201" t="s">
        <v>596</v>
      </c>
    </row>
    <row r="125" spans="2:65" s="1" customFormat="1" ht="16.5" customHeight="1">
      <c r="B125" s="32"/>
      <c r="C125" s="190" t="s">
        <v>157</v>
      </c>
      <c r="D125" s="190" t="s">
        <v>136</v>
      </c>
      <c r="E125" s="191" t="s">
        <v>597</v>
      </c>
      <c r="F125" s="192" t="s">
        <v>598</v>
      </c>
      <c r="G125" s="193" t="s">
        <v>302</v>
      </c>
      <c r="H125" s="194">
        <v>1</v>
      </c>
      <c r="I125" s="195"/>
      <c r="J125" s="196">
        <f t="shared" si="0"/>
        <v>0</v>
      </c>
      <c r="K125" s="192" t="s">
        <v>1</v>
      </c>
      <c r="L125" s="36"/>
      <c r="M125" s="197" t="s">
        <v>1</v>
      </c>
      <c r="N125" s="198" t="s">
        <v>41</v>
      </c>
      <c r="O125" s="64"/>
      <c r="P125" s="199">
        <f t="shared" si="1"/>
        <v>0</v>
      </c>
      <c r="Q125" s="199">
        <v>0</v>
      </c>
      <c r="R125" s="199">
        <f t="shared" si="2"/>
        <v>0</v>
      </c>
      <c r="S125" s="199">
        <v>0</v>
      </c>
      <c r="T125" s="200">
        <f t="shared" si="3"/>
        <v>0</v>
      </c>
      <c r="AR125" s="201" t="s">
        <v>214</v>
      </c>
      <c r="AT125" s="201" t="s">
        <v>136</v>
      </c>
      <c r="AU125" s="201" t="s">
        <v>86</v>
      </c>
      <c r="AY125" s="15" t="s">
        <v>134</v>
      </c>
      <c r="BE125" s="202">
        <f t="shared" si="4"/>
        <v>0</v>
      </c>
      <c r="BF125" s="202">
        <f t="shared" si="5"/>
        <v>0</v>
      </c>
      <c r="BG125" s="202">
        <f t="shared" si="6"/>
        <v>0</v>
      </c>
      <c r="BH125" s="202">
        <f t="shared" si="7"/>
        <v>0</v>
      </c>
      <c r="BI125" s="202">
        <f t="shared" si="8"/>
        <v>0</v>
      </c>
      <c r="BJ125" s="15" t="s">
        <v>84</v>
      </c>
      <c r="BK125" s="202">
        <f t="shared" si="9"/>
        <v>0</v>
      </c>
      <c r="BL125" s="15" t="s">
        <v>214</v>
      </c>
      <c r="BM125" s="201" t="s">
        <v>599</v>
      </c>
    </row>
    <row r="126" spans="2:65" s="1" customFormat="1" ht="36" customHeight="1">
      <c r="B126" s="32"/>
      <c r="C126" s="190" t="s">
        <v>161</v>
      </c>
      <c r="D126" s="190" t="s">
        <v>136</v>
      </c>
      <c r="E126" s="191" t="s">
        <v>600</v>
      </c>
      <c r="F126" s="192" t="s">
        <v>601</v>
      </c>
      <c r="G126" s="193" t="s">
        <v>302</v>
      </c>
      <c r="H126" s="194">
        <v>1</v>
      </c>
      <c r="I126" s="195"/>
      <c r="J126" s="196">
        <f t="shared" si="0"/>
        <v>0</v>
      </c>
      <c r="K126" s="192" t="s">
        <v>1</v>
      </c>
      <c r="L126" s="36"/>
      <c r="M126" s="197" t="s">
        <v>1</v>
      </c>
      <c r="N126" s="198" t="s">
        <v>41</v>
      </c>
      <c r="O126" s="64"/>
      <c r="P126" s="199">
        <f t="shared" si="1"/>
        <v>0</v>
      </c>
      <c r="Q126" s="199">
        <v>0</v>
      </c>
      <c r="R126" s="199">
        <f t="shared" si="2"/>
        <v>0</v>
      </c>
      <c r="S126" s="199">
        <v>0</v>
      </c>
      <c r="T126" s="200">
        <f t="shared" si="3"/>
        <v>0</v>
      </c>
      <c r="AR126" s="201" t="s">
        <v>214</v>
      </c>
      <c r="AT126" s="201" t="s">
        <v>136</v>
      </c>
      <c r="AU126" s="201" t="s">
        <v>86</v>
      </c>
      <c r="AY126" s="15" t="s">
        <v>134</v>
      </c>
      <c r="BE126" s="202">
        <f t="shared" si="4"/>
        <v>0</v>
      </c>
      <c r="BF126" s="202">
        <f t="shared" si="5"/>
        <v>0</v>
      </c>
      <c r="BG126" s="202">
        <f t="shared" si="6"/>
        <v>0</v>
      </c>
      <c r="BH126" s="202">
        <f t="shared" si="7"/>
        <v>0</v>
      </c>
      <c r="BI126" s="202">
        <f t="shared" si="8"/>
        <v>0</v>
      </c>
      <c r="BJ126" s="15" t="s">
        <v>84</v>
      </c>
      <c r="BK126" s="202">
        <f t="shared" si="9"/>
        <v>0</v>
      </c>
      <c r="BL126" s="15" t="s">
        <v>214</v>
      </c>
      <c r="BM126" s="201" t="s">
        <v>602</v>
      </c>
    </row>
    <row r="127" spans="2:65" s="1" customFormat="1" ht="24" customHeight="1">
      <c r="B127" s="32"/>
      <c r="C127" s="190" t="s">
        <v>166</v>
      </c>
      <c r="D127" s="190" t="s">
        <v>136</v>
      </c>
      <c r="E127" s="191" t="s">
        <v>603</v>
      </c>
      <c r="F127" s="192" t="s">
        <v>604</v>
      </c>
      <c r="G127" s="193" t="s">
        <v>242</v>
      </c>
      <c r="H127" s="194">
        <v>35</v>
      </c>
      <c r="I127" s="195"/>
      <c r="J127" s="196">
        <f t="shared" si="0"/>
        <v>0</v>
      </c>
      <c r="K127" s="192" t="s">
        <v>1</v>
      </c>
      <c r="L127" s="36"/>
      <c r="M127" s="197" t="s">
        <v>1</v>
      </c>
      <c r="N127" s="198" t="s">
        <v>41</v>
      </c>
      <c r="O127" s="64"/>
      <c r="P127" s="199">
        <f t="shared" si="1"/>
        <v>0</v>
      </c>
      <c r="Q127" s="199">
        <v>0</v>
      </c>
      <c r="R127" s="199">
        <f t="shared" si="2"/>
        <v>0</v>
      </c>
      <c r="S127" s="199">
        <v>0</v>
      </c>
      <c r="T127" s="200">
        <f t="shared" si="3"/>
        <v>0</v>
      </c>
      <c r="AR127" s="201" t="s">
        <v>214</v>
      </c>
      <c r="AT127" s="201" t="s">
        <v>136</v>
      </c>
      <c r="AU127" s="201" t="s">
        <v>86</v>
      </c>
      <c r="AY127" s="15" t="s">
        <v>134</v>
      </c>
      <c r="BE127" s="202">
        <f t="shared" si="4"/>
        <v>0</v>
      </c>
      <c r="BF127" s="202">
        <f t="shared" si="5"/>
        <v>0</v>
      </c>
      <c r="BG127" s="202">
        <f t="shared" si="6"/>
        <v>0</v>
      </c>
      <c r="BH127" s="202">
        <f t="shared" si="7"/>
        <v>0</v>
      </c>
      <c r="BI127" s="202">
        <f t="shared" si="8"/>
        <v>0</v>
      </c>
      <c r="BJ127" s="15" t="s">
        <v>84</v>
      </c>
      <c r="BK127" s="202">
        <f t="shared" si="9"/>
        <v>0</v>
      </c>
      <c r="BL127" s="15" t="s">
        <v>214</v>
      </c>
      <c r="BM127" s="201" t="s">
        <v>605</v>
      </c>
    </row>
    <row r="128" spans="2:65" s="1" customFormat="1" ht="16.5" customHeight="1">
      <c r="B128" s="32"/>
      <c r="C128" s="190" t="s">
        <v>224</v>
      </c>
      <c r="D128" s="190" t="s">
        <v>136</v>
      </c>
      <c r="E128" s="191" t="s">
        <v>606</v>
      </c>
      <c r="F128" s="192" t="s">
        <v>607</v>
      </c>
      <c r="G128" s="193" t="s">
        <v>567</v>
      </c>
      <c r="H128" s="194">
        <v>1</v>
      </c>
      <c r="I128" s="195"/>
      <c r="J128" s="196">
        <f t="shared" si="0"/>
        <v>0</v>
      </c>
      <c r="K128" s="192" t="s">
        <v>1</v>
      </c>
      <c r="L128" s="36"/>
      <c r="M128" s="197" t="s">
        <v>1</v>
      </c>
      <c r="N128" s="198" t="s">
        <v>41</v>
      </c>
      <c r="O128" s="64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AR128" s="201" t="s">
        <v>214</v>
      </c>
      <c r="AT128" s="201" t="s">
        <v>136</v>
      </c>
      <c r="AU128" s="201" t="s">
        <v>86</v>
      </c>
      <c r="AY128" s="15" t="s">
        <v>134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5" t="s">
        <v>84</v>
      </c>
      <c r="BK128" s="202">
        <f t="shared" si="9"/>
        <v>0</v>
      </c>
      <c r="BL128" s="15" t="s">
        <v>214</v>
      </c>
      <c r="BM128" s="201" t="s">
        <v>608</v>
      </c>
    </row>
    <row r="129" spans="2:65" s="1" customFormat="1" ht="16.5" customHeight="1">
      <c r="B129" s="32"/>
      <c r="C129" s="190" t="s">
        <v>173</v>
      </c>
      <c r="D129" s="190" t="s">
        <v>136</v>
      </c>
      <c r="E129" s="191" t="s">
        <v>609</v>
      </c>
      <c r="F129" s="192" t="s">
        <v>610</v>
      </c>
      <c r="G129" s="193" t="s">
        <v>567</v>
      </c>
      <c r="H129" s="194">
        <v>1</v>
      </c>
      <c r="I129" s="195"/>
      <c r="J129" s="196">
        <f t="shared" si="0"/>
        <v>0</v>
      </c>
      <c r="K129" s="192" t="s">
        <v>1</v>
      </c>
      <c r="L129" s="36"/>
      <c r="M129" s="197" t="s">
        <v>1</v>
      </c>
      <c r="N129" s="198" t="s">
        <v>41</v>
      </c>
      <c r="O129" s="64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AR129" s="201" t="s">
        <v>214</v>
      </c>
      <c r="AT129" s="201" t="s">
        <v>136</v>
      </c>
      <c r="AU129" s="201" t="s">
        <v>86</v>
      </c>
      <c r="AY129" s="15" t="s">
        <v>134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5" t="s">
        <v>84</v>
      </c>
      <c r="BK129" s="202">
        <f t="shared" si="9"/>
        <v>0</v>
      </c>
      <c r="BL129" s="15" t="s">
        <v>214</v>
      </c>
      <c r="BM129" s="201" t="s">
        <v>611</v>
      </c>
    </row>
    <row r="130" spans="2:65" s="1" customFormat="1" ht="16.5" customHeight="1">
      <c r="B130" s="32"/>
      <c r="C130" s="190" t="s">
        <v>180</v>
      </c>
      <c r="D130" s="190" t="s">
        <v>136</v>
      </c>
      <c r="E130" s="191" t="s">
        <v>612</v>
      </c>
      <c r="F130" s="192" t="s">
        <v>613</v>
      </c>
      <c r="G130" s="193" t="s">
        <v>567</v>
      </c>
      <c r="H130" s="194">
        <v>1</v>
      </c>
      <c r="I130" s="195"/>
      <c r="J130" s="196">
        <f t="shared" si="0"/>
        <v>0</v>
      </c>
      <c r="K130" s="192" t="s">
        <v>1</v>
      </c>
      <c r="L130" s="36"/>
      <c r="M130" s="197" t="s">
        <v>1</v>
      </c>
      <c r="N130" s="198" t="s">
        <v>41</v>
      </c>
      <c r="O130" s="64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AR130" s="201" t="s">
        <v>214</v>
      </c>
      <c r="AT130" s="201" t="s">
        <v>136</v>
      </c>
      <c r="AU130" s="201" t="s">
        <v>86</v>
      </c>
      <c r="AY130" s="15" t="s">
        <v>134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5" t="s">
        <v>84</v>
      </c>
      <c r="BK130" s="202">
        <f t="shared" si="9"/>
        <v>0</v>
      </c>
      <c r="BL130" s="15" t="s">
        <v>214</v>
      </c>
      <c r="BM130" s="201" t="s">
        <v>614</v>
      </c>
    </row>
    <row r="131" spans="2:65" s="1" customFormat="1" ht="16.5" customHeight="1">
      <c r="B131" s="32"/>
      <c r="C131" s="190" t="s">
        <v>187</v>
      </c>
      <c r="D131" s="190" t="s">
        <v>136</v>
      </c>
      <c r="E131" s="191" t="s">
        <v>615</v>
      </c>
      <c r="F131" s="192" t="s">
        <v>616</v>
      </c>
      <c r="G131" s="193" t="s">
        <v>302</v>
      </c>
      <c r="H131" s="194">
        <v>1</v>
      </c>
      <c r="I131" s="195"/>
      <c r="J131" s="196">
        <f t="shared" si="0"/>
        <v>0</v>
      </c>
      <c r="K131" s="192" t="s">
        <v>1</v>
      </c>
      <c r="L131" s="36"/>
      <c r="M131" s="197" t="s">
        <v>1</v>
      </c>
      <c r="N131" s="198" t="s">
        <v>41</v>
      </c>
      <c r="O131" s="64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AR131" s="201" t="s">
        <v>214</v>
      </c>
      <c r="AT131" s="201" t="s">
        <v>136</v>
      </c>
      <c r="AU131" s="201" t="s">
        <v>86</v>
      </c>
      <c r="AY131" s="15" t="s">
        <v>134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5" t="s">
        <v>84</v>
      </c>
      <c r="BK131" s="202">
        <f t="shared" si="9"/>
        <v>0</v>
      </c>
      <c r="BL131" s="15" t="s">
        <v>214</v>
      </c>
      <c r="BM131" s="201" t="s">
        <v>617</v>
      </c>
    </row>
    <row r="132" spans="2:65" s="1" customFormat="1" ht="16.5" customHeight="1">
      <c r="B132" s="32"/>
      <c r="C132" s="190" t="s">
        <v>192</v>
      </c>
      <c r="D132" s="190" t="s">
        <v>136</v>
      </c>
      <c r="E132" s="191" t="s">
        <v>618</v>
      </c>
      <c r="F132" s="192" t="s">
        <v>619</v>
      </c>
      <c r="G132" s="193" t="s">
        <v>302</v>
      </c>
      <c r="H132" s="194">
        <v>1</v>
      </c>
      <c r="I132" s="195"/>
      <c r="J132" s="196">
        <f t="shared" si="0"/>
        <v>0</v>
      </c>
      <c r="K132" s="192" t="s">
        <v>1</v>
      </c>
      <c r="L132" s="36"/>
      <c r="M132" s="237" t="s">
        <v>1</v>
      </c>
      <c r="N132" s="238" t="s">
        <v>41</v>
      </c>
      <c r="O132" s="239"/>
      <c r="P132" s="240">
        <f t="shared" si="1"/>
        <v>0</v>
      </c>
      <c r="Q132" s="240">
        <v>0</v>
      </c>
      <c r="R132" s="240">
        <f t="shared" si="2"/>
        <v>0</v>
      </c>
      <c r="S132" s="240">
        <v>0</v>
      </c>
      <c r="T132" s="241">
        <f t="shared" si="3"/>
        <v>0</v>
      </c>
      <c r="AR132" s="201" t="s">
        <v>214</v>
      </c>
      <c r="AT132" s="201" t="s">
        <v>136</v>
      </c>
      <c r="AU132" s="201" t="s">
        <v>86</v>
      </c>
      <c r="AY132" s="15" t="s">
        <v>134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5" t="s">
        <v>84</v>
      </c>
      <c r="BK132" s="202">
        <f t="shared" si="9"/>
        <v>0</v>
      </c>
      <c r="BL132" s="15" t="s">
        <v>214</v>
      </c>
      <c r="BM132" s="201" t="s">
        <v>620</v>
      </c>
    </row>
    <row r="133" spans="2:65" s="1" customFormat="1" ht="6.95" customHeight="1">
      <c r="B133" s="47"/>
      <c r="C133" s="48"/>
      <c r="D133" s="48"/>
      <c r="E133" s="48"/>
      <c r="F133" s="48"/>
      <c r="G133" s="48"/>
      <c r="H133" s="48"/>
      <c r="I133" s="140"/>
      <c r="J133" s="48"/>
      <c r="K133" s="48"/>
      <c r="L133" s="36"/>
    </row>
  </sheetData>
  <sheetProtection algorithmName="SHA-512" hashValue="pHKNiQgzSkXFj+WPv5cFcmLPhNDDG02+hSqwLqneEPxVVy7oovTMK0NqpFfOV5eU0G5bPzYOjj9gtbV3BnEV6A==" saltValue="2WQ/bqB2WK/toi1GEPdOxEk5J/S4oJyDcEEF7G/L7Lv/0rIMTF8kY9Eyn2/bzzeW1e9LPpNhk/aG5Mqcz1dc+w==" spinCount="100000" sheet="1" objects="1" scenarios="1" formatColumns="0" formatRows="0" autoFilter="0"/>
  <autoFilter ref="C117:K13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SO - 01 - Stavební část</vt:lpstr>
      <vt:lpstr>SO - 02 - Přípojka NN + d...</vt:lpstr>
      <vt:lpstr>List1</vt:lpstr>
      <vt:lpstr>'Rekapitulace stavby'!Názvy_tisku</vt:lpstr>
      <vt:lpstr>'SO - 01 - Stavební část'!Názvy_tisku</vt:lpstr>
      <vt:lpstr>'SO - 02 - Přípojka NN + d...'!Názvy_tisku</vt:lpstr>
      <vt:lpstr>'Rekapitulace stavby'!Oblast_tisku</vt:lpstr>
      <vt:lpstr>'SO - 01 - Stavební část'!Oblast_tisku</vt:lpstr>
      <vt:lpstr>'SO - 02 - Přípojka NN + d...'!Oblast_tisku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Janišová Hana, Bc.</dc:creator>
  <cp:lastModifiedBy>Danihelková Eva, Mgr.</cp:lastModifiedBy>
  <dcterms:created xsi:type="dcterms:W3CDTF">2019-04-03T11:34:22Z</dcterms:created>
  <dcterms:modified xsi:type="dcterms:W3CDTF">2019-04-03T11:56:39Z</dcterms:modified>
</cp:coreProperties>
</file>