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activeTab="0"/>
  </bookViews>
  <sheets>
    <sheet name="Rekapitulace stavby" sheetId="1" r:id="rId1"/>
    <sheet name="00 - VRN" sheetId="2" r:id="rId2"/>
    <sheet name="10 - SO 101 - Zpevněné pl..." sheetId="3" r:id="rId3"/>
    <sheet name="20 - SO 301 - Odvodnění k..." sheetId="4" r:id="rId4"/>
    <sheet name="30 - SO 301 - Stávající p..." sheetId="5" r:id="rId5"/>
    <sheet name="40 - SO 431 - Veřejné osv..." sheetId="6" r:id="rId6"/>
    <sheet name="50 - SO 431 - Veřejné osv..." sheetId="7" r:id="rId7"/>
    <sheet name="Pokyny pro vyplnění" sheetId="8" r:id="rId8"/>
  </sheets>
  <definedNames>
    <definedName name="_xlnm._FilterDatabase" localSheetId="1" hidden="1">'00 - VRN'!$C$80:$K$96</definedName>
    <definedName name="_xlnm._FilterDatabase" localSheetId="2" hidden="1">'10 - SO 101 - Zpevněné pl...'!$C$94:$K$392</definedName>
    <definedName name="_xlnm._FilterDatabase" localSheetId="3" hidden="1">'20 - SO 301 - Odvodnění k...'!$C$85:$K$292</definedName>
    <definedName name="_xlnm._FilterDatabase" localSheetId="4" hidden="1">'30 - SO 301 - Stávající p...'!$C$83:$K$167</definedName>
    <definedName name="_xlnm._FilterDatabase" localSheetId="5" hidden="1">'40 - SO 431 - Veřejné osv...'!$C$80:$K$128</definedName>
    <definedName name="_xlnm._FilterDatabase" localSheetId="6" hidden="1">'50 - SO 431 - Veřejné osv...'!$C$80:$K$116</definedName>
    <definedName name="_xlnm.Print_Area" localSheetId="1">'00 - VRN'!$C$4:$J$39,'00 - VRN'!$C$45:$J$62,'00 - VRN'!$C$68:$K$96</definedName>
    <definedName name="_xlnm.Print_Area" localSheetId="2">'10 - SO 101 - Zpevněné pl...'!$C$4:$J$39,'10 - SO 101 - Zpevněné pl...'!$C$45:$J$76,'10 - SO 101 - Zpevněné pl...'!$C$82:$K$392</definedName>
    <definedName name="_xlnm.Print_Area" localSheetId="3">'20 - SO 301 - Odvodnění k...'!$C$4:$J$39,'20 - SO 301 - Odvodnění k...'!$C$45:$J$67,'20 - SO 301 - Odvodnění k...'!$C$73:$K$292</definedName>
    <definedName name="_xlnm.Print_Area" localSheetId="4">'30 - SO 301 - Stávající p...'!$C$4:$J$39,'30 - SO 301 - Stávající p...'!$C$45:$J$65,'30 - SO 301 - Stávající p...'!$C$71:$K$167</definedName>
    <definedName name="_xlnm.Print_Area" localSheetId="5">'40 - SO 431 - Veřejné osv...'!$C$4:$J$39,'40 - SO 431 - Veřejné osv...'!$C$45:$J$62,'40 - SO 431 - Veřejné osv...'!$C$68:$K$128</definedName>
    <definedName name="_xlnm.Print_Area" localSheetId="6">'50 - SO 431 - Veřejné osv...'!$C$4:$J$39,'50 - SO 431 - Veřejné osv...'!$C$45:$J$62,'50 - SO 431 - Veřejné osv...'!$C$68:$K$116</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Titles" localSheetId="0">'Rekapitulace stavby'!$52:$52</definedName>
    <definedName name="_xlnm.Print_Titles" localSheetId="1">'00 - VRN'!$80:$80</definedName>
    <definedName name="_xlnm.Print_Titles" localSheetId="2">'10 - SO 101 - Zpevněné pl...'!$94:$94</definedName>
    <definedName name="_xlnm.Print_Titles" localSheetId="3">'20 - SO 301 - Odvodnění k...'!$85:$85</definedName>
    <definedName name="_xlnm.Print_Titles" localSheetId="4">'30 - SO 301 - Stávající p...'!$83:$83</definedName>
    <definedName name="_xlnm.Print_Titles" localSheetId="5">'40 - SO 431 - Veřejné osv...'!$80:$80</definedName>
    <definedName name="_xlnm.Print_Titles" localSheetId="6">'50 - SO 431 - Veřejné osv...'!$80:$80</definedName>
  </definedNames>
  <calcPr calcId="145621"/>
</workbook>
</file>

<file path=xl/sharedStrings.xml><?xml version="1.0" encoding="utf-8"?>
<sst xmlns="http://schemas.openxmlformats.org/spreadsheetml/2006/main" count="8749" uniqueCount="1443">
  <si>
    <t>Export Komplet</t>
  </si>
  <si>
    <t>VZ</t>
  </si>
  <si>
    <t>2.0</t>
  </si>
  <si>
    <t>ZAMOK</t>
  </si>
  <si>
    <t>False</t>
  </si>
  <si>
    <t>{a07d3346-570d-4740-8d32-fe5a440c9351}</t>
  </si>
  <si>
    <t>0,01</t>
  </si>
  <si>
    <t>21</t>
  </si>
  <si>
    <t>15</t>
  </si>
  <si>
    <t>REKAPITULACE STAVBY</t>
  </si>
  <si>
    <t>v ---  níže se nacházejí doplnkové a pomocné údaje k sestavám  --- v</t>
  </si>
  <si>
    <t>Návod na vyplnění</t>
  </si>
  <si>
    <t>0,001</t>
  </si>
  <si>
    <t>Kód:</t>
  </si>
  <si>
    <t>Y227</t>
  </si>
  <si>
    <t>Měnit lze pouze buňky se žlutým podbarvením!
1) v Rekapitulaci stavby vyplňte údaje o Uchazeči (přenesou se do ostatních sestav i v jiných listech)
2) na vybraných listech vyplňte v sestavě Soupis prací ceny u položek</t>
  </si>
  <si>
    <t>Stavba:</t>
  </si>
  <si>
    <t>Stavební úpravy komunikace v ul.Obrněné brigády a Valdštejnova, Cheb</t>
  </si>
  <si>
    <t>KSO:</t>
  </si>
  <si>
    <t/>
  </si>
  <si>
    <t>CC-CZ:</t>
  </si>
  <si>
    <t>Místo:</t>
  </si>
  <si>
    <t>Cheb</t>
  </si>
  <si>
    <t>Datum:</t>
  </si>
  <si>
    <t>Zadavatel:</t>
  </si>
  <si>
    <t>IČ:</t>
  </si>
  <si>
    <t>Město Cheb</t>
  </si>
  <si>
    <t>DIČ:</t>
  </si>
  <si>
    <t>Uchazeč:</t>
  </si>
  <si>
    <t>Vyplň údaj</t>
  </si>
  <si>
    <t>Projektant:</t>
  </si>
  <si>
    <t>Bc.Pašava Michal</t>
  </si>
  <si>
    <t>True</t>
  </si>
  <si>
    <t>Zpracovatel:</t>
  </si>
  <si>
    <t>Milan Hájek</t>
  </si>
  <si>
    <t>Poznámka:</t>
  </si>
  <si>
    <t>V případě, kdy jsou v zadávací dokumentaci vč. jejích příloh specifikovány jako příklad konkrétní materiály a výrobky, jedná se o vzorové, ale nikoli jediné zadavatelem / objednatelem požadované řešení. Uvedené materiály a výrobky je proto možné nahradit ekvivalenty, jejichž vlastnosti a technické parametry bude možné doložitelným způsobem hodnotit jako srovnatelné úrovně (nebo vyšší) se vzory navrženými v zadávací dokumentaci. Je-li tedy v zadávací dokumentaci definován konkrétní výrobek (nebo technologie), má se za to, že je tím definován minimální požadovaný standard a uchazeč / zhotovitel může nabídnout obdobné výrobky (nebo technologie) ve stejné nebo vyšší kvalitě (alternativní výrobky). V tomto případě musí uchazeč / zhotovitel doložit srovnatelné vlastnosti těchto výrobků příslušnými doklady.  Pokud by mělo použití alternativních výrobků za následek změny v projektové dokumentaci, ponese náklady spojené se změnou uchazeč / zhotovitel. Zadavatel / objednatel si vyhrazuje právo odsouhlasit veškeré postupy prací, použité materiály a povrchové úpravy.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</si>
  <si>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</si>
  <si>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</si>
  <si>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</si>
  <si>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</si>
  <si>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</si>
  <si>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</si>
  <si>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</si>
  <si>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</si>
  <si>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</si>
  <si>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</si>
  <si>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</si>
  <si>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</si>
  <si>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</si>
  <si>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</si>
  <si>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</si>
  <si>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</si>
  <si>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</si>
  <si>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</si>
  <si>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</si>
  <si>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</si>
  <si>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</si>
  <si>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</si>
  <si>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</si>
  <si>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</si>
  <si>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</si>
  <si>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</si>
  <si>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</si>
  <si>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</si>
  <si>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</si>
  <si>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</si>
  <si>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</si>
  <si>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</si>
  <si>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</si>
  <si>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</si>
  <si>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</si>
  <si>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</si>
  <si>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</si>
  <si>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</si>
  <si>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</si>
  <si>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</si>
  <si>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VRN</t>
  </si>
  <si>
    <t>STA</t>
  </si>
  <si>
    <t>1</t>
  </si>
  <si>
    <t>{bd63527e-d036-4909-b3b7-b4beacb2f6c6}</t>
  </si>
  <si>
    <t>2</t>
  </si>
  <si>
    <t>10</t>
  </si>
  <si>
    <t>SO 101 - Zpevněné plochy</t>
  </si>
  <si>
    <t>{9dbc6905-316d-4c82-b22d-b9d9bd65ef4c}</t>
  </si>
  <si>
    <t>20</t>
  </si>
  <si>
    <t>SO 301 - Odvodnění komunikace</t>
  </si>
  <si>
    <t>{aa5d541d-46e7-453e-b4f4-8025edf198d7}</t>
  </si>
  <si>
    <t>30</t>
  </si>
  <si>
    <t>SO 301 - Stávající přípojky UV a okapových svodů</t>
  </si>
  <si>
    <t>{3757602c-a83b-472f-847c-a76a46b16de9}</t>
  </si>
  <si>
    <t>40</t>
  </si>
  <si>
    <t>SO 431 - Veřejné osvětlení</t>
  </si>
  <si>
    <t>{62467ed7-5b12-44c4-81ab-d1f400da4c3d}</t>
  </si>
  <si>
    <t>50</t>
  </si>
  <si>
    <t>SO 431 - Veřejné osvětlení - optika</t>
  </si>
  <si>
    <t>{a9423732-67ca-4a85-8a56-b62a2495512d}</t>
  </si>
  <si>
    <t>KRYCÍ LIST SOUPISU PRACÍ</t>
  </si>
  <si>
    <t>Objekt:</t>
  </si>
  <si>
    <t>00 - VRN</t>
  </si>
  <si>
    <t xml:space="preserve">V soupisu prací jsou uvedeny jen ty vedlejší a ostatní náklady, jejichž provedení objednatel vyžaduje a jejich výsledky je zhotovitel povinen objednateli předložit. Zbývající vedlejší a ostatní náklady jsou plně věcí zhotovitele a záleží na jím zvolených pracovních postupech, zda a do jaké míry bude tyto náklady čerpat. Tyto náklady je zhotovitel povinen zahrnout do cen prací, s nimiž souvisí. Jedná se zejména o tyto vedlejší náklady: - Ztížené výrobní podmínky související s umístěním stavby, s provizorními nebo dopravními omezeními na staveništi nebo jeho bezprostředním okolí, se zhoršenými klimatickými podmínkami (velké mrazy, vysoké teploty, deštivé počasí apod.), s prací na těžko přístupných místech, s prací ve zdraví škodlivém prostředí, se ztíženým pohybem vozidel v centrech měst, s prací v ochranných pásmech. - Koordinace prací a dodávek mezi dodavateli. Součinnost s koordinátorem BOZP určeným objednatelem, a to po celou dobu jeho působnosti. - Zajištění bezpečnosti při provádění stavby ve smyslu bezpečnosti práce a ochrany životního prostředí. - Úprava příslušné dokumentace dle technologických postupů zhotovitele a dle zjištěných skutečností při provádění. Zpracování Plánu havarijních opatření zařízení staveniště a mechanizace. Zpracování technologických postupů a plánů kontrol. Pasportizace stávajících ploch a objektů. Výroba a osazení informačních tabulí (označení) stavby. - Doplnění stávajících průzkumů, pokud je obchodní podmínky vyžadují a tyto průzkumy nejsou v dostatečném rozsahu součástí projektové dokumentace. Doplňkový geologický průzkum s konzultacemi a posouzením stavu podloží v oblasti zemních plání v průběhu realizace díla autorizovanou osobou v oboru geologie včetně vypracování hodnocení. Zabezpečení a stěhování archeologických nálezů a přírodních hodnot.  - Opatření na ochranu sousedních pozemků, objektů apod. proti poškození a znečištění. Zajištění provizorních lávek, můstků, ramp, mobilních zábradlí apod., a to v jakémkoli materiálovém provedení a přes jakékoliv konstrukce či překážky. Zřízení dočasných ochranných zařízení, jestliže jsou vyžadovány technologií montáže.  - Ochrana vedení všech inženýrských sítí probíhajících staveništěm nebo dotčenými stavbou i mimo území staveniště před poškozením. Kontrola a vytýčení jejich skutečné trasy a provedení ochranných opatření pro zabezpečení stávajících inženýrských sítí.  - Zajištění povolení zvláštního užívání komunikace Požadavky žádosti určuje ustanovení § 40 odst. 4 až 6 vyhlášky Ministerstva dopravy ČR č. 104/1997 Sb., kterou se provádí zákon o pozemních komunikacích, ve znění pozdějších předpisů. Návrh bude odsouhlasen DI Policie ČR v Chebu na základě jednání se zhotovitelem stavby a s přihlédnutím k jeho možnostem s ohledem na technickou vybavenost a harmonogram postupu prací. Povolení zvláštního užívání komunikace dle § 25 zákona č. 13/1997 Sb., o pozemních komunikacích, ve znění pozdějších předpisů, bude zajištěno v dostatečném předstihu před zahájením stavby. - Zajištění povolení dočasného užívání veřejných ploch a prostranství, pokud jsou stavebními pracemi nebo souvisejícími činnostmi dotčeny, a to včetně užívání ploch v souvislosti s uložením stavebního materiálu nebo stavebního odpadu, včetně poplatků za dočasné zábory nutné k realizaci díla. - Veškeré zkoušky (tlakové, hutnící, zátěžové, kamerové, těsnosti, laboratorní, apod.), měření, revize, posudky a dozory dle příslušných TKP, norem a ostatních předpisů s výstavbou souvisejících. Vypracování provozních řádů pro zkušební či trvalý provoz včetně předání všech návodů k obsluze a údržbě pro technologická zařízení a včetně zaškolení obsluhy objednatele. Dokladování splnění technických požadavků na výrobky – atest, prohlášení o shodě, CE, certifikace apod. - Uvedení stavbou dotčených ploch a staveništní dopravou dotčených komunikací do původního nebo projektového stavu. Péče o nepředané objekty a konstrukce stavby, jejich ošetřování. Likvidace přebytečného stavebního materiálu odpovídajícím způsobem. - Zajištění požadavků objednatele na obvyklá zajištění závazku splnit dílo nebo některou ze smluvních povinností. Nutný rozsah stavebního pojištění budoucího díla na předmětné stavbě a pojištění odpovědnosti za škodu způsobenou dodavatelem třetí osobě. Zajištění bankovních garancí. - Veškeré další nutné náklady k řádnému a úplnému zhotovení předmětu díla zřejmé ze zadávací dokumentace nebo místních podmínek. </t>
  </si>
  <si>
    <t>REKAPITULACE ČLENĚNÍ SOUPISU PRACÍ</t>
  </si>
  <si>
    <t>Kód dílu - Popis</t>
  </si>
  <si>
    <t>Cena celkem [CZK]</t>
  </si>
  <si>
    <t>-1</t>
  </si>
  <si>
    <t>OST - Ostatní</t>
  </si>
  <si>
    <t xml:space="preserve">    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</si>
  <si>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</si>
  <si>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</si>
  <si>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</si>
  <si>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</si>
  <si>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</si>
  <si>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</si>
  <si>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</si>
  <si>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</si>
  <si>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</si>
  <si>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</si>
  <si>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</si>
  <si>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</si>
  <si>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</si>
  <si>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</si>
  <si>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</si>
  <si>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</si>
  <si>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</si>
  <si>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Vedlejší rozpočtové náklady</t>
  </si>
  <si>
    <t>K</t>
  </si>
  <si>
    <t>999-VRN-1</t>
  </si>
  <si>
    <t>geodetické práce před výstavbou</t>
  </si>
  <si>
    <t>soubor</t>
  </si>
  <si>
    <t>-234534239</t>
  </si>
  <si>
    <t>P</t>
  </si>
  <si>
    <t xml:space="preserve">Poznámka k položce:
Zaměření a vytyčení hranic pozemků, staveniště a stavebního objektu, určení průběhu nadzemního nebo podzemního stávajícího i plánovaného vedení inženýrských sítí, výšková měření, určení vytyčovací sítě, ...
Zaměření a vytyčení stávajících inženýrských sítí v místě stavby z hlediska jejich ochrany při provádění stavby.
</t>
  </si>
  <si>
    <t>999-VRN-2</t>
  </si>
  <si>
    <t>geodetické práce při provádění stavby</t>
  </si>
  <si>
    <t>561325293</t>
  </si>
  <si>
    <t>Poznámka k položce:
Výšková měření, výpočet objemů, atd., které mají charakter kontrolních a upřesňujících činností, ...</t>
  </si>
  <si>
    <t>3</t>
  </si>
  <si>
    <t>999-VRN-3</t>
  </si>
  <si>
    <t>Geodetické práce po výstavbě</t>
  </si>
  <si>
    <t>-1303761861</t>
  </si>
  <si>
    <t xml:space="preserve">Poznámka k položce:
Zaměření skutečného provedení stavby, včetně komunikací a inženýrských sítí, kontrolní měření provedeného objektu, měření posunu a změn polohy novostavby v daném časovém intervalu, provedení skutečného zaměření stavby v rozsahu nezbytném pro zápis změny do katastru nemovitostí (GEOMETRICKÝ PLÁN), ...
Vyhotovení dokumentace a její předání objednateli v požadované formě a požadovaném počtu.
</t>
  </si>
  <si>
    <t>999-VRN-4</t>
  </si>
  <si>
    <t>Dokumentace skutečného provedení</t>
  </si>
  <si>
    <t>-471897142</t>
  </si>
  <si>
    <t xml:space="preserve">Poznámka k položce:
Vyhotovení dokumentace skutečného provedení stavby a její předání objednateli v požadované formě a požadovaném počtu.
Veškeré změny provedení stavby proti původnímu projektu musí být zapracovány do dokumentace v souladu s ustanovením odst. 6 § 125 zákona č. 183/2006 Sb., stavební zákon, ve znění pozdějších předpisů, a § 4 vyhlášky č. 499/2006 Sb., o dokumentaci staveb v platném znění,. Rozsah dokumentace určuje příloha č. 14 vyhlášky č. 499/2006 Sb.
</t>
  </si>
  <si>
    <t>5</t>
  </si>
  <si>
    <t>999-VRN-5</t>
  </si>
  <si>
    <t>Zřízení staveniště</t>
  </si>
  <si>
    <t>-1646153835</t>
  </si>
  <si>
    <t xml:space="preserve">Poznámka k položce:
Veškeré náklady zhotovitele na zřízení, vybavení, provoz, údržbu, zabezpečení a odstranění staveniště, které mu vzniknou podle podmínek smlouvy, vč. nákladů na připojení na inženýrské sítě a nákladů na úpravu povrchů a úklid ploch, na kterých bylo zařízení staveniště provozováno. Zajištění vhodných prostor pro potřeby investora, TDI a AD. 
Ochrana staveniště před vstupem nepovolaných osob, včetně příslušného značení, oplocení staveniště či jeho osvětlení, vypracování potřebné dokumentace pro provoz staveniště z hlediska požární ochrany (požární řád a poplachová směrnice) a z hlediska provozu staveniště (provozně dopravní řád).
</t>
  </si>
  <si>
    <t>6</t>
  </si>
  <si>
    <t>999-VRN-6</t>
  </si>
  <si>
    <t>Dopravní značení na staveništi, zajištění PDZ po dobu výstavby</t>
  </si>
  <si>
    <t>1630954709</t>
  </si>
  <si>
    <t>Poznámka k položce:
Vyhotovení návrhu dočasného dopravního značení, jeho projednání s dotčenými orgány a organizacemi, dodání dopravních značek, jejich rozmístění a přemísťování na staveništi a v jeho bezprostředním okolí a jejich údržba v průběhu výstavby, včetně následného odstranění po ukončení stavebních prací.</t>
  </si>
  <si>
    <t>7</t>
  </si>
  <si>
    <t>999-VRN-10</t>
  </si>
  <si>
    <t>Pasportizace stávajících objektů v ulicích Obrněné brigády a Valdštejnova</t>
  </si>
  <si>
    <t>-2010656039</t>
  </si>
  <si>
    <t>10 - SO 101 - Zpevněné plochy</t>
  </si>
  <si>
    <t>HSV - Práce a dodávky HSV</t>
  </si>
  <si>
    <t xml:space="preserve">    1 - Zemní práce</t>
  </si>
  <si>
    <t xml:space="preserve">    2 - Zakládání</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</si>
  <si>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</si>
  <si>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</si>
  <si>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</si>
  <si>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</si>
  <si>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</si>
  <si>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</si>
  <si>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</si>
  <si>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</si>
  <si>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</si>
  <si>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767 - Konstrukce zámečnické</t>
  </si>
  <si>
    <t>M - Práce a dodávky M</t>
  </si>
  <si>
    <t xml:space="preserve">    21-M - Elektromontáže</t>
  </si>
  <si>
    <t>VRN - Vedlejší rozpočtové náklady</t>
  </si>
  <si>
    <t>HSV</t>
  </si>
  <si>
    <t>Práce a dodávky HSV</t>
  </si>
  <si>
    <t>Zemní práce</t>
  </si>
  <si>
    <t>113106171</t>
  </si>
  <si>
    <t>Rozebrání dlažeb a dílců vozovek a ploch s přemístěním hmot na skládku na vzdálenost do 3 m nebo s naložením na dopravní prostředek, s jakoukoliv výplní spár ručně ze zámkové dlažby s ložem z kameniva</t>
  </si>
  <si>
    <t>m2</t>
  </si>
  <si>
    <t>CS ÚRS 2018 01</t>
  </si>
  <si>
    <t>1143028229</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</si>
  <si>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</si>
  <si>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</si>
  <si>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</si>
  <si>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49 "chodník - dlažba tl.6 cm pro další použití vč. očištění a uložení pro zpětné použití</t>
  </si>
  <si>
    <t>41 "chodník - dlažba tl.8 cm pro další použití vč. očištění a uložení pro zpětné použití</t>
  </si>
  <si>
    <t>874-33-49 "chodník+cyklostojanu</t>
  </si>
  <si>
    <t>113107182</t>
  </si>
  <si>
    <t>Odstranění podkladů nebo krytů strojně plochy jednotlivě přes 50 m2 do 200 m2 s přemístěním hmot na skládku na vzdálenost do 20 m nebo s naložením na dopravní prostředek živičných, o tl. vrstvy přes 50 do 100 mm</t>
  </si>
  <si>
    <t>264660391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</si>
  <si>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</si>
  <si>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514 "chodník - asfalt</t>
  </si>
  <si>
    <t>113107223</t>
  </si>
  <si>
    <t>Odstranění podkladů nebo krytů strojně plochy jednotlivě přes 200 m2 s přemístěním hmot na skládku na vzdálenost do 20 m nebo s naložením na dopravní prostředek z kameniva hrubého drceného, o tl. vrstvy přes 200 do 300 mm</t>
  </si>
  <si>
    <t>2036945144</t>
  </si>
  <si>
    <t>14 "cyklostojany</t>
  </si>
  <si>
    <t>1199 "chodník</t>
  </si>
  <si>
    <t>41 "reliéfní dlažba</t>
  </si>
  <si>
    <t>113107224</t>
  </si>
  <si>
    <t>Odstranění podkladů nebo krytů strojně plochy jednotlivě přes 200 m2 s přemístěním hmot na skládku na vzdálenost do 20 m nebo s naložením na dopravní prostředek z kameniva hrubého drceného, o tl. vrstvy přes 300 do 400 mm</t>
  </si>
  <si>
    <t>-437897970</t>
  </si>
  <si>
    <t>1242 "asfalt</t>
  </si>
  <si>
    <t>162 "sjezdy</t>
  </si>
  <si>
    <t>1280 "parkoviště</t>
  </si>
  <si>
    <t>113154113</t>
  </si>
  <si>
    <t>Frézování živičného podkladu nebo krytu s naložením na dopravní prostředek plochy do 500 m2 bez překážek v trase pruhu šířky do 0,5 m, tloušťky vrstvy 50 mm</t>
  </si>
  <si>
    <t>411632680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</si>
  <si>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</si>
  <si>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49 "oprava obrusné vrstvy</t>
  </si>
  <si>
    <t>113154224</t>
  </si>
  <si>
    <t>Frézování živičného podkladu nebo krytu s naložením na dopravní prostředek plochy přes 500 do 1 000 m2 bez překážek v trase pruhu šířky do 1 m, tloušťky vrstvy 100 mm</t>
  </si>
  <si>
    <t>-1375012337</t>
  </si>
  <si>
    <t>2668 "vozovka asfalt</t>
  </si>
  <si>
    <t>113201111</t>
  </si>
  <si>
    <t>Vytrhání obrub s vybouráním lože, s přemístěním hmot na skládku na vzdálenost do 3 m nebo s naložením na dopravní prostředek chodníkových ležatých</t>
  </si>
  <si>
    <t>m</t>
  </si>
  <si>
    <t>-1238988003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</si>
  <si>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</si>
  <si>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</si>
  <si>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113201112</t>
  </si>
  <si>
    <t>Vytrhání obrub s vybouráním lože, s přemístěním hmot na skládku na vzdálenost do 3 m nebo s naložením na dopravní prostředek silničních ležatých</t>
  </si>
  <si>
    <t>-1213367410</t>
  </si>
  <si>
    <t>105 "obruba betonová</t>
  </si>
  <si>
    <t>379 "obruba kamenná</t>
  </si>
  <si>
    <t>9</t>
  </si>
  <si>
    <t>113203111</t>
  </si>
  <si>
    <t>Vytrhání obrub s vybouráním lože, s přemístěním hmot na skládku na vzdálenost do 3 m nebo s naložením na dopravní prostředek z dlažebních kostek</t>
  </si>
  <si>
    <t>-1812197837</t>
  </si>
  <si>
    <t>121101101</t>
  </si>
  <si>
    <t>Sejmutí ornice nebo lesní půdy s vodorovným přemístěním na hromady v místě upotřebení nebo na dočasné či trvalé skládky se složením, na vzdálenost do 50 m</t>
  </si>
  <si>
    <t>m3</t>
  </si>
  <si>
    <t>1098469645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</si>
  <si>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</si>
  <si>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189*0,1 "plocha pro trávník</t>
  </si>
  <si>
    <t>15*0,1 "plocha pro mulčovací kůru</t>
  </si>
  <si>
    <t>96</t>
  </si>
  <si>
    <t>122201102</t>
  </si>
  <si>
    <t>Odkopávky a prokopávky nezapažené v hornině tř. 3 objem do 1000 m3</t>
  </si>
  <si>
    <t>-1147764948</t>
  </si>
  <si>
    <t>Poznámka k položce:
V případě, že by bylo nutné přistoupit k sanaci aktivní zóny zemní pláně, je výměra této položky a položek s ní souvisejících uvažována jako maximální a bude fakturována na základě skutečně provedených prací. Rozsah prací bude stanoven na základě zkoušek únosnosti zemní pláně a odsouhlasen TDI a AD. Doloženo bude geodetickým zaměřením nebo jiným způsobem po dohodě s TDI.</t>
  </si>
  <si>
    <t>2463*0,25 "sanace pláně</t>
  </si>
  <si>
    <t>11</t>
  </si>
  <si>
    <t>132201101</t>
  </si>
  <si>
    <t>Hloubení zapažených i nezapažených rýh šířky do 600 mm s urovnáním dna do předepsaného profilu a spádu v hornině tř. 3 do 100 m3</t>
  </si>
  <si>
    <t>-243822130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</si>
  <si>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</si>
  <si>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335*0,3*0,5 "drenáž</t>
  </si>
  <si>
    <t>12</t>
  </si>
  <si>
    <t>161101101</t>
  </si>
  <si>
    <t>Svislé přemístění výkopku bez naložení do dopravní nádoby avšak s vyprázdněním dopravní nádoby na hromadu nebo do dopravního prostředku z horniny tř. 1 až 4, při hloubce výkopu přes 1 do 2,5 m</t>
  </si>
  <si>
    <t>-1623118085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</si>
  <si>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</si>
  <si>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615,75+50,25</t>
  </si>
  <si>
    <t>13</t>
  </si>
  <si>
    <t>162701105</t>
  </si>
  <si>
    <t>Vodorovné přemístění do 10000 m výkopku/sypaniny z horniny tř. 1 až 4</t>
  </si>
  <si>
    <t>296430136</t>
  </si>
  <si>
    <t>14</t>
  </si>
  <si>
    <t>171201201</t>
  </si>
  <si>
    <t>Uložení sypaniny na skládky</t>
  </si>
  <si>
    <t>364993546</t>
  </si>
  <si>
    <t>171201211</t>
  </si>
  <si>
    <t>Poplatek za uložení odpadu ze sypaniny na skládce (skládkovné)</t>
  </si>
  <si>
    <t>t</t>
  </si>
  <si>
    <t>158687540</t>
  </si>
  <si>
    <t>666*2 'Přepočtené koeficientem množství</t>
  </si>
  <si>
    <t>16</t>
  </si>
  <si>
    <t>181411131</t>
  </si>
  <si>
    <t>Založení trávníku na půdě předem připravené plochy do 1000 m2 výsevem včetně utažení parkového v rovině nebo na svahu do 1:5</t>
  </si>
  <si>
    <t>-1041661519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</si>
  <si>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</si>
  <si>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150 "trávník vč. obdělání půdy, úpravy povrchu podkladové vrstvy pro trávník, výsevu osiva, zaválcování, zálivky, údržby trávníku do prvního sečení</t>
  </si>
  <si>
    <t>17</t>
  </si>
  <si>
    <t>M</t>
  </si>
  <si>
    <t>005724100</t>
  </si>
  <si>
    <t>osivo směs travní parková</t>
  </si>
  <si>
    <t>kg</t>
  </si>
  <si>
    <t>-577777318</t>
  </si>
  <si>
    <t>150*0,015 'Přepočtené koeficientem množství</t>
  </si>
  <si>
    <t>18</t>
  </si>
  <si>
    <t>181951101</t>
  </si>
  <si>
    <t>Úprava pláně vyrovnáním výškových rozdílů v hornině tř. 1 až 4 bez zhutnění</t>
  </si>
  <si>
    <t>-216497036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</si>
  <si>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</si>
  <si>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150 "trávník</t>
  </si>
  <si>
    <t>15 "mulčovací kůra</t>
  </si>
  <si>
    <t>19</t>
  </si>
  <si>
    <t>181951102</t>
  </si>
  <si>
    <t>Úprava pláně vyrovnáním výškových rozdílů v hornině tř. 1 až 4 se zhutněním</t>
  </si>
  <si>
    <t>1535223879</t>
  </si>
  <si>
    <t>103 "sjezdy</t>
  </si>
  <si>
    <t>1118 "parkoviště</t>
  </si>
  <si>
    <t>45 "varovný signální pás</t>
  </si>
  <si>
    <t>2463 "sanace pláně</t>
  </si>
  <si>
    <t>182301121</t>
  </si>
  <si>
    <t>Rozprostření a urovnání ornice ve svahu sklonu přes 1:5 při souvislé ploše do 500 m2, tl. vrstvy do 100 mm</t>
  </si>
  <si>
    <t>1681143391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</si>
  <si>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</si>
  <si>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103211000</t>
  </si>
  <si>
    <t>zahradní substrát pro výsadbu VL</t>
  </si>
  <si>
    <t>756170693</t>
  </si>
  <si>
    <t>150*0,1 'Přepočtené koeficientem množství</t>
  </si>
  <si>
    <t>22</t>
  </si>
  <si>
    <t>184911421</t>
  </si>
  <si>
    <t>Mulčování vysazených rostlin mulčovací kůrou, tl. do 100 mm v rovině nebo na svahu do 1:5</t>
  </si>
  <si>
    <t>1207181147</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</si>
  <si>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</si>
  <si>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23</t>
  </si>
  <si>
    <t>10391100</t>
  </si>
  <si>
    <t>kůra mulčovací VL</t>
  </si>
  <si>
    <t>180050174</t>
  </si>
  <si>
    <t>15*0,103 'Přepočtené koeficientem množství</t>
  </si>
  <si>
    <t>Zakládání</t>
  </si>
  <si>
    <t>24</t>
  </si>
  <si>
    <t>211561111</t>
  </si>
  <si>
    <t>Výplň kamenivem do rýh odvodňovacích žeber nebo trativodů bez zhutnění, s úpravou povrchu výplně kamenivem hrubým drceným frakce 4 až 16 mm</t>
  </si>
  <si>
    <t>-2123780551</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</si>
  <si>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</si>
  <si>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335*0,3*0,5</t>
  </si>
  <si>
    <t>25</t>
  </si>
  <si>
    <t>211971110</t>
  </si>
  <si>
    <t>Zřízení opláštění výplně z geotextilie odvodňovacích žeber nebo trativodů v rýze nebo zářezu se stěnami šikmými o sklonu do 1:2</t>
  </si>
  <si>
    <t>-1226207973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</si>
  <si>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</si>
  <si>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335*1,2</t>
  </si>
  <si>
    <t>26</t>
  </si>
  <si>
    <t>69311172</t>
  </si>
  <si>
    <t>textilie ÚV stabilizace 300 g/m2 do š 8,8 m</t>
  </si>
  <si>
    <t>-1925584165</t>
  </si>
  <si>
    <t>402*1,1 'Přepočtené koeficientem množství</t>
  </si>
  <si>
    <t>97</t>
  </si>
  <si>
    <t>212572121</t>
  </si>
  <si>
    <t>Lože pro trativody z kameniva drobného těženého</t>
  </si>
  <si>
    <t>604951287</t>
  </si>
  <si>
    <t xml:space="preserve">Poznámka k souboru cen:
1. V cenách jsou započteny i náklady na vyčištění dna rýh a na urovnání povrchu lože.
2. V ceně materiálu jsou započteny i náklady na prohození výkopku.
</t>
  </si>
  <si>
    <t>335*0,3*0,1</t>
  </si>
  <si>
    <t>27</t>
  </si>
  <si>
    <t>212755214</t>
  </si>
  <si>
    <t>Trativody bez lože z drenážních trubek plastových flexibilních D 100 mm</t>
  </si>
  <si>
    <t>-1704175274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</si>
  <si>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</si>
  <si>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Komunikace pozemní</t>
  </si>
  <si>
    <t>28</t>
  </si>
  <si>
    <t>564211111</t>
  </si>
  <si>
    <t>Podklad nebo podsyp ze štěrkopísku ŠP s rozprostřením, vlhčením a zhutněním, po zhutnění tl. 50 mm</t>
  </si>
  <si>
    <t>1667285898</t>
  </si>
  <si>
    <t>1242 "asfalt - sanace pláně</t>
  </si>
  <si>
    <t>103 "sjezdy - sanace pláně</t>
  </si>
  <si>
    <t>1118 "parkoviště - sanace pláně</t>
  </si>
  <si>
    <t>29</t>
  </si>
  <si>
    <t>564761111</t>
  </si>
  <si>
    <t>Podklad nebo kryt z kameniva hrubého drceného vel. 32-63 mm s rozprostřením a zhutněním, po zhutnění tl. 200 mm</t>
  </si>
  <si>
    <t>-2126915153</t>
  </si>
  <si>
    <t>564861111</t>
  </si>
  <si>
    <t>Podklad ze štěrkodrtě ŠD tl 200 mm</t>
  </si>
  <si>
    <t>-1526595345</t>
  </si>
  <si>
    <t>31</t>
  </si>
  <si>
    <t>564952111</t>
  </si>
  <si>
    <t>Podklad z mechanicky zpevněného kameniva MZK (minerální beton) s rozprostřením a s hutněním, po zhutnění tl. 150 mm</t>
  </si>
  <si>
    <t>9963295</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</si>
  <si>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</si>
  <si>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32</t>
  </si>
  <si>
    <t>565165111</t>
  </si>
  <si>
    <t>Asfaltový beton vrstva podkladní ACP 16 (obalované kamenivo střednězrnné - OKS) s rozprostřením a zhutněním v pruhu šířky do 3 m, po zhutnění tl. 80 mm</t>
  </si>
  <si>
    <t>-1931136808</t>
  </si>
  <si>
    <t xml:space="preserve">Poznámka k souboru cen:
1. ČSN EN 13108-1 připouští pro ACP 16 pouze tl. 50 až 80 mm.
</t>
  </si>
  <si>
    <t>33</t>
  </si>
  <si>
    <t>573111113</t>
  </si>
  <si>
    <t>Postřik infiltrační PI z asfaltu silničního s posypem kamenivem, v množství 1,50 kg/m2</t>
  </si>
  <si>
    <t>-674692077</t>
  </si>
  <si>
    <t>34</t>
  </si>
  <si>
    <t>573211112</t>
  </si>
  <si>
    <t>Postřik spojovací PS bez posypu kamenivem z asfaltu silničního, v množství 0,70 kg/m2</t>
  </si>
  <si>
    <t>-1979639669</t>
  </si>
  <si>
    <t>35</t>
  </si>
  <si>
    <t>577134111</t>
  </si>
  <si>
    <t>Asfaltový beton vrstva obrusná ACO 11 (ABS) s rozprostřením a se zhutněním z nemodifikovaného asfaltu v pruhu šířky do 3 m tř. I, po zhutnění tl. 40 mm</t>
  </si>
  <si>
    <t>600258468</t>
  </si>
  <si>
    <t xml:space="preserve">Poznámka k souboru cen:
1. ČSN EN 13108-1 připouští pro ACO 11 pouze tl. 35 až 50 mm.
</t>
  </si>
  <si>
    <t>36</t>
  </si>
  <si>
    <t>577144111</t>
  </si>
  <si>
    <t>Asfaltový beton vrstva obrusná ACO 11 (ABS) s rozprostřením a se zhutněním z nemodifikovaného asfaltu v pruhu šířky do 3 m tř. I, po zhutnění tl. 50 mm</t>
  </si>
  <si>
    <t>-1766343769</t>
  </si>
  <si>
    <t>37</t>
  </si>
  <si>
    <t>596211110</t>
  </si>
  <si>
    <t>Kladení zámkové dlažby komunikací pro pěší tl 60 mm skupiny A pl do 50 m2</t>
  </si>
  <si>
    <t>599887415</t>
  </si>
  <si>
    <t>45 "reliéfní dlažba</t>
  </si>
  <si>
    <t>49 "chodník - dlažba tl.6 cm - zpětné položení</t>
  </si>
  <si>
    <t>38</t>
  </si>
  <si>
    <t>592453080</t>
  </si>
  <si>
    <t>dlažba 20 x 10 x 6 cm přírodní</t>
  </si>
  <si>
    <t>-1957827866</t>
  </si>
  <si>
    <t>1213*1,03 'Přepočtené koeficientem množství</t>
  </si>
  <si>
    <t>39</t>
  </si>
  <si>
    <t>592452670</t>
  </si>
  <si>
    <t>dlažba skladebná betonová základní pro nevidomé 20 x 10 x 6 cm barevná</t>
  </si>
  <si>
    <t>812145064</t>
  </si>
  <si>
    <t>45*1,03 'Přepočtené koeficientem množství</t>
  </si>
  <si>
    <t>596212210</t>
  </si>
  <si>
    <t>Kladení zámkové dlažby pozemních komunikací tl 80 mm skupiny A pl do 50 m2</t>
  </si>
  <si>
    <t>-1000021990</t>
  </si>
  <si>
    <t>41 "chodník - dlažba tl.8 cm - zpětné položení</t>
  </si>
  <si>
    <t>41</t>
  </si>
  <si>
    <t>592453170</t>
  </si>
  <si>
    <t>dlažba skladebná betonová základní 20x20x8 cm přírodní</t>
  </si>
  <si>
    <t>2100199905</t>
  </si>
  <si>
    <t>1262,4-353,3*0,1-41</t>
  </si>
  <si>
    <t>1186,07*1,03 'Přepočtené koeficientem množství</t>
  </si>
  <si>
    <t>42</t>
  </si>
  <si>
    <t>59245005</t>
  </si>
  <si>
    <t>dlažba skladebná betonová 20x10x8 cm barevná</t>
  </si>
  <si>
    <t>250900221</t>
  </si>
  <si>
    <t>353,3*0,1 "V10b</t>
  </si>
  <si>
    <t>35,33*1,03 'Přepočtené koeficientem množství</t>
  </si>
  <si>
    <t>Úpravy povrchů, podlahy a osazování výplní</t>
  </si>
  <si>
    <t>43</t>
  </si>
  <si>
    <t>622325203</t>
  </si>
  <si>
    <t>Oprava vápenocementové omítky vnějších ploch stupně členitosti 1 štukové stěn, v rozsahu opravované plochy přes 30 do 50%</t>
  </si>
  <si>
    <t>-405550507</t>
  </si>
  <si>
    <t>Poznámka k položce:
Zednické práce, drobné opravy na fasádách sousedních objektů.</t>
  </si>
  <si>
    <t>307,3*0,3 "orientační plocha</t>
  </si>
  <si>
    <t>103</t>
  </si>
  <si>
    <t>637121111-1</t>
  </si>
  <si>
    <t>Doplnění štěrkové plochy</t>
  </si>
  <si>
    <t>1872201977</t>
  </si>
  <si>
    <t xml:space="preserve">Poznámka k položce:
Poznámka k položce:
- doplnění a úprava štěrkových ploch 
- položka zahrnuje veškeré práce včetně veškerého potřebného materiálu, manipulace s hmotami
</t>
  </si>
  <si>
    <t>Trubní vedení</t>
  </si>
  <si>
    <t>44</t>
  </si>
  <si>
    <t>89594-01</t>
  </si>
  <si>
    <t>Vybourání stávající uliční vpusti vč.výkopu,zásypu a likvidace materiálu</t>
  </si>
  <si>
    <t>kus</t>
  </si>
  <si>
    <t>R-pol.</t>
  </si>
  <si>
    <t>1808640696</t>
  </si>
  <si>
    <t>Poznámka k položce:
Poznámka k položce:
- položka zahrnuje vybourání kompletních uličních vpustí, veškeré zemní práce, manipulaci s vybouranou sutí a hmotami včetně uložení na skládku a poplatek za skládku
- položka zahrnuje veškeré další práce plynoucí z technologického předpisu a z platných předpisů</t>
  </si>
  <si>
    <t>45</t>
  </si>
  <si>
    <t>89594-02</t>
  </si>
  <si>
    <t>Pročistění připojovacího potrubí UV a UV</t>
  </si>
  <si>
    <t>-661192207</t>
  </si>
  <si>
    <t>Poznámka k položce:
Poznámka k položce:
- pročištění stávajících UV včetně kanalizační přípojky 
- položka zahrnuje veškeré práce včetně materiálu i pomocného, potřebných úprav, případné odpojení a znovupřipojení</t>
  </si>
  <si>
    <t>Ostatní konstrukce a práce, bourání</t>
  </si>
  <si>
    <t>46</t>
  </si>
  <si>
    <t>914111111</t>
  </si>
  <si>
    <t>Montáž svislé dopravní značky do velikosti 1 m2 objímkami na sloupek nebo konzolu</t>
  </si>
  <si>
    <t>-356619324</t>
  </si>
  <si>
    <t>47</t>
  </si>
  <si>
    <t>404442570</t>
  </si>
  <si>
    <t>značka svislá reflexní AL- NK 500 x 700 mm - E2b</t>
  </si>
  <si>
    <t>-1466739133</t>
  </si>
  <si>
    <t>48</t>
  </si>
  <si>
    <t>404442030</t>
  </si>
  <si>
    <t>značka svislá reflexní zákazová C AL- NK 500 mm - C4a</t>
  </si>
  <si>
    <t>-357021005</t>
  </si>
  <si>
    <t>49</t>
  </si>
  <si>
    <t>404442031.1</t>
  </si>
  <si>
    <t>značka svislá - C4a</t>
  </si>
  <si>
    <t>-1364673255</t>
  </si>
  <si>
    <t>914511112</t>
  </si>
  <si>
    <t>Montáž sloupku dopravních značek délky do 3,5 m s betonovým základem a patkou</t>
  </si>
  <si>
    <t>143139025</t>
  </si>
  <si>
    <t>1 "nový sloupek</t>
  </si>
  <si>
    <t>2 "posunutí stávajícího SDZ do nové pozice</t>
  </si>
  <si>
    <t>51</t>
  </si>
  <si>
    <t>404452250</t>
  </si>
  <si>
    <t>sloupek Zn 60 - 350</t>
  </si>
  <si>
    <t>-621607397</t>
  </si>
  <si>
    <t>52</t>
  </si>
  <si>
    <t>404452400</t>
  </si>
  <si>
    <t>patka hliníková HP 60</t>
  </si>
  <si>
    <t>2108200553</t>
  </si>
  <si>
    <t>53</t>
  </si>
  <si>
    <t>404452530</t>
  </si>
  <si>
    <t>víčko plastové na sloupek 60</t>
  </si>
  <si>
    <t>247622251</t>
  </si>
  <si>
    <t>54</t>
  </si>
  <si>
    <t>404452560</t>
  </si>
  <si>
    <t>upínací svorka na sloupek US 60</t>
  </si>
  <si>
    <t>1920696046</t>
  </si>
  <si>
    <t>55</t>
  </si>
  <si>
    <t>915331111</t>
  </si>
  <si>
    <t>Vodorovné značení předformovaným termoplastem čáry šířky 120 mm</t>
  </si>
  <si>
    <t>-575376326</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</si>
  <si>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</si>
  <si>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9 "V12a</t>
  </si>
  <si>
    <t>56</t>
  </si>
  <si>
    <t>915351112</t>
  </si>
  <si>
    <t>Vodorovné značení předformovaným termoplastem písmena nebo číslice velikosti do 2,5 m</t>
  </si>
  <si>
    <t>953428465</t>
  </si>
  <si>
    <t>57</t>
  </si>
  <si>
    <t>915611111</t>
  </si>
  <si>
    <t>Předznačení pro vodorovné značení stříkané barvou nebo prováděné z nátěrových hmot liniové dělicí čáry, vodicí proužky</t>
  </si>
  <si>
    <t>67685752</t>
  </si>
  <si>
    <t xml:space="preserve">Poznámka k souboru cen:
1. Množství měrných jednotek se určuje:
a) pro cenu -1111 v m délky dělicí čáry nebo vodícího proužku (včetně mezer),
b) pro cenu -1112 v m2 natírané nebo stříkané plochy.
</t>
  </si>
  <si>
    <t>58</t>
  </si>
  <si>
    <t>915621111</t>
  </si>
  <si>
    <t>Předznačení pro vodorovné značení stříkané barvou nebo prováděné z nátěrových hmot plošné šipky, symboly, nápisy</t>
  </si>
  <si>
    <t>-2074860418</t>
  </si>
  <si>
    <t>59</t>
  </si>
  <si>
    <t>916-01</t>
  </si>
  <si>
    <t>Napojení na stávající kamenné obruby OP2 - úprava konce obruby vč.ostatních prací nutných k provedení</t>
  </si>
  <si>
    <t>857541841</t>
  </si>
  <si>
    <t>Poznámka k položce:
Poznámka k položce:
- položka zahrnuje veškeré práce včetně veškerého potřebného materiálu, manipulace s hmotami, uložením a poplatkem za skládku
- položka zahrnuje veškeré další práce plynoucí z technologického předpisu a z platných předpisů</t>
  </si>
  <si>
    <t>60</t>
  </si>
  <si>
    <t>916-02</t>
  </si>
  <si>
    <t>Zavíkování stáv.uliční vpusti vč.souvisejích prací</t>
  </si>
  <si>
    <t>1572116769</t>
  </si>
  <si>
    <t>Poznámka k položce:
Poznámka k položce:
- položka zahrnuje veškeré práce včetně veškerého potřebného materiálu, manipulace s hmotami, příp. uložením a poplatkem za skládku
- položka zahrnuje veškeré další práce plynoucí z technologického předpisu a z platných předpisů</t>
  </si>
  <si>
    <t>61</t>
  </si>
  <si>
    <t>916-03</t>
  </si>
  <si>
    <t>Vybourání liniového žlabu vč.odvozu a likvidace materiálu</t>
  </si>
  <si>
    <t>1207099331</t>
  </si>
  <si>
    <t>Poznámka k položce:
Poznámka k položce:
- položka zahrnuje kompletní vybourání, veškeré práce včetně manipulace s vybouranou sutí a hmotami, uložením na skládku a poplatkem za skládku
- položka zahrnuje veškeré další práce plynoucí z technologického předpisu a z platných předpisů</t>
  </si>
  <si>
    <t>62</t>
  </si>
  <si>
    <t>916-04</t>
  </si>
  <si>
    <t>Napojení DS do kanalizační stoky vč.souvisejích prací</t>
  </si>
  <si>
    <t>474771117</t>
  </si>
  <si>
    <t xml:space="preserve">Poznámka k položce:
Poznámka k položce:
- položka zahrnuje veškeré práce včetně materiálu i pomocného (lapače, trouby, trubky, tvarovky, spojovací a těsnící materiál apod.), podpěrných, závěsných a upevňovacích prvků, včetně potřebných úprav, vyrovnání ve směru a spádu, napojení a dopravy 
- položka zahrnuje veškeré další práce plynoucí z technologického předpisu a z platných předpisů              </t>
  </si>
  <si>
    <t>63</t>
  </si>
  <si>
    <t>916-05</t>
  </si>
  <si>
    <t>Zachování stávajícího SDZ - zajištění a ochrana</t>
  </si>
  <si>
    <t>-504353530</t>
  </si>
  <si>
    <t>Poznámka k položce:
Poznámka k položce:
- položka zahrnuje veškeré práce včetně materiálu i pomocného (demontáž stávajícího SDZ vč. patek, základů, uložení pro zpětné použití, montáž na místa určená PD, zemní práce, nové patky, základy apod.), potřebných úprav a nutných oprav poškozených částí a dopravy 
- položka zahrnuje veškeré další práce plynoucí z technologického předpisu a z platných předpisů</t>
  </si>
  <si>
    <t>64</t>
  </si>
  <si>
    <t>916-06</t>
  </si>
  <si>
    <t>Demontáž a zpětné osazení cyklostojanu vč.patek, zemních prací apod.</t>
  </si>
  <si>
    <t>-270352697</t>
  </si>
  <si>
    <t>Poznámka k položce:
Poznámka k položce:
- položka zahrnuje veškeré práce včetně materiálu i pomocného (demontáž stávajících stojanů vč. patek, uložení pro zpětné použití, montáž na místo určené PD, nové základy apod.), potřebných úprav a dopravy 
- položka zahrnuje veškeré další práce plynoucí z technologického předpisu a z platných předpisů</t>
  </si>
  <si>
    <t>65</t>
  </si>
  <si>
    <t>916-07</t>
  </si>
  <si>
    <t>Zajištění stáv.info tabule - ochrana proti poškození</t>
  </si>
  <si>
    <t>1549967113</t>
  </si>
  <si>
    <t>Poznámka k položce:
Poznámka k položce:
- položka zahrnuje veškeré práce včetně materiálu i pomocného, podpěrných, závěsných a upevňovacích prvků, potřebných úprav</t>
  </si>
  <si>
    <t>66</t>
  </si>
  <si>
    <t>916-08</t>
  </si>
  <si>
    <t>Osazení parkomatu do nové polohy vč.souvisejích prací</t>
  </si>
  <si>
    <t>-942906183</t>
  </si>
  <si>
    <t>Poznámka k položce:
Poznámka k položce:
- výšková úprava parkovacího automatu, včetně označníku 
- položka zahrnuje veškeré práce včetně materiálu i pomocného, potřebných úprav, případné odpojení a znovupřipojení přívodu napájení, odzkoušení, uvedení do opětovného provozu a dopravy 
- položka zahrnuje veškeré další práce plynoucí z technologického předpisu a z platných předpisů</t>
  </si>
  <si>
    <t>67</t>
  </si>
  <si>
    <t>916-09</t>
  </si>
  <si>
    <t>Výškové napojení obruby - úprava obruby vč.souvisejích prací</t>
  </si>
  <si>
    <t>354143776</t>
  </si>
  <si>
    <t xml:space="preserve">Poznámka k položce:
Poznámka k položce:
- výškové a směrové plynulé napojení na stávající obrubníky
- položka zahrnuje veškeré práce včetně veškerého potřebného materiálu, manipulace s hmotami, uložením a poplatkem za skládku
- položka zahrnuje veškeré další práce plynoucí z technologického předpisu a z platných předpisů
</t>
  </si>
  <si>
    <t>68</t>
  </si>
  <si>
    <t>916-10</t>
  </si>
  <si>
    <t>Směrové a výškové napojení komunikace - úprava styku, začištění spoje a veškeré ostatní práce</t>
  </si>
  <si>
    <t>270157634</t>
  </si>
  <si>
    <t>Poznámka k položce:
Poznámka k položce:
- výškové a směrové plynulé napojení na stávající komunikace
- položka zahrnuje veškeré práce včetně veškerého potřebného materiálu, manipulace s hmotami, uložením a poplatkem za skládku
- položka zahrnuje veškeré další práce plynoucí z technologického předpisu a z platných předpisů</t>
  </si>
  <si>
    <t>5,5+3+1</t>
  </si>
  <si>
    <t>69</t>
  </si>
  <si>
    <t>916-11</t>
  </si>
  <si>
    <t>Posun stávající SDZ vč.souvisejích prací (výkopy, patky apod.)</t>
  </si>
  <si>
    <t>-1557011248</t>
  </si>
  <si>
    <t>70</t>
  </si>
  <si>
    <t>916241113</t>
  </si>
  <si>
    <t>Osazení obrubníku kamenného se zřízením lože, s vyplněním a zatřením spár cementovou maltou ležatého s boční opěrou z betonu prostého, do lože z betonu prostého</t>
  </si>
  <si>
    <t>227939690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</si>
  <si>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</si>
  <si>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576 "OP2 300x200</t>
  </si>
  <si>
    <t>71</t>
  </si>
  <si>
    <t>58380003</t>
  </si>
  <si>
    <t>obrubník kamenný přímý, žula, 30x20</t>
  </si>
  <si>
    <t>-686942886</t>
  </si>
  <si>
    <t>576-45</t>
  </si>
  <si>
    <t>531*1,02 'Přepočtené koeficientem množství</t>
  </si>
  <si>
    <t>72</t>
  </si>
  <si>
    <t>58380422</t>
  </si>
  <si>
    <t>obrubník kamenný obloukový , žula, r=1÷3 m 30x20</t>
  </si>
  <si>
    <t>1513758391</t>
  </si>
  <si>
    <t>45*1,02 'Přepočtené koeficientem množství</t>
  </si>
  <si>
    <t>73</t>
  </si>
  <si>
    <t>916241212</t>
  </si>
  <si>
    <t>Osazení obrubníku kamenného se zřízením lože, s vyplněním a zatřením spár cementovou maltou stojatého bez boční opěry, do lože z betonu prostého</t>
  </si>
  <si>
    <t>-1050786504</t>
  </si>
  <si>
    <t>481 "OP7 125x250</t>
  </si>
  <si>
    <t>74</t>
  </si>
  <si>
    <t>58380374</t>
  </si>
  <si>
    <t>obrubník kamenný přímý, žula, 12x25</t>
  </si>
  <si>
    <t>1361094182</t>
  </si>
  <si>
    <t>481*1,02 'Přepočtené koeficientem množství</t>
  </si>
  <si>
    <t>75</t>
  </si>
  <si>
    <t>919121111</t>
  </si>
  <si>
    <t>Utěsnění dilatačních spár zálivkou za studena v cementobetonovém nebo živičném krytu včetně adhezního nátěru s těsnicím profilem pod zálivkou, pro komůrky šířky 10 mm, hloubky 20 mm</t>
  </si>
  <si>
    <t>-1643268203</t>
  </si>
  <si>
    <t xml:space="preserve">Poznámka k souboru cen:
1. V cenách jsou započteny i náklady na vyčištění spár před těsněním a zalitím a náklady na
 impregnaci, těsnění a zalití spár včetně dodání hmot.
</t>
  </si>
  <si>
    <t>76</t>
  </si>
  <si>
    <t>919721222</t>
  </si>
  <si>
    <t>Geomříž pro vyztužení asfaltového povrchu ze skelných vláken s geotextilií, podélná pevnost v tahu 50 kN/m</t>
  </si>
  <si>
    <t>-142241436</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</si>
  <si>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</si>
  <si>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77</t>
  </si>
  <si>
    <t>919735112</t>
  </si>
  <si>
    <t>Řezání stávajícího živičného krytu nebo podkladu hloubky přes 50 do 100 mm</t>
  </si>
  <si>
    <t>-1110603058</t>
  </si>
  <si>
    <t xml:space="preserve">Poznámka k souboru cen:
1. V cenách jsou započteny i náklady na spotřebu vody.
</t>
  </si>
  <si>
    <t>78</t>
  </si>
  <si>
    <t>978015361</t>
  </si>
  <si>
    <t>Otlučení vápenných nebo vápenocementových omítek vnějších ploch s vyškrabáním spar a s očištěním zdiva stupně členitosti 1 a 2, v rozsahu přes 30 do 50 %</t>
  </si>
  <si>
    <t>-1871699778</t>
  </si>
  <si>
    <t>104</t>
  </si>
  <si>
    <t>916-12</t>
  </si>
  <si>
    <t>Směrové a výškové napojení chodníků - úprava styku, začištění spoje a veškeré ostatní práce</t>
  </si>
  <si>
    <t>1017031408</t>
  </si>
  <si>
    <t>Poznámka k položce:
Poznámka k položce:
- úprava a výškové a směrové napojení na stávající stav povrchů chodníků
- položka zahrnuje veškeré práce včetně veškerého potřebného materiálu, manipulace s hmotami, uložením a poplatkem za skládku
- položka zahrnuje veškeré další práce plynoucí z technologického předpisu a z platných předpisů</t>
  </si>
  <si>
    <t>105</t>
  </si>
  <si>
    <t>916-13</t>
  </si>
  <si>
    <t>Výšková úprava stávajících poklopů, vpustí, mříží, armatur, šoupat, hrnečků, kabelových komor</t>
  </si>
  <si>
    <t>701441247</t>
  </si>
  <si>
    <t>Poznámka k položce:
Poznámka k položce:
- výšková úprava stávajících poklopů, vpustí, mříží, armatur, šoupat, hrnečků, kabelových komor atd. do nivelety nových povrchů (snížení, zvýšení)
- položka zahrnuje veškeré práce včetně veškerého potřebného materiálu, manipulace s hmotami, uložením a poplatkem za skládku
- položka zahrnuje veškeré další práce plynoucí z technologického předpisu a z platných předpisů</t>
  </si>
  <si>
    <t>106</t>
  </si>
  <si>
    <t>916-14</t>
  </si>
  <si>
    <t>Výšková úprava stávajících vstupů sousedních objektů</t>
  </si>
  <si>
    <t>-1057445042</t>
  </si>
  <si>
    <t>Poznámka k položce:
Poznámka k položce:
- výšková úprava stávajících uličních vstupu, vchodů, schodišťových stupňů atd. sousedních objektů, budov, ... do nivelety nových povrchů (snížení, zvýšení)
- položka zahrnuje veškeré práce včetně veškerého potřebného materiálu, manipulace s hmotami, uložením a poplatkem za skládku
- položka zahrnuje veškeré další práce plynoucí z technologického předpisu a z platných předpisů</t>
  </si>
  <si>
    <t>997</t>
  </si>
  <si>
    <t>Přesun sutě</t>
  </si>
  <si>
    <t>79</t>
  </si>
  <si>
    <t>997221551</t>
  </si>
  <si>
    <t>Vodorovná doprava suti bez naložení, ale se složením a s hrubým urovnáním ze sypkých materiálů, na vzdálenost do 1 km</t>
  </si>
  <si>
    <t>1734527273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</si>
  <si>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</si>
  <si>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80</t>
  </si>
  <si>
    <t>997221559</t>
  </si>
  <si>
    <t>Vodorovná doprava suti bez naložení, ale se složením a s hrubým urovnáním Příplatek k ceně za každý další i započatý 1 km přes 1 km</t>
  </si>
  <si>
    <t>1692264302</t>
  </si>
  <si>
    <t>3344,675*9 'Přepočtené koeficientem množství</t>
  </si>
  <si>
    <t>81</t>
  </si>
  <si>
    <t>997221815</t>
  </si>
  <si>
    <t>Poplatek za uložení stavebního odpadu na skládce (skládkovné) z prostého betonu zatříděného do Katalogu odpadů pod kódem 170 101</t>
  </si>
  <si>
    <t>-1951696136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</si>
  <si>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</si>
  <si>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82</t>
  </si>
  <si>
    <t>997221845</t>
  </si>
  <si>
    <t>Poplatek za uložení stavebního odpadu na skládce (skládkovné) z asfaltových povrchů</t>
  </si>
  <si>
    <t>-1996656413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</si>
  <si>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</si>
  <si>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83</t>
  </si>
  <si>
    <t>997221855</t>
  </si>
  <si>
    <t>Poplatek za uložení stavebního odpadu na skládce (skládkovné) zeminy a kameniva zatříděného do Katalogu odpadů pod kódem 170 504</t>
  </si>
  <si>
    <t>-1640640474</t>
  </si>
  <si>
    <t>998</t>
  </si>
  <si>
    <t>Přesun hmot</t>
  </si>
  <si>
    <t>84</t>
  </si>
  <si>
    <t>998225111</t>
  </si>
  <si>
    <t>Přesun hmot pro pozemní komunikace s krytem z kamene, monolitickým betonovým nebo živičným</t>
  </si>
  <si>
    <t>274461274</t>
  </si>
  <si>
    <t>PSV</t>
  </si>
  <si>
    <t>Práce a dodávky PSV</t>
  </si>
  <si>
    <t>711</t>
  </si>
  <si>
    <t>Izolace proti vodě, vlhkosti a plynům</t>
  </si>
  <si>
    <t>85</t>
  </si>
  <si>
    <t>711131101</t>
  </si>
  <si>
    <t>Provedení izolace proti zemní vlhkosti pásy na sucho AIP nebo tkaniny na ploše vodorovné V</t>
  </si>
  <si>
    <t>-1062837713</t>
  </si>
  <si>
    <t xml:space="preserve">Poznámka k souboru cen:
1. Izolace plochy jednotlivě do 10 m2 se oceňují skladebně cenou příslušné izolace a cenou 711 19-9096 Příplatek za plochu do 10 m2.
</t>
  </si>
  <si>
    <t>86</t>
  </si>
  <si>
    <t>69311175</t>
  </si>
  <si>
    <t>textilie ÚV stabilizace 500 g/m2 do š 8,8 m</t>
  </si>
  <si>
    <t>-1108992142</t>
  </si>
  <si>
    <t>2463*1,15 'Přepočtené koeficientem množství</t>
  </si>
  <si>
    <t>87</t>
  </si>
  <si>
    <t>711161112</t>
  </si>
  <si>
    <t>Izolace proti zemní vlhkosti a beztlakové vodě nopovými fóliemi na ploše vodorovné V vrstva ochranná, odvětrávací a drenážní výška nopku 8,0 mm, tl. fólie do 0,6 mm</t>
  </si>
  <si>
    <t>166392516</t>
  </si>
  <si>
    <t>307,3*0,9</t>
  </si>
  <si>
    <t>88</t>
  </si>
  <si>
    <t>711161115</t>
  </si>
  <si>
    <t>Izolace proti zemní vlhkosti a beztlakové vodě nopovými fóliemi na ploše vodorovné V vrstva ochranná, odvětrávací a drenážní výška nopku 20,0 mm, tl. fólie do 1,0 mm</t>
  </si>
  <si>
    <t>-730046367</t>
  </si>
  <si>
    <t>37,3*0,3</t>
  </si>
  <si>
    <t>89</t>
  </si>
  <si>
    <t>711161384</t>
  </si>
  <si>
    <t>Izolace proti zemní vlhkosti a beztlakové vodě nopovými fóliemi ostatní ukončení izolace provětrávací lištou</t>
  </si>
  <si>
    <t>-652079604</t>
  </si>
  <si>
    <t>90</t>
  </si>
  <si>
    <t>998711201</t>
  </si>
  <si>
    <t>Přesun hmot pro izolace proti vodě, vlhkosti a plynům stanovený procentní sazbou (%) z ceny vodorovná dopravní vzdálenost do 50 m v objektech výšky do 6 m</t>
  </si>
  <si>
    <t>%</t>
  </si>
  <si>
    <t>-453696680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</si>
  <si>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</si>
  <si>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</si>
  <si>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</si>
  <si>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91</t>
  </si>
  <si>
    <t>721241102</t>
  </si>
  <si>
    <t>Lapače střešních splavenin litinové DN 125</t>
  </si>
  <si>
    <t>-1042451172</t>
  </si>
  <si>
    <t>92</t>
  </si>
  <si>
    <t>721242804</t>
  </si>
  <si>
    <t>Demontáž lapačů střešních splavenin DN 125</t>
  </si>
  <si>
    <t>300651791</t>
  </si>
  <si>
    <t>767</t>
  </si>
  <si>
    <t>Konstrukce zámečnické</t>
  </si>
  <si>
    <t>93</t>
  </si>
  <si>
    <t>767-1</t>
  </si>
  <si>
    <t>Úprava zábradlí v ul.26.dubna</t>
  </si>
  <si>
    <t>2122421491</t>
  </si>
  <si>
    <t>Poznámka k položce:
Poznámka k položce:
- položka zahrnuje veškeré práce včetně materiálu i pomocného, potřebných úprav, případná demontáž a zpětná montáž částí zábradlí, vč. zemních prací, betonáže, dopravy apod.
- položka zahrnuje veškeré další práce plynoucí z technologického předpisu a z platných předpisů</t>
  </si>
  <si>
    <t>94</t>
  </si>
  <si>
    <t>767-2</t>
  </si>
  <si>
    <t>Posunutí parkovací zábrany dmtž, uložení pro zpětné použití, mtž, vč. patek a veškerého potřebného materiálu + dodávky 1 sloupku</t>
  </si>
  <si>
    <t>1739051443</t>
  </si>
  <si>
    <t>Poznámka k položce:
Poznámka k položce:
- položka zahrnuje veškeré práce včetně materiálu i pomocného (demontáž stávající zábran vč. patek, uložení pro zpětné použití, montáž na místa určená PD, zemní práce, betonáž základů apod.), potřebných úprav ploch chodníku a dopravy 
- součástí je dodávka 1 sloupku parkovací zábrany
- položka zahrnuje veškeré další práce plynoucí z technologického předpisu a z platných předpisů</t>
  </si>
  <si>
    <t>98</t>
  </si>
  <si>
    <t>767-3</t>
  </si>
  <si>
    <t>M+D odpadkové koše - vč.veškerých ostatních a doplňujících prací</t>
  </si>
  <si>
    <t>-1256576310</t>
  </si>
  <si>
    <t xml:space="preserve">Poznámka k položce:
Poznámka k položce:
- odstranění stávajících, dodávka a mtž nových vč. patek a kotvení, dopravy atd.
- položka zahrnuje veškeré práce včetně materiálu i pomocného </t>
  </si>
  <si>
    <t>Práce a dodávky M</t>
  </si>
  <si>
    <t>21-M</t>
  </si>
  <si>
    <t>Elektromontáže</t>
  </si>
  <si>
    <t>99</t>
  </si>
  <si>
    <t>221-01</t>
  </si>
  <si>
    <t xml:space="preserve">Chránička kabelů elektro NN – DN 100 do beton. lože, vč. zemních prací a dodávky chráničky, očištění kabelu, zásypu se zhutněním a výstražné folie
</t>
  </si>
  <si>
    <t>1458137378</t>
  </si>
  <si>
    <t>Poznámka k položce:
Poznámka k položce:
- v místech křížení s pojížděnými plochami budou provedeny kopané sondy pro ověření existence chrániček. V případě neexistence budou prodlouženy nebo doplněny chráničky Kopohalf DN 100 vč. obetonování. Budou označeny výstražnou folií a před záhozem budou převzaty správcem sítě
- položka zahrnuje veškeré práce (výkopy, očištění kabelu, pokládka, zásyp se zhutněním apod.) včetně materiálu i pomocného (výstražná folie, trouby včetně podélného rozpůlení, trubky, tvarovky, spojovací a těsnící materiál apod.), podpěrných, závěsných a upevňovacích prvků, včetně potřebných úprav, dopravy, uložení a poplatku za skládku
- položka zahrnuje  veškeré další práce plynoucí z technologického předpisu a z platných předpisů</t>
  </si>
  <si>
    <t>22*3+13</t>
  </si>
  <si>
    <t>100</t>
  </si>
  <si>
    <t>221-02</t>
  </si>
  <si>
    <t xml:space="preserve">Chránička metalických kabelů – DN 100 do beton. lože, vč. zemních prací a dodávky chráničky, očištění kabelu, zásypu se zhutněním a výstražné folie
</t>
  </si>
  <si>
    <t>-1146264545</t>
  </si>
  <si>
    <t>22*6</t>
  </si>
  <si>
    <t>101</t>
  </si>
  <si>
    <t>221-03</t>
  </si>
  <si>
    <t>Odpojení a zapojení VO na stávající okruh</t>
  </si>
  <si>
    <t>1375344156</t>
  </si>
  <si>
    <t>Poznámka k položce:
Poznámka k položce:
- položka zahrnuje veškeré práce včetně materiálu i pomocného
- položka zahrnuje veškeré další práce plynoucí z technologického předpisu a z platných předpisů</t>
  </si>
  <si>
    <t>102</t>
  </si>
  <si>
    <t>221-04</t>
  </si>
  <si>
    <t>Zajištění a následné přeložení a upevnění cizích vedení a zařízení na nový stožár VO</t>
  </si>
  <si>
    <t>577429888</t>
  </si>
  <si>
    <t>Poznámka k položce:
Poznámka k položce:
- položka zahrnuje veškeré práce včetně materiálu i pomocného, podpěrných, závěsných a upevňovacích prvků, potřebných úprav, případné odpojení a znovuzapojení kabelu apod.
- položka zahrnuje veškeré další práce plynoucí z technologického předpisu a z platných předpisů</t>
  </si>
  <si>
    <t>107</t>
  </si>
  <si>
    <t>221-05</t>
  </si>
  <si>
    <t>Zavedení chráničky pro optické kabely do objektu čp. 610 vč. utěsnění průchodu chráničky</t>
  </si>
  <si>
    <t>-88376053</t>
  </si>
  <si>
    <t xml:space="preserve">Poznámka k položce:
Zavedení chráničky do objektu čp. 610 vč. utěsnění průchodu chráničky. 
- položka zahrnuje veškeré práce včetně materiálu i pomocného, podpěrných, závěsných a upevňovacích prvků, včetně potřebných úprav, dopravy, uložení a poplatku za skládku
- položka zahrnuje  veškeré další práce plynoucí z technologického předpisu a z platných předpisů
</t>
  </si>
  <si>
    <t>95</t>
  </si>
  <si>
    <t>999-VRN-9</t>
  </si>
  <si>
    <t>Ochrana stromů při výstavbě</t>
  </si>
  <si>
    <t>-626737593</t>
  </si>
  <si>
    <t>Poznámka k položce:
Poznámka k položce:
- položka zahrnuje veškeré práce včetně materiálu i pomocného, podpěrných, závěsných a upevňovacích prvků, potřebných úprav
- položka zahrnuje veškeré další práce plynoucí z technologického předpisu a z platných předpisů</t>
  </si>
  <si>
    <t>20 - SO 301 - Odvodnění komunikace</t>
  </si>
  <si>
    <t>ing.Ontko Petr</t>
  </si>
  <si>
    <t>001 - Zemní práce</t>
  </si>
  <si>
    <t>004 - Vodorovné konstrukce</t>
  </si>
  <si>
    <t>008 - Trubní vedení</t>
  </si>
  <si>
    <t>009 - Ostatní konstrukce a práce</t>
  </si>
  <si>
    <t>099 - Přesun hmot HSV</t>
  </si>
  <si>
    <t xml:space="preserve">    4 - Vodorovné konstrukce</t>
  </si>
  <si>
    <t>001</t>
  </si>
  <si>
    <t>130001101</t>
  </si>
  <si>
    <t>Příplatek k cenám hloubených vykopávek za ztížení vykopávky v blízkosti podzemního vedení nebo výbušnin pro jakoukoliv třídu horniny</t>
  </si>
  <si>
    <t>dešťová kanalizace, přípojky okapů, přípojky vpustí - L*Š*HL</t>
  </si>
  <si>
    <t>(16+10+15)*1*1,5</t>
  </si>
  <si>
    <t>Součet</t>
  </si>
  <si>
    <t>131201202</t>
  </si>
  <si>
    <t>Hloubení zapažených jam a zářezů s urovnáním dna do předepsaného profilu a spádu v hornině tř. 3 přes 100 do 1 000 m3</t>
  </si>
  <si>
    <t>-834274367</t>
  </si>
  <si>
    <t>kanalizační šachty, uliční  a sorpční vpusti - N*L*Š*HL</t>
  </si>
  <si>
    <t>(4*1,75*1,75*1,68+1*1,25*1,25*1,6)+(6*1,25*1,25*1,78)+(4*1,75*1,75*1,5)</t>
  </si>
  <si>
    <t>131201209</t>
  </si>
  <si>
    <t>Hloubení zapažených jam a zářezů s urovnáním dna do předepsaného profilu a spádu Příplatek k cenám za lepivost horniny tř. 3</t>
  </si>
  <si>
    <t>50%</t>
  </si>
  <si>
    <t>58,143*0,5</t>
  </si>
  <si>
    <t>132201202</t>
  </si>
  <si>
    <t>Hloubení zapažených i nezapažených rýh šířky přes 600 do 2 000 mm s urovnáním dna do předepsaného profilu a spádu v hornině tř. 3 přes 100 do 1 000 m3</t>
  </si>
  <si>
    <t>"dešťová kanalizace, přípojky vpustí, přípojky okapů - L*Š*HL</t>
  </si>
  <si>
    <t>(11,1*1,1*2,09+55,4*0,8*1,75+30,7*0,9*1,52)+(3,8+6,2+3,8+1+18,8+0,5+4,3+0,5)*0,9*1,27+(9,8+6,5+8,8+4,8+8,9+9+3,9)*0,9*1,35</t>
  </si>
  <si>
    <t>132201209</t>
  </si>
  <si>
    <t>Hloubení zapažených i nezapažených rýh šířky přes 600 do 2 000 mm s urovnáním dna do předepsaného profilu a spádu v hornině tř. 3 Příplatek k cenám za lepivost horniny tř. 3</t>
  </si>
  <si>
    <t>225,1*0,5</t>
  </si>
  <si>
    <t>151101101</t>
  </si>
  <si>
    <t>Zřízení pažení a rozepření stěn rýh pro podzemní vedení pro všechny šířky rýhy příložné pro jakoukoliv mezerovitost, hloubky do 2 m</t>
  </si>
  <si>
    <t>dešťová kanalizace, přípojky vpustí, přípojky okapů - L*HL*2</t>
  </si>
  <si>
    <t>(11,1*2,09*2+55,4*1,75*2+30,7*1,28*2)+12*1,7*2+21*1,7*2</t>
  </si>
  <si>
    <t>151101111</t>
  </si>
  <si>
    <t>Odstranění pažení a rozepření stěn rýh pro podzemní vedení s uložením materiálu na vzdálenost do 3 m od kraje výkopu příložné, hloubky do 2 m</t>
  </si>
  <si>
    <t>1612047271</t>
  </si>
  <si>
    <t>58,143+252,355</t>
  </si>
  <si>
    <t>Vodorovné přemístění výkopku nebo sypaniny po suchu na obvyklém dopravním prostředku, bez naložení výkopku, avšak se složením bez rozhrnutí z horniny tř. 1 až 4 na vzdálenost přes 9 000 do 10 000 m</t>
  </si>
  <si>
    <t>-1558268830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</si>
  <si>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</si>
  <si>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nevhodná zemina k zásypům na skládku - 50% výkopku rýh a jam - (p.č.2+p.č.4*)0,5</t>
  </si>
  <si>
    <t>(58,143+252,355)</t>
  </si>
  <si>
    <t>Uložení sypaniny 
 poplatek za uložení sypaniny na skládce (skládkovné)</t>
  </si>
  <si>
    <t>310,498*2</t>
  </si>
  <si>
    <t>175151101</t>
  </si>
  <si>
    <t>Obsypání potrubí strojně sypaninou z vhodných hornin tř. 1 až 4 nebo materiálem připraveným podél výkopu ve vzdálenosti do 3 m od jeho kraje, pro jakoukoliv hloubku výkopu a míru zhutnění bez prohození sypaniny</t>
  </si>
  <si>
    <t>boční obsyp potrubí - dešťová kanalizace, přípojky vpustí, přípojky okapů, drenážní potrubí - L*Š*HL - L*p*R2</t>
  </si>
  <si>
    <t>(11,1*1,1*0,27-11,1*3,14*0,16*0,16+55,4*0,9*0,18-55,4*3,14*0,11*0,11+30,7*0,9*0,18-30,7*3,14*0,11*0,11)+ (38,9*0,9*0,14-38,9*3,14*0,08*0,08)</t>
  </si>
  <si>
    <t>(51,7*0,9*0,14-51,7*3,14*0,08*0,08)+66,5*0,25*0,1-66,5*3,14*0,025*0,025+30,7*0,25*0,1-30,7*3,14*0,025*0,025</t>
  </si>
  <si>
    <t>58333626</t>
  </si>
  <si>
    <t>Kamenivo těžené hrubé frakce 4-8</t>
  </si>
  <si>
    <t>drenáž -(L*Š*HL - L*p*R2)*1,7(t/m3)</t>
  </si>
  <si>
    <t>(66,5*0,25*0,1-66,5*3,14*0,025*0,025+30,7*0,25*0,1-30,7*3,14*0,025*0,025)*1,7</t>
  </si>
  <si>
    <t>58337344</t>
  </si>
  <si>
    <t>Štěrkopísek frakce 0-32</t>
  </si>
  <si>
    <t>boční obsyp - dešťová kanalizace, přípojky vpustí, přípojky okapů - (L*Š*HL - L*p*R2)*1,7 (t/m3)</t>
  </si>
  <si>
    <t>(51,7*0,9*0,14-51,7*3,14*0,08*0,08)*1,7</t>
  </si>
  <si>
    <t>174101101</t>
  </si>
  <si>
    <t>Zásyp sypaninou z jakékoliv horniny s uložením výkopku ve vrstvách se zhutněním jam, šachet, rýh nebo kolem objektů v těchto vykopávkách</t>
  </si>
  <si>
    <t>krycí zásyp potrubí - dešťová kanalizace, přípojky vpustí, přípojky okapů - L*Š*HL</t>
  </si>
  <si>
    <t>(11,1*1,1*0,2+55,4*0,9*0,2+30,7*0,9*0,2)+(38,9*0,9*0,2)+(51,7*0,9*0,2)</t>
  </si>
  <si>
    <t>krycí zásyp potrubí - dešťová kanalizace, přípojky vpustí, přípojky okapů - p.č.13*1,7 t/m3</t>
  </si>
  <si>
    <t>34,2*1,7</t>
  </si>
  <si>
    <t>zásyp rýhy zeminou - dešťová kanalizace, přípojky vpustí, přípojky okapů - p.č.4 - p.č.18 - p.č.10 - p.č.13</t>
  </si>
  <si>
    <t>252,355-23,877-24,915-34,248</t>
  </si>
  <si>
    <t>obsyp objektů zeminou - kanalizační šachty, uliční vpusti - p.č.2-- N*HL*p*R2</t>
  </si>
  <si>
    <t>58,143-(4*1,68*3,14*0,62*0,62+1*1,6*3,14*0,3*0,3)-(6*1,78*3,14*0,275*0,275+4*1,5*3,14*0,62*0,62)</t>
  </si>
  <si>
    <t>58344121</t>
  </si>
  <si>
    <t>Zemina vhodná pro zásyp, náhrada za nevhodný výkopek odvezený na skládku</t>
  </si>
  <si>
    <t>(169,315+39,801-156,7)*2</t>
  </si>
  <si>
    <t>004</t>
  </si>
  <si>
    <t>Vodorovné konstrukce</t>
  </si>
  <si>
    <t>451573111</t>
  </si>
  <si>
    <t>Lože pod potrubí, stoky a drobné objekty v otevřeném výkopu z písku a štěrkopísku do 63 mm</t>
  </si>
  <si>
    <t>dešťová kanalizace, přípojky vpustí, přípojky okapů - L*Š*HL</t>
  </si>
  <si>
    <t>(11,1*1,1*0,15+55,4*0,9*0,135+30,7*0,9*0,135)+(38,9*0,9*0,12)+(51,7*0,9*0,12)</t>
  </si>
  <si>
    <t>kanal.šachty, uliční vpusti - N*L*Š*HL</t>
  </si>
  <si>
    <t>(4*1,5*1,5*0,1)+(4*1,5*1,5*0,1)</t>
  </si>
  <si>
    <t>452311131</t>
  </si>
  <si>
    <t>Podkladní a zajišťovací konstrukce z betonu prostého v otevřeném výkopu desky pod potrubí, stoky a drobné objekty z betonu tř. C 12/15</t>
  </si>
  <si>
    <t>(4*1,5*1,5*0,15+1*1*1*0,1)+(6*1*1*0,1+4*1,5*1,5*0,1)</t>
  </si>
  <si>
    <t>452351101</t>
  </si>
  <si>
    <t>Bednění podkladních a zajišťovacích konstrukcí 
 v otevřeném výkopu
 desek nebo sedlových loží pod potrubí, stoky a drobné objekty</t>
  </si>
  <si>
    <t>kanal.šachty, uliční vpusti - N*2*(L+Š)*HL</t>
  </si>
  <si>
    <t>(4*2*(1,5+1,5)*0,15+1*2*(1+1)*0,1)+(4*2*(1,5+1,5))*0,1</t>
  </si>
  <si>
    <t>008</t>
  </si>
  <si>
    <t>871218113</t>
  </si>
  <si>
    <t>Kladení drenážního potrubí z plastických hmot do připravené rýhy z flexibilního PVC, průměru do 65 mm</t>
  </si>
  <si>
    <t>dešťová kanlizace - změřeno v digitální verzi PD funkcí na měření délek</t>
  </si>
  <si>
    <t>66,5+30,7</t>
  </si>
  <si>
    <t>28611220</t>
  </si>
  <si>
    <t>Trubka drenážní flexibilní D 50 mm</t>
  </si>
  <si>
    <t>871313121</t>
  </si>
  <si>
    <t>Montáž kanalizačního potrubí z plastů z tvrdého PVC těsněných gumovým kroužkem v otevřeném výkopu ve sklonu do 20 % DN 160</t>
  </si>
  <si>
    <t>přípojky vpustí, přípojky okapů - změřeno v digitální verzi PD funkcí na měření délek</t>
  </si>
  <si>
    <t>(3,8+6,2+3,8+1+18,8+0,5+4,3+0,5)+(9,8+6,5+8,8+4,8+8,9+9+3,9)</t>
  </si>
  <si>
    <t>28611264</t>
  </si>
  <si>
    <t>Trubka kanalizační plastová s hrdlem KG KOEX 150X4,7X5M SN, ČSN EN 14018</t>
  </si>
  <si>
    <t>28611133</t>
  </si>
  <si>
    <t>Trubka kanalizační plastová s hrdlem KG KOEX 150X4,7X2M SN,ČSN EN 1401</t>
  </si>
  <si>
    <t>28611263</t>
  </si>
  <si>
    <t>28611262</t>
  </si>
  <si>
    <t>Trubka kanalizační plastová s hrdlem KG KOEX 150X4,7X1M SN,ČSN EN 14018</t>
  </si>
  <si>
    <t>871353121</t>
  </si>
  <si>
    <t>Montáž kanalizačního potrubí z plastů z tvrdého PVC těsněných gumovým kroužkem v otevřeném výkopu ve sklonu do 20 % DN 200</t>
  </si>
  <si>
    <t>55,4+30,7</t>
  </si>
  <si>
    <t>28611202</t>
  </si>
  <si>
    <t>Trubka kanalizační plastová KG SN10 200x6,2x2000 m, ČSN EN 14758 (např.WAVIN KG 2000 PP)</t>
  </si>
  <si>
    <t>28611200</t>
  </si>
  <si>
    <t>Trubka kanalizační plastová KG SN10 200x6,2x1000 m, ČSN EN 14758 (např.WAVIN KG 2000 PP)</t>
  </si>
  <si>
    <t>871373121</t>
  </si>
  <si>
    <t>Montáž kanalizačního potrubí z plastů z tvrdého PVC těsněných gumovým kroužkem v otevřeném výkopu ve sklonu do 20 % DN 315</t>
  </si>
  <si>
    <t>190510214</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</si>
  <si>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</si>
  <si>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dešťová kanalizace - změřeno v digitální verzi PD funkcí na měření délek</t>
  </si>
  <si>
    <t>11,1</t>
  </si>
  <si>
    <t>28611206</t>
  </si>
  <si>
    <t>Trubka kanalizační plastová KG SN10 315x9,7x6000 mm, ČSN EN 14758 (např.WAVIN KG 2000 PP)</t>
  </si>
  <si>
    <t>28611205</t>
  </si>
  <si>
    <t>Trubka kanalizační plastová KG SN10 315x9,7x3000 mm, ČSN EN 14758 (např.WAVIN KG 2000 PP)</t>
  </si>
  <si>
    <t>263984638</t>
  </si>
  <si>
    <t>28611201</t>
  </si>
  <si>
    <t>Trubka kanalizační plastová KG SN10 315x9,7x1000 mm, ČSN EN 14758 (např.WAVIN KG 2000 PP)</t>
  </si>
  <si>
    <t>-441993842</t>
  </si>
  <si>
    <t>877315211</t>
  </si>
  <si>
    <t>Montáž tvarovek na kanalizačním potrubí z trub z plastu z tvrdého PVC nebo z polypropylenu v otevřeném výkopu jednoosých DN 150</t>
  </si>
  <si>
    <t>28611361</t>
  </si>
  <si>
    <t>Koleno kanalizace plastové KG 150x45°, ČSN EN 1401</t>
  </si>
  <si>
    <t>877315221</t>
  </si>
  <si>
    <t>Montáž tvarovek na kanalizačním potrubí z trub z plastu 
 z tvrdého PVC nebo z polypropylenu 
 v otevřeném výkopu
 dvouosých
 DN 150</t>
  </si>
  <si>
    <t>877355221</t>
  </si>
  <si>
    <t>Montáž tvarovek na kanalizačním potrubí z trub z plastu z tvrdého PVC nebo z polypropylenu v otevřeném výkopu dvouosých DN 200</t>
  </si>
  <si>
    <t>877375221</t>
  </si>
  <si>
    <t>Montáž tvarovek na kanalizačním potrubí z trub z plastu z tvrdého PVC nebo z polypropylenu v otevřeném výkopu dvouosých DN 400</t>
  </si>
  <si>
    <t>28611429</t>
  </si>
  <si>
    <t>Odbočka kanalizační plastová s hrdlem KG 150/150/45°, ČSN EN 1401</t>
  </si>
  <si>
    <t>28617360</t>
  </si>
  <si>
    <t>Odbočka kanalizační plastová s hrdlem KG 200/160/45°, ČSN EN 14758 (např.WAVIN KG 2000 PP)</t>
  </si>
  <si>
    <t>ks</t>
  </si>
  <si>
    <t>28617362</t>
  </si>
  <si>
    <t>Odbočka kanalizační plastová s hrdlem KG 315/160, ČSN EN 14758 (např.WAVIN KG 2000 PP)</t>
  </si>
  <si>
    <t>894414111</t>
  </si>
  <si>
    <t>Osazení železobetonových dílců pro šachty 
 skruží
 základových (dno)</t>
  </si>
  <si>
    <t>59224031</t>
  </si>
  <si>
    <t>Dno betonové O1000, hloubka 800 mm</t>
  </si>
  <si>
    <t>894411311</t>
  </si>
  <si>
    <t>Osazení železobetonových dílců pro šachty 
 skruží
 rovných</t>
  </si>
  <si>
    <t>59224373</t>
  </si>
  <si>
    <t>Skruž betonová rovná přechodová 100x25x12 cm, stupadla poplastovaná  - specifikace viz. příloha č.1</t>
  </si>
  <si>
    <t>59224372</t>
  </si>
  <si>
    <t>Skruž betonová rovná přechodová 100x50x12 cm, stupadla poplastovaná - specifikace viz. příloha č.1</t>
  </si>
  <si>
    <t>894412411</t>
  </si>
  <si>
    <t>Osazení železobetonových dílců pro šachty skruží přechodovýc, stupadla poplastovaná kapsová</t>
  </si>
  <si>
    <t>59224168</t>
  </si>
  <si>
    <t>Skruž betonová přechodová 62,5/100x60x12 cm, stupadla poplastovaná kapsová- specifikace viz. příloha č.1</t>
  </si>
  <si>
    <t>59224170-1</t>
  </si>
  <si>
    <t>Prstenec betonový vyrovnávací 62,5x12x12 cm</t>
  </si>
  <si>
    <t>59224177</t>
  </si>
  <si>
    <t>Prstenec betonový vyrovnávací 62,5x10x12 cm</t>
  </si>
  <si>
    <t>59224176</t>
  </si>
  <si>
    <t>Prstenec betonový vyrovnávací 62,5x8x12 cm</t>
  </si>
  <si>
    <t>59224170-2</t>
  </si>
  <si>
    <t>Prstenec betonový vyrovnávací 62,5x4x12 cm</t>
  </si>
  <si>
    <t>108</t>
  </si>
  <si>
    <t>899104112</t>
  </si>
  <si>
    <t>Osazení poklopů litinových a ocelových včetně rámů pro třídu zatížení D400, E600</t>
  </si>
  <si>
    <t>110</t>
  </si>
  <si>
    <t>55290001</t>
  </si>
  <si>
    <t>Poklop litinový třídy D400 s litinobetonovým rámem se zámkem s odvětráním se znakem města Cheb - ČSN EN 124 (např. KASI KDB23)</t>
  </si>
  <si>
    <t>-1632228748</t>
  </si>
  <si>
    <t>894812316</t>
  </si>
  <si>
    <t>Revizní a čistící šachta z PP typ DN 600/200 šachtové dno průtočné 30°, 60°, 90°</t>
  </si>
  <si>
    <t>114</t>
  </si>
  <si>
    <t xml:space="preserve">Poznámka k položce:
"Poznámka k položce:
- skladba kanalizačních dílů viz příloha č.2 Kanalizační šachty plastové a podrobnosti viz výkres č. C.3.5."
</t>
  </si>
  <si>
    <t>894812332</t>
  </si>
  <si>
    <t>Revizní a čistící šachta z polypropylenu PP pro hladké trouby DN 600 roura šachtová korugovaná, světlé hloubky 2 000 mm</t>
  </si>
  <si>
    <t>116</t>
  </si>
  <si>
    <t>Poznámka k položce:
Poznámka k položce:
- skladba kanalizačních dílů viz příloha č.2 Kanalizační šachty plastové a podrobnosti viz výkres č. C.3.5.</t>
  </si>
  <si>
    <t>895941111</t>
  </si>
  <si>
    <t>Zřízení vpusti kanalizační 
 uliční z betonových dílců
 typ UV-50 normální</t>
  </si>
  <si>
    <t>118</t>
  </si>
  <si>
    <t>59223852</t>
  </si>
  <si>
    <t>Dno betonové pro uliční vpusť s kalovou prohlubní 45x30x5 cm</t>
  </si>
  <si>
    <t>120</t>
  </si>
  <si>
    <t>59223860</t>
  </si>
  <si>
    <t>Skruž betonová pro uliční vpusť středová 45 x 19,5 x 5 cm</t>
  </si>
  <si>
    <t>122</t>
  </si>
  <si>
    <t>59223862</t>
  </si>
  <si>
    <t>Skruž betonová pro uliční vpusť středová 45 x 29,5 x 5 cm</t>
  </si>
  <si>
    <t>124</t>
  </si>
  <si>
    <t>59223854</t>
  </si>
  <si>
    <t>Skruž betonová pro uliční vpusť středová 45 x 35 x 5 cm s otvorem pro plastové poltrubí DN150</t>
  </si>
  <si>
    <t>126</t>
  </si>
  <si>
    <t>59223858</t>
  </si>
  <si>
    <t>Skruž betonová pro uliční vpusť horní 45 x 57 x 5 cm</t>
  </si>
  <si>
    <t>128</t>
  </si>
  <si>
    <t>59223864</t>
  </si>
  <si>
    <t>Prstenec betonový pro uliční vpusť vyrovnávací 39 x 6 x 13 cm</t>
  </si>
  <si>
    <t>130</t>
  </si>
  <si>
    <t>899204112</t>
  </si>
  <si>
    <t>Osazení mříží litinových včetně rámů a košů na bahno 
 pro třídu zatížení
 D400, E600</t>
  </si>
  <si>
    <t>132</t>
  </si>
  <si>
    <t>55242320</t>
  </si>
  <si>
    <t>Mříž litinová čtvercová D 400, plochá 500x500mm, ČSN EN 124m</t>
  </si>
  <si>
    <t>134</t>
  </si>
  <si>
    <t>55242320-</t>
  </si>
  <si>
    <t>210914568</t>
  </si>
  <si>
    <t>59223874</t>
  </si>
  <si>
    <t>Koš vysoký pro uliční vpusti, žárově zinkovaný plech, pro rám 500/500</t>
  </si>
  <si>
    <t>138</t>
  </si>
  <si>
    <t>877265271</t>
  </si>
  <si>
    <t>Montáž tvarovek na kanalizačním potrubí z trub z plastu 
 z tvrdého PVC nebo z polypropylenu 
 v otevřeném výkopu
 lapačů střešních splavenin
 DN 100</t>
  </si>
  <si>
    <t>140</t>
  </si>
  <si>
    <t>55244102</t>
  </si>
  <si>
    <t>Lapač střešních splavenin - geiger DN 150 mm</t>
  </si>
  <si>
    <t>142</t>
  </si>
  <si>
    <t>890908001</t>
  </si>
  <si>
    <t>zaslepení potrubí, včetně materiálu, provedení a dopravy</t>
  </si>
  <si>
    <t>144</t>
  </si>
  <si>
    <t>Poznámka k položce:
Položka obsahuje výkop, vybourání potrubí, zaslepení potrubí (potrubí se seřízne v blízkosti napojení na šachtu nebo stoku a uzavře hrdlovou zátkou příslušného materiálu, u betonu se potrubí seřízne a uzavře plastovou zátkou a přebetonuje, pokud je přípojka napojena natvrdo bez odbočky, bude nutné v místě napojení otvor uzavřít opravným pasem Ø300÷400) a zásyp rýhy se zhutněním, dimenze přípojek není známa, předpokládá se DN 150 nebo 200</t>
  </si>
  <si>
    <t>3+3</t>
  </si>
  <si>
    <t>890908002</t>
  </si>
  <si>
    <t>Napojení přípojky kanalizační objektu kiosku</t>
  </si>
  <si>
    <t>146</t>
  </si>
  <si>
    <t>Poznámka k položce:
Poznámka k položce:
- napojení pomocí kanaliz. spojky manžetové ze syntetické pryže v nerez provedení - D140÷160 (např. spojka Flexseal) - nutné ověřit po obnažení stáv.potrubí
- položka zahrnuje veškeré práce včetně materiálu i pomocného (trouby, trubky, tvarovky, spojovací a těsnící materiál apod.), podpěrných, závěsných a upevňovacích prvků, včetně potřebných úprav, vyrovnání ve směru a spádu, napojení a dopravy 
- položka zahrnuje veškeré další práce plynoucí z technologického předpisu a z platných předpisů</t>
  </si>
  <si>
    <t>23080001</t>
  </si>
  <si>
    <t>Vysokopevnostní malta šachetní (např. Ergelit SBM) pro osazení poklopu a prstenců</t>
  </si>
  <si>
    <t>148</t>
  </si>
  <si>
    <t>Poznámka k položce:
Poznámka k položce:
- pro rámy kanalizačních poklopů, rámy uličních vpustí a vyrovnávacích prstenců i ostatní rámy poklopů šachet, vík, vpustí, mříží, armatur, šoupat, hrnečků atd. z důvodu jejich výškových úprav do nové nivelety</t>
  </si>
  <si>
    <t>XXX</t>
  </si>
  <si>
    <t>Zřízení uliční vpusti sorpční betonové</t>
  </si>
  <si>
    <t>150</t>
  </si>
  <si>
    <t xml:space="preserve">Poznámka k položce:
Poznámka k položce:
- položka zahrnuje veškeré práce včetně potřebného materiálu, dopravy a osazení dle pokynů výrobce                                 
- součástí položky je rovněž přepojení stávající přípojky DN150 na novou kanalizační stoku A ve staničení 1,8, v místě napojení se na stoku A vysadí odbočka DN300/150                                          - položka zahrnuje veškeré další práce plynoucí z technologického předpisu a z platných předpisů
- konstrukce vpustí viz výkres č. C.3.6. a příloha č. 3 Tabulka jímacích objektů a přípojek"
</t>
  </si>
  <si>
    <t>XXX.1</t>
  </si>
  <si>
    <t>Sorční vpust betonová pojízdná, maximální ptrůtok 4 l/s, ŽB nádrž O1000/1000, zákrytová přechodová deska O1000/625, vyrovnávací prstenec 120mm, litinová vtoková mříž O600 mm tř. D400 (např. CS Beton typ LS26)</t>
  </si>
  <si>
    <t>368058736</t>
  </si>
  <si>
    <t xml:space="preserve">Poznámka k položce:
"Poznámka k položce:
- položka zahrnuje náklady na kpl dodávku vč. dopravy 
- konstrukce vpustí viz výkres č. C.3.6. a příloha č. 3 Tabulka jímacích objektů a přípojek"
</t>
  </si>
  <si>
    <t>009</t>
  </si>
  <si>
    <t>Ostatní konstrukce a práce</t>
  </si>
  <si>
    <t>969021121</t>
  </si>
  <si>
    <t>Vybourání kanalizačního potrubí 
 DN
 do 200 mm</t>
  </si>
  <si>
    <t>154</t>
  </si>
  <si>
    <t>9,8+4,8+5+5+5+3+3+3+3</t>
  </si>
  <si>
    <t>XXXX</t>
  </si>
  <si>
    <t>158</t>
  </si>
  <si>
    <t>969808001</t>
  </si>
  <si>
    <t>Bourání uličních vpustí</t>
  </si>
  <si>
    <t>160</t>
  </si>
  <si>
    <t>969808002</t>
  </si>
  <si>
    <t>Bourání kanalizačních šachet</t>
  </si>
  <si>
    <t>162</t>
  </si>
  <si>
    <t>Poznámka k položce:
Poznámka k položce:
- položka zahrnuje vybourání kompletní šachty, veškerou manipulaci s vybouranou sutí a hmotami včetně uložení na skládku a poplatek za skládku
- položka zahrnuje veškeré další práce plynoucí z technologického předpisu a z platných předpisů</t>
  </si>
  <si>
    <t>898908001</t>
  </si>
  <si>
    <t>Zkouška vodotěsnosti potrubí a šachet</t>
  </si>
  <si>
    <t>164</t>
  </si>
  <si>
    <t>XXXX.1</t>
  </si>
  <si>
    <t>Montáž odvodňovacího žlabu tř. B125 - žlab OZ1, OZ2</t>
  </si>
  <si>
    <t>176</t>
  </si>
  <si>
    <t xml:space="preserve">Poznámka k položce:
Poznámka k položce:
- položka zahrnuje veškeré práce včetně uložení dle pokynů výrobce, dopravy, potřebného materiálu, včetně vyrovnání ve směru a spádu, napojení na kanalizaci,  ...                                        
- položka zahrnuje veškeré další práce plynoucí z technologického předpisu a z platných předpisů
- kladecí plán viz výkres č. C.3.7 </t>
  </si>
  <si>
    <t>žlaby OZ1, OZ2 -  změřeno v digitální verzi PD funkcí na měření délek</t>
  </si>
  <si>
    <t>46+47</t>
  </si>
  <si>
    <t>595-OZ1</t>
  </si>
  <si>
    <t>žlaby OZ1 D400</t>
  </si>
  <si>
    <t>1791356370</t>
  </si>
  <si>
    <t>Poznámka k položce:
Poznámka k položce:
- položka zahrnuje veškeré náklady na kpl dodávku vč. dopravy</t>
  </si>
  <si>
    <t>46 "změřeno v digitální verzi PD funkcí na měření délek</t>
  </si>
  <si>
    <t>595-OZ2</t>
  </si>
  <si>
    <t>žlaby OZ2 D400</t>
  </si>
  <si>
    <t>-1242681994</t>
  </si>
  <si>
    <t>47 "změřeno v digitální verzi PD funkcí na měření délek</t>
  </si>
  <si>
    <t>XXXXX.4</t>
  </si>
  <si>
    <t>Montáž odvodňovacího žlabu tř. B125 - žlab OZ3</t>
  </si>
  <si>
    <t>178</t>
  </si>
  <si>
    <t>Poznámka k položce:
"Poznámka k položce:
- položka zahrnuje veškeré práce včetně uložení dle pokynů výrobce, dopravy, potřebného materiálu, včetně vyrovnání ve směru a spádu, napojení na kanalizaci,  ...                                     
- položka zahrnuje veškeré další práce plynoucí z technologického předpisu a z platných předpisů
- kladecí plán viz výkres č. C.3.7</t>
  </si>
  <si>
    <t>žlab OZ3 -  změřeno v digitální verzi PD funkcí na měření délek</t>
  </si>
  <si>
    <t>595-OZ3</t>
  </si>
  <si>
    <t>žlab OZ3</t>
  </si>
  <si>
    <t>1279233510</t>
  </si>
  <si>
    <t>12 "změřeno v digitální verzi PD funkcí na měření délek</t>
  </si>
  <si>
    <t>099</t>
  </si>
  <si>
    <t>Přesun hmot HSV</t>
  </si>
  <si>
    <t>997221571</t>
  </si>
  <si>
    <t>Vodorovná doprava vybouraných hmot 
 bez naložení, ale se složením a s hrubým urovnáním na vzdálenost
 do 1 km</t>
  </si>
  <si>
    <t>166</t>
  </si>
  <si>
    <t>997221579</t>
  </si>
  <si>
    <t>Vodorovná doprava vybouraných hmot bez naložení, ale se složením a s hrubým urovnáním na vzdálenost Příplatek k ceně za každý další i započatý 1 km přes 1 km</t>
  </si>
  <si>
    <t>168</t>
  </si>
  <si>
    <t>37,004*9</t>
  </si>
  <si>
    <t>997221612</t>
  </si>
  <si>
    <t>Nakládání na dopravní prostředky 
 pro vodorovnou dopravu
 vybouraných hmot</t>
  </si>
  <si>
    <t>170</t>
  </si>
  <si>
    <t>Poplatek za uložení stavebního odpadu na skládce (skládkovné) 
 železobetonového</t>
  </si>
  <si>
    <t>172</t>
  </si>
  <si>
    <t>998276101</t>
  </si>
  <si>
    <t>Přesun hmot pro trubní vedení hloubené z trub z plastických hmot nebo sklolaminátových 
 pro vodovody nebo kanalizace
 v otevřeném výkopu
 dopravní vzdálenost do 15 m</t>
  </si>
  <si>
    <t>174</t>
  </si>
  <si>
    <t>452112111</t>
  </si>
  <si>
    <t>Osazení betonových dílců prstenců nebo rámů pod poklopy a mříže, výšky do 100 mm</t>
  </si>
  <si>
    <t>951164522</t>
  </si>
  <si>
    <t xml:space="preserve">Poznámka k souboru cen:
1. V cenách nejsou započteny náklady na dodávku betonových výrobků; tyto se oceňují ve specifikaci.
</t>
  </si>
  <si>
    <t>59224012</t>
  </si>
  <si>
    <t>prstenec betonový vyrovnávací ke krytu šachty 62,5x8x10 cm</t>
  </si>
  <si>
    <t>1266482945</t>
  </si>
  <si>
    <t>30 - SO 301 - Stávající přípojky UV a okapových svodů</t>
  </si>
  <si>
    <t>přpojky okapů, přípojky vpustí - L*Š*HL</t>
  </si>
  <si>
    <t>13*1*1,5</t>
  </si>
  <si>
    <t>přípojky vpustí, přípojky okapů - L*Š*HL</t>
  </si>
  <si>
    <t>(8,3+5,8+11,5+10,8+5,5+20+5,1+1,8)*0,9*1,75</t>
  </si>
  <si>
    <t>108,4*0,5</t>
  </si>
  <si>
    <t>21*1,7*2</t>
  </si>
  <si>
    <t>919183805</t>
  </si>
  <si>
    <t>nevhodná zemina k zásypům na skládku - 50% výkopku rýh - (p.č.2)*0,5</t>
  </si>
  <si>
    <t>108,36</t>
  </si>
  <si>
    <t>108,36*2</t>
  </si>
  <si>
    <t>boční obsyp potrubí - přípojky vpustí, přípojky okapů, drenážní potrubí - L*Š*HL - L*p*R2</t>
  </si>
  <si>
    <t>(8,3+5,8+11,5+10,8+5,5+20+5,1+1,8)*0,9*0,14-(8,3+5,8+11,5+10,8+5,5+20+5,1+1,8)*3,14*0,08*0,08</t>
  </si>
  <si>
    <t>boční obsyp - dešťová kanalizace, přípojky vpustí, přípojky okapů - p.č.8*1,7 (t/m3)</t>
  </si>
  <si>
    <t>7,3*1,7</t>
  </si>
  <si>
    <t>krycí zásyp potrubí - přípojky vpustí, přípojky okapů - L*Š*HL</t>
  </si>
  <si>
    <t>(8,3+5,8+11,5+10,8+5,5+20+5,1+1,8)*0,9*0,2</t>
  </si>
  <si>
    <t>krycí zásyp potrubí - přípojky vpustí, přípojky okapů - p.č.10*1,7 t/m3</t>
  </si>
  <si>
    <t>12,4*1,7</t>
  </si>
  <si>
    <t xml:space="preserve">zásyp rýhy zeminou - přípojky vpustí, přípojky okapů - p.č.2-p.č.14-p.č.8- p.č.10 </t>
  </si>
  <si>
    <t>108,4-7,4-7,3-12,4</t>
  </si>
  <si>
    <t>(81,3-54,2)*1,8</t>
  </si>
  <si>
    <t>(8,3+5,8+11,5+10,8+5,5+20+5,1+1,8)*0,9*0,12</t>
  </si>
  <si>
    <t>8,3+5,8+11,5+10,8+5,5+20+5,1+1,8</t>
  </si>
  <si>
    <t>Napojení přípojky kanalizační stávající na novou</t>
  </si>
  <si>
    <t>Poznámka k položce:
Poznámka k položce:
- napojení pomocí kanaliz. spojky manžetové ze syntetické pryže v nerez provedení - D140÷160 (např. spojka Flexseal) - nutné ověřit po obnažení stáv.potrubí
- položka zahrnuje veškeré práce včetně materiálu i pomocného (trouby, trubky, tvarovky, spojovací a těsnící materiál apod.), podpěrných, závěsných a upevňovacích prvků, včetně potřebných úprav, vyrovnání ve směru a spádu a dopravy 
- položka zahrnuje veškeré další práce plynoucí z technologického předpisu a z platných předpisů</t>
  </si>
  <si>
    <t>Vybourání kanalizačního potrubí 
DN
 do 200 mm</t>
  </si>
  <si>
    <t xml:space="preserve">Poznámka k položce:
"Poznámka k položce:
- položka zahrnuje vybourání kompletních uličních vpustí, veškeré zemní práce, manipulaci s vybouranou sutí a hmotami včetně uložení na skládku a poplatek za skládku
- položka zahrnuje veškeré další práce plynoucí z technologického předpisu a z platných předpisů"
</t>
  </si>
  <si>
    <t>17,054*9</t>
  </si>
  <si>
    <t>40 - SO 431 - Veřejné osvětlení</t>
  </si>
  <si>
    <t>ELVOST</t>
  </si>
  <si>
    <t xml:space="preserve">    741 - Elektroinstalace - silnoproud</t>
  </si>
  <si>
    <t>741</t>
  </si>
  <si>
    <t>Elektroinstalace - silnoproud</t>
  </si>
  <si>
    <t>kabel CYKY-J 4x16</t>
  </si>
  <si>
    <t>-1547109432</t>
  </si>
  <si>
    <t>zemnící pásek FeZn 30x4 mm</t>
  </si>
  <si>
    <t>377124005</t>
  </si>
  <si>
    <t>svorka pro zemnící pásek</t>
  </si>
  <si>
    <t>1757477770</t>
  </si>
  <si>
    <t>chránička dvoupl.korug. KF09063</t>
  </si>
  <si>
    <t>-918134342</t>
  </si>
  <si>
    <t>chránička dvoupl. korug KF09040</t>
  </si>
  <si>
    <t>1790970129</t>
  </si>
  <si>
    <t>výstražná folie s bleskem</t>
  </si>
  <si>
    <t>-1317694682</t>
  </si>
  <si>
    <t>krycí deska KAD 15</t>
  </si>
  <si>
    <t>-532873304</t>
  </si>
  <si>
    <t>trubka plastová prům. 250 mm/1,0÷1,5m (Agrosil 250/1,5)</t>
  </si>
  <si>
    <t>-1607094138</t>
  </si>
  <si>
    <t>beton pro základ ocelového stožáru 8 (0,64)</t>
  </si>
  <si>
    <t>-1267438814</t>
  </si>
  <si>
    <t>beton pro obetonování chrániček (0,06)</t>
  </si>
  <si>
    <t>-1854005420</t>
  </si>
  <si>
    <t>písek jemnozrnný</t>
  </si>
  <si>
    <t>-661694520</t>
  </si>
  <si>
    <t>drobný materiál</t>
  </si>
  <si>
    <t>-417753748</t>
  </si>
  <si>
    <t>odpojení vodičů připoj. kabelu svítidla 1,5 (žíly)</t>
  </si>
  <si>
    <t>-1129669942</t>
  </si>
  <si>
    <t>demontáž svítidla z ocel. stožáru 8m</t>
  </si>
  <si>
    <t>1974199875</t>
  </si>
  <si>
    <t>odpojení vodičů napájecího kabelu ze stožáru 16 (žíly)</t>
  </si>
  <si>
    <t>-362809393</t>
  </si>
  <si>
    <t>vytažení kabelu 16 ze stožáru</t>
  </si>
  <si>
    <t>1378430633</t>
  </si>
  <si>
    <t>demontáž ocelového stožáru 8m s výložníkem</t>
  </si>
  <si>
    <t>-1173483418</t>
  </si>
  <si>
    <t>vybourání betonového základu stožáru 8m (0,7)</t>
  </si>
  <si>
    <t>-455003509</t>
  </si>
  <si>
    <t>demontáž podzemního vedení z komunikace s výkopem</t>
  </si>
  <si>
    <t>-1789870746</t>
  </si>
  <si>
    <t>demontáž podzemního vedení z chodníku s výkopem</t>
  </si>
  <si>
    <t>-2029527890</t>
  </si>
  <si>
    <t>vytýčení nových světelných bodů</t>
  </si>
  <si>
    <t>-258780015</t>
  </si>
  <si>
    <t>výkop základu pro silniční ocelový stožár 8 (0,7)</t>
  </si>
  <si>
    <t>-1215679119</t>
  </si>
  <si>
    <t>stavba patky pro stožár 8</t>
  </si>
  <si>
    <t>-1211111668</t>
  </si>
  <si>
    <t>instalace sloupu silničního světelného bodu s výložníkem (8)</t>
  </si>
  <si>
    <t>858505645</t>
  </si>
  <si>
    <t>instalace svítidla silničního světelného bodu (8)</t>
  </si>
  <si>
    <t>1450916671</t>
  </si>
  <si>
    <t>připojení kabelu do svítidla 1,5 (žíly)</t>
  </si>
  <si>
    <t>-95710971</t>
  </si>
  <si>
    <t>zavedení kabelu pr. 16 do sloupu</t>
  </si>
  <si>
    <t>1214364416</t>
  </si>
  <si>
    <t>připojení kabelu 16 do svorkovnice stožáru (žíly)</t>
  </si>
  <si>
    <t>-1579909564</t>
  </si>
  <si>
    <t>vytýčení trasy kabelového vedení</t>
  </si>
  <si>
    <t>1451738415</t>
  </si>
  <si>
    <t>výkop v komunikaci (0,5x0,8)</t>
  </si>
  <si>
    <t>949467740</t>
  </si>
  <si>
    <t>výkop v chodníku (0,3x0,35)</t>
  </si>
  <si>
    <t>-1996154994</t>
  </si>
  <si>
    <t>pokládka zemnícího pásku</t>
  </si>
  <si>
    <t>-1552300495</t>
  </si>
  <si>
    <t>pokládka kabelů do pr. 16</t>
  </si>
  <si>
    <t>-78865398</t>
  </si>
  <si>
    <t>pokládka chrániček</t>
  </si>
  <si>
    <t>115807407</t>
  </si>
  <si>
    <t>příplatek za zatažení kabelu do r. 16 do chráničky</t>
  </si>
  <si>
    <t>1531663194</t>
  </si>
  <si>
    <t>obetonování chrániček</t>
  </si>
  <si>
    <t>-2007291623</t>
  </si>
  <si>
    <t>násyp pískového lože (0,3x0,2)</t>
  </si>
  <si>
    <t>249945437</t>
  </si>
  <si>
    <t>pokládka krycích desek CAD</t>
  </si>
  <si>
    <t>-492980444</t>
  </si>
  <si>
    <t>zahození a zhutnění výkopů (0,5x0,65)</t>
  </si>
  <si>
    <t>-495074582</t>
  </si>
  <si>
    <t>zahození a zhutnění výkopů (0,3x0,15)</t>
  </si>
  <si>
    <t>2045522406</t>
  </si>
  <si>
    <t>ostatní montážní a pomocné práce</t>
  </si>
  <si>
    <t>1015284108</t>
  </si>
  <si>
    <t>odvoz výkopku do 5 km a uložení na skládku vč. poplatku</t>
  </si>
  <si>
    <t>-2055636422</t>
  </si>
  <si>
    <t>revize</t>
  </si>
  <si>
    <t>-1484366888</t>
  </si>
  <si>
    <t>doprava</t>
  </si>
  <si>
    <t>981751656</t>
  </si>
  <si>
    <t>zákres dle skutečného stavu</t>
  </si>
  <si>
    <t>454486082</t>
  </si>
  <si>
    <t>50 - SO 431 - Veřejné osvětlení - optika</t>
  </si>
  <si>
    <t>opt1</t>
  </si>
  <si>
    <t>kabelová komora SGLB 1730</t>
  </si>
  <si>
    <t>-1381332542</t>
  </si>
  <si>
    <t>opt2</t>
  </si>
  <si>
    <t>chránička HDPE 40 zemní tlustostěnná</t>
  </si>
  <si>
    <t>804426003</t>
  </si>
  <si>
    <t>opt3</t>
  </si>
  <si>
    <t>chránička HDPE zemní tlustostěnná 40/34 s 5xmikrotrub. 10/8</t>
  </si>
  <si>
    <t>-775148877</t>
  </si>
  <si>
    <t>opt4</t>
  </si>
  <si>
    <t>spojka chráničky HDPE (SPC40)</t>
  </si>
  <si>
    <t>-1069271161</t>
  </si>
  <si>
    <t>opt5</t>
  </si>
  <si>
    <t>koncovka chráničky HDPE s ventilkem (KPC40V)</t>
  </si>
  <si>
    <t>251874272</t>
  </si>
  <si>
    <t>opt6</t>
  </si>
  <si>
    <t>koncovka chráničky HDPE bez ventilku (KPC40)</t>
  </si>
  <si>
    <t>-2015148435</t>
  </si>
  <si>
    <t>opt7</t>
  </si>
  <si>
    <t>drát CY 1,5</t>
  </si>
  <si>
    <t>-1890598881</t>
  </si>
  <si>
    <t>opt8</t>
  </si>
  <si>
    <t>chránička kopoflex KF09090</t>
  </si>
  <si>
    <t>1183024964</t>
  </si>
  <si>
    <t>opt9</t>
  </si>
  <si>
    <t>výstražná folie oranž.</t>
  </si>
  <si>
    <t>373605295</t>
  </si>
  <si>
    <t>opt10</t>
  </si>
  <si>
    <t>krycí deska KAD 30 oranž.</t>
  </si>
  <si>
    <t>-1279146715</t>
  </si>
  <si>
    <t>opt11</t>
  </si>
  <si>
    <t>609569732</t>
  </si>
  <si>
    <t>opt12</t>
  </si>
  <si>
    <t>-1615026063</t>
  </si>
  <si>
    <t>opt13</t>
  </si>
  <si>
    <t>2035664150</t>
  </si>
  <si>
    <t>opt14</t>
  </si>
  <si>
    <t>vytýčení nových zemních boxů</t>
  </si>
  <si>
    <t>11705914</t>
  </si>
  <si>
    <t>opt15</t>
  </si>
  <si>
    <t>výkop základu pro box (0,2)</t>
  </si>
  <si>
    <t>1715372239</t>
  </si>
  <si>
    <t>opt16</t>
  </si>
  <si>
    <t>instalace zemního boxu</t>
  </si>
  <si>
    <t>-747104333</t>
  </si>
  <si>
    <t>opt17</t>
  </si>
  <si>
    <t>vytýčení trasy chrániček</t>
  </si>
  <si>
    <t>-1163141409</t>
  </si>
  <si>
    <t>opt18</t>
  </si>
  <si>
    <t>86618858</t>
  </si>
  <si>
    <t>opt19</t>
  </si>
  <si>
    <t>530245592</t>
  </si>
  <si>
    <t>opt20</t>
  </si>
  <si>
    <t>obetonování chrániček (500)</t>
  </si>
  <si>
    <t>-387344237</t>
  </si>
  <si>
    <t>opt21</t>
  </si>
  <si>
    <t>-497495429</t>
  </si>
  <si>
    <t>opt22</t>
  </si>
  <si>
    <t>-1826678607</t>
  </si>
  <si>
    <t>opt23</t>
  </si>
  <si>
    <t>-1548630899</t>
  </si>
  <si>
    <t>opt24</t>
  </si>
  <si>
    <t>pokládka HDPE chrániček</t>
  </si>
  <si>
    <t>1106289209</t>
  </si>
  <si>
    <t>opt25</t>
  </si>
  <si>
    <t>pokládka chrániček KF</t>
  </si>
  <si>
    <t>-2143776041</t>
  </si>
  <si>
    <t>opt26</t>
  </si>
  <si>
    <t>pokládka zaměřovacího vodiče</t>
  </si>
  <si>
    <t>1795025376</t>
  </si>
  <si>
    <t>opt27</t>
  </si>
  <si>
    <t>zavedení chráničky HDPE do boxu</t>
  </si>
  <si>
    <t>-1971493145</t>
  </si>
  <si>
    <t>opt28</t>
  </si>
  <si>
    <t>-944456603</t>
  </si>
  <si>
    <t>opt29</t>
  </si>
  <si>
    <t>1179581829</t>
  </si>
  <si>
    <t>opt30</t>
  </si>
  <si>
    <t>odvoz výkopku a uložení na skládku</t>
  </si>
  <si>
    <t>-1170469829</t>
  </si>
  <si>
    <t>opt31</t>
  </si>
  <si>
    <t>zkouška</t>
  </si>
  <si>
    <t>-422789469</t>
  </si>
  <si>
    <t>opt32</t>
  </si>
  <si>
    <t>-1855624647</t>
  </si>
  <si>
    <t>opt33</t>
  </si>
  <si>
    <t>910744431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</si>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</sst>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2" fillId="2" borderId="19" xfId="0" applyFont="1" applyFill="1" applyBorder="1" applyAlignment="1" applyProtection="1">
      <alignment horizontal="left" vertical="center"/>
      <protection locked="0"/>
    </xf>
    <xf numFmtId="0" fontId="32" fillId="0" borderId="20" xfId="0" applyFont="1" applyBorder="1" applyAlignment="1" applyProtection="1">
      <alignment horizontal="center" vertical="center"/>
      <protection/>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xf numFmtId="0" fontId="34" fillId="0" borderId="0" xfId="0" applyFont="1" applyBorder="1" applyAlignment="1">
      <alignment horizontal="center" vertical="center" wrapText="1"/>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0" fontId="35" fillId="0" borderId="29" xfId="0" applyFont="1" applyBorder="1" applyAlignment="1">
      <alignment horizontal="left" wrapText="1"/>
    </xf>
    <xf numFmtId="49" fontId="36" fillId="0" borderId="0" xfId="0" applyNumberFormat="1" applyFont="1" applyBorder="1" applyAlignment="1">
      <alignment horizontal="left" vertical="center" wrapText="1"/>
    </xf>
    <xf numFmtId="14" fontId="0" fillId="2" borderId="0" xfId="0" applyNumberFormat="1"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election activeCell="AN9" sqref="AN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28"/>
      <c r="AS2" s="328"/>
      <c r="AT2" s="328"/>
      <c r="AU2" s="328"/>
      <c r="AV2" s="328"/>
      <c r="AW2" s="328"/>
      <c r="AX2" s="328"/>
      <c r="AY2" s="328"/>
      <c r="AZ2" s="328"/>
      <c r="BA2" s="328"/>
      <c r="BB2" s="328"/>
      <c r="BC2" s="328"/>
      <c r="BD2" s="328"/>
      <c r="BE2" s="328"/>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40" t="s">
        <v>14</v>
      </c>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21"/>
      <c r="AQ5" s="21"/>
      <c r="AR5" s="19"/>
      <c r="BE5" s="320" t="s">
        <v>15</v>
      </c>
      <c r="BS5" s="16" t="s">
        <v>6</v>
      </c>
    </row>
    <row r="6" spans="2:71" ht="36.95" customHeight="1">
      <c r="B6" s="20"/>
      <c r="C6" s="21"/>
      <c r="D6" s="27" t="s">
        <v>16</v>
      </c>
      <c r="E6" s="21"/>
      <c r="F6" s="21"/>
      <c r="G6" s="21"/>
      <c r="H6" s="21"/>
      <c r="I6" s="21"/>
      <c r="J6" s="21"/>
      <c r="K6" s="342" t="s">
        <v>17</v>
      </c>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21"/>
      <c r="AQ6" s="21"/>
      <c r="AR6" s="19"/>
      <c r="BE6" s="321"/>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21"/>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374">
        <v>43521</v>
      </c>
      <c r="AO8" s="21"/>
      <c r="AP8" s="21"/>
      <c r="AQ8" s="21"/>
      <c r="AR8" s="19"/>
      <c r="BE8" s="321"/>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21"/>
      <c r="BS9" s="16" t="s">
        <v>6</v>
      </c>
    </row>
    <row r="10" spans="2:7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19</v>
      </c>
      <c r="AO10" s="21"/>
      <c r="AP10" s="21"/>
      <c r="AQ10" s="21"/>
      <c r="AR10" s="19"/>
      <c r="BE10" s="321"/>
      <c r="BS10" s="16" t="s">
        <v>6</v>
      </c>
    </row>
    <row r="11" spans="2:71" ht="18.4"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19</v>
      </c>
      <c r="AO11" s="21"/>
      <c r="AP11" s="21"/>
      <c r="AQ11" s="21"/>
      <c r="AR11" s="19"/>
      <c r="BE11" s="321"/>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21"/>
      <c r="BS12" s="16" t="s">
        <v>6</v>
      </c>
    </row>
    <row r="13" spans="2:7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29</v>
      </c>
      <c r="AO13" s="21"/>
      <c r="AP13" s="21"/>
      <c r="AQ13" s="21"/>
      <c r="AR13" s="19"/>
      <c r="BE13" s="321"/>
      <c r="BS13" s="16" t="s">
        <v>6</v>
      </c>
    </row>
    <row r="14" spans="2:71" ht="11.25">
      <c r="B14" s="20"/>
      <c r="C14" s="21"/>
      <c r="D14" s="21"/>
      <c r="E14" s="343" t="s">
        <v>29</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28" t="s">
        <v>27</v>
      </c>
      <c r="AL14" s="21"/>
      <c r="AM14" s="21"/>
      <c r="AN14" s="30" t="s">
        <v>29</v>
      </c>
      <c r="AO14" s="21"/>
      <c r="AP14" s="21"/>
      <c r="AQ14" s="21"/>
      <c r="AR14" s="19"/>
      <c r="BE14" s="321"/>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21"/>
      <c r="BS15" s="16" t="s">
        <v>4</v>
      </c>
    </row>
    <row r="16" spans="2:71" ht="12" customHeight="1">
      <c r="B16" s="20"/>
      <c r="C16" s="21"/>
      <c r="D16" s="28"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19</v>
      </c>
      <c r="AO16" s="21"/>
      <c r="AP16" s="21"/>
      <c r="AQ16" s="21"/>
      <c r="AR16" s="19"/>
      <c r="BE16" s="321"/>
      <c r="BS16" s="16" t="s">
        <v>4</v>
      </c>
    </row>
    <row r="17" spans="2:71" ht="18.4"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19</v>
      </c>
      <c r="AO17" s="21"/>
      <c r="AP17" s="21"/>
      <c r="AQ17" s="21"/>
      <c r="AR17" s="19"/>
      <c r="BE17" s="321"/>
      <c r="BS17" s="16" t="s">
        <v>32</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21"/>
      <c r="BS18" s="16" t="s">
        <v>6</v>
      </c>
    </row>
    <row r="19" spans="2:71" ht="12" customHeight="1">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19</v>
      </c>
      <c r="AO19" s="21"/>
      <c r="AP19" s="21"/>
      <c r="AQ19" s="21"/>
      <c r="AR19" s="19"/>
      <c r="BE19" s="321"/>
      <c r="BS19" s="16" t="s">
        <v>6</v>
      </c>
    </row>
    <row r="20" spans="2:71" ht="18.4"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19</v>
      </c>
      <c r="AO20" s="21"/>
      <c r="AP20" s="21"/>
      <c r="AQ20" s="21"/>
      <c r="AR20" s="19"/>
      <c r="BE20" s="321"/>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21"/>
    </row>
    <row r="22" spans="2:57" ht="12" customHeight="1">
      <c r="B22" s="20"/>
      <c r="C22" s="21"/>
      <c r="D22" s="28"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21"/>
    </row>
    <row r="23" spans="2:57" ht="90" customHeight="1">
      <c r="B23" s="20"/>
      <c r="C23" s="21"/>
      <c r="D23" s="21"/>
      <c r="E23" s="345" t="s">
        <v>36</v>
      </c>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21"/>
      <c r="AP23" s="21"/>
      <c r="AQ23" s="21"/>
      <c r="AR23" s="19"/>
      <c r="BE23" s="321"/>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21"/>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21"/>
    </row>
    <row r="26" spans="2:57" s="1" customFormat="1" ht="25.9" customHeight="1">
      <c r="B26" s="33"/>
      <c r="C26" s="34"/>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22">
        <f>ROUND(AG54,2)</f>
        <v>0</v>
      </c>
      <c r="AL26" s="323"/>
      <c r="AM26" s="323"/>
      <c r="AN26" s="323"/>
      <c r="AO26" s="323"/>
      <c r="AP26" s="34"/>
      <c r="AQ26" s="34"/>
      <c r="AR26" s="37"/>
      <c r="BE26" s="321"/>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21"/>
    </row>
    <row r="28" spans="2:57" s="1" customFormat="1" ht="11.25">
      <c r="B28" s="33"/>
      <c r="C28" s="34"/>
      <c r="D28" s="34"/>
      <c r="E28" s="34"/>
      <c r="F28" s="34"/>
      <c r="G28" s="34"/>
      <c r="H28" s="34"/>
      <c r="I28" s="34"/>
      <c r="J28" s="34"/>
      <c r="K28" s="34"/>
      <c r="L28" s="346" t="s">
        <v>38</v>
      </c>
      <c r="M28" s="346"/>
      <c r="N28" s="346"/>
      <c r="O28" s="346"/>
      <c r="P28" s="346"/>
      <c r="Q28" s="34"/>
      <c r="R28" s="34"/>
      <c r="S28" s="34"/>
      <c r="T28" s="34"/>
      <c r="U28" s="34"/>
      <c r="V28" s="34"/>
      <c r="W28" s="346" t="s">
        <v>39</v>
      </c>
      <c r="X28" s="346"/>
      <c r="Y28" s="346"/>
      <c r="Z28" s="346"/>
      <c r="AA28" s="346"/>
      <c r="AB28" s="346"/>
      <c r="AC28" s="346"/>
      <c r="AD28" s="346"/>
      <c r="AE28" s="346"/>
      <c r="AF28" s="34"/>
      <c r="AG28" s="34"/>
      <c r="AH28" s="34"/>
      <c r="AI28" s="34"/>
      <c r="AJ28" s="34"/>
      <c r="AK28" s="346" t="s">
        <v>40</v>
      </c>
      <c r="AL28" s="346"/>
      <c r="AM28" s="346"/>
      <c r="AN28" s="346"/>
      <c r="AO28" s="346"/>
      <c r="AP28" s="34"/>
      <c r="AQ28" s="34"/>
      <c r="AR28" s="37"/>
      <c r="BE28" s="321"/>
    </row>
    <row r="29" spans="2:57" s="2" customFormat="1" ht="14.45" customHeight="1">
      <c r="B29" s="38"/>
      <c r="C29" s="39"/>
      <c r="D29" s="28" t="s">
        <v>41</v>
      </c>
      <c r="E29" s="39"/>
      <c r="F29" s="28" t="s">
        <v>42</v>
      </c>
      <c r="G29" s="39"/>
      <c r="H29" s="39"/>
      <c r="I29" s="39"/>
      <c r="J29" s="39"/>
      <c r="K29" s="39"/>
      <c r="L29" s="347">
        <v>0.21</v>
      </c>
      <c r="M29" s="319"/>
      <c r="N29" s="319"/>
      <c r="O29" s="319"/>
      <c r="P29" s="319"/>
      <c r="Q29" s="39"/>
      <c r="R29" s="39"/>
      <c r="S29" s="39"/>
      <c r="T29" s="39"/>
      <c r="U29" s="39"/>
      <c r="V29" s="39"/>
      <c r="W29" s="318">
        <f>ROUND(AZ54,2)</f>
        <v>0</v>
      </c>
      <c r="X29" s="319"/>
      <c r="Y29" s="319"/>
      <c r="Z29" s="319"/>
      <c r="AA29" s="319"/>
      <c r="AB29" s="319"/>
      <c r="AC29" s="319"/>
      <c r="AD29" s="319"/>
      <c r="AE29" s="319"/>
      <c r="AF29" s="39"/>
      <c r="AG29" s="39"/>
      <c r="AH29" s="39"/>
      <c r="AI29" s="39"/>
      <c r="AJ29" s="39"/>
      <c r="AK29" s="318">
        <f>ROUND(AV54,2)</f>
        <v>0</v>
      </c>
      <c r="AL29" s="319"/>
      <c r="AM29" s="319"/>
      <c r="AN29" s="319"/>
      <c r="AO29" s="319"/>
      <c r="AP29" s="39"/>
      <c r="AQ29" s="39"/>
      <c r="AR29" s="40"/>
      <c r="BE29" s="321"/>
    </row>
    <row r="30" spans="2:57" s="2" customFormat="1" ht="14.45" customHeight="1">
      <c r="B30" s="38"/>
      <c r="C30" s="39"/>
      <c r="D30" s="39"/>
      <c r="E30" s="39"/>
      <c r="F30" s="28" t="s">
        <v>43</v>
      </c>
      <c r="G30" s="39"/>
      <c r="H30" s="39"/>
      <c r="I30" s="39"/>
      <c r="J30" s="39"/>
      <c r="K30" s="39"/>
      <c r="L30" s="347">
        <v>0.15</v>
      </c>
      <c r="M30" s="319"/>
      <c r="N30" s="319"/>
      <c r="O30" s="319"/>
      <c r="P30" s="319"/>
      <c r="Q30" s="39"/>
      <c r="R30" s="39"/>
      <c r="S30" s="39"/>
      <c r="T30" s="39"/>
      <c r="U30" s="39"/>
      <c r="V30" s="39"/>
      <c r="W30" s="318">
        <f>ROUND(BA54,2)</f>
        <v>0</v>
      </c>
      <c r="X30" s="319"/>
      <c r="Y30" s="319"/>
      <c r="Z30" s="319"/>
      <c r="AA30" s="319"/>
      <c r="AB30" s="319"/>
      <c r="AC30" s="319"/>
      <c r="AD30" s="319"/>
      <c r="AE30" s="319"/>
      <c r="AF30" s="39"/>
      <c r="AG30" s="39"/>
      <c r="AH30" s="39"/>
      <c r="AI30" s="39"/>
      <c r="AJ30" s="39"/>
      <c r="AK30" s="318">
        <f>ROUND(AW54,2)</f>
        <v>0</v>
      </c>
      <c r="AL30" s="319"/>
      <c r="AM30" s="319"/>
      <c r="AN30" s="319"/>
      <c r="AO30" s="319"/>
      <c r="AP30" s="39"/>
      <c r="AQ30" s="39"/>
      <c r="AR30" s="40"/>
      <c r="BE30" s="321"/>
    </row>
    <row r="31" spans="2:57" s="2" customFormat="1" ht="14.45" customHeight="1" hidden="1">
      <c r="B31" s="38"/>
      <c r="C31" s="39"/>
      <c r="D31" s="39"/>
      <c r="E31" s="39"/>
      <c r="F31" s="28" t="s">
        <v>44</v>
      </c>
      <c r="G31" s="39"/>
      <c r="H31" s="39"/>
      <c r="I31" s="39"/>
      <c r="J31" s="39"/>
      <c r="K31" s="39"/>
      <c r="L31" s="347">
        <v>0.21</v>
      </c>
      <c r="M31" s="319"/>
      <c r="N31" s="319"/>
      <c r="O31" s="319"/>
      <c r="P31" s="319"/>
      <c r="Q31" s="39"/>
      <c r="R31" s="39"/>
      <c r="S31" s="39"/>
      <c r="T31" s="39"/>
      <c r="U31" s="39"/>
      <c r="V31" s="39"/>
      <c r="W31" s="318">
        <f>ROUND(BB54,2)</f>
        <v>0</v>
      </c>
      <c r="X31" s="319"/>
      <c r="Y31" s="319"/>
      <c r="Z31" s="319"/>
      <c r="AA31" s="319"/>
      <c r="AB31" s="319"/>
      <c r="AC31" s="319"/>
      <c r="AD31" s="319"/>
      <c r="AE31" s="319"/>
      <c r="AF31" s="39"/>
      <c r="AG31" s="39"/>
      <c r="AH31" s="39"/>
      <c r="AI31" s="39"/>
      <c r="AJ31" s="39"/>
      <c r="AK31" s="318">
        <v>0</v>
      </c>
      <c r="AL31" s="319"/>
      <c r="AM31" s="319"/>
      <c r="AN31" s="319"/>
      <c r="AO31" s="319"/>
      <c r="AP31" s="39"/>
      <c r="AQ31" s="39"/>
      <c r="AR31" s="40"/>
      <c r="BE31" s="321"/>
    </row>
    <row r="32" spans="2:57" s="2" customFormat="1" ht="14.45" customHeight="1" hidden="1">
      <c r="B32" s="38"/>
      <c r="C32" s="39"/>
      <c r="D32" s="39"/>
      <c r="E32" s="39"/>
      <c r="F32" s="28" t="s">
        <v>45</v>
      </c>
      <c r="G32" s="39"/>
      <c r="H32" s="39"/>
      <c r="I32" s="39"/>
      <c r="J32" s="39"/>
      <c r="K32" s="39"/>
      <c r="L32" s="347">
        <v>0.15</v>
      </c>
      <c r="M32" s="319"/>
      <c r="N32" s="319"/>
      <c r="O32" s="319"/>
      <c r="P32" s="319"/>
      <c r="Q32" s="39"/>
      <c r="R32" s="39"/>
      <c r="S32" s="39"/>
      <c r="T32" s="39"/>
      <c r="U32" s="39"/>
      <c r="V32" s="39"/>
      <c r="W32" s="318">
        <f>ROUND(BC54,2)</f>
        <v>0</v>
      </c>
      <c r="X32" s="319"/>
      <c r="Y32" s="319"/>
      <c r="Z32" s="319"/>
      <c r="AA32" s="319"/>
      <c r="AB32" s="319"/>
      <c r="AC32" s="319"/>
      <c r="AD32" s="319"/>
      <c r="AE32" s="319"/>
      <c r="AF32" s="39"/>
      <c r="AG32" s="39"/>
      <c r="AH32" s="39"/>
      <c r="AI32" s="39"/>
      <c r="AJ32" s="39"/>
      <c r="AK32" s="318">
        <v>0</v>
      </c>
      <c r="AL32" s="319"/>
      <c r="AM32" s="319"/>
      <c r="AN32" s="319"/>
      <c r="AO32" s="319"/>
      <c r="AP32" s="39"/>
      <c r="AQ32" s="39"/>
      <c r="AR32" s="40"/>
      <c r="BE32" s="321"/>
    </row>
    <row r="33" spans="2:44" s="2" customFormat="1" ht="14.45" customHeight="1" hidden="1">
      <c r="B33" s="38"/>
      <c r="C33" s="39"/>
      <c r="D33" s="39"/>
      <c r="E33" s="39"/>
      <c r="F33" s="28" t="s">
        <v>46</v>
      </c>
      <c r="G33" s="39"/>
      <c r="H33" s="39"/>
      <c r="I33" s="39"/>
      <c r="J33" s="39"/>
      <c r="K33" s="39"/>
      <c r="L33" s="347">
        <v>0</v>
      </c>
      <c r="M33" s="319"/>
      <c r="N33" s="319"/>
      <c r="O33" s="319"/>
      <c r="P33" s="319"/>
      <c r="Q33" s="39"/>
      <c r="R33" s="39"/>
      <c r="S33" s="39"/>
      <c r="T33" s="39"/>
      <c r="U33" s="39"/>
      <c r="V33" s="39"/>
      <c r="W33" s="318">
        <f>ROUND(BD54,2)</f>
        <v>0</v>
      </c>
      <c r="X33" s="319"/>
      <c r="Y33" s="319"/>
      <c r="Z33" s="319"/>
      <c r="AA33" s="319"/>
      <c r="AB33" s="319"/>
      <c r="AC33" s="319"/>
      <c r="AD33" s="319"/>
      <c r="AE33" s="319"/>
      <c r="AF33" s="39"/>
      <c r="AG33" s="39"/>
      <c r="AH33" s="39"/>
      <c r="AI33" s="39"/>
      <c r="AJ33" s="39"/>
      <c r="AK33" s="318">
        <v>0</v>
      </c>
      <c r="AL33" s="319"/>
      <c r="AM33" s="319"/>
      <c r="AN33" s="319"/>
      <c r="AO33" s="319"/>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47</v>
      </c>
      <c r="E35" s="43"/>
      <c r="F35" s="43"/>
      <c r="G35" s="43"/>
      <c r="H35" s="43"/>
      <c r="I35" s="43"/>
      <c r="J35" s="43"/>
      <c r="K35" s="43"/>
      <c r="L35" s="43"/>
      <c r="M35" s="43"/>
      <c r="N35" s="43"/>
      <c r="O35" s="43"/>
      <c r="P35" s="43"/>
      <c r="Q35" s="43"/>
      <c r="R35" s="43"/>
      <c r="S35" s="43"/>
      <c r="T35" s="44" t="s">
        <v>48</v>
      </c>
      <c r="U35" s="43"/>
      <c r="V35" s="43"/>
      <c r="W35" s="43"/>
      <c r="X35" s="324" t="s">
        <v>49</v>
      </c>
      <c r="Y35" s="325"/>
      <c r="Z35" s="325"/>
      <c r="AA35" s="325"/>
      <c r="AB35" s="325"/>
      <c r="AC35" s="43"/>
      <c r="AD35" s="43"/>
      <c r="AE35" s="43"/>
      <c r="AF35" s="43"/>
      <c r="AG35" s="43"/>
      <c r="AH35" s="43"/>
      <c r="AI35" s="43"/>
      <c r="AJ35" s="43"/>
      <c r="AK35" s="326">
        <f>SUM(AK26:AK33)</f>
        <v>0</v>
      </c>
      <c r="AL35" s="325"/>
      <c r="AM35" s="325"/>
      <c r="AN35" s="325"/>
      <c r="AO35" s="327"/>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50</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Y227</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7" t="str">
        <f>K6</f>
        <v>Stavební úpravy komunikace v ul.Obrněné brigády a Valdštejnova, Cheb</v>
      </c>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Cheb</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9">
        <f>IF(AN8="","",AN8)</f>
        <v>43521</v>
      </c>
      <c r="AN47" s="339"/>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3.7" customHeight="1">
      <c r="B49" s="33"/>
      <c r="C49" s="28" t="s">
        <v>24</v>
      </c>
      <c r="D49" s="34"/>
      <c r="E49" s="34"/>
      <c r="F49" s="34"/>
      <c r="G49" s="34"/>
      <c r="H49" s="34"/>
      <c r="I49" s="34"/>
      <c r="J49" s="34"/>
      <c r="K49" s="34"/>
      <c r="L49" s="34" t="str">
        <f>IF(E11="","",E11)</f>
        <v>Město Cheb</v>
      </c>
      <c r="M49" s="34"/>
      <c r="N49" s="34"/>
      <c r="O49" s="34"/>
      <c r="P49" s="34"/>
      <c r="Q49" s="34"/>
      <c r="R49" s="34"/>
      <c r="S49" s="34"/>
      <c r="T49" s="34"/>
      <c r="U49" s="34"/>
      <c r="V49" s="34"/>
      <c r="W49" s="34"/>
      <c r="X49" s="34"/>
      <c r="Y49" s="34"/>
      <c r="Z49" s="34"/>
      <c r="AA49" s="34"/>
      <c r="AB49" s="34"/>
      <c r="AC49" s="34"/>
      <c r="AD49" s="34"/>
      <c r="AE49" s="34"/>
      <c r="AF49" s="34"/>
      <c r="AG49" s="34"/>
      <c r="AH49" s="34"/>
      <c r="AI49" s="28" t="s">
        <v>30</v>
      </c>
      <c r="AJ49" s="34"/>
      <c r="AK49" s="34"/>
      <c r="AL49" s="34"/>
      <c r="AM49" s="335" t="str">
        <f>IF(E17="","",E17)</f>
        <v>Bc.Pašava Michal</v>
      </c>
      <c r="AN49" s="336"/>
      <c r="AO49" s="336"/>
      <c r="AP49" s="336"/>
      <c r="AQ49" s="34"/>
      <c r="AR49" s="37"/>
      <c r="AS49" s="329" t="s">
        <v>51</v>
      </c>
      <c r="AT49" s="330"/>
      <c r="AU49" s="55"/>
      <c r="AV49" s="55"/>
      <c r="AW49" s="55"/>
      <c r="AX49" s="55"/>
      <c r="AY49" s="55"/>
      <c r="AZ49" s="55"/>
      <c r="BA49" s="55"/>
      <c r="BB49" s="55"/>
      <c r="BC49" s="55"/>
      <c r="BD49" s="56"/>
    </row>
    <row r="50" spans="2:56" s="1" customFormat="1" ht="13.7" customHeight="1">
      <c r="B50" s="33"/>
      <c r="C50" s="28" t="s">
        <v>28</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33</v>
      </c>
      <c r="AJ50" s="34"/>
      <c r="AK50" s="34"/>
      <c r="AL50" s="34"/>
      <c r="AM50" s="335" t="str">
        <f>IF(E20="","",E20)</f>
        <v>Milan Hájek</v>
      </c>
      <c r="AN50" s="336"/>
      <c r="AO50" s="336"/>
      <c r="AP50" s="336"/>
      <c r="AQ50" s="34"/>
      <c r="AR50" s="37"/>
      <c r="AS50" s="331"/>
      <c r="AT50" s="332"/>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33"/>
      <c r="AT51" s="334"/>
      <c r="AU51" s="59"/>
      <c r="AV51" s="59"/>
      <c r="AW51" s="59"/>
      <c r="AX51" s="59"/>
      <c r="AY51" s="59"/>
      <c r="AZ51" s="59"/>
      <c r="BA51" s="59"/>
      <c r="BB51" s="59"/>
      <c r="BC51" s="59"/>
      <c r="BD51" s="60"/>
    </row>
    <row r="52" spans="2:56" s="1" customFormat="1" ht="29.25" customHeight="1">
      <c r="B52" s="33"/>
      <c r="C52" s="355" t="s">
        <v>52</v>
      </c>
      <c r="D52" s="349"/>
      <c r="E52" s="349"/>
      <c r="F52" s="349"/>
      <c r="G52" s="349"/>
      <c r="H52" s="61"/>
      <c r="I52" s="348" t="s">
        <v>53</v>
      </c>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t="s">
        <v>54</v>
      </c>
      <c r="AH52" s="349"/>
      <c r="AI52" s="349"/>
      <c r="AJ52" s="349"/>
      <c r="AK52" s="349"/>
      <c r="AL52" s="349"/>
      <c r="AM52" s="349"/>
      <c r="AN52" s="348" t="s">
        <v>55</v>
      </c>
      <c r="AO52" s="349"/>
      <c r="AP52" s="349"/>
      <c r="AQ52" s="62" t="s">
        <v>56</v>
      </c>
      <c r="AR52" s="37"/>
      <c r="AS52" s="63" t="s">
        <v>57</v>
      </c>
      <c r="AT52" s="64" t="s">
        <v>58</v>
      </c>
      <c r="AU52" s="64" t="s">
        <v>59</v>
      </c>
      <c r="AV52" s="64" t="s">
        <v>60</v>
      </c>
      <c r="AW52" s="64" t="s">
        <v>61</v>
      </c>
      <c r="AX52" s="64" t="s">
        <v>62</v>
      </c>
      <c r="AY52" s="64" t="s">
        <v>63</v>
      </c>
      <c r="AZ52" s="64" t="s">
        <v>64</v>
      </c>
      <c r="BA52" s="64" t="s">
        <v>65</v>
      </c>
      <c r="BB52" s="64" t="s">
        <v>66</v>
      </c>
      <c r="BC52" s="64" t="s">
        <v>67</v>
      </c>
      <c r="BD52" s="65" t="s">
        <v>68</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69</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53">
        <f>ROUND(SUM(AG55:AG60),2)</f>
        <v>0</v>
      </c>
      <c r="AH54" s="353"/>
      <c r="AI54" s="353"/>
      <c r="AJ54" s="353"/>
      <c r="AK54" s="353"/>
      <c r="AL54" s="353"/>
      <c r="AM54" s="353"/>
      <c r="AN54" s="354">
        <f aca="true" t="shared" si="0" ref="AN54:AN60">SUM(AG54,AT54)</f>
        <v>0</v>
      </c>
      <c r="AO54" s="354"/>
      <c r="AP54" s="354"/>
      <c r="AQ54" s="73" t="s">
        <v>19</v>
      </c>
      <c r="AR54" s="74"/>
      <c r="AS54" s="75">
        <f>ROUND(SUM(AS55:AS60),2)</f>
        <v>0</v>
      </c>
      <c r="AT54" s="76">
        <f aca="true" t="shared" si="1" ref="AT54:AT60">ROUND(SUM(AV54:AW54),2)</f>
        <v>0</v>
      </c>
      <c r="AU54" s="77">
        <f>ROUND(SUM(AU55:AU60),5)</f>
        <v>0</v>
      </c>
      <c r="AV54" s="76">
        <f>ROUND(AZ54*L29,2)</f>
        <v>0</v>
      </c>
      <c r="AW54" s="76">
        <f>ROUND(BA54*L30,2)</f>
        <v>0</v>
      </c>
      <c r="AX54" s="76">
        <f>ROUND(BB54*L29,2)</f>
        <v>0</v>
      </c>
      <c r="AY54" s="76">
        <f>ROUND(BC54*L30,2)</f>
        <v>0</v>
      </c>
      <c r="AZ54" s="76">
        <f>ROUND(SUM(AZ55:AZ60),2)</f>
        <v>0</v>
      </c>
      <c r="BA54" s="76">
        <f>ROUND(SUM(BA55:BA60),2)</f>
        <v>0</v>
      </c>
      <c r="BB54" s="76">
        <f>ROUND(SUM(BB55:BB60),2)</f>
        <v>0</v>
      </c>
      <c r="BC54" s="76">
        <f>ROUND(SUM(BC55:BC60),2)</f>
        <v>0</v>
      </c>
      <c r="BD54" s="78">
        <f>ROUND(SUM(BD55:BD60),2)</f>
        <v>0</v>
      </c>
      <c r="BS54" s="79" t="s">
        <v>70</v>
      </c>
      <c r="BT54" s="79" t="s">
        <v>71</v>
      </c>
      <c r="BU54" s="80" t="s">
        <v>72</v>
      </c>
      <c r="BV54" s="79" t="s">
        <v>73</v>
      </c>
      <c r="BW54" s="79" t="s">
        <v>5</v>
      </c>
      <c r="BX54" s="79" t="s">
        <v>74</v>
      </c>
      <c r="CL54" s="79" t="s">
        <v>19</v>
      </c>
    </row>
    <row r="55" spans="1:91" s="5" customFormat="1" ht="16.5" customHeight="1">
      <c r="A55" s="81" t="s">
        <v>75</v>
      </c>
      <c r="B55" s="82"/>
      <c r="C55" s="83"/>
      <c r="D55" s="356" t="s">
        <v>76</v>
      </c>
      <c r="E55" s="356"/>
      <c r="F55" s="356"/>
      <c r="G55" s="356"/>
      <c r="H55" s="356"/>
      <c r="I55" s="84"/>
      <c r="J55" s="356" t="s">
        <v>77</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1">
        <f>'00 - VRN'!J30</f>
        <v>0</v>
      </c>
      <c r="AH55" s="352"/>
      <c r="AI55" s="352"/>
      <c r="AJ55" s="352"/>
      <c r="AK55" s="352"/>
      <c r="AL55" s="352"/>
      <c r="AM55" s="352"/>
      <c r="AN55" s="351">
        <f t="shared" si="0"/>
        <v>0</v>
      </c>
      <c r="AO55" s="352"/>
      <c r="AP55" s="352"/>
      <c r="AQ55" s="85" t="s">
        <v>78</v>
      </c>
      <c r="AR55" s="86"/>
      <c r="AS55" s="87">
        <v>0</v>
      </c>
      <c r="AT55" s="88">
        <f t="shared" si="1"/>
        <v>0</v>
      </c>
      <c r="AU55" s="89">
        <f>'00 - VRN'!P81</f>
        <v>0</v>
      </c>
      <c r="AV55" s="88">
        <f>'00 - VRN'!J33</f>
        <v>0</v>
      </c>
      <c r="AW55" s="88">
        <f>'00 - VRN'!J34</f>
        <v>0</v>
      </c>
      <c r="AX55" s="88">
        <f>'00 - VRN'!J35</f>
        <v>0</v>
      </c>
      <c r="AY55" s="88">
        <f>'00 - VRN'!J36</f>
        <v>0</v>
      </c>
      <c r="AZ55" s="88">
        <f>'00 - VRN'!F33</f>
        <v>0</v>
      </c>
      <c r="BA55" s="88">
        <f>'00 - VRN'!F34</f>
        <v>0</v>
      </c>
      <c r="BB55" s="88">
        <f>'00 - VRN'!F35</f>
        <v>0</v>
      </c>
      <c r="BC55" s="88">
        <f>'00 - VRN'!F36</f>
        <v>0</v>
      </c>
      <c r="BD55" s="90">
        <f>'00 - VRN'!F37</f>
        <v>0</v>
      </c>
      <c r="BT55" s="91" t="s">
        <v>79</v>
      </c>
      <c r="BV55" s="91" t="s">
        <v>73</v>
      </c>
      <c r="BW55" s="91" t="s">
        <v>80</v>
      </c>
      <c r="BX55" s="91" t="s">
        <v>5</v>
      </c>
      <c r="CL55" s="91" t="s">
        <v>19</v>
      </c>
      <c r="CM55" s="91" t="s">
        <v>81</v>
      </c>
    </row>
    <row r="56" spans="1:91" s="5" customFormat="1" ht="16.5" customHeight="1">
      <c r="A56" s="81" t="s">
        <v>75</v>
      </c>
      <c r="B56" s="82"/>
      <c r="C56" s="83"/>
      <c r="D56" s="356" t="s">
        <v>82</v>
      </c>
      <c r="E56" s="356"/>
      <c r="F56" s="356"/>
      <c r="G56" s="356"/>
      <c r="H56" s="356"/>
      <c r="I56" s="84"/>
      <c r="J56" s="356" t="s">
        <v>83</v>
      </c>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1">
        <f>'10 - SO 101 - Zpevněné pl...'!J30</f>
        <v>0</v>
      </c>
      <c r="AH56" s="352"/>
      <c r="AI56" s="352"/>
      <c r="AJ56" s="352"/>
      <c r="AK56" s="352"/>
      <c r="AL56" s="352"/>
      <c r="AM56" s="352"/>
      <c r="AN56" s="351">
        <f t="shared" si="0"/>
        <v>0</v>
      </c>
      <c r="AO56" s="352"/>
      <c r="AP56" s="352"/>
      <c r="AQ56" s="85" t="s">
        <v>78</v>
      </c>
      <c r="AR56" s="86"/>
      <c r="AS56" s="87">
        <v>0</v>
      </c>
      <c r="AT56" s="88">
        <f t="shared" si="1"/>
        <v>0</v>
      </c>
      <c r="AU56" s="89">
        <f>'10 - SO 101 - Zpevněné pl...'!P95</f>
        <v>0</v>
      </c>
      <c r="AV56" s="88">
        <f>'10 - SO 101 - Zpevněné pl...'!J33</f>
        <v>0</v>
      </c>
      <c r="AW56" s="88">
        <f>'10 - SO 101 - Zpevněné pl...'!J34</f>
        <v>0</v>
      </c>
      <c r="AX56" s="88">
        <f>'10 - SO 101 - Zpevněné pl...'!J35</f>
        <v>0</v>
      </c>
      <c r="AY56" s="88">
        <f>'10 - SO 101 - Zpevněné pl...'!J36</f>
        <v>0</v>
      </c>
      <c r="AZ56" s="88">
        <f>'10 - SO 101 - Zpevněné pl...'!F33</f>
        <v>0</v>
      </c>
      <c r="BA56" s="88">
        <f>'10 - SO 101 - Zpevněné pl...'!F34</f>
        <v>0</v>
      </c>
      <c r="BB56" s="88">
        <f>'10 - SO 101 - Zpevněné pl...'!F35</f>
        <v>0</v>
      </c>
      <c r="BC56" s="88">
        <f>'10 - SO 101 - Zpevněné pl...'!F36</f>
        <v>0</v>
      </c>
      <c r="BD56" s="90">
        <f>'10 - SO 101 - Zpevněné pl...'!F37</f>
        <v>0</v>
      </c>
      <c r="BT56" s="91" t="s">
        <v>79</v>
      </c>
      <c r="BV56" s="91" t="s">
        <v>73</v>
      </c>
      <c r="BW56" s="91" t="s">
        <v>84</v>
      </c>
      <c r="BX56" s="91" t="s">
        <v>5</v>
      </c>
      <c r="CL56" s="91" t="s">
        <v>19</v>
      </c>
      <c r="CM56" s="91" t="s">
        <v>81</v>
      </c>
    </row>
    <row r="57" spans="1:91" s="5" customFormat="1" ht="16.5" customHeight="1">
      <c r="A57" s="81" t="s">
        <v>75</v>
      </c>
      <c r="B57" s="82"/>
      <c r="C57" s="83"/>
      <c r="D57" s="356" t="s">
        <v>85</v>
      </c>
      <c r="E57" s="356"/>
      <c r="F57" s="356"/>
      <c r="G57" s="356"/>
      <c r="H57" s="356"/>
      <c r="I57" s="84"/>
      <c r="J57" s="356" t="s">
        <v>86</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1">
        <f>'20 - SO 301 - Odvodnění k...'!J30</f>
        <v>0</v>
      </c>
      <c r="AH57" s="352"/>
      <c r="AI57" s="352"/>
      <c r="AJ57" s="352"/>
      <c r="AK57" s="352"/>
      <c r="AL57" s="352"/>
      <c r="AM57" s="352"/>
      <c r="AN57" s="351">
        <f t="shared" si="0"/>
        <v>0</v>
      </c>
      <c r="AO57" s="352"/>
      <c r="AP57" s="352"/>
      <c r="AQ57" s="85" t="s">
        <v>78</v>
      </c>
      <c r="AR57" s="86"/>
      <c r="AS57" s="87">
        <v>0</v>
      </c>
      <c r="AT57" s="88">
        <f t="shared" si="1"/>
        <v>0</v>
      </c>
      <c r="AU57" s="89">
        <f>'20 - SO 301 - Odvodnění k...'!P86</f>
        <v>0</v>
      </c>
      <c r="AV57" s="88">
        <f>'20 - SO 301 - Odvodnění k...'!J33</f>
        <v>0</v>
      </c>
      <c r="AW57" s="88">
        <f>'20 - SO 301 - Odvodnění k...'!J34</f>
        <v>0</v>
      </c>
      <c r="AX57" s="88">
        <f>'20 - SO 301 - Odvodnění k...'!J35</f>
        <v>0</v>
      </c>
      <c r="AY57" s="88">
        <f>'20 - SO 301 - Odvodnění k...'!J36</f>
        <v>0</v>
      </c>
      <c r="AZ57" s="88">
        <f>'20 - SO 301 - Odvodnění k...'!F33</f>
        <v>0</v>
      </c>
      <c r="BA57" s="88">
        <f>'20 - SO 301 - Odvodnění k...'!F34</f>
        <v>0</v>
      </c>
      <c r="BB57" s="88">
        <f>'20 - SO 301 - Odvodnění k...'!F35</f>
        <v>0</v>
      </c>
      <c r="BC57" s="88">
        <f>'20 - SO 301 - Odvodnění k...'!F36</f>
        <v>0</v>
      </c>
      <c r="BD57" s="90">
        <f>'20 - SO 301 - Odvodnění k...'!F37</f>
        <v>0</v>
      </c>
      <c r="BT57" s="91" t="s">
        <v>79</v>
      </c>
      <c r="BV57" s="91" t="s">
        <v>73</v>
      </c>
      <c r="BW57" s="91" t="s">
        <v>87</v>
      </c>
      <c r="BX57" s="91" t="s">
        <v>5</v>
      </c>
      <c r="CL57" s="91" t="s">
        <v>19</v>
      </c>
      <c r="CM57" s="91" t="s">
        <v>81</v>
      </c>
    </row>
    <row r="58" spans="1:91" s="5" customFormat="1" ht="27" customHeight="1">
      <c r="A58" s="81" t="s">
        <v>75</v>
      </c>
      <c r="B58" s="82"/>
      <c r="C58" s="83"/>
      <c r="D58" s="356" t="s">
        <v>88</v>
      </c>
      <c r="E58" s="356"/>
      <c r="F58" s="356"/>
      <c r="G58" s="356"/>
      <c r="H58" s="356"/>
      <c r="I58" s="84"/>
      <c r="J58" s="356" t="s">
        <v>89</v>
      </c>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1">
        <f>'30 - SO 301 - Stávající p...'!J30</f>
        <v>0</v>
      </c>
      <c r="AH58" s="352"/>
      <c r="AI58" s="352"/>
      <c r="AJ58" s="352"/>
      <c r="AK58" s="352"/>
      <c r="AL58" s="352"/>
      <c r="AM58" s="352"/>
      <c r="AN58" s="351">
        <f t="shared" si="0"/>
        <v>0</v>
      </c>
      <c r="AO58" s="352"/>
      <c r="AP58" s="352"/>
      <c r="AQ58" s="85" t="s">
        <v>78</v>
      </c>
      <c r="AR58" s="86"/>
      <c r="AS58" s="87">
        <v>0</v>
      </c>
      <c r="AT58" s="88">
        <f t="shared" si="1"/>
        <v>0</v>
      </c>
      <c r="AU58" s="89">
        <f>'30 - SO 301 - Stávající p...'!P84</f>
        <v>0</v>
      </c>
      <c r="AV58" s="88">
        <f>'30 - SO 301 - Stávající p...'!J33</f>
        <v>0</v>
      </c>
      <c r="AW58" s="88">
        <f>'30 - SO 301 - Stávající p...'!J34</f>
        <v>0</v>
      </c>
      <c r="AX58" s="88">
        <f>'30 - SO 301 - Stávající p...'!J35</f>
        <v>0</v>
      </c>
      <c r="AY58" s="88">
        <f>'30 - SO 301 - Stávající p...'!J36</f>
        <v>0</v>
      </c>
      <c r="AZ58" s="88">
        <f>'30 - SO 301 - Stávající p...'!F33</f>
        <v>0</v>
      </c>
      <c r="BA58" s="88">
        <f>'30 - SO 301 - Stávající p...'!F34</f>
        <v>0</v>
      </c>
      <c r="BB58" s="88">
        <f>'30 - SO 301 - Stávající p...'!F35</f>
        <v>0</v>
      </c>
      <c r="BC58" s="88">
        <f>'30 - SO 301 - Stávající p...'!F36</f>
        <v>0</v>
      </c>
      <c r="BD58" s="90">
        <f>'30 - SO 301 - Stávající p...'!F37</f>
        <v>0</v>
      </c>
      <c r="BT58" s="91" t="s">
        <v>79</v>
      </c>
      <c r="BV58" s="91" t="s">
        <v>73</v>
      </c>
      <c r="BW58" s="91" t="s">
        <v>90</v>
      </c>
      <c r="BX58" s="91" t="s">
        <v>5</v>
      </c>
      <c r="CL58" s="91" t="s">
        <v>19</v>
      </c>
      <c r="CM58" s="91" t="s">
        <v>81</v>
      </c>
    </row>
    <row r="59" spans="1:91" s="5" customFormat="1" ht="16.5" customHeight="1">
      <c r="A59" s="81" t="s">
        <v>75</v>
      </c>
      <c r="B59" s="82"/>
      <c r="C59" s="83"/>
      <c r="D59" s="356" t="s">
        <v>91</v>
      </c>
      <c r="E59" s="356"/>
      <c r="F59" s="356"/>
      <c r="G59" s="356"/>
      <c r="H59" s="356"/>
      <c r="I59" s="84"/>
      <c r="J59" s="356" t="s">
        <v>92</v>
      </c>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1">
        <f>'40 - SO 431 - Veřejné osv...'!J30</f>
        <v>0</v>
      </c>
      <c r="AH59" s="352"/>
      <c r="AI59" s="352"/>
      <c r="AJ59" s="352"/>
      <c r="AK59" s="352"/>
      <c r="AL59" s="352"/>
      <c r="AM59" s="352"/>
      <c r="AN59" s="351">
        <f t="shared" si="0"/>
        <v>0</v>
      </c>
      <c r="AO59" s="352"/>
      <c r="AP59" s="352"/>
      <c r="AQ59" s="85" t="s">
        <v>78</v>
      </c>
      <c r="AR59" s="86"/>
      <c r="AS59" s="87">
        <v>0</v>
      </c>
      <c r="AT59" s="88">
        <f t="shared" si="1"/>
        <v>0</v>
      </c>
      <c r="AU59" s="89">
        <f>'40 - SO 431 - Veřejné osv...'!P81</f>
        <v>0</v>
      </c>
      <c r="AV59" s="88">
        <f>'40 - SO 431 - Veřejné osv...'!J33</f>
        <v>0</v>
      </c>
      <c r="AW59" s="88">
        <f>'40 - SO 431 - Veřejné osv...'!J34</f>
        <v>0</v>
      </c>
      <c r="AX59" s="88">
        <f>'40 - SO 431 - Veřejné osv...'!J35</f>
        <v>0</v>
      </c>
      <c r="AY59" s="88">
        <f>'40 - SO 431 - Veřejné osv...'!J36</f>
        <v>0</v>
      </c>
      <c r="AZ59" s="88">
        <f>'40 - SO 431 - Veřejné osv...'!F33</f>
        <v>0</v>
      </c>
      <c r="BA59" s="88">
        <f>'40 - SO 431 - Veřejné osv...'!F34</f>
        <v>0</v>
      </c>
      <c r="BB59" s="88">
        <f>'40 - SO 431 - Veřejné osv...'!F35</f>
        <v>0</v>
      </c>
      <c r="BC59" s="88">
        <f>'40 - SO 431 - Veřejné osv...'!F36</f>
        <v>0</v>
      </c>
      <c r="BD59" s="90">
        <f>'40 - SO 431 - Veřejné osv...'!F37</f>
        <v>0</v>
      </c>
      <c r="BT59" s="91" t="s">
        <v>79</v>
      </c>
      <c r="BV59" s="91" t="s">
        <v>73</v>
      </c>
      <c r="BW59" s="91" t="s">
        <v>93</v>
      </c>
      <c r="BX59" s="91" t="s">
        <v>5</v>
      </c>
      <c r="CL59" s="91" t="s">
        <v>19</v>
      </c>
      <c r="CM59" s="91" t="s">
        <v>81</v>
      </c>
    </row>
    <row r="60" spans="1:91" s="5" customFormat="1" ht="16.5" customHeight="1">
      <c r="A60" s="81" t="s">
        <v>75</v>
      </c>
      <c r="B60" s="82"/>
      <c r="C60" s="83"/>
      <c r="D60" s="356" t="s">
        <v>94</v>
      </c>
      <c r="E60" s="356"/>
      <c r="F60" s="356"/>
      <c r="G60" s="356"/>
      <c r="H60" s="356"/>
      <c r="I60" s="84"/>
      <c r="J60" s="356" t="s">
        <v>95</v>
      </c>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1">
        <f>'50 - SO 431 - Veřejné osv...'!J30</f>
        <v>0</v>
      </c>
      <c r="AH60" s="352"/>
      <c r="AI60" s="352"/>
      <c r="AJ60" s="352"/>
      <c r="AK60" s="352"/>
      <c r="AL60" s="352"/>
      <c r="AM60" s="352"/>
      <c r="AN60" s="351">
        <f t="shared" si="0"/>
        <v>0</v>
      </c>
      <c r="AO60" s="352"/>
      <c r="AP60" s="352"/>
      <c r="AQ60" s="85" t="s">
        <v>78</v>
      </c>
      <c r="AR60" s="86"/>
      <c r="AS60" s="92">
        <v>0</v>
      </c>
      <c r="AT60" s="93">
        <f t="shared" si="1"/>
        <v>0</v>
      </c>
      <c r="AU60" s="94">
        <f>'50 - SO 431 - Veřejné osv...'!P81</f>
        <v>0</v>
      </c>
      <c r="AV60" s="93">
        <f>'50 - SO 431 - Veřejné osv...'!J33</f>
        <v>0</v>
      </c>
      <c r="AW60" s="93">
        <f>'50 - SO 431 - Veřejné osv...'!J34</f>
        <v>0</v>
      </c>
      <c r="AX60" s="93">
        <f>'50 - SO 431 - Veřejné osv...'!J35</f>
        <v>0</v>
      </c>
      <c r="AY60" s="93">
        <f>'50 - SO 431 - Veřejné osv...'!J36</f>
        <v>0</v>
      </c>
      <c r="AZ60" s="93">
        <f>'50 - SO 431 - Veřejné osv...'!F33</f>
        <v>0</v>
      </c>
      <c r="BA60" s="93">
        <f>'50 - SO 431 - Veřejné osv...'!F34</f>
        <v>0</v>
      </c>
      <c r="BB60" s="93">
        <f>'50 - SO 431 - Veřejné osv...'!F35</f>
        <v>0</v>
      </c>
      <c r="BC60" s="93">
        <f>'50 - SO 431 - Veřejné osv...'!F36</f>
        <v>0</v>
      </c>
      <c r="BD60" s="95">
        <f>'50 - SO 431 - Veřejné osv...'!F37</f>
        <v>0</v>
      </c>
      <c r="BT60" s="91" t="s">
        <v>79</v>
      </c>
      <c r="BV60" s="91" t="s">
        <v>73</v>
      </c>
      <c r="BW60" s="91" t="s">
        <v>96</v>
      </c>
      <c r="BX60" s="91" t="s">
        <v>5</v>
      </c>
      <c r="CL60" s="91" t="s">
        <v>19</v>
      </c>
      <c r="CM60" s="91" t="s">
        <v>81</v>
      </c>
    </row>
    <row r="61" spans="2:44" s="1" customFormat="1" ht="30" customHeight="1">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7"/>
    </row>
    <row r="62" spans="2:44" s="1" customFormat="1" ht="6.95" customHeight="1">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37"/>
    </row>
  </sheetData>
  <sheetProtection algorithmName="SHA-512" hashValue="lNFZ8Y+lzUaWwzU7iWF7nYfGA4j6726LIgL7pwEUMfaqzbM+Vcs+bPMRY/Jc21pF+VJV3eXlAj35ZSTFp4FnrA==" saltValue="5xCwmW9fXneZkdiJmXYL1AxAk/6Gh5MrExU7hfzMP2hMzos8/VtcioO81m/qhdlSbzote+YjFBLzQ4QbebAzfw==" spinCount="100000" sheet="1" objects="1" scenarios="1" formatColumns="0" formatRows="0"/>
  <mergeCells count="62">
    <mergeCell ref="D60:H60"/>
    <mergeCell ref="J60:AF60"/>
    <mergeCell ref="D57:H57"/>
    <mergeCell ref="J57:AF57"/>
    <mergeCell ref="D58:H58"/>
    <mergeCell ref="J58:AF58"/>
    <mergeCell ref="D59:H59"/>
    <mergeCell ref="J59:AF59"/>
    <mergeCell ref="C52:G52"/>
    <mergeCell ref="I52:AF52"/>
    <mergeCell ref="D55:H55"/>
    <mergeCell ref="J55:AF55"/>
    <mergeCell ref="D56:H56"/>
    <mergeCell ref="J56:AF56"/>
    <mergeCell ref="AN59:AP59"/>
    <mergeCell ref="AG59:AM59"/>
    <mergeCell ref="AN60:AP60"/>
    <mergeCell ref="AG60:AM60"/>
    <mergeCell ref="AG54:AM54"/>
    <mergeCell ref="AN54:AP54"/>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0 - VRN'!C2" display="/"/>
    <hyperlink ref="A56" location="'10 - SO 101 - Zpevněné pl...'!C2" display="/"/>
    <hyperlink ref="A57" location="'20 - SO 301 - Odvodnění k...'!C2" display="/"/>
    <hyperlink ref="A58" location="'30 - SO 301 - Stávající p...'!C2" display="/"/>
    <hyperlink ref="A59" location="'40 - SO 431 - Veřejné osv...'!C2" display="/"/>
    <hyperlink ref="A60" location="'50 - SO 431 - Veřejné os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80</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99</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31</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34</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360" customHeight="1">
      <c r="B27" s="105"/>
      <c r="E27" s="363" t="s">
        <v>100</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ROUND(J81,2)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ROUND((SUM(BE81:BE96)),2)</f>
        <v>0</v>
      </c>
      <c r="I33" s="113">
        <v>0.21</v>
      </c>
      <c r="J33" s="112">
        <f>ROUND(((SUM(BE81:BE96))*I33),2)</f>
        <v>0</v>
      </c>
      <c r="L33" s="37"/>
    </row>
    <row r="34" spans="2:12" s="1" customFormat="1" ht="14.45" customHeight="1">
      <c r="B34" s="37"/>
      <c r="E34" s="101" t="s">
        <v>43</v>
      </c>
      <c r="F34" s="112">
        <f>ROUND((SUM(BF81:BF96)),2)</f>
        <v>0</v>
      </c>
      <c r="I34" s="113">
        <v>0.15</v>
      </c>
      <c r="J34" s="112">
        <f>ROUND(((SUM(BF81:BF96))*I34),2)</f>
        <v>0</v>
      </c>
      <c r="L34" s="37"/>
    </row>
    <row r="35" spans="2:12" s="1" customFormat="1" ht="14.45" customHeight="1" hidden="1">
      <c r="B35" s="37"/>
      <c r="E35" s="101" t="s">
        <v>44</v>
      </c>
      <c r="F35" s="112">
        <f>ROUND((SUM(BG81:BG96)),2)</f>
        <v>0</v>
      </c>
      <c r="I35" s="113">
        <v>0.21</v>
      </c>
      <c r="J35" s="112">
        <f>0</f>
        <v>0</v>
      </c>
      <c r="L35" s="37"/>
    </row>
    <row r="36" spans="2:12" s="1" customFormat="1" ht="14.45" customHeight="1" hidden="1">
      <c r="B36" s="37"/>
      <c r="E36" s="101" t="s">
        <v>45</v>
      </c>
      <c r="F36" s="112">
        <f>ROUND((SUM(BH81:BH96)),2)</f>
        <v>0</v>
      </c>
      <c r="I36" s="113">
        <v>0.15</v>
      </c>
      <c r="J36" s="112">
        <f>0</f>
        <v>0</v>
      </c>
      <c r="L36" s="37"/>
    </row>
    <row r="37" spans="2:12" s="1" customFormat="1" ht="14.45" customHeight="1" hidden="1">
      <c r="B37" s="37"/>
      <c r="E37" s="101" t="s">
        <v>46</v>
      </c>
      <c r="F37" s="112">
        <f>ROUND((SUM(BI81:BI96)),2)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00 - VRN</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Bc.Pašava Michal</v>
      </c>
      <c r="K54" s="34"/>
      <c r="L54" s="37"/>
    </row>
    <row r="55" spans="2:12" s="1" customFormat="1" ht="13.7" customHeight="1">
      <c r="B55" s="33"/>
      <c r="C55" s="28" t="s">
        <v>28</v>
      </c>
      <c r="D55" s="34"/>
      <c r="E55" s="34"/>
      <c r="F55" s="26" t="str">
        <f>IF(E18="","",E18)</f>
        <v>Vyplň údaj</v>
      </c>
      <c r="G55" s="34"/>
      <c r="H55" s="34"/>
      <c r="I55" s="103" t="s">
        <v>33</v>
      </c>
      <c r="J55" s="31" t="str">
        <f>E24</f>
        <v>Milan Hájek</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J81</f>
        <v>0</v>
      </c>
      <c r="K59" s="34"/>
      <c r="L59" s="37"/>
      <c r="AU59" s="16" t="s">
        <v>104</v>
      </c>
    </row>
    <row r="60" spans="2:12" s="7" customFormat="1" ht="24.95" customHeight="1">
      <c r="B60" s="133"/>
      <c r="C60" s="134"/>
      <c r="D60" s="135" t="s">
        <v>105</v>
      </c>
      <c r="E60" s="136"/>
      <c r="F60" s="136"/>
      <c r="G60" s="136"/>
      <c r="H60" s="136"/>
      <c r="I60" s="137"/>
      <c r="J60" s="138">
        <f>J82</f>
        <v>0</v>
      </c>
      <c r="K60" s="134"/>
      <c r="L60" s="139"/>
    </row>
    <row r="61" spans="2:12" s="8" customFormat="1" ht="19.9" customHeight="1">
      <c r="B61" s="140"/>
      <c r="C61" s="141"/>
      <c r="D61" s="142" t="s">
        <v>106</v>
      </c>
      <c r="E61" s="143"/>
      <c r="F61" s="143"/>
      <c r="G61" s="143"/>
      <c r="H61" s="143"/>
      <c r="I61" s="144"/>
      <c r="J61" s="145">
        <f>J83</f>
        <v>0</v>
      </c>
      <c r="K61" s="141"/>
      <c r="L61" s="146"/>
    </row>
    <row r="62" spans="2:12" s="1" customFormat="1" ht="21.75" customHeight="1">
      <c r="B62" s="33"/>
      <c r="C62" s="34"/>
      <c r="D62" s="34"/>
      <c r="E62" s="34"/>
      <c r="F62" s="34"/>
      <c r="G62" s="34"/>
      <c r="H62" s="34"/>
      <c r="I62" s="102"/>
      <c r="J62" s="34"/>
      <c r="K62" s="34"/>
      <c r="L62" s="37"/>
    </row>
    <row r="63" spans="2:12" s="1" customFormat="1" ht="6.95" customHeight="1">
      <c r="B63" s="45"/>
      <c r="C63" s="46"/>
      <c r="D63" s="46"/>
      <c r="E63" s="46"/>
      <c r="F63" s="46"/>
      <c r="G63" s="46"/>
      <c r="H63" s="46"/>
      <c r="I63" s="124"/>
      <c r="J63" s="46"/>
      <c r="K63" s="46"/>
      <c r="L63" s="37"/>
    </row>
    <row r="67" spans="2:12" s="1" customFormat="1" ht="6.95" customHeight="1">
      <c r="B67" s="47"/>
      <c r="C67" s="48"/>
      <c r="D67" s="48"/>
      <c r="E67" s="48"/>
      <c r="F67" s="48"/>
      <c r="G67" s="48"/>
      <c r="H67" s="48"/>
      <c r="I67" s="127"/>
      <c r="J67" s="48"/>
      <c r="K67" s="48"/>
      <c r="L67" s="37"/>
    </row>
    <row r="68" spans="2:12" s="1" customFormat="1" ht="24.95" customHeight="1">
      <c r="B68" s="33"/>
      <c r="C68" s="22" t="s">
        <v>107</v>
      </c>
      <c r="D68" s="34"/>
      <c r="E68" s="34"/>
      <c r="F68" s="34"/>
      <c r="G68" s="34"/>
      <c r="H68" s="34"/>
      <c r="I68" s="102"/>
      <c r="J68" s="34"/>
      <c r="K68" s="34"/>
      <c r="L68" s="37"/>
    </row>
    <row r="69" spans="2:12" s="1" customFormat="1" ht="6.95" customHeight="1">
      <c r="B69" s="33"/>
      <c r="C69" s="34"/>
      <c r="D69" s="34"/>
      <c r="E69" s="34"/>
      <c r="F69" s="34"/>
      <c r="G69" s="34"/>
      <c r="H69" s="34"/>
      <c r="I69" s="102"/>
      <c r="J69" s="34"/>
      <c r="K69" s="34"/>
      <c r="L69" s="37"/>
    </row>
    <row r="70" spans="2:12" s="1" customFormat="1" ht="12" customHeight="1">
      <c r="B70" s="33"/>
      <c r="C70" s="28" t="s">
        <v>16</v>
      </c>
      <c r="D70" s="34"/>
      <c r="E70" s="34"/>
      <c r="F70" s="34"/>
      <c r="G70" s="34"/>
      <c r="H70" s="34"/>
      <c r="I70" s="102"/>
      <c r="J70" s="34"/>
      <c r="K70" s="34"/>
      <c r="L70" s="37"/>
    </row>
    <row r="71" spans="2:12" s="1" customFormat="1" ht="16.5" customHeight="1">
      <c r="B71" s="33"/>
      <c r="C71" s="34"/>
      <c r="D71" s="34"/>
      <c r="E71" s="364" t="str">
        <f>E7</f>
        <v>Stavební úpravy komunikace v ul.Obrněné brigády a Valdštejnova, Cheb</v>
      </c>
      <c r="F71" s="365"/>
      <c r="G71" s="365"/>
      <c r="H71" s="365"/>
      <c r="I71" s="102"/>
      <c r="J71" s="34"/>
      <c r="K71" s="34"/>
      <c r="L71" s="37"/>
    </row>
    <row r="72" spans="2:12" s="1" customFormat="1" ht="12" customHeight="1">
      <c r="B72" s="33"/>
      <c r="C72" s="28" t="s">
        <v>98</v>
      </c>
      <c r="D72" s="34"/>
      <c r="E72" s="34"/>
      <c r="F72" s="34"/>
      <c r="G72" s="34"/>
      <c r="H72" s="34"/>
      <c r="I72" s="102"/>
      <c r="J72" s="34"/>
      <c r="K72" s="34"/>
      <c r="L72" s="37"/>
    </row>
    <row r="73" spans="2:12" s="1" customFormat="1" ht="16.5" customHeight="1">
      <c r="B73" s="33"/>
      <c r="C73" s="34"/>
      <c r="D73" s="34"/>
      <c r="E73" s="337" t="str">
        <f>E9</f>
        <v>00 - VRN</v>
      </c>
      <c r="F73" s="336"/>
      <c r="G73" s="336"/>
      <c r="H73" s="336"/>
      <c r="I73" s="102"/>
      <c r="J73" s="34"/>
      <c r="K73" s="34"/>
      <c r="L73" s="37"/>
    </row>
    <row r="74" spans="2:12" s="1" customFormat="1" ht="6.95" customHeight="1">
      <c r="B74" s="33"/>
      <c r="C74" s="34"/>
      <c r="D74" s="34"/>
      <c r="E74" s="34"/>
      <c r="F74" s="34"/>
      <c r="G74" s="34"/>
      <c r="H74" s="34"/>
      <c r="I74" s="102"/>
      <c r="J74" s="34"/>
      <c r="K74" s="34"/>
      <c r="L74" s="37"/>
    </row>
    <row r="75" spans="2:12" s="1" customFormat="1" ht="12" customHeight="1">
      <c r="B75" s="33"/>
      <c r="C75" s="28" t="s">
        <v>21</v>
      </c>
      <c r="D75" s="34"/>
      <c r="E75" s="34"/>
      <c r="F75" s="26" t="str">
        <f>F12</f>
        <v>Cheb</v>
      </c>
      <c r="G75" s="34"/>
      <c r="H75" s="34"/>
      <c r="I75" s="103" t="s">
        <v>23</v>
      </c>
      <c r="J75" s="54">
        <f>IF(J12="","",J12)</f>
        <v>43521</v>
      </c>
      <c r="K75" s="34"/>
      <c r="L75" s="37"/>
    </row>
    <row r="76" spans="2:12" s="1" customFormat="1" ht="6.95" customHeight="1">
      <c r="B76" s="33"/>
      <c r="C76" s="34"/>
      <c r="D76" s="34"/>
      <c r="E76" s="34"/>
      <c r="F76" s="34"/>
      <c r="G76" s="34"/>
      <c r="H76" s="34"/>
      <c r="I76" s="102"/>
      <c r="J76" s="34"/>
      <c r="K76" s="34"/>
      <c r="L76" s="37"/>
    </row>
    <row r="77" spans="2:12" s="1" customFormat="1" ht="13.7" customHeight="1">
      <c r="B77" s="33"/>
      <c r="C77" s="28" t="s">
        <v>24</v>
      </c>
      <c r="D77" s="34"/>
      <c r="E77" s="34"/>
      <c r="F77" s="26" t="str">
        <f>E15</f>
        <v>Město Cheb</v>
      </c>
      <c r="G77" s="34"/>
      <c r="H77" s="34"/>
      <c r="I77" s="103" t="s">
        <v>30</v>
      </c>
      <c r="J77" s="31" t="str">
        <f>E21</f>
        <v>Bc.Pašava Michal</v>
      </c>
      <c r="K77" s="34"/>
      <c r="L77" s="37"/>
    </row>
    <row r="78" spans="2:12" s="1" customFormat="1" ht="13.7" customHeight="1">
      <c r="B78" s="33"/>
      <c r="C78" s="28" t="s">
        <v>28</v>
      </c>
      <c r="D78" s="34"/>
      <c r="E78" s="34"/>
      <c r="F78" s="26" t="str">
        <f>IF(E18="","",E18)</f>
        <v>Vyplň údaj</v>
      </c>
      <c r="G78" s="34"/>
      <c r="H78" s="34"/>
      <c r="I78" s="103" t="s">
        <v>33</v>
      </c>
      <c r="J78" s="31" t="str">
        <f>E24</f>
        <v>Milan Hájek</v>
      </c>
      <c r="K78" s="34"/>
      <c r="L78" s="37"/>
    </row>
    <row r="79" spans="2:12" s="1" customFormat="1" ht="10.35" customHeight="1">
      <c r="B79" s="33"/>
      <c r="C79" s="34"/>
      <c r="D79" s="34"/>
      <c r="E79" s="34"/>
      <c r="F79" s="34"/>
      <c r="G79" s="34"/>
      <c r="H79" s="34"/>
      <c r="I79" s="102"/>
      <c r="J79" s="34"/>
      <c r="K79" s="34"/>
      <c r="L79" s="37"/>
    </row>
    <row r="80" spans="2:20" s="9" customFormat="1" ht="29.25" customHeight="1">
      <c r="B80" s="147"/>
      <c r="C80" s="148" t="s">
        <v>108</v>
      </c>
      <c r="D80" s="149" t="s">
        <v>56</v>
      </c>
      <c r="E80" s="149" t="s">
        <v>52</v>
      </c>
      <c r="F80" s="149" t="s">
        <v>53</v>
      </c>
      <c r="G80" s="149" t="s">
        <v>109</v>
      </c>
      <c r="H80" s="149" t="s">
        <v>110</v>
      </c>
      <c r="I80" s="150" t="s">
        <v>111</v>
      </c>
      <c r="J80" s="149" t="s">
        <v>103</v>
      </c>
      <c r="K80" s="151" t="s">
        <v>112</v>
      </c>
      <c r="L80" s="152"/>
      <c r="M80" s="63" t="s">
        <v>19</v>
      </c>
      <c r="N80" s="64" t="s">
        <v>41</v>
      </c>
      <c r="O80" s="64" t="s">
        <v>113</v>
      </c>
      <c r="P80" s="64" t="s">
        <v>114</v>
      </c>
      <c r="Q80" s="64" t="s">
        <v>115</v>
      </c>
      <c r="R80" s="64" t="s">
        <v>116</v>
      </c>
      <c r="S80" s="64" t="s">
        <v>117</v>
      </c>
      <c r="T80" s="65" t="s">
        <v>118</v>
      </c>
    </row>
    <row r="81" spans="2:63" s="1" customFormat="1" ht="22.9" customHeight="1">
      <c r="B81" s="33"/>
      <c r="C81" s="70" t="s">
        <v>119</v>
      </c>
      <c r="D81" s="34"/>
      <c r="E81" s="34"/>
      <c r="F81" s="34"/>
      <c r="G81" s="34"/>
      <c r="H81" s="34"/>
      <c r="I81" s="102"/>
      <c r="J81" s="153">
        <f>BK81</f>
        <v>0</v>
      </c>
      <c r="K81" s="34"/>
      <c r="L81" s="37"/>
      <c r="M81" s="66"/>
      <c r="N81" s="67"/>
      <c r="O81" s="67"/>
      <c r="P81" s="154">
        <f>P82</f>
        <v>0</v>
      </c>
      <c r="Q81" s="67"/>
      <c r="R81" s="154">
        <f>R82</f>
        <v>0</v>
      </c>
      <c r="S81" s="67"/>
      <c r="T81" s="155">
        <f>T82</f>
        <v>0</v>
      </c>
      <c r="AT81" s="16" t="s">
        <v>70</v>
      </c>
      <c r="AU81" s="16" t="s">
        <v>104</v>
      </c>
      <c r="BK81" s="156">
        <f>BK82</f>
        <v>0</v>
      </c>
    </row>
    <row r="82" spans="2:63" s="10" customFormat="1" ht="25.9" customHeight="1">
      <c r="B82" s="157"/>
      <c r="C82" s="158"/>
      <c r="D82" s="159" t="s">
        <v>70</v>
      </c>
      <c r="E82" s="160" t="s">
        <v>120</v>
      </c>
      <c r="F82" s="160" t="s">
        <v>121</v>
      </c>
      <c r="G82" s="158"/>
      <c r="H82" s="158"/>
      <c r="I82" s="161"/>
      <c r="J82" s="162">
        <f>BK82</f>
        <v>0</v>
      </c>
      <c r="K82" s="158"/>
      <c r="L82" s="163"/>
      <c r="M82" s="164"/>
      <c r="N82" s="165"/>
      <c r="O82" s="165"/>
      <c r="P82" s="166">
        <f>P83</f>
        <v>0</v>
      </c>
      <c r="Q82" s="165"/>
      <c r="R82" s="166">
        <f>R83</f>
        <v>0</v>
      </c>
      <c r="S82" s="165"/>
      <c r="T82" s="167">
        <f>T83</f>
        <v>0</v>
      </c>
      <c r="AR82" s="168" t="s">
        <v>122</v>
      </c>
      <c r="AT82" s="169" t="s">
        <v>70</v>
      </c>
      <c r="AU82" s="169" t="s">
        <v>71</v>
      </c>
      <c r="AY82" s="168" t="s">
        <v>123</v>
      </c>
      <c r="BK82" s="170">
        <f>BK83</f>
        <v>0</v>
      </c>
    </row>
    <row r="83" spans="2:63" s="10" customFormat="1" ht="22.9" customHeight="1">
      <c r="B83" s="157"/>
      <c r="C83" s="158"/>
      <c r="D83" s="159" t="s">
        <v>70</v>
      </c>
      <c r="E83" s="171" t="s">
        <v>77</v>
      </c>
      <c r="F83" s="171" t="s">
        <v>124</v>
      </c>
      <c r="G83" s="158"/>
      <c r="H83" s="158"/>
      <c r="I83" s="161"/>
      <c r="J83" s="172">
        <f>BK83</f>
        <v>0</v>
      </c>
      <c r="K83" s="158"/>
      <c r="L83" s="163"/>
      <c r="M83" s="164"/>
      <c r="N83" s="165"/>
      <c r="O83" s="165"/>
      <c r="P83" s="166">
        <f>SUM(P84:P96)</f>
        <v>0</v>
      </c>
      <c r="Q83" s="165"/>
      <c r="R83" s="166">
        <f>SUM(R84:R96)</f>
        <v>0</v>
      </c>
      <c r="S83" s="165"/>
      <c r="T83" s="167">
        <f>SUM(T84:T96)</f>
        <v>0</v>
      </c>
      <c r="AR83" s="168" t="s">
        <v>122</v>
      </c>
      <c r="AT83" s="169" t="s">
        <v>70</v>
      </c>
      <c r="AU83" s="169" t="s">
        <v>79</v>
      </c>
      <c r="AY83" s="168" t="s">
        <v>123</v>
      </c>
      <c r="BK83" s="170">
        <f>SUM(BK84:BK96)</f>
        <v>0</v>
      </c>
    </row>
    <row r="84" spans="2:65" s="1" customFormat="1" ht="16.5" customHeight="1">
      <c r="B84" s="33"/>
      <c r="C84" s="173" t="s">
        <v>79</v>
      </c>
      <c r="D84" s="173" t="s">
        <v>125</v>
      </c>
      <c r="E84" s="174" t="s">
        <v>126</v>
      </c>
      <c r="F84" s="175" t="s">
        <v>127</v>
      </c>
      <c r="G84" s="176" t="s">
        <v>128</v>
      </c>
      <c r="H84" s="177">
        <v>1</v>
      </c>
      <c r="I84" s="178"/>
      <c r="J84" s="179">
        <f>ROUND(I84*H84,2)</f>
        <v>0</v>
      </c>
      <c r="K84" s="175" t="s">
        <v>19</v>
      </c>
      <c r="L84" s="37"/>
      <c r="M84" s="180" t="s">
        <v>19</v>
      </c>
      <c r="N84" s="181" t="s">
        <v>42</v>
      </c>
      <c r="O84" s="59"/>
      <c r="P84" s="182">
        <f>O84*H84</f>
        <v>0</v>
      </c>
      <c r="Q84" s="182">
        <v>0</v>
      </c>
      <c r="R84" s="182">
        <f>Q84*H84</f>
        <v>0</v>
      </c>
      <c r="S84" s="182">
        <v>0</v>
      </c>
      <c r="T84" s="183">
        <f>S84*H84</f>
        <v>0</v>
      </c>
      <c r="AR84" s="16" t="s">
        <v>122</v>
      </c>
      <c r="AT84" s="16" t="s">
        <v>125</v>
      </c>
      <c r="AU84" s="16" t="s">
        <v>81</v>
      </c>
      <c r="AY84" s="16" t="s">
        <v>123</v>
      </c>
      <c r="BE84" s="184">
        <f>IF(N84="základní",J84,0)</f>
        <v>0</v>
      </c>
      <c r="BF84" s="184">
        <f>IF(N84="snížená",J84,0)</f>
        <v>0</v>
      </c>
      <c r="BG84" s="184">
        <f>IF(N84="zákl. přenesená",J84,0)</f>
        <v>0</v>
      </c>
      <c r="BH84" s="184">
        <f>IF(N84="sníž. přenesená",J84,0)</f>
        <v>0</v>
      </c>
      <c r="BI84" s="184">
        <f>IF(N84="nulová",J84,0)</f>
        <v>0</v>
      </c>
      <c r="BJ84" s="16" t="s">
        <v>79</v>
      </c>
      <c r="BK84" s="184">
        <f>ROUND(I84*H84,2)</f>
        <v>0</v>
      </c>
      <c r="BL84" s="16" t="s">
        <v>122</v>
      </c>
      <c r="BM84" s="16" t="s">
        <v>129</v>
      </c>
    </row>
    <row r="85" spans="2:47" s="1" customFormat="1" ht="48.75">
      <c r="B85" s="33"/>
      <c r="C85" s="34"/>
      <c r="D85" s="185" t="s">
        <v>130</v>
      </c>
      <c r="E85" s="34"/>
      <c r="F85" s="186" t="s">
        <v>131</v>
      </c>
      <c r="G85" s="34"/>
      <c r="H85" s="34"/>
      <c r="I85" s="102"/>
      <c r="J85" s="34"/>
      <c r="K85" s="34"/>
      <c r="L85" s="37"/>
      <c r="M85" s="187"/>
      <c r="N85" s="59"/>
      <c r="O85" s="59"/>
      <c r="P85" s="59"/>
      <c r="Q85" s="59"/>
      <c r="R85" s="59"/>
      <c r="S85" s="59"/>
      <c r="T85" s="60"/>
      <c r="AT85" s="16" t="s">
        <v>130</v>
      </c>
      <c r="AU85" s="16" t="s">
        <v>81</v>
      </c>
    </row>
    <row r="86" spans="2:65" s="1" customFormat="1" ht="16.5" customHeight="1">
      <c r="B86" s="33"/>
      <c r="C86" s="173" t="s">
        <v>81</v>
      </c>
      <c r="D86" s="173" t="s">
        <v>125</v>
      </c>
      <c r="E86" s="174" t="s">
        <v>132</v>
      </c>
      <c r="F86" s="175" t="s">
        <v>133</v>
      </c>
      <c r="G86" s="176" t="s">
        <v>128</v>
      </c>
      <c r="H86" s="177">
        <v>1</v>
      </c>
      <c r="I86" s="178"/>
      <c r="J86" s="179">
        <f>ROUND(I86*H86,2)</f>
        <v>0</v>
      </c>
      <c r="K86" s="175" t="s">
        <v>19</v>
      </c>
      <c r="L86" s="37"/>
      <c r="M86" s="180" t="s">
        <v>19</v>
      </c>
      <c r="N86" s="181" t="s">
        <v>42</v>
      </c>
      <c r="O86" s="59"/>
      <c r="P86" s="182">
        <f>O86*H86</f>
        <v>0</v>
      </c>
      <c r="Q86" s="182">
        <v>0</v>
      </c>
      <c r="R86" s="182">
        <f>Q86*H86</f>
        <v>0</v>
      </c>
      <c r="S86" s="182">
        <v>0</v>
      </c>
      <c r="T86" s="183">
        <f>S86*H86</f>
        <v>0</v>
      </c>
      <c r="AR86" s="16" t="s">
        <v>122</v>
      </c>
      <c r="AT86" s="16" t="s">
        <v>125</v>
      </c>
      <c r="AU86" s="16" t="s">
        <v>81</v>
      </c>
      <c r="AY86" s="16" t="s">
        <v>123</v>
      </c>
      <c r="BE86" s="184">
        <f>IF(N86="základní",J86,0)</f>
        <v>0</v>
      </c>
      <c r="BF86" s="184">
        <f>IF(N86="snížená",J86,0)</f>
        <v>0</v>
      </c>
      <c r="BG86" s="184">
        <f>IF(N86="zákl. přenesená",J86,0)</f>
        <v>0</v>
      </c>
      <c r="BH86" s="184">
        <f>IF(N86="sníž. přenesená",J86,0)</f>
        <v>0</v>
      </c>
      <c r="BI86" s="184">
        <f>IF(N86="nulová",J86,0)</f>
        <v>0</v>
      </c>
      <c r="BJ86" s="16" t="s">
        <v>79</v>
      </c>
      <c r="BK86" s="184">
        <f>ROUND(I86*H86,2)</f>
        <v>0</v>
      </c>
      <c r="BL86" s="16" t="s">
        <v>122</v>
      </c>
      <c r="BM86" s="16" t="s">
        <v>134</v>
      </c>
    </row>
    <row r="87" spans="2:47" s="1" customFormat="1" ht="19.5">
      <c r="B87" s="33"/>
      <c r="C87" s="34"/>
      <c r="D87" s="185" t="s">
        <v>130</v>
      </c>
      <c r="E87" s="34"/>
      <c r="F87" s="186" t="s">
        <v>135</v>
      </c>
      <c r="G87" s="34"/>
      <c r="H87" s="34"/>
      <c r="I87" s="102"/>
      <c r="J87" s="34"/>
      <c r="K87" s="34"/>
      <c r="L87" s="37"/>
      <c r="M87" s="187"/>
      <c r="N87" s="59"/>
      <c r="O87" s="59"/>
      <c r="P87" s="59"/>
      <c r="Q87" s="59"/>
      <c r="R87" s="59"/>
      <c r="S87" s="59"/>
      <c r="T87" s="60"/>
      <c r="AT87" s="16" t="s">
        <v>130</v>
      </c>
      <c r="AU87" s="16" t="s">
        <v>81</v>
      </c>
    </row>
    <row r="88" spans="2:65" s="1" customFormat="1" ht="16.5" customHeight="1">
      <c r="B88" s="33"/>
      <c r="C88" s="173" t="s">
        <v>136</v>
      </c>
      <c r="D88" s="173" t="s">
        <v>125</v>
      </c>
      <c r="E88" s="174" t="s">
        <v>137</v>
      </c>
      <c r="F88" s="175" t="s">
        <v>138</v>
      </c>
      <c r="G88" s="176" t="s">
        <v>128</v>
      </c>
      <c r="H88" s="177">
        <v>1</v>
      </c>
      <c r="I88" s="178"/>
      <c r="J88" s="179">
        <f>ROUND(I88*H88,2)</f>
        <v>0</v>
      </c>
      <c r="K88" s="175" t="s">
        <v>19</v>
      </c>
      <c r="L88" s="37"/>
      <c r="M88" s="180" t="s">
        <v>19</v>
      </c>
      <c r="N88" s="181" t="s">
        <v>42</v>
      </c>
      <c r="O88" s="59"/>
      <c r="P88" s="182">
        <f>O88*H88</f>
        <v>0</v>
      </c>
      <c r="Q88" s="182">
        <v>0</v>
      </c>
      <c r="R88" s="182">
        <f>Q88*H88</f>
        <v>0</v>
      </c>
      <c r="S88" s="182">
        <v>0</v>
      </c>
      <c r="T88" s="183">
        <f>S88*H88</f>
        <v>0</v>
      </c>
      <c r="AR88" s="16" t="s">
        <v>122</v>
      </c>
      <c r="AT88" s="16" t="s">
        <v>125</v>
      </c>
      <c r="AU88" s="16" t="s">
        <v>81</v>
      </c>
      <c r="AY88" s="16" t="s">
        <v>123</v>
      </c>
      <c r="BE88" s="184">
        <f>IF(N88="základní",J88,0)</f>
        <v>0</v>
      </c>
      <c r="BF88" s="184">
        <f>IF(N88="snížená",J88,0)</f>
        <v>0</v>
      </c>
      <c r="BG88" s="184">
        <f>IF(N88="zákl. přenesená",J88,0)</f>
        <v>0</v>
      </c>
      <c r="BH88" s="184">
        <f>IF(N88="sníž. přenesená",J88,0)</f>
        <v>0</v>
      </c>
      <c r="BI88" s="184">
        <f>IF(N88="nulová",J88,0)</f>
        <v>0</v>
      </c>
      <c r="BJ88" s="16" t="s">
        <v>79</v>
      </c>
      <c r="BK88" s="184">
        <f>ROUND(I88*H88,2)</f>
        <v>0</v>
      </c>
      <c r="BL88" s="16" t="s">
        <v>122</v>
      </c>
      <c r="BM88" s="16" t="s">
        <v>139</v>
      </c>
    </row>
    <row r="89" spans="2:47" s="1" customFormat="1" ht="58.5">
      <c r="B89" s="33"/>
      <c r="C89" s="34"/>
      <c r="D89" s="185" t="s">
        <v>130</v>
      </c>
      <c r="E89" s="34"/>
      <c r="F89" s="186" t="s">
        <v>140</v>
      </c>
      <c r="G89" s="34"/>
      <c r="H89" s="34"/>
      <c r="I89" s="102"/>
      <c r="J89" s="34"/>
      <c r="K89" s="34"/>
      <c r="L89" s="37"/>
      <c r="M89" s="187"/>
      <c r="N89" s="59"/>
      <c r="O89" s="59"/>
      <c r="P89" s="59"/>
      <c r="Q89" s="59"/>
      <c r="R89" s="59"/>
      <c r="S89" s="59"/>
      <c r="T89" s="60"/>
      <c r="AT89" s="16" t="s">
        <v>130</v>
      </c>
      <c r="AU89" s="16" t="s">
        <v>81</v>
      </c>
    </row>
    <row r="90" spans="2:65" s="1" customFormat="1" ht="16.5" customHeight="1">
      <c r="B90" s="33"/>
      <c r="C90" s="173" t="s">
        <v>122</v>
      </c>
      <c r="D90" s="173" t="s">
        <v>125</v>
      </c>
      <c r="E90" s="174" t="s">
        <v>141</v>
      </c>
      <c r="F90" s="175" t="s">
        <v>142</v>
      </c>
      <c r="G90" s="176" t="s">
        <v>128</v>
      </c>
      <c r="H90" s="177">
        <v>1</v>
      </c>
      <c r="I90" s="178"/>
      <c r="J90" s="179">
        <f>ROUND(I90*H90,2)</f>
        <v>0</v>
      </c>
      <c r="K90" s="175" t="s">
        <v>19</v>
      </c>
      <c r="L90" s="37"/>
      <c r="M90" s="180" t="s">
        <v>19</v>
      </c>
      <c r="N90" s="181" t="s">
        <v>42</v>
      </c>
      <c r="O90" s="59"/>
      <c r="P90" s="182">
        <f>O90*H90</f>
        <v>0</v>
      </c>
      <c r="Q90" s="182">
        <v>0</v>
      </c>
      <c r="R90" s="182">
        <f>Q90*H90</f>
        <v>0</v>
      </c>
      <c r="S90" s="182">
        <v>0</v>
      </c>
      <c r="T90" s="183">
        <f>S90*H90</f>
        <v>0</v>
      </c>
      <c r="AR90" s="16" t="s">
        <v>122</v>
      </c>
      <c r="AT90" s="16" t="s">
        <v>125</v>
      </c>
      <c r="AU90" s="16" t="s">
        <v>81</v>
      </c>
      <c r="AY90" s="16" t="s">
        <v>123</v>
      </c>
      <c r="BE90" s="184">
        <f>IF(N90="základní",J90,0)</f>
        <v>0</v>
      </c>
      <c r="BF90" s="184">
        <f>IF(N90="snížená",J90,0)</f>
        <v>0</v>
      </c>
      <c r="BG90" s="184">
        <f>IF(N90="zákl. přenesená",J90,0)</f>
        <v>0</v>
      </c>
      <c r="BH90" s="184">
        <f>IF(N90="sníž. přenesená",J90,0)</f>
        <v>0</v>
      </c>
      <c r="BI90" s="184">
        <f>IF(N90="nulová",J90,0)</f>
        <v>0</v>
      </c>
      <c r="BJ90" s="16" t="s">
        <v>79</v>
      </c>
      <c r="BK90" s="184">
        <f>ROUND(I90*H90,2)</f>
        <v>0</v>
      </c>
      <c r="BL90" s="16" t="s">
        <v>122</v>
      </c>
      <c r="BM90" s="16" t="s">
        <v>143</v>
      </c>
    </row>
    <row r="91" spans="2:47" s="1" customFormat="1" ht="58.5">
      <c r="B91" s="33"/>
      <c r="C91" s="34"/>
      <c r="D91" s="185" t="s">
        <v>130</v>
      </c>
      <c r="E91" s="34"/>
      <c r="F91" s="186" t="s">
        <v>144</v>
      </c>
      <c r="G91" s="34"/>
      <c r="H91" s="34"/>
      <c r="I91" s="102"/>
      <c r="J91" s="34"/>
      <c r="K91" s="34"/>
      <c r="L91" s="37"/>
      <c r="M91" s="187"/>
      <c r="N91" s="59"/>
      <c r="O91" s="59"/>
      <c r="P91" s="59"/>
      <c r="Q91" s="59"/>
      <c r="R91" s="59"/>
      <c r="S91" s="59"/>
      <c r="T91" s="60"/>
      <c r="AT91" s="16" t="s">
        <v>130</v>
      </c>
      <c r="AU91" s="16" t="s">
        <v>81</v>
      </c>
    </row>
    <row r="92" spans="2:65" s="1" customFormat="1" ht="16.5" customHeight="1">
      <c r="B92" s="33"/>
      <c r="C92" s="173" t="s">
        <v>145</v>
      </c>
      <c r="D92" s="173" t="s">
        <v>125</v>
      </c>
      <c r="E92" s="174" t="s">
        <v>146</v>
      </c>
      <c r="F92" s="175" t="s">
        <v>147</v>
      </c>
      <c r="G92" s="176" t="s">
        <v>128</v>
      </c>
      <c r="H92" s="177">
        <v>1</v>
      </c>
      <c r="I92" s="178"/>
      <c r="J92" s="179">
        <f>ROUND(I92*H92,2)</f>
        <v>0</v>
      </c>
      <c r="K92" s="175" t="s">
        <v>19</v>
      </c>
      <c r="L92" s="37"/>
      <c r="M92" s="180" t="s">
        <v>19</v>
      </c>
      <c r="N92" s="181" t="s">
        <v>42</v>
      </c>
      <c r="O92" s="59"/>
      <c r="P92" s="182">
        <f>O92*H92</f>
        <v>0</v>
      </c>
      <c r="Q92" s="182">
        <v>0</v>
      </c>
      <c r="R92" s="182">
        <f>Q92*H92</f>
        <v>0</v>
      </c>
      <c r="S92" s="182">
        <v>0</v>
      </c>
      <c r="T92" s="183">
        <f>S92*H92</f>
        <v>0</v>
      </c>
      <c r="AR92" s="16" t="s">
        <v>122</v>
      </c>
      <c r="AT92" s="16" t="s">
        <v>125</v>
      </c>
      <c r="AU92" s="16" t="s">
        <v>81</v>
      </c>
      <c r="AY92" s="16" t="s">
        <v>123</v>
      </c>
      <c r="BE92" s="184">
        <f>IF(N92="základní",J92,0)</f>
        <v>0</v>
      </c>
      <c r="BF92" s="184">
        <f>IF(N92="snížená",J92,0)</f>
        <v>0</v>
      </c>
      <c r="BG92" s="184">
        <f>IF(N92="zákl. přenesená",J92,0)</f>
        <v>0</v>
      </c>
      <c r="BH92" s="184">
        <f>IF(N92="sníž. přenesená",J92,0)</f>
        <v>0</v>
      </c>
      <c r="BI92" s="184">
        <f>IF(N92="nulová",J92,0)</f>
        <v>0</v>
      </c>
      <c r="BJ92" s="16" t="s">
        <v>79</v>
      </c>
      <c r="BK92" s="184">
        <f>ROUND(I92*H92,2)</f>
        <v>0</v>
      </c>
      <c r="BL92" s="16" t="s">
        <v>122</v>
      </c>
      <c r="BM92" s="16" t="s">
        <v>148</v>
      </c>
    </row>
    <row r="93" spans="2:47" s="1" customFormat="1" ht="78">
      <c r="B93" s="33"/>
      <c r="C93" s="34"/>
      <c r="D93" s="185" t="s">
        <v>130</v>
      </c>
      <c r="E93" s="34"/>
      <c r="F93" s="186" t="s">
        <v>149</v>
      </c>
      <c r="G93" s="34"/>
      <c r="H93" s="34"/>
      <c r="I93" s="102"/>
      <c r="J93" s="34"/>
      <c r="K93" s="34"/>
      <c r="L93" s="37"/>
      <c r="M93" s="187"/>
      <c r="N93" s="59"/>
      <c r="O93" s="59"/>
      <c r="P93" s="59"/>
      <c r="Q93" s="59"/>
      <c r="R93" s="59"/>
      <c r="S93" s="59"/>
      <c r="T93" s="60"/>
      <c r="AT93" s="16" t="s">
        <v>130</v>
      </c>
      <c r="AU93" s="16" t="s">
        <v>81</v>
      </c>
    </row>
    <row r="94" spans="2:65" s="1" customFormat="1" ht="16.5" customHeight="1">
      <c r="B94" s="33"/>
      <c r="C94" s="173" t="s">
        <v>150</v>
      </c>
      <c r="D94" s="173" t="s">
        <v>125</v>
      </c>
      <c r="E94" s="174" t="s">
        <v>151</v>
      </c>
      <c r="F94" s="175" t="s">
        <v>152</v>
      </c>
      <c r="G94" s="176" t="s">
        <v>128</v>
      </c>
      <c r="H94" s="177">
        <v>1</v>
      </c>
      <c r="I94" s="178"/>
      <c r="J94" s="179">
        <f>ROUND(I94*H94,2)</f>
        <v>0</v>
      </c>
      <c r="K94" s="175" t="s">
        <v>19</v>
      </c>
      <c r="L94" s="37"/>
      <c r="M94" s="180" t="s">
        <v>19</v>
      </c>
      <c r="N94" s="181" t="s">
        <v>42</v>
      </c>
      <c r="O94" s="59"/>
      <c r="P94" s="182">
        <f>O94*H94</f>
        <v>0</v>
      </c>
      <c r="Q94" s="182">
        <v>0</v>
      </c>
      <c r="R94" s="182">
        <f>Q94*H94</f>
        <v>0</v>
      </c>
      <c r="S94" s="182">
        <v>0</v>
      </c>
      <c r="T94" s="183">
        <f>S94*H94</f>
        <v>0</v>
      </c>
      <c r="AR94" s="16" t="s">
        <v>122</v>
      </c>
      <c r="AT94" s="16" t="s">
        <v>125</v>
      </c>
      <c r="AU94" s="16" t="s">
        <v>81</v>
      </c>
      <c r="AY94" s="16" t="s">
        <v>123</v>
      </c>
      <c r="BE94" s="184">
        <f>IF(N94="základní",J94,0)</f>
        <v>0</v>
      </c>
      <c r="BF94" s="184">
        <f>IF(N94="snížená",J94,0)</f>
        <v>0</v>
      </c>
      <c r="BG94" s="184">
        <f>IF(N94="zákl. přenesená",J94,0)</f>
        <v>0</v>
      </c>
      <c r="BH94" s="184">
        <f>IF(N94="sníž. přenesená",J94,0)</f>
        <v>0</v>
      </c>
      <c r="BI94" s="184">
        <f>IF(N94="nulová",J94,0)</f>
        <v>0</v>
      </c>
      <c r="BJ94" s="16" t="s">
        <v>79</v>
      </c>
      <c r="BK94" s="184">
        <f>ROUND(I94*H94,2)</f>
        <v>0</v>
      </c>
      <c r="BL94" s="16" t="s">
        <v>122</v>
      </c>
      <c r="BM94" s="16" t="s">
        <v>153</v>
      </c>
    </row>
    <row r="95" spans="2:47" s="1" customFormat="1" ht="39">
      <c r="B95" s="33"/>
      <c r="C95" s="34"/>
      <c r="D95" s="185" t="s">
        <v>130</v>
      </c>
      <c r="E95" s="34"/>
      <c r="F95" s="186" t="s">
        <v>154</v>
      </c>
      <c r="G95" s="34"/>
      <c r="H95" s="34"/>
      <c r="I95" s="102"/>
      <c r="J95" s="34"/>
      <c r="K95" s="34"/>
      <c r="L95" s="37"/>
      <c r="M95" s="187"/>
      <c r="N95" s="59"/>
      <c r="O95" s="59"/>
      <c r="P95" s="59"/>
      <c r="Q95" s="59"/>
      <c r="R95" s="59"/>
      <c r="S95" s="59"/>
      <c r="T95" s="60"/>
      <c r="AT95" s="16" t="s">
        <v>130</v>
      </c>
      <c r="AU95" s="16" t="s">
        <v>81</v>
      </c>
    </row>
    <row r="96" spans="2:65" s="1" customFormat="1" ht="16.5" customHeight="1">
      <c r="B96" s="33"/>
      <c r="C96" s="173" t="s">
        <v>155</v>
      </c>
      <c r="D96" s="173" t="s">
        <v>125</v>
      </c>
      <c r="E96" s="174" t="s">
        <v>156</v>
      </c>
      <c r="F96" s="175" t="s">
        <v>157</v>
      </c>
      <c r="G96" s="176" t="s">
        <v>128</v>
      </c>
      <c r="H96" s="177">
        <v>1</v>
      </c>
      <c r="I96" s="178"/>
      <c r="J96" s="179">
        <f>ROUND(I96*H96,2)</f>
        <v>0</v>
      </c>
      <c r="K96" s="175" t="s">
        <v>19</v>
      </c>
      <c r="L96" s="37"/>
      <c r="M96" s="188" t="s">
        <v>19</v>
      </c>
      <c r="N96" s="189" t="s">
        <v>42</v>
      </c>
      <c r="O96" s="190"/>
      <c r="P96" s="191">
        <f>O96*H96</f>
        <v>0</v>
      </c>
      <c r="Q96" s="191">
        <v>0</v>
      </c>
      <c r="R96" s="191">
        <f>Q96*H96</f>
        <v>0</v>
      </c>
      <c r="S96" s="191">
        <v>0</v>
      </c>
      <c r="T96" s="192">
        <f>S96*H96</f>
        <v>0</v>
      </c>
      <c r="AR96" s="16" t="s">
        <v>122</v>
      </c>
      <c r="AT96" s="16" t="s">
        <v>125</v>
      </c>
      <c r="AU96" s="16" t="s">
        <v>81</v>
      </c>
      <c r="AY96" s="16" t="s">
        <v>123</v>
      </c>
      <c r="BE96" s="184">
        <f>IF(N96="základní",J96,0)</f>
        <v>0</v>
      </c>
      <c r="BF96" s="184">
        <f>IF(N96="snížená",J96,0)</f>
        <v>0</v>
      </c>
      <c r="BG96" s="184">
        <f>IF(N96="zákl. přenesená",J96,0)</f>
        <v>0</v>
      </c>
      <c r="BH96" s="184">
        <f>IF(N96="sníž. přenesená",J96,0)</f>
        <v>0</v>
      </c>
      <c r="BI96" s="184">
        <f>IF(N96="nulová",J96,0)</f>
        <v>0</v>
      </c>
      <c r="BJ96" s="16" t="s">
        <v>79</v>
      </c>
      <c r="BK96" s="184">
        <f>ROUND(I96*H96,2)</f>
        <v>0</v>
      </c>
      <c r="BL96" s="16" t="s">
        <v>122</v>
      </c>
      <c r="BM96" s="16" t="s">
        <v>158</v>
      </c>
    </row>
    <row r="97" spans="2:12" s="1" customFormat="1" ht="6.95" customHeight="1">
      <c r="B97" s="45"/>
      <c r="C97" s="46"/>
      <c r="D97" s="46"/>
      <c r="E97" s="46"/>
      <c r="F97" s="46"/>
      <c r="G97" s="46"/>
      <c r="H97" s="46"/>
      <c r="I97" s="124"/>
      <c r="J97" s="46"/>
      <c r="K97" s="46"/>
      <c r="L97" s="37"/>
    </row>
  </sheetData>
  <sheetProtection algorithmName="SHA-512" hashValue="pS1oY7mdACiIQa95NMJabEThhb9r5g6P1IoE5SBrm5WmisGRrGRdyebEc1gC8ECxmVCV/9zzPk+i5RJoohH3bg==" saltValue="1LdX/fK3NgG73/jDowg0N7cqGV8CjX24+Xb2PjRFYym0HM6cEiOxyhE8rhEcvD1QmlTzg/bz+xqOKdc6WLtMog==" spinCount="100000" sheet="1" objects="1" scenarios="1" formatColumns="0" formatRows="0" autoFilter="0"/>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84</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159</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31</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34</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16.5" customHeight="1">
      <c r="B27" s="105"/>
      <c r="E27" s="363" t="s">
        <v>19</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ROUND(J95,2)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ROUND((SUM(BE95:BE392)),2)</f>
        <v>0</v>
      </c>
      <c r="I33" s="113">
        <v>0.21</v>
      </c>
      <c r="J33" s="112">
        <f>ROUND(((SUM(BE95:BE392))*I33),2)</f>
        <v>0</v>
      </c>
      <c r="L33" s="37"/>
    </row>
    <row r="34" spans="2:12" s="1" customFormat="1" ht="14.45" customHeight="1">
      <c r="B34" s="37"/>
      <c r="E34" s="101" t="s">
        <v>43</v>
      </c>
      <c r="F34" s="112">
        <f>ROUND((SUM(BF95:BF392)),2)</f>
        <v>0</v>
      </c>
      <c r="I34" s="113">
        <v>0.15</v>
      </c>
      <c r="J34" s="112">
        <f>ROUND(((SUM(BF95:BF392))*I34),2)</f>
        <v>0</v>
      </c>
      <c r="L34" s="37"/>
    </row>
    <row r="35" spans="2:12" s="1" customFormat="1" ht="14.45" customHeight="1" hidden="1">
      <c r="B35" s="37"/>
      <c r="E35" s="101" t="s">
        <v>44</v>
      </c>
      <c r="F35" s="112">
        <f>ROUND((SUM(BG95:BG392)),2)</f>
        <v>0</v>
      </c>
      <c r="I35" s="113">
        <v>0.21</v>
      </c>
      <c r="J35" s="112">
        <f>0</f>
        <v>0</v>
      </c>
      <c r="L35" s="37"/>
    </row>
    <row r="36" spans="2:12" s="1" customFormat="1" ht="14.45" customHeight="1" hidden="1">
      <c r="B36" s="37"/>
      <c r="E36" s="101" t="s">
        <v>45</v>
      </c>
      <c r="F36" s="112">
        <f>ROUND((SUM(BH95:BH392)),2)</f>
        <v>0</v>
      </c>
      <c r="I36" s="113">
        <v>0.15</v>
      </c>
      <c r="J36" s="112">
        <f>0</f>
        <v>0</v>
      </c>
      <c r="L36" s="37"/>
    </row>
    <row r="37" spans="2:12" s="1" customFormat="1" ht="14.45" customHeight="1" hidden="1">
      <c r="B37" s="37"/>
      <c r="E37" s="101" t="s">
        <v>46</v>
      </c>
      <c r="F37" s="112">
        <f>ROUND((SUM(BI95:BI392)),2)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10 - SO 101 - Zpevněné plochy</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Bc.Pašava Michal</v>
      </c>
      <c r="K54" s="34"/>
      <c r="L54" s="37"/>
    </row>
    <row r="55" spans="2:12" s="1" customFormat="1" ht="13.7" customHeight="1">
      <c r="B55" s="33"/>
      <c r="C55" s="28" t="s">
        <v>28</v>
      </c>
      <c r="D55" s="34"/>
      <c r="E55" s="34"/>
      <c r="F55" s="26" t="str">
        <f>IF(E18="","",E18)</f>
        <v>Vyplň údaj</v>
      </c>
      <c r="G55" s="34"/>
      <c r="H55" s="34"/>
      <c r="I55" s="103" t="s">
        <v>33</v>
      </c>
      <c r="J55" s="31" t="str">
        <f>E24</f>
        <v>Milan Hájek</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J95</f>
        <v>0</v>
      </c>
      <c r="K59" s="34"/>
      <c r="L59" s="37"/>
      <c r="AU59" s="16" t="s">
        <v>104</v>
      </c>
    </row>
    <row r="60" spans="2:12" s="7" customFormat="1" ht="24.95" customHeight="1">
      <c r="B60" s="133"/>
      <c r="C60" s="134"/>
      <c r="D60" s="135" t="s">
        <v>160</v>
      </c>
      <c r="E60" s="136"/>
      <c r="F60" s="136"/>
      <c r="G60" s="136"/>
      <c r="H60" s="136"/>
      <c r="I60" s="137"/>
      <c r="J60" s="138">
        <f>J96</f>
        <v>0</v>
      </c>
      <c r="K60" s="134"/>
      <c r="L60" s="139"/>
    </row>
    <row r="61" spans="2:12" s="8" customFormat="1" ht="19.9" customHeight="1">
      <c r="B61" s="140"/>
      <c r="C61" s="141"/>
      <c r="D61" s="142" t="s">
        <v>161</v>
      </c>
      <c r="E61" s="143"/>
      <c r="F61" s="143"/>
      <c r="G61" s="143"/>
      <c r="H61" s="143"/>
      <c r="I61" s="144"/>
      <c r="J61" s="145">
        <f>J97</f>
        <v>0</v>
      </c>
      <c r="K61" s="141"/>
      <c r="L61" s="146"/>
    </row>
    <row r="62" spans="2:12" s="8" customFormat="1" ht="19.9" customHeight="1">
      <c r="B62" s="140"/>
      <c r="C62" s="141"/>
      <c r="D62" s="142" t="s">
        <v>162</v>
      </c>
      <c r="E62" s="143"/>
      <c r="F62" s="143"/>
      <c r="G62" s="143"/>
      <c r="H62" s="143"/>
      <c r="I62" s="144"/>
      <c r="J62" s="145">
        <f>J176</f>
        <v>0</v>
      </c>
      <c r="K62" s="141"/>
      <c r="L62" s="146"/>
    </row>
    <row r="63" spans="2:12" s="8" customFormat="1" ht="19.9" customHeight="1">
      <c r="B63" s="140"/>
      <c r="C63" s="141"/>
      <c r="D63" s="142" t="s">
        <v>163</v>
      </c>
      <c r="E63" s="143"/>
      <c r="F63" s="143"/>
      <c r="G63" s="143"/>
      <c r="H63" s="143"/>
      <c r="I63" s="144"/>
      <c r="J63" s="145">
        <f>J190</f>
        <v>0</v>
      </c>
      <c r="K63" s="141"/>
      <c r="L63" s="146"/>
    </row>
    <row r="64" spans="2:12" s="8" customFormat="1" ht="19.9" customHeight="1">
      <c r="B64" s="140"/>
      <c r="C64" s="141"/>
      <c r="D64" s="142" t="s">
        <v>164</v>
      </c>
      <c r="E64" s="143"/>
      <c r="F64" s="143"/>
      <c r="G64" s="143"/>
      <c r="H64" s="143"/>
      <c r="I64" s="144"/>
      <c r="J64" s="145">
        <f>J250</f>
        <v>0</v>
      </c>
      <c r="K64" s="141"/>
      <c r="L64" s="146"/>
    </row>
    <row r="65" spans="2:12" s="8" customFormat="1" ht="19.9" customHeight="1">
      <c r="B65" s="140"/>
      <c r="C65" s="141"/>
      <c r="D65" s="142" t="s">
        <v>165</v>
      </c>
      <c r="E65" s="143"/>
      <c r="F65" s="143"/>
      <c r="G65" s="143"/>
      <c r="H65" s="143"/>
      <c r="I65" s="144"/>
      <c r="J65" s="145">
        <f>J256</f>
        <v>0</v>
      </c>
      <c r="K65" s="141"/>
      <c r="L65" s="146"/>
    </row>
    <row r="66" spans="2:12" s="8" customFormat="1" ht="19.9" customHeight="1">
      <c r="B66" s="140"/>
      <c r="C66" s="141"/>
      <c r="D66" s="142" t="s">
        <v>166</v>
      </c>
      <c r="E66" s="143"/>
      <c r="F66" s="143"/>
      <c r="G66" s="143"/>
      <c r="H66" s="143"/>
      <c r="I66" s="144"/>
      <c r="J66" s="145">
        <f>J261</f>
        <v>0</v>
      </c>
      <c r="K66" s="141"/>
      <c r="L66" s="146"/>
    </row>
    <row r="67" spans="2:12" s="8" customFormat="1" ht="19.9" customHeight="1">
      <c r="B67" s="140"/>
      <c r="C67" s="141"/>
      <c r="D67" s="142" t="s">
        <v>167</v>
      </c>
      <c r="E67" s="143"/>
      <c r="F67" s="143"/>
      <c r="G67" s="143"/>
      <c r="H67" s="143"/>
      <c r="I67" s="144"/>
      <c r="J67" s="145">
        <f>J334</f>
        <v>0</v>
      </c>
      <c r="K67" s="141"/>
      <c r="L67" s="146"/>
    </row>
    <row r="68" spans="2:12" s="8" customFormat="1" ht="19.9" customHeight="1">
      <c r="B68" s="140"/>
      <c r="C68" s="141"/>
      <c r="D68" s="142" t="s">
        <v>168</v>
      </c>
      <c r="E68" s="143"/>
      <c r="F68" s="143"/>
      <c r="G68" s="143"/>
      <c r="H68" s="143"/>
      <c r="I68" s="144"/>
      <c r="J68" s="145">
        <f>J346</f>
        <v>0</v>
      </c>
      <c r="K68" s="141"/>
      <c r="L68" s="146"/>
    </row>
    <row r="69" spans="2:12" s="7" customFormat="1" ht="24.95" customHeight="1">
      <c r="B69" s="133"/>
      <c r="C69" s="134"/>
      <c r="D69" s="135" t="s">
        <v>169</v>
      </c>
      <c r="E69" s="136"/>
      <c r="F69" s="136"/>
      <c r="G69" s="136"/>
      <c r="H69" s="136"/>
      <c r="I69" s="137"/>
      <c r="J69" s="138">
        <f>J348</f>
        <v>0</v>
      </c>
      <c r="K69" s="134"/>
      <c r="L69" s="139"/>
    </row>
    <row r="70" spans="2:12" s="8" customFormat="1" ht="19.9" customHeight="1">
      <c r="B70" s="140"/>
      <c r="C70" s="141"/>
      <c r="D70" s="142" t="s">
        <v>170</v>
      </c>
      <c r="E70" s="143"/>
      <c r="F70" s="143"/>
      <c r="G70" s="143"/>
      <c r="H70" s="143"/>
      <c r="I70" s="144"/>
      <c r="J70" s="145">
        <f>J349</f>
        <v>0</v>
      </c>
      <c r="K70" s="141"/>
      <c r="L70" s="146"/>
    </row>
    <row r="71" spans="2:12" s="8" customFormat="1" ht="19.9" customHeight="1">
      <c r="B71" s="140"/>
      <c r="C71" s="141"/>
      <c r="D71" s="142" t="s">
        <v>171</v>
      </c>
      <c r="E71" s="143"/>
      <c r="F71" s="143"/>
      <c r="G71" s="143"/>
      <c r="H71" s="143"/>
      <c r="I71" s="144"/>
      <c r="J71" s="145">
        <f>J366</f>
        <v>0</v>
      </c>
      <c r="K71" s="141"/>
      <c r="L71" s="146"/>
    </row>
    <row r="72" spans="2:12" s="8" customFormat="1" ht="19.9" customHeight="1">
      <c r="B72" s="140"/>
      <c r="C72" s="141"/>
      <c r="D72" s="142" t="s">
        <v>172</v>
      </c>
      <c r="E72" s="143"/>
      <c r="F72" s="143"/>
      <c r="G72" s="143"/>
      <c r="H72" s="143"/>
      <c r="I72" s="144"/>
      <c r="J72" s="145">
        <f>J369</f>
        <v>0</v>
      </c>
      <c r="K72" s="141"/>
      <c r="L72" s="146"/>
    </row>
    <row r="73" spans="2:12" s="7" customFormat="1" ht="24.95" customHeight="1">
      <c r="B73" s="133"/>
      <c r="C73" s="134"/>
      <c r="D73" s="135" t="s">
        <v>173</v>
      </c>
      <c r="E73" s="136"/>
      <c r="F73" s="136"/>
      <c r="G73" s="136"/>
      <c r="H73" s="136"/>
      <c r="I73" s="137"/>
      <c r="J73" s="138">
        <f>J376</f>
        <v>0</v>
      </c>
      <c r="K73" s="134"/>
      <c r="L73" s="139"/>
    </row>
    <row r="74" spans="2:12" s="8" customFormat="1" ht="19.9" customHeight="1">
      <c r="B74" s="140"/>
      <c r="C74" s="141"/>
      <c r="D74" s="142" t="s">
        <v>174</v>
      </c>
      <c r="E74" s="143"/>
      <c r="F74" s="143"/>
      <c r="G74" s="143"/>
      <c r="H74" s="143"/>
      <c r="I74" s="144"/>
      <c r="J74" s="145">
        <f>J377</f>
        <v>0</v>
      </c>
      <c r="K74" s="141"/>
      <c r="L74" s="146"/>
    </row>
    <row r="75" spans="2:12" s="7" customFormat="1" ht="24.95" customHeight="1">
      <c r="B75" s="133"/>
      <c r="C75" s="134"/>
      <c r="D75" s="135" t="s">
        <v>175</v>
      </c>
      <c r="E75" s="136"/>
      <c r="F75" s="136"/>
      <c r="G75" s="136"/>
      <c r="H75" s="136"/>
      <c r="I75" s="137"/>
      <c r="J75" s="138">
        <f>J390</f>
        <v>0</v>
      </c>
      <c r="K75" s="134"/>
      <c r="L75" s="139"/>
    </row>
    <row r="76" spans="2:12" s="1" customFormat="1" ht="21.75" customHeight="1">
      <c r="B76" s="33"/>
      <c r="C76" s="34"/>
      <c r="D76" s="34"/>
      <c r="E76" s="34"/>
      <c r="F76" s="34"/>
      <c r="G76" s="34"/>
      <c r="H76" s="34"/>
      <c r="I76" s="102"/>
      <c r="J76" s="34"/>
      <c r="K76" s="34"/>
      <c r="L76" s="37"/>
    </row>
    <row r="77" spans="2:12" s="1" customFormat="1" ht="6.95" customHeight="1">
      <c r="B77" s="45"/>
      <c r="C77" s="46"/>
      <c r="D77" s="46"/>
      <c r="E77" s="46"/>
      <c r="F77" s="46"/>
      <c r="G77" s="46"/>
      <c r="H77" s="46"/>
      <c r="I77" s="124"/>
      <c r="J77" s="46"/>
      <c r="K77" s="46"/>
      <c r="L77" s="37"/>
    </row>
    <row r="81" spans="2:12" s="1" customFormat="1" ht="6.95" customHeight="1">
      <c r="B81" s="47"/>
      <c r="C81" s="48"/>
      <c r="D81" s="48"/>
      <c r="E81" s="48"/>
      <c r="F81" s="48"/>
      <c r="G81" s="48"/>
      <c r="H81" s="48"/>
      <c r="I81" s="127"/>
      <c r="J81" s="48"/>
      <c r="K81" s="48"/>
      <c r="L81" s="37"/>
    </row>
    <row r="82" spans="2:12" s="1" customFormat="1" ht="24.95" customHeight="1">
      <c r="B82" s="33"/>
      <c r="C82" s="22" t="s">
        <v>107</v>
      </c>
      <c r="D82" s="34"/>
      <c r="E82" s="34"/>
      <c r="F82" s="34"/>
      <c r="G82" s="34"/>
      <c r="H82" s="34"/>
      <c r="I82" s="102"/>
      <c r="J82" s="34"/>
      <c r="K82" s="34"/>
      <c r="L82" s="37"/>
    </row>
    <row r="83" spans="2:12" s="1" customFormat="1" ht="6.95" customHeight="1">
      <c r="B83" s="33"/>
      <c r="C83" s="34"/>
      <c r="D83" s="34"/>
      <c r="E83" s="34"/>
      <c r="F83" s="34"/>
      <c r="G83" s="34"/>
      <c r="H83" s="34"/>
      <c r="I83" s="102"/>
      <c r="J83" s="34"/>
      <c r="K83" s="34"/>
      <c r="L83" s="37"/>
    </row>
    <row r="84" spans="2:12" s="1" customFormat="1" ht="12" customHeight="1">
      <c r="B84" s="33"/>
      <c r="C84" s="28" t="s">
        <v>16</v>
      </c>
      <c r="D84" s="34"/>
      <c r="E84" s="34"/>
      <c r="F84" s="34"/>
      <c r="G84" s="34"/>
      <c r="H84" s="34"/>
      <c r="I84" s="102"/>
      <c r="J84" s="34"/>
      <c r="K84" s="34"/>
      <c r="L84" s="37"/>
    </row>
    <row r="85" spans="2:12" s="1" customFormat="1" ht="16.5" customHeight="1">
      <c r="B85" s="33"/>
      <c r="C85" s="34"/>
      <c r="D85" s="34"/>
      <c r="E85" s="364" t="str">
        <f>E7</f>
        <v>Stavební úpravy komunikace v ul.Obrněné brigády a Valdštejnova, Cheb</v>
      </c>
      <c r="F85" s="365"/>
      <c r="G85" s="365"/>
      <c r="H85" s="365"/>
      <c r="I85" s="102"/>
      <c r="J85" s="34"/>
      <c r="K85" s="34"/>
      <c r="L85" s="37"/>
    </row>
    <row r="86" spans="2:12" s="1" customFormat="1" ht="12" customHeight="1">
      <c r="B86" s="33"/>
      <c r="C86" s="28" t="s">
        <v>98</v>
      </c>
      <c r="D86" s="34"/>
      <c r="E86" s="34"/>
      <c r="F86" s="34"/>
      <c r="G86" s="34"/>
      <c r="H86" s="34"/>
      <c r="I86" s="102"/>
      <c r="J86" s="34"/>
      <c r="K86" s="34"/>
      <c r="L86" s="37"/>
    </row>
    <row r="87" spans="2:12" s="1" customFormat="1" ht="16.5" customHeight="1">
      <c r="B87" s="33"/>
      <c r="C87" s="34"/>
      <c r="D87" s="34"/>
      <c r="E87" s="337" t="str">
        <f>E9</f>
        <v>10 - SO 101 - Zpevněné plochy</v>
      </c>
      <c r="F87" s="336"/>
      <c r="G87" s="336"/>
      <c r="H87" s="336"/>
      <c r="I87" s="102"/>
      <c r="J87" s="34"/>
      <c r="K87" s="34"/>
      <c r="L87" s="37"/>
    </row>
    <row r="88" spans="2:12" s="1" customFormat="1" ht="6.95" customHeight="1">
      <c r="B88" s="33"/>
      <c r="C88" s="34"/>
      <c r="D88" s="34"/>
      <c r="E88" s="34"/>
      <c r="F88" s="34"/>
      <c r="G88" s="34"/>
      <c r="H88" s="34"/>
      <c r="I88" s="102"/>
      <c r="J88" s="34"/>
      <c r="K88" s="34"/>
      <c r="L88" s="37"/>
    </row>
    <row r="89" spans="2:12" s="1" customFormat="1" ht="12" customHeight="1">
      <c r="B89" s="33"/>
      <c r="C89" s="28" t="s">
        <v>21</v>
      </c>
      <c r="D89" s="34"/>
      <c r="E89" s="34"/>
      <c r="F89" s="26" t="str">
        <f>F12</f>
        <v>Cheb</v>
      </c>
      <c r="G89" s="34"/>
      <c r="H89" s="34"/>
      <c r="I89" s="103" t="s">
        <v>23</v>
      </c>
      <c r="J89" s="54">
        <f>IF(J12="","",J12)</f>
        <v>43521</v>
      </c>
      <c r="K89" s="34"/>
      <c r="L89" s="37"/>
    </row>
    <row r="90" spans="2:12" s="1" customFormat="1" ht="6.95" customHeight="1">
      <c r="B90" s="33"/>
      <c r="C90" s="34"/>
      <c r="D90" s="34"/>
      <c r="E90" s="34"/>
      <c r="F90" s="34"/>
      <c r="G90" s="34"/>
      <c r="H90" s="34"/>
      <c r="I90" s="102"/>
      <c r="J90" s="34"/>
      <c r="K90" s="34"/>
      <c r="L90" s="37"/>
    </row>
    <row r="91" spans="2:12" s="1" customFormat="1" ht="13.7" customHeight="1">
      <c r="B91" s="33"/>
      <c r="C91" s="28" t="s">
        <v>24</v>
      </c>
      <c r="D91" s="34"/>
      <c r="E91" s="34"/>
      <c r="F91" s="26" t="str">
        <f>E15</f>
        <v>Město Cheb</v>
      </c>
      <c r="G91" s="34"/>
      <c r="H91" s="34"/>
      <c r="I91" s="103" t="s">
        <v>30</v>
      </c>
      <c r="J91" s="31" t="str">
        <f>E21</f>
        <v>Bc.Pašava Michal</v>
      </c>
      <c r="K91" s="34"/>
      <c r="L91" s="37"/>
    </row>
    <row r="92" spans="2:12" s="1" customFormat="1" ht="13.7" customHeight="1">
      <c r="B92" s="33"/>
      <c r="C92" s="28" t="s">
        <v>28</v>
      </c>
      <c r="D92" s="34"/>
      <c r="E92" s="34"/>
      <c r="F92" s="26" t="str">
        <f>IF(E18="","",E18)</f>
        <v>Vyplň údaj</v>
      </c>
      <c r="G92" s="34"/>
      <c r="H92" s="34"/>
      <c r="I92" s="103" t="s">
        <v>33</v>
      </c>
      <c r="J92" s="31" t="str">
        <f>E24</f>
        <v>Milan Hájek</v>
      </c>
      <c r="K92" s="34"/>
      <c r="L92" s="37"/>
    </row>
    <row r="93" spans="2:12" s="1" customFormat="1" ht="10.35" customHeight="1">
      <c r="B93" s="33"/>
      <c r="C93" s="34"/>
      <c r="D93" s="34"/>
      <c r="E93" s="34"/>
      <c r="F93" s="34"/>
      <c r="G93" s="34"/>
      <c r="H93" s="34"/>
      <c r="I93" s="102"/>
      <c r="J93" s="34"/>
      <c r="K93" s="34"/>
      <c r="L93" s="37"/>
    </row>
    <row r="94" spans="2:20" s="9" customFormat="1" ht="29.25" customHeight="1">
      <c r="B94" s="147"/>
      <c r="C94" s="148" t="s">
        <v>108</v>
      </c>
      <c r="D94" s="149" t="s">
        <v>56</v>
      </c>
      <c r="E94" s="149" t="s">
        <v>52</v>
      </c>
      <c r="F94" s="149" t="s">
        <v>53</v>
      </c>
      <c r="G94" s="149" t="s">
        <v>109</v>
      </c>
      <c r="H94" s="149" t="s">
        <v>110</v>
      </c>
      <c r="I94" s="150" t="s">
        <v>111</v>
      </c>
      <c r="J94" s="149" t="s">
        <v>103</v>
      </c>
      <c r="K94" s="151" t="s">
        <v>112</v>
      </c>
      <c r="L94" s="152"/>
      <c r="M94" s="63" t="s">
        <v>19</v>
      </c>
      <c r="N94" s="64" t="s">
        <v>41</v>
      </c>
      <c r="O94" s="64" t="s">
        <v>113</v>
      </c>
      <c r="P94" s="64" t="s">
        <v>114</v>
      </c>
      <c r="Q94" s="64" t="s">
        <v>115</v>
      </c>
      <c r="R94" s="64" t="s">
        <v>116</v>
      </c>
      <c r="S94" s="64" t="s">
        <v>117</v>
      </c>
      <c r="T94" s="65" t="s">
        <v>118</v>
      </c>
    </row>
    <row r="95" spans="2:63" s="1" customFormat="1" ht="22.9" customHeight="1">
      <c r="B95" s="33"/>
      <c r="C95" s="70" t="s">
        <v>119</v>
      </c>
      <c r="D95" s="34"/>
      <c r="E95" s="34"/>
      <c r="F95" s="34"/>
      <c r="G95" s="34"/>
      <c r="H95" s="34"/>
      <c r="I95" s="102"/>
      <c r="J95" s="153">
        <f>BK95</f>
        <v>0</v>
      </c>
      <c r="K95" s="34"/>
      <c r="L95" s="37"/>
      <c r="M95" s="66"/>
      <c r="N95" s="67"/>
      <c r="O95" s="67"/>
      <c r="P95" s="154">
        <f>P96+P348+P376+P390</f>
        <v>0</v>
      </c>
      <c r="Q95" s="67"/>
      <c r="R95" s="154">
        <f>R96+R348+R376+R390</f>
        <v>2474.3908333000004</v>
      </c>
      <c r="S95" s="67"/>
      <c r="T95" s="155">
        <f>T96+T348+T376+T390</f>
        <v>3344.6752099999994</v>
      </c>
      <c r="AT95" s="16" t="s">
        <v>70</v>
      </c>
      <c r="AU95" s="16" t="s">
        <v>104</v>
      </c>
      <c r="BK95" s="156">
        <f>BK96+BK348+BK376+BK390</f>
        <v>0</v>
      </c>
    </row>
    <row r="96" spans="2:63" s="10" customFormat="1" ht="25.9" customHeight="1">
      <c r="B96" s="157"/>
      <c r="C96" s="158"/>
      <c r="D96" s="159" t="s">
        <v>70</v>
      </c>
      <c r="E96" s="160" t="s">
        <v>176</v>
      </c>
      <c r="F96" s="160" t="s">
        <v>177</v>
      </c>
      <c r="G96" s="158"/>
      <c r="H96" s="158"/>
      <c r="I96" s="161"/>
      <c r="J96" s="162">
        <f>BK96</f>
        <v>0</v>
      </c>
      <c r="K96" s="158"/>
      <c r="L96" s="163"/>
      <c r="M96" s="164"/>
      <c r="N96" s="165"/>
      <c r="O96" s="165"/>
      <c r="P96" s="166">
        <f>P97+P176+P190+P250+P256+P261+P334+P346</f>
        <v>0</v>
      </c>
      <c r="Q96" s="165"/>
      <c r="R96" s="166">
        <f>R97+R176+R190+R250+R256+R261+R334+R346</f>
        <v>2472.4613786000004</v>
      </c>
      <c r="S96" s="165"/>
      <c r="T96" s="167">
        <f>T97+T176+T190+T250+T256+T261+T334+T346</f>
        <v>3344.4235099999996</v>
      </c>
      <c r="AR96" s="168" t="s">
        <v>79</v>
      </c>
      <c r="AT96" s="169" t="s">
        <v>70</v>
      </c>
      <c r="AU96" s="169" t="s">
        <v>71</v>
      </c>
      <c r="AY96" s="168" t="s">
        <v>123</v>
      </c>
      <c r="BK96" s="170">
        <f>BK97+BK176+BK190+BK250+BK256+BK261+BK334+BK346</f>
        <v>0</v>
      </c>
    </row>
    <row r="97" spans="2:63" s="10" customFormat="1" ht="22.9" customHeight="1">
      <c r="B97" s="157"/>
      <c r="C97" s="158"/>
      <c r="D97" s="159" t="s">
        <v>70</v>
      </c>
      <c r="E97" s="171" t="s">
        <v>79</v>
      </c>
      <c r="F97" s="171" t="s">
        <v>178</v>
      </c>
      <c r="G97" s="158"/>
      <c r="H97" s="158"/>
      <c r="I97" s="161"/>
      <c r="J97" s="172">
        <f>BK97</f>
        <v>0</v>
      </c>
      <c r="K97" s="158"/>
      <c r="L97" s="163"/>
      <c r="M97" s="164"/>
      <c r="N97" s="165"/>
      <c r="O97" s="165"/>
      <c r="P97" s="166">
        <f>SUM(P98:P175)</f>
        <v>0</v>
      </c>
      <c r="Q97" s="165"/>
      <c r="R97" s="166">
        <f>SUM(R98:R175)</f>
        <v>3.85333</v>
      </c>
      <c r="S97" s="165"/>
      <c r="T97" s="167">
        <f>SUM(T98:T175)</f>
        <v>3341.7499999999995</v>
      </c>
      <c r="AR97" s="168" t="s">
        <v>79</v>
      </c>
      <c r="AT97" s="169" t="s">
        <v>70</v>
      </c>
      <c r="AU97" s="169" t="s">
        <v>79</v>
      </c>
      <c r="AY97" s="168" t="s">
        <v>123</v>
      </c>
      <c r="BK97" s="170">
        <f>SUM(BK98:BK175)</f>
        <v>0</v>
      </c>
    </row>
    <row r="98" spans="2:65" s="1" customFormat="1" ht="22.5" customHeight="1">
      <c r="B98" s="33"/>
      <c r="C98" s="173" t="s">
        <v>79</v>
      </c>
      <c r="D98" s="173" t="s">
        <v>125</v>
      </c>
      <c r="E98" s="174" t="s">
        <v>179</v>
      </c>
      <c r="F98" s="175" t="s">
        <v>180</v>
      </c>
      <c r="G98" s="176" t="s">
        <v>181</v>
      </c>
      <c r="H98" s="177">
        <v>882</v>
      </c>
      <c r="I98" s="178"/>
      <c r="J98" s="179">
        <f>ROUND(I98*H98,2)</f>
        <v>0</v>
      </c>
      <c r="K98" s="175" t="s">
        <v>182</v>
      </c>
      <c r="L98" s="37"/>
      <c r="M98" s="180" t="s">
        <v>19</v>
      </c>
      <c r="N98" s="181" t="s">
        <v>42</v>
      </c>
      <c r="O98" s="59"/>
      <c r="P98" s="182">
        <f>O98*H98</f>
        <v>0</v>
      </c>
      <c r="Q98" s="182">
        <v>0</v>
      </c>
      <c r="R98" s="182">
        <f>Q98*H98</f>
        <v>0</v>
      </c>
      <c r="S98" s="182">
        <v>0.295</v>
      </c>
      <c r="T98" s="183">
        <f>S98*H98</f>
        <v>260.19</v>
      </c>
      <c r="AR98" s="16" t="s">
        <v>122</v>
      </c>
      <c r="AT98" s="16" t="s">
        <v>125</v>
      </c>
      <c r="AU98" s="16" t="s">
        <v>81</v>
      </c>
      <c r="AY98" s="16" t="s">
        <v>123</v>
      </c>
      <c r="BE98" s="184">
        <f>IF(N98="základní",J98,0)</f>
        <v>0</v>
      </c>
      <c r="BF98" s="184">
        <f>IF(N98="snížená",J98,0)</f>
        <v>0</v>
      </c>
      <c r="BG98" s="184">
        <f>IF(N98="zákl. přenesená",J98,0)</f>
        <v>0</v>
      </c>
      <c r="BH98" s="184">
        <f>IF(N98="sníž. přenesená",J98,0)</f>
        <v>0</v>
      </c>
      <c r="BI98" s="184">
        <f>IF(N98="nulová",J98,0)</f>
        <v>0</v>
      </c>
      <c r="BJ98" s="16" t="s">
        <v>79</v>
      </c>
      <c r="BK98" s="184">
        <f>ROUND(I98*H98,2)</f>
        <v>0</v>
      </c>
      <c r="BL98" s="16" t="s">
        <v>122</v>
      </c>
      <c r="BM98" s="16" t="s">
        <v>183</v>
      </c>
    </row>
    <row r="99" spans="2:47" s="1" customFormat="1" ht="117">
      <c r="B99" s="33"/>
      <c r="C99" s="34"/>
      <c r="D99" s="185" t="s">
        <v>184</v>
      </c>
      <c r="E99" s="34"/>
      <c r="F99" s="186" t="s">
        <v>185</v>
      </c>
      <c r="G99" s="34"/>
      <c r="H99" s="34"/>
      <c r="I99" s="102"/>
      <c r="J99" s="34"/>
      <c r="K99" s="34"/>
      <c r="L99" s="37"/>
      <c r="M99" s="187"/>
      <c r="N99" s="59"/>
      <c r="O99" s="59"/>
      <c r="P99" s="59"/>
      <c r="Q99" s="59"/>
      <c r="R99" s="59"/>
      <c r="S99" s="59"/>
      <c r="T99" s="60"/>
      <c r="AT99" s="16" t="s">
        <v>184</v>
      </c>
      <c r="AU99" s="16" t="s">
        <v>81</v>
      </c>
    </row>
    <row r="100" spans="2:51" s="11" customFormat="1" ht="11.25">
      <c r="B100" s="193"/>
      <c r="C100" s="194"/>
      <c r="D100" s="185" t="s">
        <v>186</v>
      </c>
      <c r="E100" s="195" t="s">
        <v>19</v>
      </c>
      <c r="F100" s="196" t="s">
        <v>187</v>
      </c>
      <c r="G100" s="194"/>
      <c r="H100" s="197">
        <v>49</v>
      </c>
      <c r="I100" s="198"/>
      <c r="J100" s="194"/>
      <c r="K100" s="194"/>
      <c r="L100" s="199"/>
      <c r="M100" s="200"/>
      <c r="N100" s="201"/>
      <c r="O100" s="201"/>
      <c r="P100" s="201"/>
      <c r="Q100" s="201"/>
      <c r="R100" s="201"/>
      <c r="S100" s="201"/>
      <c r="T100" s="202"/>
      <c r="AT100" s="203" t="s">
        <v>186</v>
      </c>
      <c r="AU100" s="203" t="s">
        <v>81</v>
      </c>
      <c r="AV100" s="11" t="s">
        <v>81</v>
      </c>
      <c r="AW100" s="11" t="s">
        <v>32</v>
      </c>
      <c r="AX100" s="11" t="s">
        <v>71</v>
      </c>
      <c r="AY100" s="203" t="s">
        <v>123</v>
      </c>
    </row>
    <row r="101" spans="2:51" s="11" customFormat="1" ht="11.25">
      <c r="B101" s="193"/>
      <c r="C101" s="194"/>
      <c r="D101" s="185" t="s">
        <v>186</v>
      </c>
      <c r="E101" s="195" t="s">
        <v>19</v>
      </c>
      <c r="F101" s="196" t="s">
        <v>188</v>
      </c>
      <c r="G101" s="194"/>
      <c r="H101" s="197">
        <v>41</v>
      </c>
      <c r="I101" s="198"/>
      <c r="J101" s="194"/>
      <c r="K101" s="194"/>
      <c r="L101" s="199"/>
      <c r="M101" s="200"/>
      <c r="N101" s="201"/>
      <c r="O101" s="201"/>
      <c r="P101" s="201"/>
      <c r="Q101" s="201"/>
      <c r="R101" s="201"/>
      <c r="S101" s="201"/>
      <c r="T101" s="202"/>
      <c r="AT101" s="203" t="s">
        <v>186</v>
      </c>
      <c r="AU101" s="203" t="s">
        <v>81</v>
      </c>
      <c r="AV101" s="11" t="s">
        <v>81</v>
      </c>
      <c r="AW101" s="11" t="s">
        <v>32</v>
      </c>
      <c r="AX101" s="11" t="s">
        <v>71</v>
      </c>
      <c r="AY101" s="203" t="s">
        <v>123</v>
      </c>
    </row>
    <row r="102" spans="2:51" s="11" customFormat="1" ht="11.25">
      <c r="B102" s="193"/>
      <c r="C102" s="194"/>
      <c r="D102" s="185" t="s">
        <v>186</v>
      </c>
      <c r="E102" s="195" t="s">
        <v>19</v>
      </c>
      <c r="F102" s="196" t="s">
        <v>189</v>
      </c>
      <c r="G102" s="194"/>
      <c r="H102" s="197">
        <v>792</v>
      </c>
      <c r="I102" s="198"/>
      <c r="J102" s="194"/>
      <c r="K102" s="194"/>
      <c r="L102" s="199"/>
      <c r="M102" s="200"/>
      <c r="N102" s="201"/>
      <c r="O102" s="201"/>
      <c r="P102" s="201"/>
      <c r="Q102" s="201"/>
      <c r="R102" s="201"/>
      <c r="S102" s="201"/>
      <c r="T102" s="202"/>
      <c r="AT102" s="203" t="s">
        <v>186</v>
      </c>
      <c r="AU102" s="203" t="s">
        <v>81</v>
      </c>
      <c r="AV102" s="11" t="s">
        <v>81</v>
      </c>
      <c r="AW102" s="11" t="s">
        <v>32</v>
      </c>
      <c r="AX102" s="11" t="s">
        <v>71</v>
      </c>
      <c r="AY102" s="203" t="s">
        <v>123</v>
      </c>
    </row>
    <row r="103" spans="2:65" s="1" customFormat="1" ht="22.5" customHeight="1">
      <c r="B103" s="33"/>
      <c r="C103" s="173" t="s">
        <v>81</v>
      </c>
      <c r="D103" s="173" t="s">
        <v>125</v>
      </c>
      <c r="E103" s="174" t="s">
        <v>190</v>
      </c>
      <c r="F103" s="175" t="s">
        <v>191</v>
      </c>
      <c r="G103" s="176" t="s">
        <v>181</v>
      </c>
      <c r="H103" s="177">
        <v>514</v>
      </c>
      <c r="I103" s="178"/>
      <c r="J103" s="179">
        <f>ROUND(I103*H103,2)</f>
        <v>0</v>
      </c>
      <c r="K103" s="175" t="s">
        <v>182</v>
      </c>
      <c r="L103" s="37"/>
      <c r="M103" s="180" t="s">
        <v>19</v>
      </c>
      <c r="N103" s="181" t="s">
        <v>42</v>
      </c>
      <c r="O103" s="59"/>
      <c r="P103" s="182">
        <f>O103*H103</f>
        <v>0</v>
      </c>
      <c r="Q103" s="182">
        <v>0</v>
      </c>
      <c r="R103" s="182">
        <f>Q103*H103</f>
        <v>0</v>
      </c>
      <c r="S103" s="182">
        <v>0.22</v>
      </c>
      <c r="T103" s="183">
        <f>S103*H103</f>
        <v>113.08</v>
      </c>
      <c r="AR103" s="16" t="s">
        <v>122</v>
      </c>
      <c r="AT103" s="16" t="s">
        <v>125</v>
      </c>
      <c r="AU103" s="16" t="s">
        <v>81</v>
      </c>
      <c r="AY103" s="16" t="s">
        <v>123</v>
      </c>
      <c r="BE103" s="184">
        <f>IF(N103="základní",J103,0)</f>
        <v>0</v>
      </c>
      <c r="BF103" s="184">
        <f>IF(N103="snížená",J103,0)</f>
        <v>0</v>
      </c>
      <c r="BG103" s="184">
        <f>IF(N103="zákl. přenesená",J103,0)</f>
        <v>0</v>
      </c>
      <c r="BH103" s="184">
        <f>IF(N103="sníž. přenesená",J103,0)</f>
        <v>0</v>
      </c>
      <c r="BI103" s="184">
        <f>IF(N103="nulová",J103,0)</f>
        <v>0</v>
      </c>
      <c r="BJ103" s="16" t="s">
        <v>79</v>
      </c>
      <c r="BK103" s="184">
        <f>ROUND(I103*H103,2)</f>
        <v>0</v>
      </c>
      <c r="BL103" s="16" t="s">
        <v>122</v>
      </c>
      <c r="BM103" s="16" t="s">
        <v>192</v>
      </c>
    </row>
    <row r="104" spans="2:47" s="1" customFormat="1" ht="175.5">
      <c r="B104" s="33"/>
      <c r="C104" s="34"/>
      <c r="D104" s="185" t="s">
        <v>184</v>
      </c>
      <c r="E104" s="34"/>
      <c r="F104" s="186" t="s">
        <v>193</v>
      </c>
      <c r="G104" s="34"/>
      <c r="H104" s="34"/>
      <c r="I104" s="102"/>
      <c r="J104" s="34"/>
      <c r="K104" s="34"/>
      <c r="L104" s="37"/>
      <c r="M104" s="187"/>
      <c r="N104" s="59"/>
      <c r="O104" s="59"/>
      <c r="P104" s="59"/>
      <c r="Q104" s="59"/>
      <c r="R104" s="59"/>
      <c r="S104" s="59"/>
      <c r="T104" s="60"/>
      <c r="AT104" s="16" t="s">
        <v>184</v>
      </c>
      <c r="AU104" s="16" t="s">
        <v>81</v>
      </c>
    </row>
    <row r="105" spans="2:51" s="11" customFormat="1" ht="11.25">
      <c r="B105" s="193"/>
      <c r="C105" s="194"/>
      <c r="D105" s="185" t="s">
        <v>186</v>
      </c>
      <c r="E105" s="195" t="s">
        <v>19</v>
      </c>
      <c r="F105" s="196" t="s">
        <v>194</v>
      </c>
      <c r="G105" s="194"/>
      <c r="H105" s="197">
        <v>514</v>
      </c>
      <c r="I105" s="198"/>
      <c r="J105" s="194"/>
      <c r="K105" s="194"/>
      <c r="L105" s="199"/>
      <c r="M105" s="200"/>
      <c r="N105" s="201"/>
      <c r="O105" s="201"/>
      <c r="P105" s="201"/>
      <c r="Q105" s="201"/>
      <c r="R105" s="201"/>
      <c r="S105" s="201"/>
      <c r="T105" s="202"/>
      <c r="AT105" s="203" t="s">
        <v>186</v>
      </c>
      <c r="AU105" s="203" t="s">
        <v>81</v>
      </c>
      <c r="AV105" s="11" t="s">
        <v>81</v>
      </c>
      <c r="AW105" s="11" t="s">
        <v>32</v>
      </c>
      <c r="AX105" s="11" t="s">
        <v>79</v>
      </c>
      <c r="AY105" s="203" t="s">
        <v>123</v>
      </c>
    </row>
    <row r="106" spans="2:65" s="1" customFormat="1" ht="22.5" customHeight="1">
      <c r="B106" s="33"/>
      <c r="C106" s="173" t="s">
        <v>136</v>
      </c>
      <c r="D106" s="173" t="s">
        <v>125</v>
      </c>
      <c r="E106" s="174" t="s">
        <v>195</v>
      </c>
      <c r="F106" s="175" t="s">
        <v>196</v>
      </c>
      <c r="G106" s="176" t="s">
        <v>181</v>
      </c>
      <c r="H106" s="177">
        <v>1254</v>
      </c>
      <c r="I106" s="178"/>
      <c r="J106" s="179">
        <f>ROUND(I106*H106,2)</f>
        <v>0</v>
      </c>
      <c r="K106" s="175" t="s">
        <v>182</v>
      </c>
      <c r="L106" s="37"/>
      <c r="M106" s="180" t="s">
        <v>19</v>
      </c>
      <c r="N106" s="181" t="s">
        <v>42</v>
      </c>
      <c r="O106" s="59"/>
      <c r="P106" s="182">
        <f>O106*H106</f>
        <v>0</v>
      </c>
      <c r="Q106" s="182">
        <v>0</v>
      </c>
      <c r="R106" s="182">
        <f>Q106*H106</f>
        <v>0</v>
      </c>
      <c r="S106" s="182">
        <v>0.44</v>
      </c>
      <c r="T106" s="183">
        <f>S106*H106</f>
        <v>551.76</v>
      </c>
      <c r="AR106" s="16" t="s">
        <v>122</v>
      </c>
      <c r="AT106" s="16" t="s">
        <v>125</v>
      </c>
      <c r="AU106" s="16" t="s">
        <v>81</v>
      </c>
      <c r="AY106" s="16" t="s">
        <v>123</v>
      </c>
      <c r="BE106" s="184">
        <f>IF(N106="základní",J106,0)</f>
        <v>0</v>
      </c>
      <c r="BF106" s="184">
        <f>IF(N106="snížená",J106,0)</f>
        <v>0</v>
      </c>
      <c r="BG106" s="184">
        <f>IF(N106="zákl. přenesená",J106,0)</f>
        <v>0</v>
      </c>
      <c r="BH106" s="184">
        <f>IF(N106="sníž. přenesená",J106,0)</f>
        <v>0</v>
      </c>
      <c r="BI106" s="184">
        <f>IF(N106="nulová",J106,0)</f>
        <v>0</v>
      </c>
      <c r="BJ106" s="16" t="s">
        <v>79</v>
      </c>
      <c r="BK106" s="184">
        <f>ROUND(I106*H106,2)</f>
        <v>0</v>
      </c>
      <c r="BL106" s="16" t="s">
        <v>122</v>
      </c>
      <c r="BM106" s="16" t="s">
        <v>197</v>
      </c>
    </row>
    <row r="107" spans="2:47" s="1" customFormat="1" ht="175.5">
      <c r="B107" s="33"/>
      <c r="C107" s="34"/>
      <c r="D107" s="185" t="s">
        <v>184</v>
      </c>
      <c r="E107" s="34"/>
      <c r="F107" s="186" t="s">
        <v>193</v>
      </c>
      <c r="G107" s="34"/>
      <c r="H107" s="34"/>
      <c r="I107" s="102"/>
      <c r="J107" s="34"/>
      <c r="K107" s="34"/>
      <c r="L107" s="37"/>
      <c r="M107" s="187"/>
      <c r="N107" s="59"/>
      <c r="O107" s="59"/>
      <c r="P107" s="59"/>
      <c r="Q107" s="59"/>
      <c r="R107" s="59"/>
      <c r="S107" s="59"/>
      <c r="T107" s="60"/>
      <c r="AT107" s="16" t="s">
        <v>184</v>
      </c>
      <c r="AU107" s="16" t="s">
        <v>81</v>
      </c>
    </row>
    <row r="108" spans="2:51" s="11" customFormat="1" ht="11.25">
      <c r="B108" s="193"/>
      <c r="C108" s="194"/>
      <c r="D108" s="185" t="s">
        <v>186</v>
      </c>
      <c r="E108" s="195" t="s">
        <v>19</v>
      </c>
      <c r="F108" s="196" t="s">
        <v>198</v>
      </c>
      <c r="G108" s="194"/>
      <c r="H108" s="197">
        <v>14</v>
      </c>
      <c r="I108" s="198"/>
      <c r="J108" s="194"/>
      <c r="K108" s="194"/>
      <c r="L108" s="199"/>
      <c r="M108" s="200"/>
      <c r="N108" s="201"/>
      <c r="O108" s="201"/>
      <c r="P108" s="201"/>
      <c r="Q108" s="201"/>
      <c r="R108" s="201"/>
      <c r="S108" s="201"/>
      <c r="T108" s="202"/>
      <c r="AT108" s="203" t="s">
        <v>186</v>
      </c>
      <c r="AU108" s="203" t="s">
        <v>81</v>
      </c>
      <c r="AV108" s="11" t="s">
        <v>81</v>
      </c>
      <c r="AW108" s="11" t="s">
        <v>32</v>
      </c>
      <c r="AX108" s="11" t="s">
        <v>71</v>
      </c>
      <c r="AY108" s="203" t="s">
        <v>123</v>
      </c>
    </row>
    <row r="109" spans="2:51" s="11" customFormat="1" ht="11.25">
      <c r="B109" s="193"/>
      <c r="C109" s="194"/>
      <c r="D109" s="185" t="s">
        <v>186</v>
      </c>
      <c r="E109" s="195" t="s">
        <v>19</v>
      </c>
      <c r="F109" s="196" t="s">
        <v>199</v>
      </c>
      <c r="G109" s="194"/>
      <c r="H109" s="197">
        <v>1199</v>
      </c>
      <c r="I109" s="198"/>
      <c r="J109" s="194"/>
      <c r="K109" s="194"/>
      <c r="L109" s="199"/>
      <c r="M109" s="200"/>
      <c r="N109" s="201"/>
      <c r="O109" s="201"/>
      <c r="P109" s="201"/>
      <c r="Q109" s="201"/>
      <c r="R109" s="201"/>
      <c r="S109" s="201"/>
      <c r="T109" s="202"/>
      <c r="AT109" s="203" t="s">
        <v>186</v>
      </c>
      <c r="AU109" s="203" t="s">
        <v>81</v>
      </c>
      <c r="AV109" s="11" t="s">
        <v>81</v>
      </c>
      <c r="AW109" s="11" t="s">
        <v>32</v>
      </c>
      <c r="AX109" s="11" t="s">
        <v>71</v>
      </c>
      <c r="AY109" s="203" t="s">
        <v>123</v>
      </c>
    </row>
    <row r="110" spans="2:51" s="11" customFormat="1" ht="11.25">
      <c r="B110" s="193"/>
      <c r="C110" s="194"/>
      <c r="D110" s="185" t="s">
        <v>186</v>
      </c>
      <c r="E110" s="195" t="s">
        <v>19</v>
      </c>
      <c r="F110" s="196" t="s">
        <v>200</v>
      </c>
      <c r="G110" s="194"/>
      <c r="H110" s="197">
        <v>41</v>
      </c>
      <c r="I110" s="198"/>
      <c r="J110" s="194"/>
      <c r="K110" s="194"/>
      <c r="L110" s="199"/>
      <c r="M110" s="200"/>
      <c r="N110" s="201"/>
      <c r="O110" s="201"/>
      <c r="P110" s="201"/>
      <c r="Q110" s="201"/>
      <c r="R110" s="201"/>
      <c r="S110" s="201"/>
      <c r="T110" s="202"/>
      <c r="AT110" s="203" t="s">
        <v>186</v>
      </c>
      <c r="AU110" s="203" t="s">
        <v>81</v>
      </c>
      <c r="AV110" s="11" t="s">
        <v>81</v>
      </c>
      <c r="AW110" s="11" t="s">
        <v>32</v>
      </c>
      <c r="AX110" s="11" t="s">
        <v>71</v>
      </c>
      <c r="AY110" s="203" t="s">
        <v>123</v>
      </c>
    </row>
    <row r="111" spans="2:65" s="1" customFormat="1" ht="22.5" customHeight="1">
      <c r="B111" s="33"/>
      <c r="C111" s="173" t="s">
        <v>122</v>
      </c>
      <c r="D111" s="173" t="s">
        <v>125</v>
      </c>
      <c r="E111" s="174" t="s">
        <v>201</v>
      </c>
      <c r="F111" s="175" t="s">
        <v>202</v>
      </c>
      <c r="G111" s="176" t="s">
        <v>181</v>
      </c>
      <c r="H111" s="177">
        <v>2684</v>
      </c>
      <c r="I111" s="178"/>
      <c r="J111" s="179">
        <f>ROUND(I111*H111,2)</f>
        <v>0</v>
      </c>
      <c r="K111" s="175" t="s">
        <v>182</v>
      </c>
      <c r="L111" s="37"/>
      <c r="M111" s="180" t="s">
        <v>19</v>
      </c>
      <c r="N111" s="181" t="s">
        <v>42</v>
      </c>
      <c r="O111" s="59"/>
      <c r="P111" s="182">
        <f>O111*H111</f>
        <v>0</v>
      </c>
      <c r="Q111" s="182">
        <v>0</v>
      </c>
      <c r="R111" s="182">
        <f>Q111*H111</f>
        <v>0</v>
      </c>
      <c r="S111" s="182">
        <v>0.58</v>
      </c>
      <c r="T111" s="183">
        <f>S111*H111</f>
        <v>1556.7199999999998</v>
      </c>
      <c r="AR111" s="16" t="s">
        <v>122</v>
      </c>
      <c r="AT111" s="16" t="s">
        <v>125</v>
      </c>
      <c r="AU111" s="16" t="s">
        <v>81</v>
      </c>
      <c r="AY111" s="16" t="s">
        <v>123</v>
      </c>
      <c r="BE111" s="184">
        <f>IF(N111="základní",J111,0)</f>
        <v>0</v>
      </c>
      <c r="BF111" s="184">
        <f>IF(N111="snížená",J111,0)</f>
        <v>0</v>
      </c>
      <c r="BG111" s="184">
        <f>IF(N111="zákl. přenesená",J111,0)</f>
        <v>0</v>
      </c>
      <c r="BH111" s="184">
        <f>IF(N111="sníž. přenesená",J111,0)</f>
        <v>0</v>
      </c>
      <c r="BI111" s="184">
        <f>IF(N111="nulová",J111,0)</f>
        <v>0</v>
      </c>
      <c r="BJ111" s="16" t="s">
        <v>79</v>
      </c>
      <c r="BK111" s="184">
        <f>ROUND(I111*H111,2)</f>
        <v>0</v>
      </c>
      <c r="BL111" s="16" t="s">
        <v>122</v>
      </c>
      <c r="BM111" s="16" t="s">
        <v>203</v>
      </c>
    </row>
    <row r="112" spans="2:47" s="1" customFormat="1" ht="175.5">
      <c r="B112" s="33"/>
      <c r="C112" s="34"/>
      <c r="D112" s="185" t="s">
        <v>184</v>
      </c>
      <c r="E112" s="34"/>
      <c r="F112" s="186" t="s">
        <v>193</v>
      </c>
      <c r="G112" s="34"/>
      <c r="H112" s="34"/>
      <c r="I112" s="102"/>
      <c r="J112" s="34"/>
      <c r="K112" s="34"/>
      <c r="L112" s="37"/>
      <c r="M112" s="187"/>
      <c r="N112" s="59"/>
      <c r="O112" s="59"/>
      <c r="P112" s="59"/>
      <c r="Q112" s="59"/>
      <c r="R112" s="59"/>
      <c r="S112" s="59"/>
      <c r="T112" s="60"/>
      <c r="AT112" s="16" t="s">
        <v>184</v>
      </c>
      <c r="AU112" s="16" t="s">
        <v>81</v>
      </c>
    </row>
    <row r="113" spans="2:51" s="11" customFormat="1" ht="11.25">
      <c r="B113" s="193"/>
      <c r="C113" s="194"/>
      <c r="D113" s="185" t="s">
        <v>186</v>
      </c>
      <c r="E113" s="195" t="s">
        <v>19</v>
      </c>
      <c r="F113" s="196" t="s">
        <v>204</v>
      </c>
      <c r="G113" s="194"/>
      <c r="H113" s="197">
        <v>1242</v>
      </c>
      <c r="I113" s="198"/>
      <c r="J113" s="194"/>
      <c r="K113" s="194"/>
      <c r="L113" s="199"/>
      <c r="M113" s="200"/>
      <c r="N113" s="201"/>
      <c r="O113" s="201"/>
      <c r="P113" s="201"/>
      <c r="Q113" s="201"/>
      <c r="R113" s="201"/>
      <c r="S113" s="201"/>
      <c r="T113" s="202"/>
      <c r="AT113" s="203" t="s">
        <v>186</v>
      </c>
      <c r="AU113" s="203" t="s">
        <v>81</v>
      </c>
      <c r="AV113" s="11" t="s">
        <v>81</v>
      </c>
      <c r="AW113" s="11" t="s">
        <v>32</v>
      </c>
      <c r="AX113" s="11" t="s">
        <v>71</v>
      </c>
      <c r="AY113" s="203" t="s">
        <v>123</v>
      </c>
    </row>
    <row r="114" spans="2:51" s="11" customFormat="1" ht="11.25">
      <c r="B114" s="193"/>
      <c r="C114" s="194"/>
      <c r="D114" s="185" t="s">
        <v>186</v>
      </c>
      <c r="E114" s="195" t="s">
        <v>19</v>
      </c>
      <c r="F114" s="196" t="s">
        <v>205</v>
      </c>
      <c r="G114" s="194"/>
      <c r="H114" s="197">
        <v>162</v>
      </c>
      <c r="I114" s="198"/>
      <c r="J114" s="194"/>
      <c r="K114" s="194"/>
      <c r="L114" s="199"/>
      <c r="M114" s="200"/>
      <c r="N114" s="201"/>
      <c r="O114" s="201"/>
      <c r="P114" s="201"/>
      <c r="Q114" s="201"/>
      <c r="R114" s="201"/>
      <c r="S114" s="201"/>
      <c r="T114" s="202"/>
      <c r="AT114" s="203" t="s">
        <v>186</v>
      </c>
      <c r="AU114" s="203" t="s">
        <v>81</v>
      </c>
      <c r="AV114" s="11" t="s">
        <v>81</v>
      </c>
      <c r="AW114" s="11" t="s">
        <v>32</v>
      </c>
      <c r="AX114" s="11" t="s">
        <v>71</v>
      </c>
      <c r="AY114" s="203" t="s">
        <v>123</v>
      </c>
    </row>
    <row r="115" spans="2:51" s="11" customFormat="1" ht="11.25">
      <c r="B115" s="193"/>
      <c r="C115" s="194"/>
      <c r="D115" s="185" t="s">
        <v>186</v>
      </c>
      <c r="E115" s="195" t="s">
        <v>19</v>
      </c>
      <c r="F115" s="196" t="s">
        <v>206</v>
      </c>
      <c r="G115" s="194"/>
      <c r="H115" s="197">
        <v>1280</v>
      </c>
      <c r="I115" s="198"/>
      <c r="J115" s="194"/>
      <c r="K115" s="194"/>
      <c r="L115" s="199"/>
      <c r="M115" s="200"/>
      <c r="N115" s="201"/>
      <c r="O115" s="201"/>
      <c r="P115" s="201"/>
      <c r="Q115" s="201"/>
      <c r="R115" s="201"/>
      <c r="S115" s="201"/>
      <c r="T115" s="202"/>
      <c r="AT115" s="203" t="s">
        <v>186</v>
      </c>
      <c r="AU115" s="203" t="s">
        <v>81</v>
      </c>
      <c r="AV115" s="11" t="s">
        <v>81</v>
      </c>
      <c r="AW115" s="11" t="s">
        <v>32</v>
      </c>
      <c r="AX115" s="11" t="s">
        <v>71</v>
      </c>
      <c r="AY115" s="203" t="s">
        <v>123</v>
      </c>
    </row>
    <row r="116" spans="2:65" s="1" customFormat="1" ht="22.5" customHeight="1">
      <c r="B116" s="33"/>
      <c r="C116" s="173" t="s">
        <v>145</v>
      </c>
      <c r="D116" s="173" t="s">
        <v>125</v>
      </c>
      <c r="E116" s="174" t="s">
        <v>207</v>
      </c>
      <c r="F116" s="175" t="s">
        <v>208</v>
      </c>
      <c r="G116" s="176" t="s">
        <v>181</v>
      </c>
      <c r="H116" s="177">
        <v>49</v>
      </c>
      <c r="I116" s="178"/>
      <c r="J116" s="179">
        <f>ROUND(I116*H116,2)</f>
        <v>0</v>
      </c>
      <c r="K116" s="175" t="s">
        <v>182</v>
      </c>
      <c r="L116" s="37"/>
      <c r="M116" s="180" t="s">
        <v>19</v>
      </c>
      <c r="N116" s="181" t="s">
        <v>42</v>
      </c>
      <c r="O116" s="59"/>
      <c r="P116" s="182">
        <f>O116*H116</f>
        <v>0</v>
      </c>
      <c r="Q116" s="182">
        <v>4E-05</v>
      </c>
      <c r="R116" s="182">
        <f>Q116*H116</f>
        <v>0.0019600000000000004</v>
      </c>
      <c r="S116" s="182">
        <v>0.128</v>
      </c>
      <c r="T116" s="183">
        <f>S116*H116</f>
        <v>6.272</v>
      </c>
      <c r="AR116" s="16" t="s">
        <v>122</v>
      </c>
      <c r="AT116" s="16" t="s">
        <v>125</v>
      </c>
      <c r="AU116" s="16" t="s">
        <v>81</v>
      </c>
      <c r="AY116" s="16" t="s">
        <v>123</v>
      </c>
      <c r="BE116" s="184">
        <f>IF(N116="základní",J116,0)</f>
        <v>0</v>
      </c>
      <c r="BF116" s="184">
        <f>IF(N116="snížená",J116,0)</f>
        <v>0</v>
      </c>
      <c r="BG116" s="184">
        <f>IF(N116="zákl. přenesená",J116,0)</f>
        <v>0</v>
      </c>
      <c r="BH116" s="184">
        <f>IF(N116="sníž. přenesená",J116,0)</f>
        <v>0</v>
      </c>
      <c r="BI116" s="184">
        <f>IF(N116="nulová",J116,0)</f>
        <v>0</v>
      </c>
      <c r="BJ116" s="16" t="s">
        <v>79</v>
      </c>
      <c r="BK116" s="184">
        <f>ROUND(I116*H116,2)</f>
        <v>0</v>
      </c>
      <c r="BL116" s="16" t="s">
        <v>122</v>
      </c>
      <c r="BM116" s="16" t="s">
        <v>209</v>
      </c>
    </row>
    <row r="117" spans="2:47" s="1" customFormat="1" ht="195">
      <c r="B117" s="33"/>
      <c r="C117" s="34"/>
      <c r="D117" s="185" t="s">
        <v>184</v>
      </c>
      <c r="E117" s="34"/>
      <c r="F117" s="186" t="s">
        <v>210</v>
      </c>
      <c r="G117" s="34"/>
      <c r="H117" s="34"/>
      <c r="I117" s="102"/>
      <c r="J117" s="34"/>
      <c r="K117" s="34"/>
      <c r="L117" s="37"/>
      <c r="M117" s="187"/>
      <c r="N117" s="59"/>
      <c r="O117" s="59"/>
      <c r="P117" s="59"/>
      <c r="Q117" s="59"/>
      <c r="R117" s="59"/>
      <c r="S117" s="59"/>
      <c r="T117" s="60"/>
      <c r="AT117" s="16" t="s">
        <v>184</v>
      </c>
      <c r="AU117" s="16" t="s">
        <v>81</v>
      </c>
    </row>
    <row r="118" spans="2:51" s="11" customFormat="1" ht="11.25">
      <c r="B118" s="193"/>
      <c r="C118" s="194"/>
      <c r="D118" s="185" t="s">
        <v>186</v>
      </c>
      <c r="E118" s="195" t="s">
        <v>19</v>
      </c>
      <c r="F118" s="196" t="s">
        <v>211</v>
      </c>
      <c r="G118" s="194"/>
      <c r="H118" s="197">
        <v>49</v>
      </c>
      <c r="I118" s="198"/>
      <c r="J118" s="194"/>
      <c r="K118" s="194"/>
      <c r="L118" s="199"/>
      <c r="M118" s="200"/>
      <c r="N118" s="201"/>
      <c r="O118" s="201"/>
      <c r="P118" s="201"/>
      <c r="Q118" s="201"/>
      <c r="R118" s="201"/>
      <c r="S118" s="201"/>
      <c r="T118" s="202"/>
      <c r="AT118" s="203" t="s">
        <v>186</v>
      </c>
      <c r="AU118" s="203" t="s">
        <v>81</v>
      </c>
      <c r="AV118" s="11" t="s">
        <v>81</v>
      </c>
      <c r="AW118" s="11" t="s">
        <v>32</v>
      </c>
      <c r="AX118" s="11" t="s">
        <v>71</v>
      </c>
      <c r="AY118" s="203" t="s">
        <v>123</v>
      </c>
    </row>
    <row r="119" spans="2:65" s="1" customFormat="1" ht="22.5" customHeight="1">
      <c r="B119" s="33"/>
      <c r="C119" s="173" t="s">
        <v>150</v>
      </c>
      <c r="D119" s="173" t="s">
        <v>125</v>
      </c>
      <c r="E119" s="174" t="s">
        <v>212</v>
      </c>
      <c r="F119" s="175" t="s">
        <v>213</v>
      </c>
      <c r="G119" s="176" t="s">
        <v>181</v>
      </c>
      <c r="H119" s="177">
        <v>2668</v>
      </c>
      <c r="I119" s="178"/>
      <c r="J119" s="179">
        <f>ROUND(I119*H119,2)</f>
        <v>0</v>
      </c>
      <c r="K119" s="175" t="s">
        <v>182</v>
      </c>
      <c r="L119" s="37"/>
      <c r="M119" s="180" t="s">
        <v>19</v>
      </c>
      <c r="N119" s="181" t="s">
        <v>42</v>
      </c>
      <c r="O119" s="59"/>
      <c r="P119" s="182">
        <f>O119*H119</f>
        <v>0</v>
      </c>
      <c r="Q119" s="182">
        <v>9E-05</v>
      </c>
      <c r="R119" s="182">
        <f>Q119*H119</f>
        <v>0.24012000000000003</v>
      </c>
      <c r="S119" s="182">
        <v>0.256</v>
      </c>
      <c r="T119" s="183">
        <f>S119*H119</f>
        <v>683.008</v>
      </c>
      <c r="AR119" s="16" t="s">
        <v>122</v>
      </c>
      <c r="AT119" s="16" t="s">
        <v>125</v>
      </c>
      <c r="AU119" s="16" t="s">
        <v>81</v>
      </c>
      <c r="AY119" s="16" t="s">
        <v>123</v>
      </c>
      <c r="BE119" s="184">
        <f>IF(N119="základní",J119,0)</f>
        <v>0</v>
      </c>
      <c r="BF119" s="184">
        <f>IF(N119="snížená",J119,0)</f>
        <v>0</v>
      </c>
      <c r="BG119" s="184">
        <f>IF(N119="zákl. přenesená",J119,0)</f>
        <v>0</v>
      </c>
      <c r="BH119" s="184">
        <f>IF(N119="sníž. přenesená",J119,0)</f>
        <v>0</v>
      </c>
      <c r="BI119" s="184">
        <f>IF(N119="nulová",J119,0)</f>
        <v>0</v>
      </c>
      <c r="BJ119" s="16" t="s">
        <v>79</v>
      </c>
      <c r="BK119" s="184">
        <f>ROUND(I119*H119,2)</f>
        <v>0</v>
      </c>
      <c r="BL119" s="16" t="s">
        <v>122</v>
      </c>
      <c r="BM119" s="16" t="s">
        <v>214</v>
      </c>
    </row>
    <row r="120" spans="2:47" s="1" customFormat="1" ht="195">
      <c r="B120" s="33"/>
      <c r="C120" s="34"/>
      <c r="D120" s="185" t="s">
        <v>184</v>
      </c>
      <c r="E120" s="34"/>
      <c r="F120" s="186" t="s">
        <v>210</v>
      </c>
      <c r="G120" s="34"/>
      <c r="H120" s="34"/>
      <c r="I120" s="102"/>
      <c r="J120" s="34"/>
      <c r="K120" s="34"/>
      <c r="L120" s="37"/>
      <c r="M120" s="187"/>
      <c r="N120" s="59"/>
      <c r="O120" s="59"/>
      <c r="P120" s="59"/>
      <c r="Q120" s="59"/>
      <c r="R120" s="59"/>
      <c r="S120" s="59"/>
      <c r="T120" s="60"/>
      <c r="AT120" s="16" t="s">
        <v>184</v>
      </c>
      <c r="AU120" s="16" t="s">
        <v>81</v>
      </c>
    </row>
    <row r="121" spans="2:51" s="11" customFormat="1" ht="11.25">
      <c r="B121" s="193"/>
      <c r="C121" s="194"/>
      <c r="D121" s="185" t="s">
        <v>186</v>
      </c>
      <c r="E121" s="195" t="s">
        <v>19</v>
      </c>
      <c r="F121" s="196" t="s">
        <v>215</v>
      </c>
      <c r="G121" s="194"/>
      <c r="H121" s="197">
        <v>2668</v>
      </c>
      <c r="I121" s="198"/>
      <c r="J121" s="194"/>
      <c r="K121" s="194"/>
      <c r="L121" s="199"/>
      <c r="M121" s="200"/>
      <c r="N121" s="201"/>
      <c r="O121" s="201"/>
      <c r="P121" s="201"/>
      <c r="Q121" s="201"/>
      <c r="R121" s="201"/>
      <c r="S121" s="201"/>
      <c r="T121" s="202"/>
      <c r="AT121" s="203" t="s">
        <v>186</v>
      </c>
      <c r="AU121" s="203" t="s">
        <v>81</v>
      </c>
      <c r="AV121" s="11" t="s">
        <v>81</v>
      </c>
      <c r="AW121" s="11" t="s">
        <v>32</v>
      </c>
      <c r="AX121" s="11" t="s">
        <v>71</v>
      </c>
      <c r="AY121" s="203" t="s">
        <v>123</v>
      </c>
    </row>
    <row r="122" spans="2:65" s="1" customFormat="1" ht="22.5" customHeight="1">
      <c r="B122" s="33"/>
      <c r="C122" s="173" t="s">
        <v>155</v>
      </c>
      <c r="D122" s="173" t="s">
        <v>125</v>
      </c>
      <c r="E122" s="174" t="s">
        <v>216</v>
      </c>
      <c r="F122" s="175" t="s">
        <v>217</v>
      </c>
      <c r="G122" s="176" t="s">
        <v>218</v>
      </c>
      <c r="H122" s="177">
        <v>115</v>
      </c>
      <c r="I122" s="178"/>
      <c r="J122" s="179">
        <f>ROUND(I122*H122,2)</f>
        <v>0</v>
      </c>
      <c r="K122" s="175" t="s">
        <v>182</v>
      </c>
      <c r="L122" s="37"/>
      <c r="M122" s="180" t="s">
        <v>19</v>
      </c>
      <c r="N122" s="181" t="s">
        <v>42</v>
      </c>
      <c r="O122" s="59"/>
      <c r="P122" s="182">
        <f>O122*H122</f>
        <v>0</v>
      </c>
      <c r="Q122" s="182">
        <v>0</v>
      </c>
      <c r="R122" s="182">
        <f>Q122*H122</f>
        <v>0</v>
      </c>
      <c r="S122" s="182">
        <v>0.23</v>
      </c>
      <c r="T122" s="183">
        <f>S122*H122</f>
        <v>26.450000000000003</v>
      </c>
      <c r="AR122" s="16" t="s">
        <v>122</v>
      </c>
      <c r="AT122" s="16" t="s">
        <v>125</v>
      </c>
      <c r="AU122" s="16" t="s">
        <v>81</v>
      </c>
      <c r="AY122" s="16" t="s">
        <v>123</v>
      </c>
      <c r="BE122" s="184">
        <f>IF(N122="základní",J122,0)</f>
        <v>0</v>
      </c>
      <c r="BF122" s="184">
        <f>IF(N122="snížená",J122,0)</f>
        <v>0</v>
      </c>
      <c r="BG122" s="184">
        <f>IF(N122="zákl. přenesená",J122,0)</f>
        <v>0</v>
      </c>
      <c r="BH122" s="184">
        <f>IF(N122="sníž. přenesená",J122,0)</f>
        <v>0</v>
      </c>
      <c r="BI122" s="184">
        <f>IF(N122="nulová",J122,0)</f>
        <v>0</v>
      </c>
      <c r="BJ122" s="16" t="s">
        <v>79</v>
      </c>
      <c r="BK122" s="184">
        <f>ROUND(I122*H122,2)</f>
        <v>0</v>
      </c>
      <c r="BL122" s="16" t="s">
        <v>122</v>
      </c>
      <c r="BM122" s="16" t="s">
        <v>219</v>
      </c>
    </row>
    <row r="123" spans="2:47" s="1" customFormat="1" ht="136.5">
      <c r="B123" s="33"/>
      <c r="C123" s="34"/>
      <c r="D123" s="185" t="s">
        <v>184</v>
      </c>
      <c r="E123" s="34"/>
      <c r="F123" s="186" t="s">
        <v>220</v>
      </c>
      <c r="G123" s="34"/>
      <c r="H123" s="34"/>
      <c r="I123" s="102"/>
      <c r="J123" s="34"/>
      <c r="K123" s="34"/>
      <c r="L123" s="37"/>
      <c r="M123" s="187"/>
      <c r="N123" s="59"/>
      <c r="O123" s="59"/>
      <c r="P123" s="59"/>
      <c r="Q123" s="59"/>
      <c r="R123" s="59"/>
      <c r="S123" s="59"/>
      <c r="T123" s="60"/>
      <c r="AT123" s="16" t="s">
        <v>184</v>
      </c>
      <c r="AU123" s="16" t="s">
        <v>81</v>
      </c>
    </row>
    <row r="124" spans="2:65" s="1" customFormat="1" ht="22.5" customHeight="1">
      <c r="B124" s="33"/>
      <c r="C124" s="173" t="s">
        <v>221</v>
      </c>
      <c r="D124" s="173" t="s">
        <v>125</v>
      </c>
      <c r="E124" s="174" t="s">
        <v>222</v>
      </c>
      <c r="F124" s="175" t="s">
        <v>223</v>
      </c>
      <c r="G124" s="176" t="s">
        <v>218</v>
      </c>
      <c r="H124" s="177">
        <v>484</v>
      </c>
      <c r="I124" s="178"/>
      <c r="J124" s="179">
        <f>ROUND(I124*H124,2)</f>
        <v>0</v>
      </c>
      <c r="K124" s="175" t="s">
        <v>182</v>
      </c>
      <c r="L124" s="37"/>
      <c r="M124" s="180" t="s">
        <v>19</v>
      </c>
      <c r="N124" s="181" t="s">
        <v>42</v>
      </c>
      <c r="O124" s="59"/>
      <c r="P124" s="182">
        <f>O124*H124</f>
        <v>0</v>
      </c>
      <c r="Q124" s="182">
        <v>0</v>
      </c>
      <c r="R124" s="182">
        <f>Q124*H124</f>
        <v>0</v>
      </c>
      <c r="S124" s="182">
        <v>0.29</v>
      </c>
      <c r="T124" s="183">
        <f>S124*H124</f>
        <v>140.35999999999999</v>
      </c>
      <c r="AR124" s="16" t="s">
        <v>122</v>
      </c>
      <c r="AT124" s="16" t="s">
        <v>125</v>
      </c>
      <c r="AU124" s="16" t="s">
        <v>81</v>
      </c>
      <c r="AY124" s="16" t="s">
        <v>123</v>
      </c>
      <c r="BE124" s="184">
        <f>IF(N124="základní",J124,0)</f>
        <v>0</v>
      </c>
      <c r="BF124" s="184">
        <f>IF(N124="snížená",J124,0)</f>
        <v>0</v>
      </c>
      <c r="BG124" s="184">
        <f>IF(N124="zákl. přenesená",J124,0)</f>
        <v>0</v>
      </c>
      <c r="BH124" s="184">
        <f>IF(N124="sníž. přenesená",J124,0)</f>
        <v>0</v>
      </c>
      <c r="BI124" s="184">
        <f>IF(N124="nulová",J124,0)</f>
        <v>0</v>
      </c>
      <c r="BJ124" s="16" t="s">
        <v>79</v>
      </c>
      <c r="BK124" s="184">
        <f>ROUND(I124*H124,2)</f>
        <v>0</v>
      </c>
      <c r="BL124" s="16" t="s">
        <v>122</v>
      </c>
      <c r="BM124" s="16" t="s">
        <v>224</v>
      </c>
    </row>
    <row r="125" spans="2:47" s="1" customFormat="1" ht="136.5">
      <c r="B125" s="33"/>
      <c r="C125" s="34"/>
      <c r="D125" s="185" t="s">
        <v>184</v>
      </c>
      <c r="E125" s="34"/>
      <c r="F125" s="186" t="s">
        <v>220</v>
      </c>
      <c r="G125" s="34"/>
      <c r="H125" s="34"/>
      <c r="I125" s="102"/>
      <c r="J125" s="34"/>
      <c r="K125" s="34"/>
      <c r="L125" s="37"/>
      <c r="M125" s="187"/>
      <c r="N125" s="59"/>
      <c r="O125" s="59"/>
      <c r="P125" s="59"/>
      <c r="Q125" s="59"/>
      <c r="R125" s="59"/>
      <c r="S125" s="59"/>
      <c r="T125" s="60"/>
      <c r="AT125" s="16" t="s">
        <v>184</v>
      </c>
      <c r="AU125" s="16" t="s">
        <v>81</v>
      </c>
    </row>
    <row r="126" spans="2:51" s="11" customFormat="1" ht="11.25">
      <c r="B126" s="193"/>
      <c r="C126" s="194"/>
      <c r="D126" s="185" t="s">
        <v>186</v>
      </c>
      <c r="E126" s="195" t="s">
        <v>19</v>
      </c>
      <c r="F126" s="196" t="s">
        <v>225</v>
      </c>
      <c r="G126" s="194"/>
      <c r="H126" s="197">
        <v>105</v>
      </c>
      <c r="I126" s="198"/>
      <c r="J126" s="194"/>
      <c r="K126" s="194"/>
      <c r="L126" s="199"/>
      <c r="M126" s="200"/>
      <c r="N126" s="201"/>
      <c r="O126" s="201"/>
      <c r="P126" s="201"/>
      <c r="Q126" s="201"/>
      <c r="R126" s="201"/>
      <c r="S126" s="201"/>
      <c r="T126" s="202"/>
      <c r="AT126" s="203" t="s">
        <v>186</v>
      </c>
      <c r="AU126" s="203" t="s">
        <v>81</v>
      </c>
      <c r="AV126" s="11" t="s">
        <v>81</v>
      </c>
      <c r="AW126" s="11" t="s">
        <v>32</v>
      </c>
      <c r="AX126" s="11" t="s">
        <v>71</v>
      </c>
      <c r="AY126" s="203" t="s">
        <v>123</v>
      </c>
    </row>
    <row r="127" spans="2:51" s="11" customFormat="1" ht="11.25">
      <c r="B127" s="193"/>
      <c r="C127" s="194"/>
      <c r="D127" s="185" t="s">
        <v>186</v>
      </c>
      <c r="E127" s="195" t="s">
        <v>19</v>
      </c>
      <c r="F127" s="196" t="s">
        <v>226</v>
      </c>
      <c r="G127" s="194"/>
      <c r="H127" s="197">
        <v>379</v>
      </c>
      <c r="I127" s="198"/>
      <c r="J127" s="194"/>
      <c r="K127" s="194"/>
      <c r="L127" s="199"/>
      <c r="M127" s="200"/>
      <c r="N127" s="201"/>
      <c r="O127" s="201"/>
      <c r="P127" s="201"/>
      <c r="Q127" s="201"/>
      <c r="R127" s="201"/>
      <c r="S127" s="201"/>
      <c r="T127" s="202"/>
      <c r="AT127" s="203" t="s">
        <v>186</v>
      </c>
      <c r="AU127" s="203" t="s">
        <v>81</v>
      </c>
      <c r="AV127" s="11" t="s">
        <v>81</v>
      </c>
      <c r="AW127" s="11" t="s">
        <v>32</v>
      </c>
      <c r="AX127" s="11" t="s">
        <v>71</v>
      </c>
      <c r="AY127" s="203" t="s">
        <v>123</v>
      </c>
    </row>
    <row r="128" spans="2:65" s="1" customFormat="1" ht="22.5" customHeight="1">
      <c r="B128" s="33"/>
      <c r="C128" s="173" t="s">
        <v>227</v>
      </c>
      <c r="D128" s="173" t="s">
        <v>125</v>
      </c>
      <c r="E128" s="174" t="s">
        <v>228</v>
      </c>
      <c r="F128" s="175" t="s">
        <v>229</v>
      </c>
      <c r="G128" s="176" t="s">
        <v>218</v>
      </c>
      <c r="H128" s="177">
        <v>34</v>
      </c>
      <c r="I128" s="178"/>
      <c r="J128" s="179">
        <f>ROUND(I128*H128,2)</f>
        <v>0</v>
      </c>
      <c r="K128" s="175" t="s">
        <v>182</v>
      </c>
      <c r="L128" s="37"/>
      <c r="M128" s="180" t="s">
        <v>19</v>
      </c>
      <c r="N128" s="181" t="s">
        <v>42</v>
      </c>
      <c r="O128" s="59"/>
      <c r="P128" s="182">
        <f>O128*H128</f>
        <v>0</v>
      </c>
      <c r="Q128" s="182">
        <v>0</v>
      </c>
      <c r="R128" s="182">
        <f>Q128*H128</f>
        <v>0</v>
      </c>
      <c r="S128" s="182">
        <v>0.115</v>
      </c>
      <c r="T128" s="183">
        <f>S128*H128</f>
        <v>3.91</v>
      </c>
      <c r="AR128" s="16" t="s">
        <v>122</v>
      </c>
      <c r="AT128" s="16" t="s">
        <v>125</v>
      </c>
      <c r="AU128" s="16" t="s">
        <v>81</v>
      </c>
      <c r="AY128" s="16" t="s">
        <v>123</v>
      </c>
      <c r="BE128" s="184">
        <f>IF(N128="základní",J128,0)</f>
        <v>0</v>
      </c>
      <c r="BF128" s="184">
        <f>IF(N128="snížená",J128,0)</f>
        <v>0</v>
      </c>
      <c r="BG128" s="184">
        <f>IF(N128="zákl. přenesená",J128,0)</f>
        <v>0</v>
      </c>
      <c r="BH128" s="184">
        <f>IF(N128="sníž. přenesená",J128,0)</f>
        <v>0</v>
      </c>
      <c r="BI128" s="184">
        <f>IF(N128="nulová",J128,0)</f>
        <v>0</v>
      </c>
      <c r="BJ128" s="16" t="s">
        <v>79</v>
      </c>
      <c r="BK128" s="184">
        <f>ROUND(I128*H128,2)</f>
        <v>0</v>
      </c>
      <c r="BL128" s="16" t="s">
        <v>122</v>
      </c>
      <c r="BM128" s="16" t="s">
        <v>230</v>
      </c>
    </row>
    <row r="129" spans="2:47" s="1" customFormat="1" ht="136.5">
      <c r="B129" s="33"/>
      <c r="C129" s="34"/>
      <c r="D129" s="185" t="s">
        <v>184</v>
      </c>
      <c r="E129" s="34"/>
      <c r="F129" s="186" t="s">
        <v>220</v>
      </c>
      <c r="G129" s="34"/>
      <c r="H129" s="34"/>
      <c r="I129" s="102"/>
      <c r="J129" s="34"/>
      <c r="K129" s="34"/>
      <c r="L129" s="37"/>
      <c r="M129" s="187"/>
      <c r="N129" s="59"/>
      <c r="O129" s="59"/>
      <c r="P129" s="59"/>
      <c r="Q129" s="59"/>
      <c r="R129" s="59"/>
      <c r="S129" s="59"/>
      <c r="T129" s="60"/>
      <c r="AT129" s="16" t="s">
        <v>184</v>
      </c>
      <c r="AU129" s="16" t="s">
        <v>81</v>
      </c>
    </row>
    <row r="130" spans="2:65" s="1" customFormat="1" ht="22.5" customHeight="1">
      <c r="B130" s="33"/>
      <c r="C130" s="173" t="s">
        <v>82</v>
      </c>
      <c r="D130" s="173" t="s">
        <v>125</v>
      </c>
      <c r="E130" s="174" t="s">
        <v>231</v>
      </c>
      <c r="F130" s="175" t="s">
        <v>232</v>
      </c>
      <c r="G130" s="176" t="s">
        <v>233</v>
      </c>
      <c r="H130" s="177">
        <v>20.4</v>
      </c>
      <c r="I130" s="178"/>
      <c r="J130" s="179">
        <f>ROUND(I130*H130,2)</f>
        <v>0</v>
      </c>
      <c r="K130" s="175" t="s">
        <v>182</v>
      </c>
      <c r="L130" s="37"/>
      <c r="M130" s="180" t="s">
        <v>19</v>
      </c>
      <c r="N130" s="181" t="s">
        <v>42</v>
      </c>
      <c r="O130" s="59"/>
      <c r="P130" s="182">
        <f>O130*H130</f>
        <v>0</v>
      </c>
      <c r="Q130" s="182">
        <v>0</v>
      </c>
      <c r="R130" s="182">
        <f>Q130*H130</f>
        <v>0</v>
      </c>
      <c r="S130" s="182">
        <v>0</v>
      </c>
      <c r="T130" s="183">
        <f>S130*H130</f>
        <v>0</v>
      </c>
      <c r="AR130" s="16" t="s">
        <v>122</v>
      </c>
      <c r="AT130" s="16" t="s">
        <v>125</v>
      </c>
      <c r="AU130" s="16" t="s">
        <v>81</v>
      </c>
      <c r="AY130" s="16" t="s">
        <v>123</v>
      </c>
      <c r="BE130" s="184">
        <f>IF(N130="základní",J130,0)</f>
        <v>0</v>
      </c>
      <c r="BF130" s="184">
        <f>IF(N130="snížená",J130,0)</f>
        <v>0</v>
      </c>
      <c r="BG130" s="184">
        <f>IF(N130="zákl. přenesená",J130,0)</f>
        <v>0</v>
      </c>
      <c r="BH130" s="184">
        <f>IF(N130="sníž. přenesená",J130,0)</f>
        <v>0</v>
      </c>
      <c r="BI130" s="184">
        <f>IF(N130="nulová",J130,0)</f>
        <v>0</v>
      </c>
      <c r="BJ130" s="16" t="s">
        <v>79</v>
      </c>
      <c r="BK130" s="184">
        <f>ROUND(I130*H130,2)</f>
        <v>0</v>
      </c>
      <c r="BL130" s="16" t="s">
        <v>122</v>
      </c>
      <c r="BM130" s="16" t="s">
        <v>234</v>
      </c>
    </row>
    <row r="131" spans="2:47" s="1" customFormat="1" ht="175.5">
      <c r="B131" s="33"/>
      <c r="C131" s="34"/>
      <c r="D131" s="185" t="s">
        <v>184</v>
      </c>
      <c r="E131" s="34"/>
      <c r="F131" s="186" t="s">
        <v>235</v>
      </c>
      <c r="G131" s="34"/>
      <c r="H131" s="34"/>
      <c r="I131" s="102"/>
      <c r="J131" s="34"/>
      <c r="K131" s="34"/>
      <c r="L131" s="37"/>
      <c r="M131" s="187"/>
      <c r="N131" s="59"/>
      <c r="O131" s="59"/>
      <c r="P131" s="59"/>
      <c r="Q131" s="59"/>
      <c r="R131" s="59"/>
      <c r="S131" s="59"/>
      <c r="T131" s="60"/>
      <c r="AT131" s="16" t="s">
        <v>184</v>
      </c>
      <c r="AU131" s="16" t="s">
        <v>81</v>
      </c>
    </row>
    <row r="132" spans="2:51" s="11" customFormat="1" ht="11.25">
      <c r="B132" s="193"/>
      <c r="C132" s="194"/>
      <c r="D132" s="185" t="s">
        <v>186</v>
      </c>
      <c r="E132" s="195" t="s">
        <v>19</v>
      </c>
      <c r="F132" s="196" t="s">
        <v>236</v>
      </c>
      <c r="G132" s="194"/>
      <c r="H132" s="197">
        <v>18.9</v>
      </c>
      <c r="I132" s="198"/>
      <c r="J132" s="194"/>
      <c r="K132" s="194"/>
      <c r="L132" s="199"/>
      <c r="M132" s="200"/>
      <c r="N132" s="201"/>
      <c r="O132" s="201"/>
      <c r="P132" s="201"/>
      <c r="Q132" s="201"/>
      <c r="R132" s="201"/>
      <c r="S132" s="201"/>
      <c r="T132" s="202"/>
      <c r="AT132" s="203" t="s">
        <v>186</v>
      </c>
      <c r="AU132" s="203" t="s">
        <v>81</v>
      </c>
      <c r="AV132" s="11" t="s">
        <v>81</v>
      </c>
      <c r="AW132" s="11" t="s">
        <v>32</v>
      </c>
      <c r="AX132" s="11" t="s">
        <v>71</v>
      </c>
      <c r="AY132" s="203" t="s">
        <v>123</v>
      </c>
    </row>
    <row r="133" spans="2:51" s="11" customFormat="1" ht="11.25">
      <c r="B133" s="193"/>
      <c r="C133" s="194"/>
      <c r="D133" s="185" t="s">
        <v>186</v>
      </c>
      <c r="E133" s="195" t="s">
        <v>19</v>
      </c>
      <c r="F133" s="196" t="s">
        <v>237</v>
      </c>
      <c r="G133" s="194"/>
      <c r="H133" s="197">
        <v>1.5</v>
      </c>
      <c r="I133" s="198"/>
      <c r="J133" s="194"/>
      <c r="K133" s="194"/>
      <c r="L133" s="199"/>
      <c r="M133" s="200"/>
      <c r="N133" s="201"/>
      <c r="O133" s="201"/>
      <c r="P133" s="201"/>
      <c r="Q133" s="201"/>
      <c r="R133" s="201"/>
      <c r="S133" s="201"/>
      <c r="T133" s="202"/>
      <c r="AT133" s="203" t="s">
        <v>186</v>
      </c>
      <c r="AU133" s="203" t="s">
        <v>81</v>
      </c>
      <c r="AV133" s="11" t="s">
        <v>81</v>
      </c>
      <c r="AW133" s="11" t="s">
        <v>32</v>
      </c>
      <c r="AX133" s="11" t="s">
        <v>71</v>
      </c>
      <c r="AY133" s="203" t="s">
        <v>123</v>
      </c>
    </row>
    <row r="134" spans="2:65" s="1" customFormat="1" ht="16.5" customHeight="1">
      <c r="B134" s="33"/>
      <c r="C134" s="173" t="s">
        <v>238</v>
      </c>
      <c r="D134" s="173" t="s">
        <v>125</v>
      </c>
      <c r="E134" s="174" t="s">
        <v>239</v>
      </c>
      <c r="F134" s="175" t="s">
        <v>240</v>
      </c>
      <c r="G134" s="176" t="s">
        <v>233</v>
      </c>
      <c r="H134" s="177">
        <v>615.75</v>
      </c>
      <c r="I134" s="178"/>
      <c r="J134" s="179">
        <f>ROUND(I134*H134,2)</f>
        <v>0</v>
      </c>
      <c r="K134" s="175" t="s">
        <v>182</v>
      </c>
      <c r="L134" s="37"/>
      <c r="M134" s="180" t="s">
        <v>19</v>
      </c>
      <c r="N134" s="181" t="s">
        <v>42</v>
      </c>
      <c r="O134" s="59"/>
      <c r="P134" s="182">
        <f>O134*H134</f>
        <v>0</v>
      </c>
      <c r="Q134" s="182">
        <v>0</v>
      </c>
      <c r="R134" s="182">
        <f>Q134*H134</f>
        <v>0</v>
      </c>
      <c r="S134" s="182">
        <v>0</v>
      </c>
      <c r="T134" s="183">
        <f>S134*H134</f>
        <v>0</v>
      </c>
      <c r="AR134" s="16" t="s">
        <v>122</v>
      </c>
      <c r="AT134" s="16" t="s">
        <v>125</v>
      </c>
      <c r="AU134" s="16" t="s">
        <v>81</v>
      </c>
      <c r="AY134" s="16" t="s">
        <v>123</v>
      </c>
      <c r="BE134" s="184">
        <f>IF(N134="základní",J134,0)</f>
        <v>0</v>
      </c>
      <c r="BF134" s="184">
        <f>IF(N134="snížená",J134,0)</f>
        <v>0</v>
      </c>
      <c r="BG134" s="184">
        <f>IF(N134="zákl. přenesená",J134,0)</f>
        <v>0</v>
      </c>
      <c r="BH134" s="184">
        <f>IF(N134="sníž. přenesená",J134,0)</f>
        <v>0</v>
      </c>
      <c r="BI134" s="184">
        <f>IF(N134="nulová",J134,0)</f>
        <v>0</v>
      </c>
      <c r="BJ134" s="16" t="s">
        <v>79</v>
      </c>
      <c r="BK134" s="184">
        <f>ROUND(I134*H134,2)</f>
        <v>0</v>
      </c>
      <c r="BL134" s="16" t="s">
        <v>122</v>
      </c>
      <c r="BM134" s="16" t="s">
        <v>241</v>
      </c>
    </row>
    <row r="135" spans="2:47" s="1" customFormat="1" ht="39">
      <c r="B135" s="33"/>
      <c r="C135" s="34"/>
      <c r="D135" s="185" t="s">
        <v>130</v>
      </c>
      <c r="E135" s="34"/>
      <c r="F135" s="186" t="s">
        <v>242</v>
      </c>
      <c r="G135" s="34"/>
      <c r="H135" s="34"/>
      <c r="I135" s="102"/>
      <c r="J135" s="34"/>
      <c r="K135" s="34"/>
      <c r="L135" s="37"/>
      <c r="M135" s="187"/>
      <c r="N135" s="59"/>
      <c r="O135" s="59"/>
      <c r="P135" s="59"/>
      <c r="Q135" s="59"/>
      <c r="R135" s="59"/>
      <c r="S135" s="59"/>
      <c r="T135" s="60"/>
      <c r="AT135" s="16" t="s">
        <v>130</v>
      </c>
      <c r="AU135" s="16" t="s">
        <v>81</v>
      </c>
    </row>
    <row r="136" spans="2:51" s="11" customFormat="1" ht="11.25">
      <c r="B136" s="193"/>
      <c r="C136" s="194"/>
      <c r="D136" s="185" t="s">
        <v>186</v>
      </c>
      <c r="E136" s="195" t="s">
        <v>19</v>
      </c>
      <c r="F136" s="196" t="s">
        <v>243</v>
      </c>
      <c r="G136" s="194"/>
      <c r="H136" s="197">
        <v>615.75</v>
      </c>
      <c r="I136" s="198"/>
      <c r="J136" s="194"/>
      <c r="K136" s="194"/>
      <c r="L136" s="199"/>
      <c r="M136" s="200"/>
      <c r="N136" s="201"/>
      <c r="O136" s="201"/>
      <c r="P136" s="201"/>
      <c r="Q136" s="201"/>
      <c r="R136" s="201"/>
      <c r="S136" s="201"/>
      <c r="T136" s="202"/>
      <c r="AT136" s="203" t="s">
        <v>186</v>
      </c>
      <c r="AU136" s="203" t="s">
        <v>81</v>
      </c>
      <c r="AV136" s="11" t="s">
        <v>81</v>
      </c>
      <c r="AW136" s="11" t="s">
        <v>32</v>
      </c>
      <c r="AX136" s="11" t="s">
        <v>79</v>
      </c>
      <c r="AY136" s="203" t="s">
        <v>123</v>
      </c>
    </row>
    <row r="137" spans="2:65" s="1" customFormat="1" ht="22.5" customHeight="1">
      <c r="B137" s="33"/>
      <c r="C137" s="173" t="s">
        <v>244</v>
      </c>
      <c r="D137" s="173" t="s">
        <v>125</v>
      </c>
      <c r="E137" s="174" t="s">
        <v>245</v>
      </c>
      <c r="F137" s="175" t="s">
        <v>246</v>
      </c>
      <c r="G137" s="176" t="s">
        <v>233</v>
      </c>
      <c r="H137" s="177">
        <v>50.25</v>
      </c>
      <c r="I137" s="178"/>
      <c r="J137" s="179">
        <f>ROUND(I137*H137,2)</f>
        <v>0</v>
      </c>
      <c r="K137" s="175" t="s">
        <v>182</v>
      </c>
      <c r="L137" s="37"/>
      <c r="M137" s="180" t="s">
        <v>19</v>
      </c>
      <c r="N137" s="181" t="s">
        <v>42</v>
      </c>
      <c r="O137" s="59"/>
      <c r="P137" s="182">
        <f>O137*H137</f>
        <v>0</v>
      </c>
      <c r="Q137" s="182">
        <v>0</v>
      </c>
      <c r="R137" s="182">
        <f>Q137*H137</f>
        <v>0</v>
      </c>
      <c r="S137" s="182">
        <v>0</v>
      </c>
      <c r="T137" s="183">
        <f>S137*H137</f>
        <v>0</v>
      </c>
      <c r="AR137" s="16" t="s">
        <v>122</v>
      </c>
      <c r="AT137" s="16" t="s">
        <v>125</v>
      </c>
      <c r="AU137" s="16" t="s">
        <v>81</v>
      </c>
      <c r="AY137" s="16" t="s">
        <v>123</v>
      </c>
      <c r="BE137" s="184">
        <f>IF(N137="základní",J137,0)</f>
        <v>0</v>
      </c>
      <c r="BF137" s="184">
        <f>IF(N137="snížená",J137,0)</f>
        <v>0</v>
      </c>
      <c r="BG137" s="184">
        <f>IF(N137="zákl. přenesená",J137,0)</f>
        <v>0</v>
      </c>
      <c r="BH137" s="184">
        <f>IF(N137="sníž. přenesená",J137,0)</f>
        <v>0</v>
      </c>
      <c r="BI137" s="184">
        <f>IF(N137="nulová",J137,0)</f>
        <v>0</v>
      </c>
      <c r="BJ137" s="16" t="s">
        <v>79</v>
      </c>
      <c r="BK137" s="184">
        <f>ROUND(I137*H137,2)</f>
        <v>0</v>
      </c>
      <c r="BL137" s="16" t="s">
        <v>122</v>
      </c>
      <c r="BM137" s="16" t="s">
        <v>247</v>
      </c>
    </row>
    <row r="138" spans="2:47" s="1" customFormat="1" ht="97.5">
      <c r="B138" s="33"/>
      <c r="C138" s="34"/>
      <c r="D138" s="185" t="s">
        <v>184</v>
      </c>
      <c r="E138" s="34"/>
      <c r="F138" s="186" t="s">
        <v>248</v>
      </c>
      <c r="G138" s="34"/>
      <c r="H138" s="34"/>
      <c r="I138" s="102"/>
      <c r="J138" s="34"/>
      <c r="K138" s="34"/>
      <c r="L138" s="37"/>
      <c r="M138" s="187"/>
      <c r="N138" s="59"/>
      <c r="O138" s="59"/>
      <c r="P138" s="59"/>
      <c r="Q138" s="59"/>
      <c r="R138" s="59"/>
      <c r="S138" s="59"/>
      <c r="T138" s="60"/>
      <c r="AT138" s="16" t="s">
        <v>184</v>
      </c>
      <c r="AU138" s="16" t="s">
        <v>81</v>
      </c>
    </row>
    <row r="139" spans="2:51" s="11" customFormat="1" ht="11.25">
      <c r="B139" s="193"/>
      <c r="C139" s="194"/>
      <c r="D139" s="185" t="s">
        <v>186</v>
      </c>
      <c r="E139" s="195" t="s">
        <v>19</v>
      </c>
      <c r="F139" s="196" t="s">
        <v>249</v>
      </c>
      <c r="G139" s="194"/>
      <c r="H139" s="197">
        <v>50.25</v>
      </c>
      <c r="I139" s="198"/>
      <c r="J139" s="194"/>
      <c r="K139" s="194"/>
      <c r="L139" s="199"/>
      <c r="M139" s="200"/>
      <c r="N139" s="201"/>
      <c r="O139" s="201"/>
      <c r="P139" s="201"/>
      <c r="Q139" s="201"/>
      <c r="R139" s="201"/>
      <c r="S139" s="201"/>
      <c r="T139" s="202"/>
      <c r="AT139" s="203" t="s">
        <v>186</v>
      </c>
      <c r="AU139" s="203" t="s">
        <v>81</v>
      </c>
      <c r="AV139" s="11" t="s">
        <v>81</v>
      </c>
      <c r="AW139" s="11" t="s">
        <v>32</v>
      </c>
      <c r="AX139" s="11" t="s">
        <v>71</v>
      </c>
      <c r="AY139" s="203" t="s">
        <v>123</v>
      </c>
    </row>
    <row r="140" spans="2:65" s="1" customFormat="1" ht="22.5" customHeight="1">
      <c r="B140" s="33"/>
      <c r="C140" s="173" t="s">
        <v>250</v>
      </c>
      <c r="D140" s="173" t="s">
        <v>125</v>
      </c>
      <c r="E140" s="174" t="s">
        <v>251</v>
      </c>
      <c r="F140" s="175" t="s">
        <v>252</v>
      </c>
      <c r="G140" s="176" t="s">
        <v>233</v>
      </c>
      <c r="H140" s="177">
        <v>666</v>
      </c>
      <c r="I140" s="178"/>
      <c r="J140" s="179">
        <f>ROUND(I140*H140,2)</f>
        <v>0</v>
      </c>
      <c r="K140" s="175" t="s">
        <v>182</v>
      </c>
      <c r="L140" s="37"/>
      <c r="M140" s="180" t="s">
        <v>19</v>
      </c>
      <c r="N140" s="181" t="s">
        <v>42</v>
      </c>
      <c r="O140" s="59"/>
      <c r="P140" s="182">
        <f>O140*H140</f>
        <v>0</v>
      </c>
      <c r="Q140" s="182">
        <v>0</v>
      </c>
      <c r="R140" s="182">
        <f>Q140*H140</f>
        <v>0</v>
      </c>
      <c r="S140" s="182">
        <v>0</v>
      </c>
      <c r="T140" s="183">
        <f>S140*H140</f>
        <v>0</v>
      </c>
      <c r="AR140" s="16" t="s">
        <v>122</v>
      </c>
      <c r="AT140" s="16" t="s">
        <v>125</v>
      </c>
      <c r="AU140" s="16" t="s">
        <v>81</v>
      </c>
      <c r="AY140" s="16" t="s">
        <v>123</v>
      </c>
      <c r="BE140" s="184">
        <f>IF(N140="základní",J140,0)</f>
        <v>0</v>
      </c>
      <c r="BF140" s="184">
        <f>IF(N140="snížená",J140,0)</f>
        <v>0</v>
      </c>
      <c r="BG140" s="184">
        <f>IF(N140="zákl. přenesená",J140,0)</f>
        <v>0</v>
      </c>
      <c r="BH140" s="184">
        <f>IF(N140="sníž. přenesená",J140,0)</f>
        <v>0</v>
      </c>
      <c r="BI140" s="184">
        <f>IF(N140="nulová",J140,0)</f>
        <v>0</v>
      </c>
      <c r="BJ140" s="16" t="s">
        <v>79</v>
      </c>
      <c r="BK140" s="184">
        <f>ROUND(I140*H140,2)</f>
        <v>0</v>
      </c>
      <c r="BL140" s="16" t="s">
        <v>122</v>
      </c>
      <c r="BM140" s="16" t="s">
        <v>253</v>
      </c>
    </row>
    <row r="141" spans="2:47" s="1" customFormat="1" ht="58.5">
      <c r="B141" s="33"/>
      <c r="C141" s="34"/>
      <c r="D141" s="185" t="s">
        <v>184</v>
      </c>
      <c r="E141" s="34"/>
      <c r="F141" s="186" t="s">
        <v>254</v>
      </c>
      <c r="G141" s="34"/>
      <c r="H141" s="34"/>
      <c r="I141" s="102"/>
      <c r="J141" s="34"/>
      <c r="K141" s="34"/>
      <c r="L141" s="37"/>
      <c r="M141" s="187"/>
      <c r="N141" s="59"/>
      <c r="O141" s="59"/>
      <c r="P141" s="59"/>
      <c r="Q141" s="59"/>
      <c r="R141" s="59"/>
      <c r="S141" s="59"/>
      <c r="T141" s="60"/>
      <c r="AT141" s="16" t="s">
        <v>184</v>
      </c>
      <c r="AU141" s="16" t="s">
        <v>81</v>
      </c>
    </row>
    <row r="142" spans="2:51" s="11" customFormat="1" ht="11.25">
      <c r="B142" s="193"/>
      <c r="C142" s="194"/>
      <c r="D142" s="185" t="s">
        <v>186</v>
      </c>
      <c r="E142" s="195" t="s">
        <v>19</v>
      </c>
      <c r="F142" s="196" t="s">
        <v>255</v>
      </c>
      <c r="G142" s="194"/>
      <c r="H142" s="197">
        <v>666</v>
      </c>
      <c r="I142" s="198"/>
      <c r="J142" s="194"/>
      <c r="K142" s="194"/>
      <c r="L142" s="199"/>
      <c r="M142" s="200"/>
      <c r="N142" s="201"/>
      <c r="O142" s="201"/>
      <c r="P142" s="201"/>
      <c r="Q142" s="201"/>
      <c r="R142" s="201"/>
      <c r="S142" s="201"/>
      <c r="T142" s="202"/>
      <c r="AT142" s="203" t="s">
        <v>186</v>
      </c>
      <c r="AU142" s="203" t="s">
        <v>81</v>
      </c>
      <c r="AV142" s="11" t="s">
        <v>81</v>
      </c>
      <c r="AW142" s="11" t="s">
        <v>32</v>
      </c>
      <c r="AX142" s="11" t="s">
        <v>79</v>
      </c>
      <c r="AY142" s="203" t="s">
        <v>123</v>
      </c>
    </row>
    <row r="143" spans="2:65" s="1" customFormat="1" ht="16.5" customHeight="1">
      <c r="B143" s="33"/>
      <c r="C143" s="173" t="s">
        <v>256</v>
      </c>
      <c r="D143" s="173" t="s">
        <v>125</v>
      </c>
      <c r="E143" s="174" t="s">
        <v>257</v>
      </c>
      <c r="F143" s="175" t="s">
        <v>258</v>
      </c>
      <c r="G143" s="176" t="s">
        <v>233</v>
      </c>
      <c r="H143" s="177">
        <v>666</v>
      </c>
      <c r="I143" s="178"/>
      <c r="J143" s="179">
        <f>ROUND(I143*H143,2)</f>
        <v>0</v>
      </c>
      <c r="K143" s="175" t="s">
        <v>182</v>
      </c>
      <c r="L143" s="37"/>
      <c r="M143" s="180" t="s">
        <v>19</v>
      </c>
      <c r="N143" s="181" t="s">
        <v>42</v>
      </c>
      <c r="O143" s="59"/>
      <c r="P143" s="182">
        <f>O143*H143</f>
        <v>0</v>
      </c>
      <c r="Q143" s="182">
        <v>0</v>
      </c>
      <c r="R143" s="182">
        <f>Q143*H143</f>
        <v>0</v>
      </c>
      <c r="S143" s="182">
        <v>0</v>
      </c>
      <c r="T143" s="183">
        <f>S143*H143</f>
        <v>0</v>
      </c>
      <c r="AR143" s="16" t="s">
        <v>122</v>
      </c>
      <c r="AT143" s="16" t="s">
        <v>125</v>
      </c>
      <c r="AU143" s="16" t="s">
        <v>81</v>
      </c>
      <c r="AY143" s="16" t="s">
        <v>123</v>
      </c>
      <c r="BE143" s="184">
        <f>IF(N143="základní",J143,0)</f>
        <v>0</v>
      </c>
      <c r="BF143" s="184">
        <f>IF(N143="snížená",J143,0)</f>
        <v>0</v>
      </c>
      <c r="BG143" s="184">
        <f>IF(N143="zákl. přenesená",J143,0)</f>
        <v>0</v>
      </c>
      <c r="BH143" s="184">
        <f>IF(N143="sníž. přenesená",J143,0)</f>
        <v>0</v>
      </c>
      <c r="BI143" s="184">
        <f>IF(N143="nulová",J143,0)</f>
        <v>0</v>
      </c>
      <c r="BJ143" s="16" t="s">
        <v>79</v>
      </c>
      <c r="BK143" s="184">
        <f>ROUND(I143*H143,2)</f>
        <v>0</v>
      </c>
      <c r="BL143" s="16" t="s">
        <v>122</v>
      </c>
      <c r="BM143" s="16" t="s">
        <v>259</v>
      </c>
    </row>
    <row r="144" spans="2:65" s="1" customFormat="1" ht="16.5" customHeight="1">
      <c r="B144" s="33"/>
      <c r="C144" s="173" t="s">
        <v>260</v>
      </c>
      <c r="D144" s="173" t="s">
        <v>125</v>
      </c>
      <c r="E144" s="174" t="s">
        <v>261</v>
      </c>
      <c r="F144" s="175" t="s">
        <v>262</v>
      </c>
      <c r="G144" s="176" t="s">
        <v>233</v>
      </c>
      <c r="H144" s="177">
        <v>666</v>
      </c>
      <c r="I144" s="178"/>
      <c r="J144" s="179">
        <f>ROUND(I144*H144,2)</f>
        <v>0</v>
      </c>
      <c r="K144" s="175" t="s">
        <v>182</v>
      </c>
      <c r="L144" s="37"/>
      <c r="M144" s="180" t="s">
        <v>19</v>
      </c>
      <c r="N144" s="181" t="s">
        <v>42</v>
      </c>
      <c r="O144" s="59"/>
      <c r="P144" s="182">
        <f>O144*H144</f>
        <v>0</v>
      </c>
      <c r="Q144" s="182">
        <v>0</v>
      </c>
      <c r="R144" s="182">
        <f>Q144*H144</f>
        <v>0</v>
      </c>
      <c r="S144" s="182">
        <v>0</v>
      </c>
      <c r="T144" s="183">
        <f>S144*H144</f>
        <v>0</v>
      </c>
      <c r="AR144" s="16" t="s">
        <v>122</v>
      </c>
      <c r="AT144" s="16" t="s">
        <v>125</v>
      </c>
      <c r="AU144" s="16" t="s">
        <v>81</v>
      </c>
      <c r="AY144" s="16" t="s">
        <v>123</v>
      </c>
      <c r="BE144" s="184">
        <f>IF(N144="základní",J144,0)</f>
        <v>0</v>
      </c>
      <c r="BF144" s="184">
        <f>IF(N144="snížená",J144,0)</f>
        <v>0</v>
      </c>
      <c r="BG144" s="184">
        <f>IF(N144="zákl. přenesená",J144,0)</f>
        <v>0</v>
      </c>
      <c r="BH144" s="184">
        <f>IF(N144="sníž. přenesená",J144,0)</f>
        <v>0</v>
      </c>
      <c r="BI144" s="184">
        <f>IF(N144="nulová",J144,0)</f>
        <v>0</v>
      </c>
      <c r="BJ144" s="16" t="s">
        <v>79</v>
      </c>
      <c r="BK144" s="184">
        <f>ROUND(I144*H144,2)</f>
        <v>0</v>
      </c>
      <c r="BL144" s="16" t="s">
        <v>122</v>
      </c>
      <c r="BM144" s="16" t="s">
        <v>263</v>
      </c>
    </row>
    <row r="145" spans="2:65" s="1" customFormat="1" ht="16.5" customHeight="1">
      <c r="B145" s="33"/>
      <c r="C145" s="173" t="s">
        <v>8</v>
      </c>
      <c r="D145" s="173" t="s">
        <v>125</v>
      </c>
      <c r="E145" s="174" t="s">
        <v>264</v>
      </c>
      <c r="F145" s="175" t="s">
        <v>265</v>
      </c>
      <c r="G145" s="176" t="s">
        <v>266</v>
      </c>
      <c r="H145" s="177">
        <v>1332</v>
      </c>
      <c r="I145" s="178"/>
      <c r="J145" s="179">
        <f>ROUND(I145*H145,2)</f>
        <v>0</v>
      </c>
      <c r="K145" s="175" t="s">
        <v>182</v>
      </c>
      <c r="L145" s="37"/>
      <c r="M145" s="180" t="s">
        <v>19</v>
      </c>
      <c r="N145" s="181" t="s">
        <v>42</v>
      </c>
      <c r="O145" s="59"/>
      <c r="P145" s="182">
        <f>O145*H145</f>
        <v>0</v>
      </c>
      <c r="Q145" s="182">
        <v>0</v>
      </c>
      <c r="R145" s="182">
        <f>Q145*H145</f>
        <v>0</v>
      </c>
      <c r="S145" s="182">
        <v>0</v>
      </c>
      <c r="T145" s="183">
        <f>S145*H145</f>
        <v>0</v>
      </c>
      <c r="AR145" s="16" t="s">
        <v>122</v>
      </c>
      <c r="AT145" s="16" t="s">
        <v>125</v>
      </c>
      <c r="AU145" s="16" t="s">
        <v>81</v>
      </c>
      <c r="AY145" s="16" t="s">
        <v>123</v>
      </c>
      <c r="BE145" s="184">
        <f>IF(N145="základní",J145,0)</f>
        <v>0</v>
      </c>
      <c r="BF145" s="184">
        <f>IF(N145="snížená",J145,0)</f>
        <v>0</v>
      </c>
      <c r="BG145" s="184">
        <f>IF(N145="zákl. přenesená",J145,0)</f>
        <v>0</v>
      </c>
      <c r="BH145" s="184">
        <f>IF(N145="sníž. přenesená",J145,0)</f>
        <v>0</v>
      </c>
      <c r="BI145" s="184">
        <f>IF(N145="nulová",J145,0)</f>
        <v>0</v>
      </c>
      <c r="BJ145" s="16" t="s">
        <v>79</v>
      </c>
      <c r="BK145" s="184">
        <f>ROUND(I145*H145,2)</f>
        <v>0</v>
      </c>
      <c r="BL145" s="16" t="s">
        <v>122</v>
      </c>
      <c r="BM145" s="16" t="s">
        <v>267</v>
      </c>
    </row>
    <row r="146" spans="2:51" s="11" customFormat="1" ht="11.25">
      <c r="B146" s="193"/>
      <c r="C146" s="194"/>
      <c r="D146" s="185" t="s">
        <v>186</v>
      </c>
      <c r="E146" s="194"/>
      <c r="F146" s="196" t="s">
        <v>268</v>
      </c>
      <c r="G146" s="194"/>
      <c r="H146" s="197">
        <v>1332</v>
      </c>
      <c r="I146" s="198"/>
      <c r="J146" s="194"/>
      <c r="K146" s="194"/>
      <c r="L146" s="199"/>
      <c r="M146" s="200"/>
      <c r="N146" s="201"/>
      <c r="O146" s="201"/>
      <c r="P146" s="201"/>
      <c r="Q146" s="201"/>
      <c r="R146" s="201"/>
      <c r="S146" s="201"/>
      <c r="T146" s="202"/>
      <c r="AT146" s="203" t="s">
        <v>186</v>
      </c>
      <c r="AU146" s="203" t="s">
        <v>81</v>
      </c>
      <c r="AV146" s="11" t="s">
        <v>81</v>
      </c>
      <c r="AW146" s="11" t="s">
        <v>4</v>
      </c>
      <c r="AX146" s="11" t="s">
        <v>79</v>
      </c>
      <c r="AY146" s="203" t="s">
        <v>123</v>
      </c>
    </row>
    <row r="147" spans="2:65" s="1" customFormat="1" ht="22.5" customHeight="1">
      <c r="B147" s="33"/>
      <c r="C147" s="173" t="s">
        <v>269</v>
      </c>
      <c r="D147" s="173" t="s">
        <v>125</v>
      </c>
      <c r="E147" s="174" t="s">
        <v>270</v>
      </c>
      <c r="F147" s="175" t="s">
        <v>271</v>
      </c>
      <c r="G147" s="176" t="s">
        <v>181</v>
      </c>
      <c r="H147" s="177">
        <v>150</v>
      </c>
      <c r="I147" s="178"/>
      <c r="J147" s="179">
        <f>ROUND(I147*H147,2)</f>
        <v>0</v>
      </c>
      <c r="K147" s="175" t="s">
        <v>182</v>
      </c>
      <c r="L147" s="37"/>
      <c r="M147" s="180" t="s">
        <v>19</v>
      </c>
      <c r="N147" s="181" t="s">
        <v>42</v>
      </c>
      <c r="O147" s="59"/>
      <c r="P147" s="182">
        <f>O147*H147</f>
        <v>0</v>
      </c>
      <c r="Q147" s="182">
        <v>0</v>
      </c>
      <c r="R147" s="182">
        <f>Q147*H147</f>
        <v>0</v>
      </c>
      <c r="S147" s="182">
        <v>0</v>
      </c>
      <c r="T147" s="183">
        <f>S147*H147</f>
        <v>0</v>
      </c>
      <c r="AR147" s="16" t="s">
        <v>122</v>
      </c>
      <c r="AT147" s="16" t="s">
        <v>125</v>
      </c>
      <c r="AU147" s="16" t="s">
        <v>81</v>
      </c>
      <c r="AY147" s="16" t="s">
        <v>123</v>
      </c>
      <c r="BE147" s="184">
        <f>IF(N147="základní",J147,0)</f>
        <v>0</v>
      </c>
      <c r="BF147" s="184">
        <f>IF(N147="snížená",J147,0)</f>
        <v>0</v>
      </c>
      <c r="BG147" s="184">
        <f>IF(N147="zákl. přenesená",J147,0)</f>
        <v>0</v>
      </c>
      <c r="BH147" s="184">
        <f>IF(N147="sníž. přenesená",J147,0)</f>
        <v>0</v>
      </c>
      <c r="BI147" s="184">
        <f>IF(N147="nulová",J147,0)</f>
        <v>0</v>
      </c>
      <c r="BJ147" s="16" t="s">
        <v>79</v>
      </c>
      <c r="BK147" s="184">
        <f>ROUND(I147*H147,2)</f>
        <v>0</v>
      </c>
      <c r="BL147" s="16" t="s">
        <v>122</v>
      </c>
      <c r="BM147" s="16" t="s">
        <v>272</v>
      </c>
    </row>
    <row r="148" spans="2:47" s="1" customFormat="1" ht="117">
      <c r="B148" s="33"/>
      <c r="C148" s="34"/>
      <c r="D148" s="185" t="s">
        <v>184</v>
      </c>
      <c r="E148" s="34"/>
      <c r="F148" s="186" t="s">
        <v>273</v>
      </c>
      <c r="G148" s="34"/>
      <c r="H148" s="34"/>
      <c r="I148" s="102"/>
      <c r="J148" s="34"/>
      <c r="K148" s="34"/>
      <c r="L148" s="37"/>
      <c r="M148" s="187"/>
      <c r="N148" s="59"/>
      <c r="O148" s="59"/>
      <c r="P148" s="59"/>
      <c r="Q148" s="59"/>
      <c r="R148" s="59"/>
      <c r="S148" s="59"/>
      <c r="T148" s="60"/>
      <c r="AT148" s="16" t="s">
        <v>184</v>
      </c>
      <c r="AU148" s="16" t="s">
        <v>81</v>
      </c>
    </row>
    <row r="149" spans="2:51" s="11" customFormat="1" ht="22.5">
      <c r="B149" s="193"/>
      <c r="C149" s="194"/>
      <c r="D149" s="185" t="s">
        <v>186</v>
      </c>
      <c r="E149" s="195" t="s">
        <v>19</v>
      </c>
      <c r="F149" s="196" t="s">
        <v>274</v>
      </c>
      <c r="G149" s="194"/>
      <c r="H149" s="197">
        <v>150</v>
      </c>
      <c r="I149" s="198"/>
      <c r="J149" s="194"/>
      <c r="K149" s="194"/>
      <c r="L149" s="199"/>
      <c r="M149" s="200"/>
      <c r="N149" s="201"/>
      <c r="O149" s="201"/>
      <c r="P149" s="201"/>
      <c r="Q149" s="201"/>
      <c r="R149" s="201"/>
      <c r="S149" s="201"/>
      <c r="T149" s="202"/>
      <c r="AT149" s="203" t="s">
        <v>186</v>
      </c>
      <c r="AU149" s="203" t="s">
        <v>81</v>
      </c>
      <c r="AV149" s="11" t="s">
        <v>81</v>
      </c>
      <c r="AW149" s="11" t="s">
        <v>32</v>
      </c>
      <c r="AX149" s="11" t="s">
        <v>71</v>
      </c>
      <c r="AY149" s="203" t="s">
        <v>123</v>
      </c>
    </row>
    <row r="150" spans="2:65" s="1" customFormat="1" ht="16.5" customHeight="1">
      <c r="B150" s="33"/>
      <c r="C150" s="204" t="s">
        <v>275</v>
      </c>
      <c r="D150" s="204" t="s">
        <v>276</v>
      </c>
      <c r="E150" s="205" t="s">
        <v>277</v>
      </c>
      <c r="F150" s="206" t="s">
        <v>278</v>
      </c>
      <c r="G150" s="207" t="s">
        <v>279</v>
      </c>
      <c r="H150" s="208">
        <v>2.25</v>
      </c>
      <c r="I150" s="209"/>
      <c r="J150" s="210">
        <f>ROUND(I150*H150,2)</f>
        <v>0</v>
      </c>
      <c r="K150" s="206" t="s">
        <v>182</v>
      </c>
      <c r="L150" s="211"/>
      <c r="M150" s="212" t="s">
        <v>19</v>
      </c>
      <c r="N150" s="213" t="s">
        <v>42</v>
      </c>
      <c r="O150" s="59"/>
      <c r="P150" s="182">
        <f>O150*H150</f>
        <v>0</v>
      </c>
      <c r="Q150" s="182">
        <v>0.001</v>
      </c>
      <c r="R150" s="182">
        <f>Q150*H150</f>
        <v>0.0022500000000000003</v>
      </c>
      <c r="S150" s="182">
        <v>0</v>
      </c>
      <c r="T150" s="183">
        <f>S150*H150</f>
        <v>0</v>
      </c>
      <c r="AR150" s="16" t="s">
        <v>221</v>
      </c>
      <c r="AT150" s="16" t="s">
        <v>276</v>
      </c>
      <c r="AU150" s="16" t="s">
        <v>81</v>
      </c>
      <c r="AY150" s="16" t="s">
        <v>123</v>
      </c>
      <c r="BE150" s="184">
        <f>IF(N150="základní",J150,0)</f>
        <v>0</v>
      </c>
      <c r="BF150" s="184">
        <f>IF(N150="snížená",J150,0)</f>
        <v>0</v>
      </c>
      <c r="BG150" s="184">
        <f>IF(N150="zákl. přenesená",J150,0)</f>
        <v>0</v>
      </c>
      <c r="BH150" s="184">
        <f>IF(N150="sníž. přenesená",J150,0)</f>
        <v>0</v>
      </c>
      <c r="BI150" s="184">
        <f>IF(N150="nulová",J150,0)</f>
        <v>0</v>
      </c>
      <c r="BJ150" s="16" t="s">
        <v>79</v>
      </c>
      <c r="BK150" s="184">
        <f>ROUND(I150*H150,2)</f>
        <v>0</v>
      </c>
      <c r="BL150" s="16" t="s">
        <v>122</v>
      </c>
      <c r="BM150" s="16" t="s">
        <v>280</v>
      </c>
    </row>
    <row r="151" spans="2:51" s="11" customFormat="1" ht="11.25">
      <c r="B151" s="193"/>
      <c r="C151" s="194"/>
      <c r="D151" s="185" t="s">
        <v>186</v>
      </c>
      <c r="E151" s="194"/>
      <c r="F151" s="196" t="s">
        <v>281</v>
      </c>
      <c r="G151" s="194"/>
      <c r="H151" s="197">
        <v>2.25</v>
      </c>
      <c r="I151" s="198"/>
      <c r="J151" s="194"/>
      <c r="K151" s="194"/>
      <c r="L151" s="199"/>
      <c r="M151" s="200"/>
      <c r="N151" s="201"/>
      <c r="O151" s="201"/>
      <c r="P151" s="201"/>
      <c r="Q151" s="201"/>
      <c r="R151" s="201"/>
      <c r="S151" s="201"/>
      <c r="T151" s="202"/>
      <c r="AT151" s="203" t="s">
        <v>186</v>
      </c>
      <c r="AU151" s="203" t="s">
        <v>81</v>
      </c>
      <c r="AV151" s="11" t="s">
        <v>81</v>
      </c>
      <c r="AW151" s="11" t="s">
        <v>4</v>
      </c>
      <c r="AX151" s="11" t="s">
        <v>79</v>
      </c>
      <c r="AY151" s="203" t="s">
        <v>123</v>
      </c>
    </row>
    <row r="152" spans="2:65" s="1" customFormat="1" ht="16.5" customHeight="1">
      <c r="B152" s="33"/>
      <c r="C152" s="173" t="s">
        <v>282</v>
      </c>
      <c r="D152" s="173" t="s">
        <v>125</v>
      </c>
      <c r="E152" s="174" t="s">
        <v>283</v>
      </c>
      <c r="F152" s="175" t="s">
        <v>284</v>
      </c>
      <c r="G152" s="176" t="s">
        <v>181</v>
      </c>
      <c r="H152" s="177">
        <v>165</v>
      </c>
      <c r="I152" s="178"/>
      <c r="J152" s="179">
        <f>ROUND(I152*H152,2)</f>
        <v>0</v>
      </c>
      <c r="K152" s="175" t="s">
        <v>182</v>
      </c>
      <c r="L152" s="37"/>
      <c r="M152" s="180" t="s">
        <v>19</v>
      </c>
      <c r="N152" s="181" t="s">
        <v>42</v>
      </c>
      <c r="O152" s="59"/>
      <c r="P152" s="182">
        <f>O152*H152</f>
        <v>0</v>
      </c>
      <c r="Q152" s="182">
        <v>0</v>
      </c>
      <c r="R152" s="182">
        <f>Q152*H152</f>
        <v>0</v>
      </c>
      <c r="S152" s="182">
        <v>0</v>
      </c>
      <c r="T152" s="183">
        <f>S152*H152</f>
        <v>0</v>
      </c>
      <c r="AR152" s="16" t="s">
        <v>122</v>
      </c>
      <c r="AT152" s="16" t="s">
        <v>125</v>
      </c>
      <c r="AU152" s="16" t="s">
        <v>81</v>
      </c>
      <c r="AY152" s="16" t="s">
        <v>123</v>
      </c>
      <c r="BE152" s="184">
        <f>IF(N152="základní",J152,0)</f>
        <v>0</v>
      </c>
      <c r="BF152" s="184">
        <f>IF(N152="snížená",J152,0)</f>
        <v>0</v>
      </c>
      <c r="BG152" s="184">
        <f>IF(N152="zákl. přenesená",J152,0)</f>
        <v>0</v>
      </c>
      <c r="BH152" s="184">
        <f>IF(N152="sníž. přenesená",J152,0)</f>
        <v>0</v>
      </c>
      <c r="BI152" s="184">
        <f>IF(N152="nulová",J152,0)</f>
        <v>0</v>
      </c>
      <c r="BJ152" s="16" t="s">
        <v>79</v>
      </c>
      <c r="BK152" s="184">
        <f>ROUND(I152*H152,2)</f>
        <v>0</v>
      </c>
      <c r="BL152" s="16" t="s">
        <v>122</v>
      </c>
      <c r="BM152" s="16" t="s">
        <v>285</v>
      </c>
    </row>
    <row r="153" spans="2:47" s="1" customFormat="1" ht="146.25">
      <c r="B153" s="33"/>
      <c r="C153" s="34"/>
      <c r="D153" s="185" t="s">
        <v>184</v>
      </c>
      <c r="E153" s="34"/>
      <c r="F153" s="186" t="s">
        <v>286</v>
      </c>
      <c r="G153" s="34"/>
      <c r="H153" s="34"/>
      <c r="I153" s="102"/>
      <c r="J153" s="34"/>
      <c r="K153" s="34"/>
      <c r="L153" s="37"/>
      <c r="M153" s="187"/>
      <c r="N153" s="59"/>
      <c r="O153" s="59"/>
      <c r="P153" s="59"/>
      <c r="Q153" s="59"/>
      <c r="R153" s="59"/>
      <c r="S153" s="59"/>
      <c r="T153" s="60"/>
      <c r="AT153" s="16" t="s">
        <v>184</v>
      </c>
      <c r="AU153" s="16" t="s">
        <v>81</v>
      </c>
    </row>
    <row r="154" spans="2:51" s="11" customFormat="1" ht="11.25">
      <c r="B154" s="193"/>
      <c r="C154" s="194"/>
      <c r="D154" s="185" t="s">
        <v>186</v>
      </c>
      <c r="E154" s="195" t="s">
        <v>19</v>
      </c>
      <c r="F154" s="196" t="s">
        <v>287</v>
      </c>
      <c r="G154" s="194"/>
      <c r="H154" s="197">
        <v>150</v>
      </c>
      <c r="I154" s="198"/>
      <c r="J154" s="194"/>
      <c r="K154" s="194"/>
      <c r="L154" s="199"/>
      <c r="M154" s="200"/>
      <c r="N154" s="201"/>
      <c r="O154" s="201"/>
      <c r="P154" s="201"/>
      <c r="Q154" s="201"/>
      <c r="R154" s="201"/>
      <c r="S154" s="201"/>
      <c r="T154" s="202"/>
      <c r="AT154" s="203" t="s">
        <v>186</v>
      </c>
      <c r="AU154" s="203" t="s">
        <v>81</v>
      </c>
      <c r="AV154" s="11" t="s">
        <v>81</v>
      </c>
      <c r="AW154" s="11" t="s">
        <v>32</v>
      </c>
      <c r="AX154" s="11" t="s">
        <v>71</v>
      </c>
      <c r="AY154" s="203" t="s">
        <v>123</v>
      </c>
    </row>
    <row r="155" spans="2:51" s="11" customFormat="1" ht="11.25">
      <c r="B155" s="193"/>
      <c r="C155" s="194"/>
      <c r="D155" s="185" t="s">
        <v>186</v>
      </c>
      <c r="E155" s="195" t="s">
        <v>19</v>
      </c>
      <c r="F155" s="196" t="s">
        <v>288</v>
      </c>
      <c r="G155" s="194"/>
      <c r="H155" s="197">
        <v>15</v>
      </c>
      <c r="I155" s="198"/>
      <c r="J155" s="194"/>
      <c r="K155" s="194"/>
      <c r="L155" s="199"/>
      <c r="M155" s="200"/>
      <c r="N155" s="201"/>
      <c r="O155" s="201"/>
      <c r="P155" s="201"/>
      <c r="Q155" s="201"/>
      <c r="R155" s="201"/>
      <c r="S155" s="201"/>
      <c r="T155" s="202"/>
      <c r="AT155" s="203" t="s">
        <v>186</v>
      </c>
      <c r="AU155" s="203" t="s">
        <v>81</v>
      </c>
      <c r="AV155" s="11" t="s">
        <v>81</v>
      </c>
      <c r="AW155" s="11" t="s">
        <v>32</v>
      </c>
      <c r="AX155" s="11" t="s">
        <v>71</v>
      </c>
      <c r="AY155" s="203" t="s">
        <v>123</v>
      </c>
    </row>
    <row r="156" spans="2:65" s="1" customFormat="1" ht="16.5" customHeight="1">
      <c r="B156" s="33"/>
      <c r="C156" s="173" t="s">
        <v>289</v>
      </c>
      <c r="D156" s="173" t="s">
        <v>125</v>
      </c>
      <c r="E156" s="174" t="s">
        <v>290</v>
      </c>
      <c r="F156" s="175" t="s">
        <v>291</v>
      </c>
      <c r="G156" s="176" t="s">
        <v>181</v>
      </c>
      <c r="H156" s="177">
        <v>6225</v>
      </c>
      <c r="I156" s="178"/>
      <c r="J156" s="179">
        <f>ROUND(I156*H156,2)</f>
        <v>0</v>
      </c>
      <c r="K156" s="175" t="s">
        <v>182</v>
      </c>
      <c r="L156" s="37"/>
      <c r="M156" s="180" t="s">
        <v>19</v>
      </c>
      <c r="N156" s="181" t="s">
        <v>42</v>
      </c>
      <c r="O156" s="59"/>
      <c r="P156" s="182">
        <f>O156*H156</f>
        <v>0</v>
      </c>
      <c r="Q156" s="182">
        <v>0</v>
      </c>
      <c r="R156" s="182">
        <f>Q156*H156</f>
        <v>0</v>
      </c>
      <c r="S156" s="182">
        <v>0</v>
      </c>
      <c r="T156" s="183">
        <f>S156*H156</f>
        <v>0</v>
      </c>
      <c r="AR156" s="16" t="s">
        <v>122</v>
      </c>
      <c r="AT156" s="16" t="s">
        <v>125</v>
      </c>
      <c r="AU156" s="16" t="s">
        <v>81</v>
      </c>
      <c r="AY156" s="16" t="s">
        <v>123</v>
      </c>
      <c r="BE156" s="184">
        <f>IF(N156="základní",J156,0)</f>
        <v>0</v>
      </c>
      <c r="BF156" s="184">
        <f>IF(N156="snížená",J156,0)</f>
        <v>0</v>
      </c>
      <c r="BG156" s="184">
        <f>IF(N156="zákl. přenesená",J156,0)</f>
        <v>0</v>
      </c>
      <c r="BH156" s="184">
        <f>IF(N156="sníž. přenesená",J156,0)</f>
        <v>0</v>
      </c>
      <c r="BI156" s="184">
        <f>IF(N156="nulová",J156,0)</f>
        <v>0</v>
      </c>
      <c r="BJ156" s="16" t="s">
        <v>79</v>
      </c>
      <c r="BK156" s="184">
        <f>ROUND(I156*H156,2)</f>
        <v>0</v>
      </c>
      <c r="BL156" s="16" t="s">
        <v>122</v>
      </c>
      <c r="BM156" s="16" t="s">
        <v>292</v>
      </c>
    </row>
    <row r="157" spans="2:47" s="1" customFormat="1" ht="146.25">
      <c r="B157" s="33"/>
      <c r="C157" s="34"/>
      <c r="D157" s="185" t="s">
        <v>184</v>
      </c>
      <c r="E157" s="34"/>
      <c r="F157" s="186" t="s">
        <v>286</v>
      </c>
      <c r="G157" s="34"/>
      <c r="H157" s="34"/>
      <c r="I157" s="102"/>
      <c r="J157" s="34"/>
      <c r="K157" s="34"/>
      <c r="L157" s="37"/>
      <c r="M157" s="187"/>
      <c r="N157" s="59"/>
      <c r="O157" s="59"/>
      <c r="P157" s="59"/>
      <c r="Q157" s="59"/>
      <c r="R157" s="59"/>
      <c r="S157" s="59"/>
      <c r="T157" s="60"/>
      <c r="AT157" s="16" t="s">
        <v>184</v>
      </c>
      <c r="AU157" s="16" t="s">
        <v>81</v>
      </c>
    </row>
    <row r="158" spans="2:51" s="11" customFormat="1" ht="11.25">
      <c r="B158" s="193"/>
      <c r="C158" s="194"/>
      <c r="D158" s="185" t="s">
        <v>186</v>
      </c>
      <c r="E158" s="195" t="s">
        <v>19</v>
      </c>
      <c r="F158" s="196" t="s">
        <v>204</v>
      </c>
      <c r="G158" s="194"/>
      <c r="H158" s="197">
        <v>1242</v>
      </c>
      <c r="I158" s="198"/>
      <c r="J158" s="194"/>
      <c r="K158" s="194"/>
      <c r="L158" s="199"/>
      <c r="M158" s="200"/>
      <c r="N158" s="201"/>
      <c r="O158" s="201"/>
      <c r="P158" s="201"/>
      <c r="Q158" s="201"/>
      <c r="R158" s="201"/>
      <c r="S158" s="201"/>
      <c r="T158" s="202"/>
      <c r="AT158" s="203" t="s">
        <v>186</v>
      </c>
      <c r="AU158" s="203" t="s">
        <v>81</v>
      </c>
      <c r="AV158" s="11" t="s">
        <v>81</v>
      </c>
      <c r="AW158" s="11" t="s">
        <v>32</v>
      </c>
      <c r="AX158" s="11" t="s">
        <v>71</v>
      </c>
      <c r="AY158" s="203" t="s">
        <v>123</v>
      </c>
    </row>
    <row r="159" spans="2:51" s="11" customFormat="1" ht="11.25">
      <c r="B159" s="193"/>
      <c r="C159" s="194"/>
      <c r="D159" s="185" t="s">
        <v>186</v>
      </c>
      <c r="E159" s="195" t="s">
        <v>19</v>
      </c>
      <c r="F159" s="196" t="s">
        <v>293</v>
      </c>
      <c r="G159" s="194"/>
      <c r="H159" s="197">
        <v>103</v>
      </c>
      <c r="I159" s="198"/>
      <c r="J159" s="194"/>
      <c r="K159" s="194"/>
      <c r="L159" s="199"/>
      <c r="M159" s="200"/>
      <c r="N159" s="201"/>
      <c r="O159" s="201"/>
      <c r="P159" s="201"/>
      <c r="Q159" s="201"/>
      <c r="R159" s="201"/>
      <c r="S159" s="201"/>
      <c r="T159" s="202"/>
      <c r="AT159" s="203" t="s">
        <v>186</v>
      </c>
      <c r="AU159" s="203" t="s">
        <v>81</v>
      </c>
      <c r="AV159" s="11" t="s">
        <v>81</v>
      </c>
      <c r="AW159" s="11" t="s">
        <v>32</v>
      </c>
      <c r="AX159" s="11" t="s">
        <v>71</v>
      </c>
      <c r="AY159" s="203" t="s">
        <v>123</v>
      </c>
    </row>
    <row r="160" spans="2:51" s="11" customFormat="1" ht="11.25">
      <c r="B160" s="193"/>
      <c r="C160" s="194"/>
      <c r="D160" s="185" t="s">
        <v>186</v>
      </c>
      <c r="E160" s="195" t="s">
        <v>19</v>
      </c>
      <c r="F160" s="196" t="s">
        <v>294</v>
      </c>
      <c r="G160" s="194"/>
      <c r="H160" s="197">
        <v>1118</v>
      </c>
      <c r="I160" s="198"/>
      <c r="J160" s="194"/>
      <c r="K160" s="194"/>
      <c r="L160" s="199"/>
      <c r="M160" s="200"/>
      <c r="N160" s="201"/>
      <c r="O160" s="201"/>
      <c r="P160" s="201"/>
      <c r="Q160" s="201"/>
      <c r="R160" s="201"/>
      <c r="S160" s="201"/>
      <c r="T160" s="202"/>
      <c r="AT160" s="203" t="s">
        <v>186</v>
      </c>
      <c r="AU160" s="203" t="s">
        <v>81</v>
      </c>
      <c r="AV160" s="11" t="s">
        <v>81</v>
      </c>
      <c r="AW160" s="11" t="s">
        <v>32</v>
      </c>
      <c r="AX160" s="11" t="s">
        <v>71</v>
      </c>
      <c r="AY160" s="203" t="s">
        <v>123</v>
      </c>
    </row>
    <row r="161" spans="2:51" s="11" customFormat="1" ht="11.25">
      <c r="B161" s="193"/>
      <c r="C161" s="194"/>
      <c r="D161" s="185" t="s">
        <v>186</v>
      </c>
      <c r="E161" s="195" t="s">
        <v>19</v>
      </c>
      <c r="F161" s="196" t="s">
        <v>198</v>
      </c>
      <c r="G161" s="194"/>
      <c r="H161" s="197">
        <v>14</v>
      </c>
      <c r="I161" s="198"/>
      <c r="J161" s="194"/>
      <c r="K161" s="194"/>
      <c r="L161" s="199"/>
      <c r="M161" s="200"/>
      <c r="N161" s="201"/>
      <c r="O161" s="201"/>
      <c r="P161" s="201"/>
      <c r="Q161" s="201"/>
      <c r="R161" s="201"/>
      <c r="S161" s="201"/>
      <c r="T161" s="202"/>
      <c r="AT161" s="203" t="s">
        <v>186</v>
      </c>
      <c r="AU161" s="203" t="s">
        <v>81</v>
      </c>
      <c r="AV161" s="11" t="s">
        <v>81</v>
      </c>
      <c r="AW161" s="11" t="s">
        <v>32</v>
      </c>
      <c r="AX161" s="11" t="s">
        <v>71</v>
      </c>
      <c r="AY161" s="203" t="s">
        <v>123</v>
      </c>
    </row>
    <row r="162" spans="2:51" s="11" customFormat="1" ht="11.25">
      <c r="B162" s="193"/>
      <c r="C162" s="194"/>
      <c r="D162" s="185" t="s">
        <v>186</v>
      </c>
      <c r="E162" s="195" t="s">
        <v>19</v>
      </c>
      <c r="F162" s="196" t="s">
        <v>199</v>
      </c>
      <c r="G162" s="194"/>
      <c r="H162" s="197">
        <v>1199</v>
      </c>
      <c r="I162" s="198"/>
      <c r="J162" s="194"/>
      <c r="K162" s="194"/>
      <c r="L162" s="199"/>
      <c r="M162" s="200"/>
      <c r="N162" s="201"/>
      <c r="O162" s="201"/>
      <c r="P162" s="201"/>
      <c r="Q162" s="201"/>
      <c r="R162" s="201"/>
      <c r="S162" s="201"/>
      <c r="T162" s="202"/>
      <c r="AT162" s="203" t="s">
        <v>186</v>
      </c>
      <c r="AU162" s="203" t="s">
        <v>81</v>
      </c>
      <c r="AV162" s="11" t="s">
        <v>81</v>
      </c>
      <c r="AW162" s="11" t="s">
        <v>32</v>
      </c>
      <c r="AX162" s="11" t="s">
        <v>71</v>
      </c>
      <c r="AY162" s="203" t="s">
        <v>123</v>
      </c>
    </row>
    <row r="163" spans="2:51" s="11" customFormat="1" ht="11.25">
      <c r="B163" s="193"/>
      <c r="C163" s="194"/>
      <c r="D163" s="185" t="s">
        <v>186</v>
      </c>
      <c r="E163" s="195" t="s">
        <v>19</v>
      </c>
      <c r="F163" s="196" t="s">
        <v>200</v>
      </c>
      <c r="G163" s="194"/>
      <c r="H163" s="197">
        <v>41</v>
      </c>
      <c r="I163" s="198"/>
      <c r="J163" s="194"/>
      <c r="K163" s="194"/>
      <c r="L163" s="199"/>
      <c r="M163" s="200"/>
      <c r="N163" s="201"/>
      <c r="O163" s="201"/>
      <c r="P163" s="201"/>
      <c r="Q163" s="201"/>
      <c r="R163" s="201"/>
      <c r="S163" s="201"/>
      <c r="T163" s="202"/>
      <c r="AT163" s="203" t="s">
        <v>186</v>
      </c>
      <c r="AU163" s="203" t="s">
        <v>81</v>
      </c>
      <c r="AV163" s="11" t="s">
        <v>81</v>
      </c>
      <c r="AW163" s="11" t="s">
        <v>32</v>
      </c>
      <c r="AX163" s="11" t="s">
        <v>71</v>
      </c>
      <c r="AY163" s="203" t="s">
        <v>123</v>
      </c>
    </row>
    <row r="164" spans="2:51" s="11" customFormat="1" ht="11.25">
      <c r="B164" s="193"/>
      <c r="C164" s="194"/>
      <c r="D164" s="185" t="s">
        <v>186</v>
      </c>
      <c r="E164" s="195" t="s">
        <v>19</v>
      </c>
      <c r="F164" s="196" t="s">
        <v>295</v>
      </c>
      <c r="G164" s="194"/>
      <c r="H164" s="197">
        <v>45</v>
      </c>
      <c r="I164" s="198"/>
      <c r="J164" s="194"/>
      <c r="K164" s="194"/>
      <c r="L164" s="199"/>
      <c r="M164" s="200"/>
      <c r="N164" s="201"/>
      <c r="O164" s="201"/>
      <c r="P164" s="201"/>
      <c r="Q164" s="201"/>
      <c r="R164" s="201"/>
      <c r="S164" s="201"/>
      <c r="T164" s="202"/>
      <c r="AT164" s="203" t="s">
        <v>186</v>
      </c>
      <c r="AU164" s="203" t="s">
        <v>81</v>
      </c>
      <c r="AV164" s="11" t="s">
        <v>81</v>
      </c>
      <c r="AW164" s="11" t="s">
        <v>32</v>
      </c>
      <c r="AX164" s="11" t="s">
        <v>71</v>
      </c>
      <c r="AY164" s="203" t="s">
        <v>123</v>
      </c>
    </row>
    <row r="165" spans="2:51" s="11" customFormat="1" ht="11.25">
      <c r="B165" s="193"/>
      <c r="C165" s="194"/>
      <c r="D165" s="185" t="s">
        <v>186</v>
      </c>
      <c r="E165" s="195" t="s">
        <v>19</v>
      </c>
      <c r="F165" s="196" t="s">
        <v>296</v>
      </c>
      <c r="G165" s="194"/>
      <c r="H165" s="197">
        <v>2463</v>
      </c>
      <c r="I165" s="198"/>
      <c r="J165" s="194"/>
      <c r="K165" s="194"/>
      <c r="L165" s="199"/>
      <c r="M165" s="200"/>
      <c r="N165" s="201"/>
      <c r="O165" s="201"/>
      <c r="P165" s="201"/>
      <c r="Q165" s="201"/>
      <c r="R165" s="201"/>
      <c r="S165" s="201"/>
      <c r="T165" s="202"/>
      <c r="AT165" s="203" t="s">
        <v>186</v>
      </c>
      <c r="AU165" s="203" t="s">
        <v>81</v>
      </c>
      <c r="AV165" s="11" t="s">
        <v>81</v>
      </c>
      <c r="AW165" s="11" t="s">
        <v>32</v>
      </c>
      <c r="AX165" s="11" t="s">
        <v>71</v>
      </c>
      <c r="AY165" s="203" t="s">
        <v>123</v>
      </c>
    </row>
    <row r="166" spans="2:65" s="1" customFormat="1" ht="16.5" customHeight="1">
      <c r="B166" s="33"/>
      <c r="C166" s="173" t="s">
        <v>85</v>
      </c>
      <c r="D166" s="173" t="s">
        <v>125</v>
      </c>
      <c r="E166" s="174" t="s">
        <v>297</v>
      </c>
      <c r="F166" s="175" t="s">
        <v>298</v>
      </c>
      <c r="G166" s="176" t="s">
        <v>181</v>
      </c>
      <c r="H166" s="177">
        <v>150</v>
      </c>
      <c r="I166" s="178"/>
      <c r="J166" s="179">
        <f>ROUND(I166*H166,2)</f>
        <v>0</v>
      </c>
      <c r="K166" s="175" t="s">
        <v>182</v>
      </c>
      <c r="L166" s="37"/>
      <c r="M166" s="180" t="s">
        <v>19</v>
      </c>
      <c r="N166" s="181" t="s">
        <v>42</v>
      </c>
      <c r="O166" s="59"/>
      <c r="P166" s="182">
        <f>O166*H166</f>
        <v>0</v>
      </c>
      <c r="Q166" s="182">
        <v>0</v>
      </c>
      <c r="R166" s="182">
        <f>Q166*H166</f>
        <v>0</v>
      </c>
      <c r="S166" s="182">
        <v>0</v>
      </c>
      <c r="T166" s="183">
        <f>S166*H166</f>
        <v>0</v>
      </c>
      <c r="AR166" s="16" t="s">
        <v>122</v>
      </c>
      <c r="AT166" s="16" t="s">
        <v>125</v>
      </c>
      <c r="AU166" s="16" t="s">
        <v>81</v>
      </c>
      <c r="AY166" s="16" t="s">
        <v>123</v>
      </c>
      <c r="BE166" s="184">
        <f>IF(N166="základní",J166,0)</f>
        <v>0</v>
      </c>
      <c r="BF166" s="184">
        <f>IF(N166="snížená",J166,0)</f>
        <v>0</v>
      </c>
      <c r="BG166" s="184">
        <f>IF(N166="zákl. přenesená",J166,0)</f>
        <v>0</v>
      </c>
      <c r="BH166" s="184">
        <f>IF(N166="sníž. přenesená",J166,0)</f>
        <v>0</v>
      </c>
      <c r="BI166" s="184">
        <f>IF(N166="nulová",J166,0)</f>
        <v>0</v>
      </c>
      <c r="BJ166" s="16" t="s">
        <v>79</v>
      </c>
      <c r="BK166" s="184">
        <f>ROUND(I166*H166,2)</f>
        <v>0</v>
      </c>
      <c r="BL166" s="16" t="s">
        <v>122</v>
      </c>
      <c r="BM166" s="16" t="s">
        <v>299</v>
      </c>
    </row>
    <row r="167" spans="2:47" s="1" customFormat="1" ht="107.25">
      <c r="B167" s="33"/>
      <c r="C167" s="34"/>
      <c r="D167" s="185" t="s">
        <v>184</v>
      </c>
      <c r="E167" s="34"/>
      <c r="F167" s="186" t="s">
        <v>300</v>
      </c>
      <c r="G167" s="34"/>
      <c r="H167" s="34"/>
      <c r="I167" s="102"/>
      <c r="J167" s="34"/>
      <c r="K167" s="34"/>
      <c r="L167" s="37"/>
      <c r="M167" s="187"/>
      <c r="N167" s="59"/>
      <c r="O167" s="59"/>
      <c r="P167" s="59"/>
      <c r="Q167" s="59"/>
      <c r="R167" s="59"/>
      <c r="S167" s="59"/>
      <c r="T167" s="60"/>
      <c r="AT167" s="16" t="s">
        <v>184</v>
      </c>
      <c r="AU167" s="16" t="s">
        <v>81</v>
      </c>
    </row>
    <row r="168" spans="2:51" s="11" customFormat="1" ht="11.25">
      <c r="B168" s="193"/>
      <c r="C168" s="194"/>
      <c r="D168" s="185" t="s">
        <v>186</v>
      </c>
      <c r="E168" s="195" t="s">
        <v>19</v>
      </c>
      <c r="F168" s="196" t="s">
        <v>287</v>
      </c>
      <c r="G168" s="194"/>
      <c r="H168" s="197">
        <v>150</v>
      </c>
      <c r="I168" s="198"/>
      <c r="J168" s="194"/>
      <c r="K168" s="194"/>
      <c r="L168" s="199"/>
      <c r="M168" s="200"/>
      <c r="N168" s="201"/>
      <c r="O168" s="201"/>
      <c r="P168" s="201"/>
      <c r="Q168" s="201"/>
      <c r="R168" s="201"/>
      <c r="S168" s="201"/>
      <c r="T168" s="202"/>
      <c r="AT168" s="203" t="s">
        <v>186</v>
      </c>
      <c r="AU168" s="203" t="s">
        <v>81</v>
      </c>
      <c r="AV168" s="11" t="s">
        <v>81</v>
      </c>
      <c r="AW168" s="11" t="s">
        <v>32</v>
      </c>
      <c r="AX168" s="11" t="s">
        <v>71</v>
      </c>
      <c r="AY168" s="203" t="s">
        <v>123</v>
      </c>
    </row>
    <row r="169" spans="2:65" s="1" customFormat="1" ht="16.5" customHeight="1">
      <c r="B169" s="33"/>
      <c r="C169" s="204" t="s">
        <v>7</v>
      </c>
      <c r="D169" s="204" t="s">
        <v>276</v>
      </c>
      <c r="E169" s="205" t="s">
        <v>301</v>
      </c>
      <c r="F169" s="206" t="s">
        <v>302</v>
      </c>
      <c r="G169" s="207" t="s">
        <v>233</v>
      </c>
      <c r="H169" s="208">
        <v>15</v>
      </c>
      <c r="I169" s="209"/>
      <c r="J169" s="210">
        <f>ROUND(I169*H169,2)</f>
        <v>0</v>
      </c>
      <c r="K169" s="206" t="s">
        <v>182</v>
      </c>
      <c r="L169" s="211"/>
      <c r="M169" s="212" t="s">
        <v>19</v>
      </c>
      <c r="N169" s="213" t="s">
        <v>42</v>
      </c>
      <c r="O169" s="59"/>
      <c r="P169" s="182">
        <f>O169*H169</f>
        <v>0</v>
      </c>
      <c r="Q169" s="182">
        <v>0.22</v>
      </c>
      <c r="R169" s="182">
        <f>Q169*H169</f>
        <v>3.3</v>
      </c>
      <c r="S169" s="182">
        <v>0</v>
      </c>
      <c r="T169" s="183">
        <f>S169*H169</f>
        <v>0</v>
      </c>
      <c r="AR169" s="16" t="s">
        <v>221</v>
      </c>
      <c r="AT169" s="16" t="s">
        <v>276</v>
      </c>
      <c r="AU169" s="16" t="s">
        <v>81</v>
      </c>
      <c r="AY169" s="16" t="s">
        <v>123</v>
      </c>
      <c r="BE169" s="184">
        <f>IF(N169="základní",J169,0)</f>
        <v>0</v>
      </c>
      <c r="BF169" s="184">
        <f>IF(N169="snížená",J169,0)</f>
        <v>0</v>
      </c>
      <c r="BG169" s="184">
        <f>IF(N169="zákl. přenesená",J169,0)</f>
        <v>0</v>
      </c>
      <c r="BH169" s="184">
        <f>IF(N169="sníž. přenesená",J169,0)</f>
        <v>0</v>
      </c>
      <c r="BI169" s="184">
        <f>IF(N169="nulová",J169,0)</f>
        <v>0</v>
      </c>
      <c r="BJ169" s="16" t="s">
        <v>79</v>
      </c>
      <c r="BK169" s="184">
        <f>ROUND(I169*H169,2)</f>
        <v>0</v>
      </c>
      <c r="BL169" s="16" t="s">
        <v>122</v>
      </c>
      <c r="BM169" s="16" t="s">
        <v>303</v>
      </c>
    </row>
    <row r="170" spans="2:51" s="11" customFormat="1" ht="11.25">
      <c r="B170" s="193"/>
      <c r="C170" s="194"/>
      <c r="D170" s="185" t="s">
        <v>186</v>
      </c>
      <c r="E170" s="194"/>
      <c r="F170" s="196" t="s">
        <v>304</v>
      </c>
      <c r="G170" s="194"/>
      <c r="H170" s="197">
        <v>15</v>
      </c>
      <c r="I170" s="198"/>
      <c r="J170" s="194"/>
      <c r="K170" s="194"/>
      <c r="L170" s="199"/>
      <c r="M170" s="200"/>
      <c r="N170" s="201"/>
      <c r="O170" s="201"/>
      <c r="P170" s="201"/>
      <c r="Q170" s="201"/>
      <c r="R170" s="201"/>
      <c r="S170" s="201"/>
      <c r="T170" s="202"/>
      <c r="AT170" s="203" t="s">
        <v>186</v>
      </c>
      <c r="AU170" s="203" t="s">
        <v>81</v>
      </c>
      <c r="AV170" s="11" t="s">
        <v>81</v>
      </c>
      <c r="AW170" s="11" t="s">
        <v>4</v>
      </c>
      <c r="AX170" s="11" t="s">
        <v>79</v>
      </c>
      <c r="AY170" s="203" t="s">
        <v>123</v>
      </c>
    </row>
    <row r="171" spans="2:65" s="1" customFormat="1" ht="16.5" customHeight="1">
      <c r="B171" s="33"/>
      <c r="C171" s="173" t="s">
        <v>305</v>
      </c>
      <c r="D171" s="173" t="s">
        <v>125</v>
      </c>
      <c r="E171" s="174" t="s">
        <v>306</v>
      </c>
      <c r="F171" s="175" t="s">
        <v>307</v>
      </c>
      <c r="G171" s="176" t="s">
        <v>181</v>
      </c>
      <c r="H171" s="177">
        <v>15</v>
      </c>
      <c r="I171" s="178"/>
      <c r="J171" s="179">
        <f>ROUND(I171*H171,2)</f>
        <v>0</v>
      </c>
      <c r="K171" s="175" t="s">
        <v>182</v>
      </c>
      <c r="L171" s="37"/>
      <c r="M171" s="180" t="s">
        <v>19</v>
      </c>
      <c r="N171" s="181" t="s">
        <v>42</v>
      </c>
      <c r="O171" s="59"/>
      <c r="P171" s="182">
        <f>O171*H171</f>
        <v>0</v>
      </c>
      <c r="Q171" s="182">
        <v>0</v>
      </c>
      <c r="R171" s="182">
        <f>Q171*H171</f>
        <v>0</v>
      </c>
      <c r="S171" s="182">
        <v>0</v>
      </c>
      <c r="T171" s="183">
        <f>S171*H171</f>
        <v>0</v>
      </c>
      <c r="AR171" s="16" t="s">
        <v>122</v>
      </c>
      <c r="AT171" s="16" t="s">
        <v>125</v>
      </c>
      <c r="AU171" s="16" t="s">
        <v>81</v>
      </c>
      <c r="AY171" s="16" t="s">
        <v>123</v>
      </c>
      <c r="BE171" s="184">
        <f>IF(N171="základní",J171,0)</f>
        <v>0</v>
      </c>
      <c r="BF171" s="184">
        <f>IF(N171="snížená",J171,0)</f>
        <v>0</v>
      </c>
      <c r="BG171" s="184">
        <f>IF(N171="zákl. přenesená",J171,0)</f>
        <v>0</v>
      </c>
      <c r="BH171" s="184">
        <f>IF(N171="sníž. přenesená",J171,0)</f>
        <v>0</v>
      </c>
      <c r="BI171" s="184">
        <f>IF(N171="nulová",J171,0)</f>
        <v>0</v>
      </c>
      <c r="BJ171" s="16" t="s">
        <v>79</v>
      </c>
      <c r="BK171" s="184">
        <f>ROUND(I171*H171,2)</f>
        <v>0</v>
      </c>
      <c r="BL171" s="16" t="s">
        <v>122</v>
      </c>
      <c r="BM171" s="16" t="s">
        <v>308</v>
      </c>
    </row>
    <row r="172" spans="2:47" s="1" customFormat="1" ht="78">
      <c r="B172" s="33"/>
      <c r="C172" s="34"/>
      <c r="D172" s="185" t="s">
        <v>184</v>
      </c>
      <c r="E172" s="34"/>
      <c r="F172" s="186" t="s">
        <v>309</v>
      </c>
      <c r="G172" s="34"/>
      <c r="H172" s="34"/>
      <c r="I172" s="102"/>
      <c r="J172" s="34"/>
      <c r="K172" s="34"/>
      <c r="L172" s="37"/>
      <c r="M172" s="187"/>
      <c r="N172" s="59"/>
      <c r="O172" s="59"/>
      <c r="P172" s="59"/>
      <c r="Q172" s="59"/>
      <c r="R172" s="59"/>
      <c r="S172" s="59"/>
      <c r="T172" s="60"/>
      <c r="AT172" s="16" t="s">
        <v>184</v>
      </c>
      <c r="AU172" s="16" t="s">
        <v>81</v>
      </c>
    </row>
    <row r="173" spans="2:51" s="11" customFormat="1" ht="11.25">
      <c r="B173" s="193"/>
      <c r="C173" s="194"/>
      <c r="D173" s="185" t="s">
        <v>186</v>
      </c>
      <c r="E173" s="195" t="s">
        <v>19</v>
      </c>
      <c r="F173" s="196" t="s">
        <v>288</v>
      </c>
      <c r="G173" s="194"/>
      <c r="H173" s="197">
        <v>15</v>
      </c>
      <c r="I173" s="198"/>
      <c r="J173" s="194"/>
      <c r="K173" s="194"/>
      <c r="L173" s="199"/>
      <c r="M173" s="200"/>
      <c r="N173" s="201"/>
      <c r="O173" s="201"/>
      <c r="P173" s="201"/>
      <c r="Q173" s="201"/>
      <c r="R173" s="201"/>
      <c r="S173" s="201"/>
      <c r="T173" s="202"/>
      <c r="AT173" s="203" t="s">
        <v>186</v>
      </c>
      <c r="AU173" s="203" t="s">
        <v>81</v>
      </c>
      <c r="AV173" s="11" t="s">
        <v>81</v>
      </c>
      <c r="AW173" s="11" t="s">
        <v>32</v>
      </c>
      <c r="AX173" s="11" t="s">
        <v>71</v>
      </c>
      <c r="AY173" s="203" t="s">
        <v>123</v>
      </c>
    </row>
    <row r="174" spans="2:65" s="1" customFormat="1" ht="16.5" customHeight="1">
      <c r="B174" s="33"/>
      <c r="C174" s="204" t="s">
        <v>310</v>
      </c>
      <c r="D174" s="204" t="s">
        <v>276</v>
      </c>
      <c r="E174" s="205" t="s">
        <v>311</v>
      </c>
      <c r="F174" s="206" t="s">
        <v>312</v>
      </c>
      <c r="G174" s="207" t="s">
        <v>233</v>
      </c>
      <c r="H174" s="208">
        <v>1.545</v>
      </c>
      <c r="I174" s="209"/>
      <c r="J174" s="210">
        <f>ROUND(I174*H174,2)</f>
        <v>0</v>
      </c>
      <c r="K174" s="206" t="s">
        <v>182</v>
      </c>
      <c r="L174" s="211"/>
      <c r="M174" s="212" t="s">
        <v>19</v>
      </c>
      <c r="N174" s="213" t="s">
        <v>42</v>
      </c>
      <c r="O174" s="59"/>
      <c r="P174" s="182">
        <f>O174*H174</f>
        <v>0</v>
      </c>
      <c r="Q174" s="182">
        <v>0.2</v>
      </c>
      <c r="R174" s="182">
        <f>Q174*H174</f>
        <v>0.309</v>
      </c>
      <c r="S174" s="182">
        <v>0</v>
      </c>
      <c r="T174" s="183">
        <f>S174*H174</f>
        <v>0</v>
      </c>
      <c r="AR174" s="16" t="s">
        <v>221</v>
      </c>
      <c r="AT174" s="16" t="s">
        <v>276</v>
      </c>
      <c r="AU174" s="16" t="s">
        <v>81</v>
      </c>
      <c r="AY174" s="16" t="s">
        <v>123</v>
      </c>
      <c r="BE174" s="184">
        <f>IF(N174="základní",J174,0)</f>
        <v>0</v>
      </c>
      <c r="BF174" s="184">
        <f>IF(N174="snížená",J174,0)</f>
        <v>0</v>
      </c>
      <c r="BG174" s="184">
        <f>IF(N174="zákl. přenesená",J174,0)</f>
        <v>0</v>
      </c>
      <c r="BH174" s="184">
        <f>IF(N174="sníž. přenesená",J174,0)</f>
        <v>0</v>
      </c>
      <c r="BI174" s="184">
        <f>IF(N174="nulová",J174,0)</f>
        <v>0</v>
      </c>
      <c r="BJ174" s="16" t="s">
        <v>79</v>
      </c>
      <c r="BK174" s="184">
        <f>ROUND(I174*H174,2)</f>
        <v>0</v>
      </c>
      <c r="BL174" s="16" t="s">
        <v>122</v>
      </c>
      <c r="BM174" s="16" t="s">
        <v>313</v>
      </c>
    </row>
    <row r="175" spans="2:51" s="11" customFormat="1" ht="11.25">
      <c r="B175" s="193"/>
      <c r="C175" s="194"/>
      <c r="D175" s="185" t="s">
        <v>186</v>
      </c>
      <c r="E175" s="194"/>
      <c r="F175" s="196" t="s">
        <v>314</v>
      </c>
      <c r="G175" s="194"/>
      <c r="H175" s="197">
        <v>1.545</v>
      </c>
      <c r="I175" s="198"/>
      <c r="J175" s="194"/>
      <c r="K175" s="194"/>
      <c r="L175" s="199"/>
      <c r="M175" s="200"/>
      <c r="N175" s="201"/>
      <c r="O175" s="201"/>
      <c r="P175" s="201"/>
      <c r="Q175" s="201"/>
      <c r="R175" s="201"/>
      <c r="S175" s="201"/>
      <c r="T175" s="202"/>
      <c r="AT175" s="203" t="s">
        <v>186</v>
      </c>
      <c r="AU175" s="203" t="s">
        <v>81</v>
      </c>
      <c r="AV175" s="11" t="s">
        <v>81</v>
      </c>
      <c r="AW175" s="11" t="s">
        <v>4</v>
      </c>
      <c r="AX175" s="11" t="s">
        <v>79</v>
      </c>
      <c r="AY175" s="203" t="s">
        <v>123</v>
      </c>
    </row>
    <row r="176" spans="2:63" s="10" customFormat="1" ht="22.9" customHeight="1">
      <c r="B176" s="157"/>
      <c r="C176" s="158"/>
      <c r="D176" s="159" t="s">
        <v>70</v>
      </c>
      <c r="E176" s="171" t="s">
        <v>81</v>
      </c>
      <c r="F176" s="171" t="s">
        <v>315</v>
      </c>
      <c r="G176" s="158"/>
      <c r="H176" s="158"/>
      <c r="I176" s="161"/>
      <c r="J176" s="172">
        <f>BK176</f>
        <v>0</v>
      </c>
      <c r="K176" s="158"/>
      <c r="L176" s="163"/>
      <c r="M176" s="164"/>
      <c r="N176" s="165"/>
      <c r="O176" s="165"/>
      <c r="P176" s="166">
        <f>SUM(P177:P189)</f>
        <v>0</v>
      </c>
      <c r="Q176" s="165"/>
      <c r="R176" s="166">
        <f>SUM(R177:R189)</f>
        <v>0.36515</v>
      </c>
      <c r="S176" s="165"/>
      <c r="T176" s="167">
        <f>SUM(T177:T189)</f>
        <v>0</v>
      </c>
      <c r="AR176" s="168" t="s">
        <v>79</v>
      </c>
      <c r="AT176" s="169" t="s">
        <v>70</v>
      </c>
      <c r="AU176" s="169" t="s">
        <v>79</v>
      </c>
      <c r="AY176" s="168" t="s">
        <v>123</v>
      </c>
      <c r="BK176" s="170">
        <f>SUM(BK177:BK189)</f>
        <v>0</v>
      </c>
    </row>
    <row r="177" spans="2:65" s="1" customFormat="1" ht="22.5" customHeight="1">
      <c r="B177" s="33"/>
      <c r="C177" s="173" t="s">
        <v>316</v>
      </c>
      <c r="D177" s="173" t="s">
        <v>125</v>
      </c>
      <c r="E177" s="174" t="s">
        <v>317</v>
      </c>
      <c r="F177" s="175" t="s">
        <v>318</v>
      </c>
      <c r="G177" s="176" t="s">
        <v>233</v>
      </c>
      <c r="H177" s="177">
        <v>50.25</v>
      </c>
      <c r="I177" s="178"/>
      <c r="J177" s="179">
        <f>ROUND(I177*H177,2)</f>
        <v>0</v>
      </c>
      <c r="K177" s="175" t="s">
        <v>182</v>
      </c>
      <c r="L177" s="37"/>
      <c r="M177" s="180" t="s">
        <v>19</v>
      </c>
      <c r="N177" s="181" t="s">
        <v>42</v>
      </c>
      <c r="O177" s="59"/>
      <c r="P177" s="182">
        <f>O177*H177</f>
        <v>0</v>
      </c>
      <c r="Q177" s="182">
        <v>0</v>
      </c>
      <c r="R177" s="182">
        <f>Q177*H177</f>
        <v>0</v>
      </c>
      <c r="S177" s="182">
        <v>0</v>
      </c>
      <c r="T177" s="183">
        <f>S177*H177</f>
        <v>0</v>
      </c>
      <c r="AR177" s="16" t="s">
        <v>122</v>
      </c>
      <c r="AT177" s="16" t="s">
        <v>125</v>
      </c>
      <c r="AU177" s="16" t="s">
        <v>81</v>
      </c>
      <c r="AY177" s="16" t="s">
        <v>123</v>
      </c>
      <c r="BE177" s="184">
        <f>IF(N177="základní",J177,0)</f>
        <v>0</v>
      </c>
      <c r="BF177" s="184">
        <f>IF(N177="snížená",J177,0)</f>
        <v>0</v>
      </c>
      <c r="BG177" s="184">
        <f>IF(N177="zákl. přenesená",J177,0)</f>
        <v>0</v>
      </c>
      <c r="BH177" s="184">
        <f>IF(N177="sníž. přenesená",J177,0)</f>
        <v>0</v>
      </c>
      <c r="BI177" s="184">
        <f>IF(N177="nulová",J177,0)</f>
        <v>0</v>
      </c>
      <c r="BJ177" s="16" t="s">
        <v>79</v>
      </c>
      <c r="BK177" s="184">
        <f>ROUND(I177*H177,2)</f>
        <v>0</v>
      </c>
      <c r="BL177" s="16" t="s">
        <v>122</v>
      </c>
      <c r="BM177" s="16" t="s">
        <v>319</v>
      </c>
    </row>
    <row r="178" spans="2:47" s="1" customFormat="1" ht="68.25">
      <c r="B178" s="33"/>
      <c r="C178" s="34"/>
      <c r="D178" s="185" t="s">
        <v>184</v>
      </c>
      <c r="E178" s="34"/>
      <c r="F178" s="186" t="s">
        <v>320</v>
      </c>
      <c r="G178" s="34"/>
      <c r="H178" s="34"/>
      <c r="I178" s="102"/>
      <c r="J178" s="34"/>
      <c r="K178" s="34"/>
      <c r="L178" s="37"/>
      <c r="M178" s="187"/>
      <c r="N178" s="59"/>
      <c r="O178" s="59"/>
      <c r="P178" s="59"/>
      <c r="Q178" s="59"/>
      <c r="R178" s="59"/>
      <c r="S178" s="59"/>
      <c r="T178" s="60"/>
      <c r="AT178" s="16" t="s">
        <v>184</v>
      </c>
      <c r="AU178" s="16" t="s">
        <v>81</v>
      </c>
    </row>
    <row r="179" spans="2:51" s="11" customFormat="1" ht="11.25">
      <c r="B179" s="193"/>
      <c r="C179" s="194"/>
      <c r="D179" s="185" t="s">
        <v>186</v>
      </c>
      <c r="E179" s="195" t="s">
        <v>19</v>
      </c>
      <c r="F179" s="196" t="s">
        <v>321</v>
      </c>
      <c r="G179" s="194"/>
      <c r="H179" s="197">
        <v>50.25</v>
      </c>
      <c r="I179" s="198"/>
      <c r="J179" s="194"/>
      <c r="K179" s="194"/>
      <c r="L179" s="199"/>
      <c r="M179" s="200"/>
      <c r="N179" s="201"/>
      <c r="O179" s="201"/>
      <c r="P179" s="201"/>
      <c r="Q179" s="201"/>
      <c r="R179" s="201"/>
      <c r="S179" s="201"/>
      <c r="T179" s="202"/>
      <c r="AT179" s="203" t="s">
        <v>186</v>
      </c>
      <c r="AU179" s="203" t="s">
        <v>81</v>
      </c>
      <c r="AV179" s="11" t="s">
        <v>81</v>
      </c>
      <c r="AW179" s="11" t="s">
        <v>32</v>
      </c>
      <c r="AX179" s="11" t="s">
        <v>79</v>
      </c>
      <c r="AY179" s="203" t="s">
        <v>123</v>
      </c>
    </row>
    <row r="180" spans="2:65" s="1" customFormat="1" ht="22.5" customHeight="1">
      <c r="B180" s="33"/>
      <c r="C180" s="173" t="s">
        <v>322</v>
      </c>
      <c r="D180" s="173" t="s">
        <v>125</v>
      </c>
      <c r="E180" s="174" t="s">
        <v>323</v>
      </c>
      <c r="F180" s="175" t="s">
        <v>324</v>
      </c>
      <c r="G180" s="176" t="s">
        <v>181</v>
      </c>
      <c r="H180" s="177">
        <v>402</v>
      </c>
      <c r="I180" s="178"/>
      <c r="J180" s="179">
        <f>ROUND(I180*H180,2)</f>
        <v>0</v>
      </c>
      <c r="K180" s="175" t="s">
        <v>182</v>
      </c>
      <c r="L180" s="37"/>
      <c r="M180" s="180" t="s">
        <v>19</v>
      </c>
      <c r="N180" s="181" t="s">
        <v>42</v>
      </c>
      <c r="O180" s="59"/>
      <c r="P180" s="182">
        <f>O180*H180</f>
        <v>0</v>
      </c>
      <c r="Q180" s="182">
        <v>0.00017</v>
      </c>
      <c r="R180" s="182">
        <f>Q180*H180</f>
        <v>0.06834000000000001</v>
      </c>
      <c r="S180" s="182">
        <v>0</v>
      </c>
      <c r="T180" s="183">
        <f>S180*H180</f>
        <v>0</v>
      </c>
      <c r="AR180" s="16" t="s">
        <v>122</v>
      </c>
      <c r="AT180" s="16" t="s">
        <v>125</v>
      </c>
      <c r="AU180" s="16" t="s">
        <v>81</v>
      </c>
      <c r="AY180" s="16" t="s">
        <v>123</v>
      </c>
      <c r="BE180" s="184">
        <f>IF(N180="základní",J180,0)</f>
        <v>0</v>
      </c>
      <c r="BF180" s="184">
        <f>IF(N180="snížená",J180,0)</f>
        <v>0</v>
      </c>
      <c r="BG180" s="184">
        <f>IF(N180="zákl. přenesená",J180,0)</f>
        <v>0</v>
      </c>
      <c r="BH180" s="184">
        <f>IF(N180="sníž. přenesená",J180,0)</f>
        <v>0</v>
      </c>
      <c r="BI180" s="184">
        <f>IF(N180="nulová",J180,0)</f>
        <v>0</v>
      </c>
      <c r="BJ180" s="16" t="s">
        <v>79</v>
      </c>
      <c r="BK180" s="184">
        <f>ROUND(I180*H180,2)</f>
        <v>0</v>
      </c>
      <c r="BL180" s="16" t="s">
        <v>122</v>
      </c>
      <c r="BM180" s="16" t="s">
        <v>325</v>
      </c>
    </row>
    <row r="181" spans="2:47" s="1" customFormat="1" ht="185.25">
      <c r="B181" s="33"/>
      <c r="C181" s="34"/>
      <c r="D181" s="185" t="s">
        <v>184</v>
      </c>
      <c r="E181" s="34"/>
      <c r="F181" s="186" t="s">
        <v>326</v>
      </c>
      <c r="G181" s="34"/>
      <c r="H181" s="34"/>
      <c r="I181" s="102"/>
      <c r="J181" s="34"/>
      <c r="K181" s="34"/>
      <c r="L181" s="37"/>
      <c r="M181" s="187"/>
      <c r="N181" s="59"/>
      <c r="O181" s="59"/>
      <c r="P181" s="59"/>
      <c r="Q181" s="59"/>
      <c r="R181" s="59"/>
      <c r="S181" s="59"/>
      <c r="T181" s="60"/>
      <c r="AT181" s="16" t="s">
        <v>184</v>
      </c>
      <c r="AU181" s="16" t="s">
        <v>81</v>
      </c>
    </row>
    <row r="182" spans="2:51" s="11" customFormat="1" ht="11.25">
      <c r="B182" s="193"/>
      <c r="C182" s="194"/>
      <c r="D182" s="185" t="s">
        <v>186</v>
      </c>
      <c r="E182" s="195" t="s">
        <v>19</v>
      </c>
      <c r="F182" s="196" t="s">
        <v>327</v>
      </c>
      <c r="G182" s="194"/>
      <c r="H182" s="197">
        <v>402</v>
      </c>
      <c r="I182" s="198"/>
      <c r="J182" s="194"/>
      <c r="K182" s="194"/>
      <c r="L182" s="199"/>
      <c r="M182" s="200"/>
      <c r="N182" s="201"/>
      <c r="O182" s="201"/>
      <c r="P182" s="201"/>
      <c r="Q182" s="201"/>
      <c r="R182" s="201"/>
      <c r="S182" s="201"/>
      <c r="T182" s="202"/>
      <c r="AT182" s="203" t="s">
        <v>186</v>
      </c>
      <c r="AU182" s="203" t="s">
        <v>81</v>
      </c>
      <c r="AV182" s="11" t="s">
        <v>81</v>
      </c>
      <c r="AW182" s="11" t="s">
        <v>32</v>
      </c>
      <c r="AX182" s="11" t="s">
        <v>79</v>
      </c>
      <c r="AY182" s="203" t="s">
        <v>123</v>
      </c>
    </row>
    <row r="183" spans="2:65" s="1" customFormat="1" ht="16.5" customHeight="1">
      <c r="B183" s="33"/>
      <c r="C183" s="204" t="s">
        <v>328</v>
      </c>
      <c r="D183" s="204" t="s">
        <v>276</v>
      </c>
      <c r="E183" s="205" t="s">
        <v>329</v>
      </c>
      <c r="F183" s="206" t="s">
        <v>330</v>
      </c>
      <c r="G183" s="207" t="s">
        <v>181</v>
      </c>
      <c r="H183" s="208">
        <v>442.2</v>
      </c>
      <c r="I183" s="209"/>
      <c r="J183" s="210">
        <f>ROUND(I183*H183,2)</f>
        <v>0</v>
      </c>
      <c r="K183" s="206" t="s">
        <v>182</v>
      </c>
      <c r="L183" s="211"/>
      <c r="M183" s="212" t="s">
        <v>19</v>
      </c>
      <c r="N183" s="213" t="s">
        <v>42</v>
      </c>
      <c r="O183" s="59"/>
      <c r="P183" s="182">
        <f>O183*H183</f>
        <v>0</v>
      </c>
      <c r="Q183" s="182">
        <v>0.0003</v>
      </c>
      <c r="R183" s="182">
        <f>Q183*H183</f>
        <v>0.13265999999999997</v>
      </c>
      <c r="S183" s="182">
        <v>0</v>
      </c>
      <c r="T183" s="183">
        <f>S183*H183</f>
        <v>0</v>
      </c>
      <c r="AR183" s="16" t="s">
        <v>221</v>
      </c>
      <c r="AT183" s="16" t="s">
        <v>276</v>
      </c>
      <c r="AU183" s="16" t="s">
        <v>81</v>
      </c>
      <c r="AY183" s="16" t="s">
        <v>123</v>
      </c>
      <c r="BE183" s="184">
        <f>IF(N183="základní",J183,0)</f>
        <v>0</v>
      </c>
      <c r="BF183" s="184">
        <f>IF(N183="snížená",J183,0)</f>
        <v>0</v>
      </c>
      <c r="BG183" s="184">
        <f>IF(N183="zákl. přenesená",J183,0)</f>
        <v>0</v>
      </c>
      <c r="BH183" s="184">
        <f>IF(N183="sníž. přenesená",J183,0)</f>
        <v>0</v>
      </c>
      <c r="BI183" s="184">
        <f>IF(N183="nulová",J183,0)</f>
        <v>0</v>
      </c>
      <c r="BJ183" s="16" t="s">
        <v>79</v>
      </c>
      <c r="BK183" s="184">
        <f>ROUND(I183*H183,2)</f>
        <v>0</v>
      </c>
      <c r="BL183" s="16" t="s">
        <v>122</v>
      </c>
      <c r="BM183" s="16" t="s">
        <v>331</v>
      </c>
    </row>
    <row r="184" spans="2:51" s="11" customFormat="1" ht="11.25">
      <c r="B184" s="193"/>
      <c r="C184" s="194"/>
      <c r="D184" s="185" t="s">
        <v>186</v>
      </c>
      <c r="E184" s="194"/>
      <c r="F184" s="196" t="s">
        <v>332</v>
      </c>
      <c r="G184" s="194"/>
      <c r="H184" s="197">
        <v>442.2</v>
      </c>
      <c r="I184" s="198"/>
      <c r="J184" s="194"/>
      <c r="K184" s="194"/>
      <c r="L184" s="199"/>
      <c r="M184" s="200"/>
      <c r="N184" s="201"/>
      <c r="O184" s="201"/>
      <c r="P184" s="201"/>
      <c r="Q184" s="201"/>
      <c r="R184" s="201"/>
      <c r="S184" s="201"/>
      <c r="T184" s="202"/>
      <c r="AT184" s="203" t="s">
        <v>186</v>
      </c>
      <c r="AU184" s="203" t="s">
        <v>81</v>
      </c>
      <c r="AV184" s="11" t="s">
        <v>81</v>
      </c>
      <c r="AW184" s="11" t="s">
        <v>4</v>
      </c>
      <c r="AX184" s="11" t="s">
        <v>79</v>
      </c>
      <c r="AY184" s="203" t="s">
        <v>123</v>
      </c>
    </row>
    <row r="185" spans="2:65" s="1" customFormat="1" ht="16.5" customHeight="1">
      <c r="B185" s="33"/>
      <c r="C185" s="173" t="s">
        <v>333</v>
      </c>
      <c r="D185" s="173" t="s">
        <v>125</v>
      </c>
      <c r="E185" s="174" t="s">
        <v>334</v>
      </c>
      <c r="F185" s="175" t="s">
        <v>335</v>
      </c>
      <c r="G185" s="176" t="s">
        <v>233</v>
      </c>
      <c r="H185" s="177">
        <v>10.05</v>
      </c>
      <c r="I185" s="178"/>
      <c r="J185" s="179">
        <f>ROUND(I185*H185,2)</f>
        <v>0</v>
      </c>
      <c r="K185" s="175" t="s">
        <v>182</v>
      </c>
      <c r="L185" s="37"/>
      <c r="M185" s="180" t="s">
        <v>19</v>
      </c>
      <c r="N185" s="181" t="s">
        <v>42</v>
      </c>
      <c r="O185" s="59"/>
      <c r="P185" s="182">
        <f>O185*H185</f>
        <v>0</v>
      </c>
      <c r="Q185" s="182">
        <v>0</v>
      </c>
      <c r="R185" s="182">
        <f>Q185*H185</f>
        <v>0</v>
      </c>
      <c r="S185" s="182">
        <v>0</v>
      </c>
      <c r="T185" s="183">
        <f>S185*H185</f>
        <v>0</v>
      </c>
      <c r="AR185" s="16" t="s">
        <v>122</v>
      </c>
      <c r="AT185" s="16" t="s">
        <v>125</v>
      </c>
      <c r="AU185" s="16" t="s">
        <v>81</v>
      </c>
      <c r="AY185" s="16" t="s">
        <v>123</v>
      </c>
      <c r="BE185" s="184">
        <f>IF(N185="základní",J185,0)</f>
        <v>0</v>
      </c>
      <c r="BF185" s="184">
        <f>IF(N185="snížená",J185,0)</f>
        <v>0</v>
      </c>
      <c r="BG185" s="184">
        <f>IF(N185="zákl. přenesená",J185,0)</f>
        <v>0</v>
      </c>
      <c r="BH185" s="184">
        <f>IF(N185="sníž. přenesená",J185,0)</f>
        <v>0</v>
      </c>
      <c r="BI185" s="184">
        <f>IF(N185="nulová",J185,0)</f>
        <v>0</v>
      </c>
      <c r="BJ185" s="16" t="s">
        <v>79</v>
      </c>
      <c r="BK185" s="184">
        <f>ROUND(I185*H185,2)</f>
        <v>0</v>
      </c>
      <c r="BL185" s="16" t="s">
        <v>122</v>
      </c>
      <c r="BM185" s="16" t="s">
        <v>336</v>
      </c>
    </row>
    <row r="186" spans="2:47" s="1" customFormat="1" ht="39">
      <c r="B186" s="33"/>
      <c r="C186" s="34"/>
      <c r="D186" s="185" t="s">
        <v>184</v>
      </c>
      <c r="E186" s="34"/>
      <c r="F186" s="186" t="s">
        <v>337</v>
      </c>
      <c r="G186" s="34"/>
      <c r="H186" s="34"/>
      <c r="I186" s="102"/>
      <c r="J186" s="34"/>
      <c r="K186" s="34"/>
      <c r="L186" s="37"/>
      <c r="M186" s="187"/>
      <c r="N186" s="59"/>
      <c r="O186" s="59"/>
      <c r="P186" s="59"/>
      <c r="Q186" s="59"/>
      <c r="R186" s="59"/>
      <c r="S186" s="59"/>
      <c r="T186" s="60"/>
      <c r="AT186" s="16" t="s">
        <v>184</v>
      </c>
      <c r="AU186" s="16" t="s">
        <v>81</v>
      </c>
    </row>
    <row r="187" spans="2:51" s="11" customFormat="1" ht="11.25">
      <c r="B187" s="193"/>
      <c r="C187" s="194"/>
      <c r="D187" s="185" t="s">
        <v>186</v>
      </c>
      <c r="E187" s="195" t="s">
        <v>19</v>
      </c>
      <c r="F187" s="196" t="s">
        <v>338</v>
      </c>
      <c r="G187" s="194"/>
      <c r="H187" s="197">
        <v>10.05</v>
      </c>
      <c r="I187" s="198"/>
      <c r="J187" s="194"/>
      <c r="K187" s="194"/>
      <c r="L187" s="199"/>
      <c r="M187" s="200"/>
      <c r="N187" s="201"/>
      <c r="O187" s="201"/>
      <c r="P187" s="201"/>
      <c r="Q187" s="201"/>
      <c r="R187" s="201"/>
      <c r="S187" s="201"/>
      <c r="T187" s="202"/>
      <c r="AT187" s="203" t="s">
        <v>186</v>
      </c>
      <c r="AU187" s="203" t="s">
        <v>81</v>
      </c>
      <c r="AV187" s="11" t="s">
        <v>81</v>
      </c>
      <c r="AW187" s="11" t="s">
        <v>32</v>
      </c>
      <c r="AX187" s="11" t="s">
        <v>79</v>
      </c>
      <c r="AY187" s="203" t="s">
        <v>123</v>
      </c>
    </row>
    <row r="188" spans="2:65" s="1" customFormat="1" ht="16.5" customHeight="1">
      <c r="B188" s="33"/>
      <c r="C188" s="173" t="s">
        <v>339</v>
      </c>
      <c r="D188" s="173" t="s">
        <v>125</v>
      </c>
      <c r="E188" s="174" t="s">
        <v>340</v>
      </c>
      <c r="F188" s="175" t="s">
        <v>341</v>
      </c>
      <c r="G188" s="176" t="s">
        <v>218</v>
      </c>
      <c r="H188" s="177">
        <v>335</v>
      </c>
      <c r="I188" s="178"/>
      <c r="J188" s="179">
        <f>ROUND(I188*H188,2)</f>
        <v>0</v>
      </c>
      <c r="K188" s="175" t="s">
        <v>182</v>
      </c>
      <c r="L188" s="37"/>
      <c r="M188" s="180" t="s">
        <v>19</v>
      </c>
      <c r="N188" s="181" t="s">
        <v>42</v>
      </c>
      <c r="O188" s="59"/>
      <c r="P188" s="182">
        <f>O188*H188</f>
        <v>0</v>
      </c>
      <c r="Q188" s="182">
        <v>0.00049</v>
      </c>
      <c r="R188" s="182">
        <f>Q188*H188</f>
        <v>0.16415</v>
      </c>
      <c r="S188" s="182">
        <v>0</v>
      </c>
      <c r="T188" s="183">
        <f>S188*H188</f>
        <v>0</v>
      </c>
      <c r="AR188" s="16" t="s">
        <v>122</v>
      </c>
      <c r="AT188" s="16" t="s">
        <v>125</v>
      </c>
      <c r="AU188" s="16" t="s">
        <v>81</v>
      </c>
      <c r="AY188" s="16" t="s">
        <v>123</v>
      </c>
      <c r="BE188" s="184">
        <f>IF(N188="základní",J188,0)</f>
        <v>0</v>
      </c>
      <c r="BF188" s="184">
        <f>IF(N188="snížená",J188,0)</f>
        <v>0</v>
      </c>
      <c r="BG188" s="184">
        <f>IF(N188="zákl. přenesená",J188,0)</f>
        <v>0</v>
      </c>
      <c r="BH188" s="184">
        <f>IF(N188="sníž. přenesená",J188,0)</f>
        <v>0</v>
      </c>
      <c r="BI188" s="184">
        <f>IF(N188="nulová",J188,0)</f>
        <v>0</v>
      </c>
      <c r="BJ188" s="16" t="s">
        <v>79</v>
      </c>
      <c r="BK188" s="184">
        <f>ROUND(I188*H188,2)</f>
        <v>0</v>
      </c>
      <c r="BL188" s="16" t="s">
        <v>122</v>
      </c>
      <c r="BM188" s="16" t="s">
        <v>342</v>
      </c>
    </row>
    <row r="189" spans="2:47" s="1" customFormat="1" ht="48.75">
      <c r="B189" s="33"/>
      <c r="C189" s="34"/>
      <c r="D189" s="185" t="s">
        <v>184</v>
      </c>
      <c r="E189" s="34"/>
      <c r="F189" s="186" t="s">
        <v>343</v>
      </c>
      <c r="G189" s="34"/>
      <c r="H189" s="34"/>
      <c r="I189" s="102"/>
      <c r="J189" s="34"/>
      <c r="K189" s="34"/>
      <c r="L189" s="37"/>
      <c r="M189" s="187"/>
      <c r="N189" s="59"/>
      <c r="O189" s="59"/>
      <c r="P189" s="59"/>
      <c r="Q189" s="59"/>
      <c r="R189" s="59"/>
      <c r="S189" s="59"/>
      <c r="T189" s="60"/>
      <c r="AT189" s="16" t="s">
        <v>184</v>
      </c>
      <c r="AU189" s="16" t="s">
        <v>81</v>
      </c>
    </row>
    <row r="190" spans="2:63" s="10" customFormat="1" ht="22.9" customHeight="1">
      <c r="B190" s="157"/>
      <c r="C190" s="158"/>
      <c r="D190" s="159" t="s">
        <v>70</v>
      </c>
      <c r="E190" s="171" t="s">
        <v>145</v>
      </c>
      <c r="F190" s="171" t="s">
        <v>344</v>
      </c>
      <c r="G190" s="158"/>
      <c r="H190" s="158"/>
      <c r="I190" s="161"/>
      <c r="J190" s="172">
        <f>BK190</f>
        <v>0</v>
      </c>
      <c r="K190" s="158"/>
      <c r="L190" s="163"/>
      <c r="M190" s="164"/>
      <c r="N190" s="165"/>
      <c r="O190" s="165"/>
      <c r="P190" s="166">
        <f>SUM(P191:P249)</f>
        <v>0</v>
      </c>
      <c r="Q190" s="165"/>
      <c r="R190" s="166">
        <f>SUM(R191:R249)</f>
        <v>2182.9091820000003</v>
      </c>
      <c r="S190" s="165"/>
      <c r="T190" s="167">
        <f>SUM(T191:T249)</f>
        <v>0</v>
      </c>
      <c r="AR190" s="168" t="s">
        <v>79</v>
      </c>
      <c r="AT190" s="169" t="s">
        <v>70</v>
      </c>
      <c r="AU190" s="169" t="s">
        <v>79</v>
      </c>
      <c r="AY190" s="168" t="s">
        <v>123</v>
      </c>
      <c r="BK190" s="170">
        <f>SUM(BK191:BK249)</f>
        <v>0</v>
      </c>
    </row>
    <row r="191" spans="2:65" s="1" customFormat="1" ht="16.5" customHeight="1">
      <c r="B191" s="33"/>
      <c r="C191" s="173" t="s">
        <v>345</v>
      </c>
      <c r="D191" s="173" t="s">
        <v>125</v>
      </c>
      <c r="E191" s="174" t="s">
        <v>346</v>
      </c>
      <c r="F191" s="175" t="s">
        <v>347</v>
      </c>
      <c r="G191" s="176" t="s">
        <v>181</v>
      </c>
      <c r="H191" s="177">
        <v>2463</v>
      </c>
      <c r="I191" s="178"/>
      <c r="J191" s="179">
        <f>ROUND(I191*H191,2)</f>
        <v>0</v>
      </c>
      <c r="K191" s="175" t="s">
        <v>182</v>
      </c>
      <c r="L191" s="37"/>
      <c r="M191" s="180" t="s">
        <v>19</v>
      </c>
      <c r="N191" s="181" t="s">
        <v>42</v>
      </c>
      <c r="O191" s="59"/>
      <c r="P191" s="182">
        <f>O191*H191</f>
        <v>0</v>
      </c>
      <c r="Q191" s="182">
        <v>0</v>
      </c>
      <c r="R191" s="182">
        <f>Q191*H191</f>
        <v>0</v>
      </c>
      <c r="S191" s="182">
        <v>0</v>
      </c>
      <c r="T191" s="183">
        <f>S191*H191</f>
        <v>0</v>
      </c>
      <c r="AR191" s="16" t="s">
        <v>122</v>
      </c>
      <c r="AT191" s="16" t="s">
        <v>125</v>
      </c>
      <c r="AU191" s="16" t="s">
        <v>81</v>
      </c>
      <c r="AY191" s="16" t="s">
        <v>123</v>
      </c>
      <c r="BE191" s="184">
        <f>IF(N191="základní",J191,0)</f>
        <v>0</v>
      </c>
      <c r="BF191" s="184">
        <f>IF(N191="snížená",J191,0)</f>
        <v>0</v>
      </c>
      <c r="BG191" s="184">
        <f>IF(N191="zákl. přenesená",J191,0)</f>
        <v>0</v>
      </c>
      <c r="BH191" s="184">
        <f>IF(N191="sníž. přenesená",J191,0)</f>
        <v>0</v>
      </c>
      <c r="BI191" s="184">
        <f>IF(N191="nulová",J191,0)</f>
        <v>0</v>
      </c>
      <c r="BJ191" s="16" t="s">
        <v>79</v>
      </c>
      <c r="BK191" s="184">
        <f>ROUND(I191*H191,2)</f>
        <v>0</v>
      </c>
      <c r="BL191" s="16" t="s">
        <v>122</v>
      </c>
      <c r="BM191" s="16" t="s">
        <v>348</v>
      </c>
    </row>
    <row r="192" spans="2:47" s="1" customFormat="1" ht="39">
      <c r="B192" s="33"/>
      <c r="C192" s="34"/>
      <c r="D192" s="185" t="s">
        <v>130</v>
      </c>
      <c r="E192" s="34"/>
      <c r="F192" s="186" t="s">
        <v>242</v>
      </c>
      <c r="G192" s="34"/>
      <c r="H192" s="34"/>
      <c r="I192" s="102"/>
      <c r="J192" s="34"/>
      <c r="K192" s="34"/>
      <c r="L192" s="37"/>
      <c r="M192" s="187"/>
      <c r="N192" s="59"/>
      <c r="O192" s="59"/>
      <c r="P192" s="59"/>
      <c r="Q192" s="59"/>
      <c r="R192" s="59"/>
      <c r="S192" s="59"/>
      <c r="T192" s="60"/>
      <c r="AT192" s="16" t="s">
        <v>130</v>
      </c>
      <c r="AU192" s="16" t="s">
        <v>81</v>
      </c>
    </row>
    <row r="193" spans="2:51" s="11" customFormat="1" ht="11.25">
      <c r="B193" s="193"/>
      <c r="C193" s="194"/>
      <c r="D193" s="185" t="s">
        <v>186</v>
      </c>
      <c r="E193" s="195" t="s">
        <v>19</v>
      </c>
      <c r="F193" s="196" t="s">
        <v>349</v>
      </c>
      <c r="G193" s="194"/>
      <c r="H193" s="197">
        <v>1242</v>
      </c>
      <c r="I193" s="198"/>
      <c r="J193" s="194"/>
      <c r="K193" s="194"/>
      <c r="L193" s="199"/>
      <c r="M193" s="200"/>
      <c r="N193" s="201"/>
      <c r="O193" s="201"/>
      <c r="P193" s="201"/>
      <c r="Q193" s="201"/>
      <c r="R193" s="201"/>
      <c r="S193" s="201"/>
      <c r="T193" s="202"/>
      <c r="AT193" s="203" t="s">
        <v>186</v>
      </c>
      <c r="AU193" s="203" t="s">
        <v>81</v>
      </c>
      <c r="AV193" s="11" t="s">
        <v>81</v>
      </c>
      <c r="AW193" s="11" t="s">
        <v>32</v>
      </c>
      <c r="AX193" s="11" t="s">
        <v>71</v>
      </c>
      <c r="AY193" s="203" t="s">
        <v>123</v>
      </c>
    </row>
    <row r="194" spans="2:51" s="11" customFormat="1" ht="11.25">
      <c r="B194" s="193"/>
      <c r="C194" s="194"/>
      <c r="D194" s="185" t="s">
        <v>186</v>
      </c>
      <c r="E194" s="195" t="s">
        <v>19</v>
      </c>
      <c r="F194" s="196" t="s">
        <v>350</v>
      </c>
      <c r="G194" s="194"/>
      <c r="H194" s="197">
        <v>103</v>
      </c>
      <c r="I194" s="198"/>
      <c r="J194" s="194"/>
      <c r="K194" s="194"/>
      <c r="L194" s="199"/>
      <c r="M194" s="200"/>
      <c r="N194" s="201"/>
      <c r="O194" s="201"/>
      <c r="P194" s="201"/>
      <c r="Q194" s="201"/>
      <c r="R194" s="201"/>
      <c r="S194" s="201"/>
      <c r="T194" s="202"/>
      <c r="AT194" s="203" t="s">
        <v>186</v>
      </c>
      <c r="AU194" s="203" t="s">
        <v>81</v>
      </c>
      <c r="AV194" s="11" t="s">
        <v>81</v>
      </c>
      <c r="AW194" s="11" t="s">
        <v>32</v>
      </c>
      <c r="AX194" s="11" t="s">
        <v>71</v>
      </c>
      <c r="AY194" s="203" t="s">
        <v>123</v>
      </c>
    </row>
    <row r="195" spans="2:51" s="11" customFormat="1" ht="11.25">
      <c r="B195" s="193"/>
      <c r="C195" s="194"/>
      <c r="D195" s="185" t="s">
        <v>186</v>
      </c>
      <c r="E195" s="195" t="s">
        <v>19</v>
      </c>
      <c r="F195" s="196" t="s">
        <v>351</v>
      </c>
      <c r="G195" s="194"/>
      <c r="H195" s="197">
        <v>1118</v>
      </c>
      <c r="I195" s="198"/>
      <c r="J195" s="194"/>
      <c r="K195" s="194"/>
      <c r="L195" s="199"/>
      <c r="M195" s="200"/>
      <c r="N195" s="201"/>
      <c r="O195" s="201"/>
      <c r="P195" s="201"/>
      <c r="Q195" s="201"/>
      <c r="R195" s="201"/>
      <c r="S195" s="201"/>
      <c r="T195" s="202"/>
      <c r="AT195" s="203" t="s">
        <v>186</v>
      </c>
      <c r="AU195" s="203" t="s">
        <v>81</v>
      </c>
      <c r="AV195" s="11" t="s">
        <v>81</v>
      </c>
      <c r="AW195" s="11" t="s">
        <v>32</v>
      </c>
      <c r="AX195" s="11" t="s">
        <v>71</v>
      </c>
      <c r="AY195" s="203" t="s">
        <v>123</v>
      </c>
    </row>
    <row r="196" spans="2:65" s="1" customFormat="1" ht="16.5" customHeight="1">
      <c r="B196" s="33"/>
      <c r="C196" s="173" t="s">
        <v>352</v>
      </c>
      <c r="D196" s="173" t="s">
        <v>125</v>
      </c>
      <c r="E196" s="174" t="s">
        <v>353</v>
      </c>
      <c r="F196" s="175" t="s">
        <v>354</v>
      </c>
      <c r="G196" s="176" t="s">
        <v>181</v>
      </c>
      <c r="H196" s="177">
        <v>2463</v>
      </c>
      <c r="I196" s="178"/>
      <c r="J196" s="179">
        <f>ROUND(I196*H196,2)</f>
        <v>0</v>
      </c>
      <c r="K196" s="175" t="s">
        <v>182</v>
      </c>
      <c r="L196" s="37"/>
      <c r="M196" s="180" t="s">
        <v>19</v>
      </c>
      <c r="N196" s="181" t="s">
        <v>42</v>
      </c>
      <c r="O196" s="59"/>
      <c r="P196" s="182">
        <f>O196*H196</f>
        <v>0</v>
      </c>
      <c r="Q196" s="182">
        <v>0</v>
      </c>
      <c r="R196" s="182">
        <f>Q196*H196</f>
        <v>0</v>
      </c>
      <c r="S196" s="182">
        <v>0</v>
      </c>
      <c r="T196" s="183">
        <f>S196*H196</f>
        <v>0</v>
      </c>
      <c r="AR196" s="16" t="s">
        <v>122</v>
      </c>
      <c r="AT196" s="16" t="s">
        <v>125</v>
      </c>
      <c r="AU196" s="16" t="s">
        <v>81</v>
      </c>
      <c r="AY196" s="16" t="s">
        <v>123</v>
      </c>
      <c r="BE196" s="184">
        <f>IF(N196="základní",J196,0)</f>
        <v>0</v>
      </c>
      <c r="BF196" s="184">
        <f>IF(N196="snížená",J196,0)</f>
        <v>0</v>
      </c>
      <c r="BG196" s="184">
        <f>IF(N196="zákl. přenesená",J196,0)</f>
        <v>0</v>
      </c>
      <c r="BH196" s="184">
        <f>IF(N196="sníž. přenesená",J196,0)</f>
        <v>0</v>
      </c>
      <c r="BI196" s="184">
        <f>IF(N196="nulová",J196,0)</f>
        <v>0</v>
      </c>
      <c r="BJ196" s="16" t="s">
        <v>79</v>
      </c>
      <c r="BK196" s="184">
        <f>ROUND(I196*H196,2)</f>
        <v>0</v>
      </c>
      <c r="BL196" s="16" t="s">
        <v>122</v>
      </c>
      <c r="BM196" s="16" t="s">
        <v>355</v>
      </c>
    </row>
    <row r="197" spans="2:47" s="1" customFormat="1" ht="39">
      <c r="B197" s="33"/>
      <c r="C197" s="34"/>
      <c r="D197" s="185" t="s">
        <v>130</v>
      </c>
      <c r="E197" s="34"/>
      <c r="F197" s="186" t="s">
        <v>242</v>
      </c>
      <c r="G197" s="34"/>
      <c r="H197" s="34"/>
      <c r="I197" s="102"/>
      <c r="J197" s="34"/>
      <c r="K197" s="34"/>
      <c r="L197" s="37"/>
      <c r="M197" s="187"/>
      <c r="N197" s="59"/>
      <c r="O197" s="59"/>
      <c r="P197" s="59"/>
      <c r="Q197" s="59"/>
      <c r="R197" s="59"/>
      <c r="S197" s="59"/>
      <c r="T197" s="60"/>
      <c r="AT197" s="16" t="s">
        <v>130</v>
      </c>
      <c r="AU197" s="16" t="s">
        <v>81</v>
      </c>
    </row>
    <row r="198" spans="2:51" s="11" customFormat="1" ht="11.25">
      <c r="B198" s="193"/>
      <c r="C198" s="194"/>
      <c r="D198" s="185" t="s">
        <v>186</v>
      </c>
      <c r="E198" s="195" t="s">
        <v>19</v>
      </c>
      <c r="F198" s="196" t="s">
        <v>349</v>
      </c>
      <c r="G198" s="194"/>
      <c r="H198" s="197">
        <v>1242</v>
      </c>
      <c r="I198" s="198"/>
      <c r="J198" s="194"/>
      <c r="K198" s="194"/>
      <c r="L198" s="199"/>
      <c r="M198" s="200"/>
      <c r="N198" s="201"/>
      <c r="O198" s="201"/>
      <c r="P198" s="201"/>
      <c r="Q198" s="201"/>
      <c r="R198" s="201"/>
      <c r="S198" s="201"/>
      <c r="T198" s="202"/>
      <c r="AT198" s="203" t="s">
        <v>186</v>
      </c>
      <c r="AU198" s="203" t="s">
        <v>81</v>
      </c>
      <c r="AV198" s="11" t="s">
        <v>81</v>
      </c>
      <c r="AW198" s="11" t="s">
        <v>32</v>
      </c>
      <c r="AX198" s="11" t="s">
        <v>71</v>
      </c>
      <c r="AY198" s="203" t="s">
        <v>123</v>
      </c>
    </row>
    <row r="199" spans="2:51" s="11" customFormat="1" ht="11.25">
      <c r="B199" s="193"/>
      <c r="C199" s="194"/>
      <c r="D199" s="185" t="s">
        <v>186</v>
      </c>
      <c r="E199" s="195" t="s">
        <v>19</v>
      </c>
      <c r="F199" s="196" t="s">
        <v>350</v>
      </c>
      <c r="G199" s="194"/>
      <c r="H199" s="197">
        <v>103</v>
      </c>
      <c r="I199" s="198"/>
      <c r="J199" s="194"/>
      <c r="K199" s="194"/>
      <c r="L199" s="199"/>
      <c r="M199" s="200"/>
      <c r="N199" s="201"/>
      <c r="O199" s="201"/>
      <c r="P199" s="201"/>
      <c r="Q199" s="201"/>
      <c r="R199" s="201"/>
      <c r="S199" s="201"/>
      <c r="T199" s="202"/>
      <c r="AT199" s="203" t="s">
        <v>186</v>
      </c>
      <c r="AU199" s="203" t="s">
        <v>81</v>
      </c>
      <c r="AV199" s="11" t="s">
        <v>81</v>
      </c>
      <c r="AW199" s="11" t="s">
        <v>32</v>
      </c>
      <c r="AX199" s="11" t="s">
        <v>71</v>
      </c>
      <c r="AY199" s="203" t="s">
        <v>123</v>
      </c>
    </row>
    <row r="200" spans="2:51" s="11" customFormat="1" ht="11.25">
      <c r="B200" s="193"/>
      <c r="C200" s="194"/>
      <c r="D200" s="185" t="s">
        <v>186</v>
      </c>
      <c r="E200" s="195" t="s">
        <v>19</v>
      </c>
      <c r="F200" s="196" t="s">
        <v>351</v>
      </c>
      <c r="G200" s="194"/>
      <c r="H200" s="197">
        <v>1118</v>
      </c>
      <c r="I200" s="198"/>
      <c r="J200" s="194"/>
      <c r="K200" s="194"/>
      <c r="L200" s="199"/>
      <c r="M200" s="200"/>
      <c r="N200" s="201"/>
      <c r="O200" s="201"/>
      <c r="P200" s="201"/>
      <c r="Q200" s="201"/>
      <c r="R200" s="201"/>
      <c r="S200" s="201"/>
      <c r="T200" s="202"/>
      <c r="AT200" s="203" t="s">
        <v>186</v>
      </c>
      <c r="AU200" s="203" t="s">
        <v>81</v>
      </c>
      <c r="AV200" s="11" t="s">
        <v>81</v>
      </c>
      <c r="AW200" s="11" t="s">
        <v>32</v>
      </c>
      <c r="AX200" s="11" t="s">
        <v>71</v>
      </c>
      <c r="AY200" s="203" t="s">
        <v>123</v>
      </c>
    </row>
    <row r="201" spans="2:65" s="1" customFormat="1" ht="16.5" customHeight="1">
      <c r="B201" s="33"/>
      <c r="C201" s="173" t="s">
        <v>88</v>
      </c>
      <c r="D201" s="173" t="s">
        <v>125</v>
      </c>
      <c r="E201" s="174" t="s">
        <v>356</v>
      </c>
      <c r="F201" s="175" t="s">
        <v>357</v>
      </c>
      <c r="G201" s="176" t="s">
        <v>181</v>
      </c>
      <c r="H201" s="177">
        <v>3762</v>
      </c>
      <c r="I201" s="178"/>
      <c r="J201" s="179">
        <f>ROUND(I201*H201,2)</f>
        <v>0</v>
      </c>
      <c r="K201" s="175" t="s">
        <v>182</v>
      </c>
      <c r="L201" s="37"/>
      <c r="M201" s="180" t="s">
        <v>19</v>
      </c>
      <c r="N201" s="181" t="s">
        <v>42</v>
      </c>
      <c r="O201" s="59"/>
      <c r="P201" s="182">
        <f>O201*H201</f>
        <v>0</v>
      </c>
      <c r="Q201" s="182">
        <v>0.378</v>
      </c>
      <c r="R201" s="182">
        <f>Q201*H201</f>
        <v>1422.036</v>
      </c>
      <c r="S201" s="182">
        <v>0</v>
      </c>
      <c r="T201" s="183">
        <f>S201*H201</f>
        <v>0</v>
      </c>
      <c r="AR201" s="16" t="s">
        <v>122</v>
      </c>
      <c r="AT201" s="16" t="s">
        <v>125</v>
      </c>
      <c r="AU201" s="16" t="s">
        <v>81</v>
      </c>
      <c r="AY201" s="16" t="s">
        <v>123</v>
      </c>
      <c r="BE201" s="184">
        <f>IF(N201="základní",J201,0)</f>
        <v>0</v>
      </c>
      <c r="BF201" s="184">
        <f>IF(N201="snížená",J201,0)</f>
        <v>0</v>
      </c>
      <c r="BG201" s="184">
        <f>IF(N201="zákl. přenesená",J201,0)</f>
        <v>0</v>
      </c>
      <c r="BH201" s="184">
        <f>IF(N201="sníž. přenesená",J201,0)</f>
        <v>0</v>
      </c>
      <c r="BI201" s="184">
        <f>IF(N201="nulová",J201,0)</f>
        <v>0</v>
      </c>
      <c r="BJ201" s="16" t="s">
        <v>79</v>
      </c>
      <c r="BK201" s="184">
        <f>ROUND(I201*H201,2)</f>
        <v>0</v>
      </c>
      <c r="BL201" s="16" t="s">
        <v>122</v>
      </c>
      <c r="BM201" s="16" t="s">
        <v>358</v>
      </c>
    </row>
    <row r="202" spans="2:51" s="11" customFormat="1" ht="11.25">
      <c r="B202" s="193"/>
      <c r="C202" s="194"/>
      <c r="D202" s="185" t="s">
        <v>186</v>
      </c>
      <c r="E202" s="195" t="s">
        <v>19</v>
      </c>
      <c r="F202" s="196" t="s">
        <v>204</v>
      </c>
      <c r="G202" s="194"/>
      <c r="H202" s="197">
        <v>1242</v>
      </c>
      <c r="I202" s="198"/>
      <c r="J202" s="194"/>
      <c r="K202" s="194"/>
      <c r="L202" s="199"/>
      <c r="M202" s="200"/>
      <c r="N202" s="201"/>
      <c r="O202" s="201"/>
      <c r="P202" s="201"/>
      <c r="Q202" s="201"/>
      <c r="R202" s="201"/>
      <c r="S202" s="201"/>
      <c r="T202" s="202"/>
      <c r="AT202" s="203" t="s">
        <v>186</v>
      </c>
      <c r="AU202" s="203" t="s">
        <v>81</v>
      </c>
      <c r="AV202" s="11" t="s">
        <v>81</v>
      </c>
      <c r="AW202" s="11" t="s">
        <v>32</v>
      </c>
      <c r="AX202" s="11" t="s">
        <v>71</v>
      </c>
      <c r="AY202" s="203" t="s">
        <v>123</v>
      </c>
    </row>
    <row r="203" spans="2:51" s="11" customFormat="1" ht="11.25">
      <c r="B203" s="193"/>
      <c r="C203" s="194"/>
      <c r="D203" s="185" t="s">
        <v>186</v>
      </c>
      <c r="E203" s="195" t="s">
        <v>19</v>
      </c>
      <c r="F203" s="196" t="s">
        <v>293</v>
      </c>
      <c r="G203" s="194"/>
      <c r="H203" s="197">
        <v>103</v>
      </c>
      <c r="I203" s="198"/>
      <c r="J203" s="194"/>
      <c r="K203" s="194"/>
      <c r="L203" s="199"/>
      <c r="M203" s="200"/>
      <c r="N203" s="201"/>
      <c r="O203" s="201"/>
      <c r="P203" s="201"/>
      <c r="Q203" s="201"/>
      <c r="R203" s="201"/>
      <c r="S203" s="201"/>
      <c r="T203" s="202"/>
      <c r="AT203" s="203" t="s">
        <v>186</v>
      </c>
      <c r="AU203" s="203" t="s">
        <v>81</v>
      </c>
      <c r="AV203" s="11" t="s">
        <v>81</v>
      </c>
      <c r="AW203" s="11" t="s">
        <v>32</v>
      </c>
      <c r="AX203" s="11" t="s">
        <v>71</v>
      </c>
      <c r="AY203" s="203" t="s">
        <v>123</v>
      </c>
    </row>
    <row r="204" spans="2:51" s="11" customFormat="1" ht="11.25">
      <c r="B204" s="193"/>
      <c r="C204" s="194"/>
      <c r="D204" s="185" t="s">
        <v>186</v>
      </c>
      <c r="E204" s="195" t="s">
        <v>19</v>
      </c>
      <c r="F204" s="196" t="s">
        <v>294</v>
      </c>
      <c r="G204" s="194"/>
      <c r="H204" s="197">
        <v>1118</v>
      </c>
      <c r="I204" s="198"/>
      <c r="J204" s="194"/>
      <c r="K204" s="194"/>
      <c r="L204" s="199"/>
      <c r="M204" s="200"/>
      <c r="N204" s="201"/>
      <c r="O204" s="201"/>
      <c r="P204" s="201"/>
      <c r="Q204" s="201"/>
      <c r="R204" s="201"/>
      <c r="S204" s="201"/>
      <c r="T204" s="202"/>
      <c r="AT204" s="203" t="s">
        <v>186</v>
      </c>
      <c r="AU204" s="203" t="s">
        <v>81</v>
      </c>
      <c r="AV204" s="11" t="s">
        <v>81</v>
      </c>
      <c r="AW204" s="11" t="s">
        <v>32</v>
      </c>
      <c r="AX204" s="11" t="s">
        <v>71</v>
      </c>
      <c r="AY204" s="203" t="s">
        <v>123</v>
      </c>
    </row>
    <row r="205" spans="2:51" s="11" customFormat="1" ht="11.25">
      <c r="B205" s="193"/>
      <c r="C205" s="194"/>
      <c r="D205" s="185" t="s">
        <v>186</v>
      </c>
      <c r="E205" s="195" t="s">
        <v>19</v>
      </c>
      <c r="F205" s="196" t="s">
        <v>198</v>
      </c>
      <c r="G205" s="194"/>
      <c r="H205" s="197">
        <v>14</v>
      </c>
      <c r="I205" s="198"/>
      <c r="J205" s="194"/>
      <c r="K205" s="194"/>
      <c r="L205" s="199"/>
      <c r="M205" s="200"/>
      <c r="N205" s="201"/>
      <c r="O205" s="201"/>
      <c r="P205" s="201"/>
      <c r="Q205" s="201"/>
      <c r="R205" s="201"/>
      <c r="S205" s="201"/>
      <c r="T205" s="202"/>
      <c r="AT205" s="203" t="s">
        <v>186</v>
      </c>
      <c r="AU205" s="203" t="s">
        <v>81</v>
      </c>
      <c r="AV205" s="11" t="s">
        <v>81</v>
      </c>
      <c r="AW205" s="11" t="s">
        <v>32</v>
      </c>
      <c r="AX205" s="11" t="s">
        <v>71</v>
      </c>
      <c r="AY205" s="203" t="s">
        <v>123</v>
      </c>
    </row>
    <row r="206" spans="2:51" s="11" customFormat="1" ht="11.25">
      <c r="B206" s="193"/>
      <c r="C206" s="194"/>
      <c r="D206" s="185" t="s">
        <v>186</v>
      </c>
      <c r="E206" s="195" t="s">
        <v>19</v>
      </c>
      <c r="F206" s="196" t="s">
        <v>199</v>
      </c>
      <c r="G206" s="194"/>
      <c r="H206" s="197">
        <v>1199</v>
      </c>
      <c r="I206" s="198"/>
      <c r="J206" s="194"/>
      <c r="K206" s="194"/>
      <c r="L206" s="199"/>
      <c r="M206" s="200"/>
      <c r="N206" s="201"/>
      <c r="O206" s="201"/>
      <c r="P206" s="201"/>
      <c r="Q206" s="201"/>
      <c r="R206" s="201"/>
      <c r="S206" s="201"/>
      <c r="T206" s="202"/>
      <c r="AT206" s="203" t="s">
        <v>186</v>
      </c>
      <c r="AU206" s="203" t="s">
        <v>81</v>
      </c>
      <c r="AV206" s="11" t="s">
        <v>81</v>
      </c>
      <c r="AW206" s="11" t="s">
        <v>32</v>
      </c>
      <c r="AX206" s="11" t="s">
        <v>71</v>
      </c>
      <c r="AY206" s="203" t="s">
        <v>123</v>
      </c>
    </row>
    <row r="207" spans="2:51" s="11" customFormat="1" ht="11.25">
      <c r="B207" s="193"/>
      <c r="C207" s="194"/>
      <c r="D207" s="185" t="s">
        <v>186</v>
      </c>
      <c r="E207" s="195" t="s">
        <v>19</v>
      </c>
      <c r="F207" s="196" t="s">
        <v>200</v>
      </c>
      <c r="G207" s="194"/>
      <c r="H207" s="197">
        <v>41</v>
      </c>
      <c r="I207" s="198"/>
      <c r="J207" s="194"/>
      <c r="K207" s="194"/>
      <c r="L207" s="199"/>
      <c r="M207" s="200"/>
      <c r="N207" s="201"/>
      <c r="O207" s="201"/>
      <c r="P207" s="201"/>
      <c r="Q207" s="201"/>
      <c r="R207" s="201"/>
      <c r="S207" s="201"/>
      <c r="T207" s="202"/>
      <c r="AT207" s="203" t="s">
        <v>186</v>
      </c>
      <c r="AU207" s="203" t="s">
        <v>81</v>
      </c>
      <c r="AV207" s="11" t="s">
        <v>81</v>
      </c>
      <c r="AW207" s="11" t="s">
        <v>32</v>
      </c>
      <c r="AX207" s="11" t="s">
        <v>71</v>
      </c>
      <c r="AY207" s="203" t="s">
        <v>123</v>
      </c>
    </row>
    <row r="208" spans="2:51" s="11" customFormat="1" ht="11.25">
      <c r="B208" s="193"/>
      <c r="C208" s="194"/>
      <c r="D208" s="185" t="s">
        <v>186</v>
      </c>
      <c r="E208" s="195" t="s">
        <v>19</v>
      </c>
      <c r="F208" s="196" t="s">
        <v>295</v>
      </c>
      <c r="G208" s="194"/>
      <c r="H208" s="197">
        <v>45</v>
      </c>
      <c r="I208" s="198"/>
      <c r="J208" s="194"/>
      <c r="K208" s="194"/>
      <c r="L208" s="199"/>
      <c r="M208" s="200"/>
      <c r="N208" s="201"/>
      <c r="O208" s="201"/>
      <c r="P208" s="201"/>
      <c r="Q208" s="201"/>
      <c r="R208" s="201"/>
      <c r="S208" s="201"/>
      <c r="T208" s="202"/>
      <c r="AT208" s="203" t="s">
        <v>186</v>
      </c>
      <c r="AU208" s="203" t="s">
        <v>81</v>
      </c>
      <c r="AV208" s="11" t="s">
        <v>81</v>
      </c>
      <c r="AW208" s="11" t="s">
        <v>32</v>
      </c>
      <c r="AX208" s="11" t="s">
        <v>71</v>
      </c>
      <c r="AY208" s="203" t="s">
        <v>123</v>
      </c>
    </row>
    <row r="209" spans="2:65" s="1" customFormat="1" ht="16.5" customHeight="1">
      <c r="B209" s="33"/>
      <c r="C209" s="173" t="s">
        <v>359</v>
      </c>
      <c r="D209" s="173" t="s">
        <v>125</v>
      </c>
      <c r="E209" s="174" t="s">
        <v>360</v>
      </c>
      <c r="F209" s="175" t="s">
        <v>361</v>
      </c>
      <c r="G209" s="176" t="s">
        <v>181</v>
      </c>
      <c r="H209" s="177">
        <v>2463</v>
      </c>
      <c r="I209" s="178"/>
      <c r="J209" s="179">
        <f>ROUND(I209*H209,2)</f>
        <v>0</v>
      </c>
      <c r="K209" s="175" t="s">
        <v>182</v>
      </c>
      <c r="L209" s="37"/>
      <c r="M209" s="180" t="s">
        <v>19</v>
      </c>
      <c r="N209" s="181" t="s">
        <v>42</v>
      </c>
      <c r="O209" s="59"/>
      <c r="P209" s="182">
        <f>O209*H209</f>
        <v>0</v>
      </c>
      <c r="Q209" s="182">
        <v>0</v>
      </c>
      <c r="R209" s="182">
        <f>Q209*H209</f>
        <v>0</v>
      </c>
      <c r="S209" s="182">
        <v>0</v>
      </c>
      <c r="T209" s="183">
        <f>S209*H209</f>
        <v>0</v>
      </c>
      <c r="AR209" s="16" t="s">
        <v>122</v>
      </c>
      <c r="AT209" s="16" t="s">
        <v>125</v>
      </c>
      <c r="AU209" s="16" t="s">
        <v>81</v>
      </c>
      <c r="AY209" s="16" t="s">
        <v>123</v>
      </c>
      <c r="BE209" s="184">
        <f>IF(N209="základní",J209,0)</f>
        <v>0</v>
      </c>
      <c r="BF209" s="184">
        <f>IF(N209="snížená",J209,0)</f>
        <v>0</v>
      </c>
      <c r="BG209" s="184">
        <f>IF(N209="zákl. přenesená",J209,0)</f>
        <v>0</v>
      </c>
      <c r="BH209" s="184">
        <f>IF(N209="sníž. přenesená",J209,0)</f>
        <v>0</v>
      </c>
      <c r="BI209" s="184">
        <f>IF(N209="nulová",J209,0)</f>
        <v>0</v>
      </c>
      <c r="BJ209" s="16" t="s">
        <v>79</v>
      </c>
      <c r="BK209" s="184">
        <f>ROUND(I209*H209,2)</f>
        <v>0</v>
      </c>
      <c r="BL209" s="16" t="s">
        <v>122</v>
      </c>
      <c r="BM209" s="16" t="s">
        <v>362</v>
      </c>
    </row>
    <row r="210" spans="2:47" s="1" customFormat="1" ht="58.5">
      <c r="B210" s="33"/>
      <c r="C210" s="34"/>
      <c r="D210" s="185" t="s">
        <v>184</v>
      </c>
      <c r="E210" s="34"/>
      <c r="F210" s="186" t="s">
        <v>363</v>
      </c>
      <c r="G210" s="34"/>
      <c r="H210" s="34"/>
      <c r="I210" s="102"/>
      <c r="J210" s="34"/>
      <c r="K210" s="34"/>
      <c r="L210" s="37"/>
      <c r="M210" s="187"/>
      <c r="N210" s="59"/>
      <c r="O210" s="59"/>
      <c r="P210" s="59"/>
      <c r="Q210" s="59"/>
      <c r="R210" s="59"/>
      <c r="S210" s="59"/>
      <c r="T210" s="60"/>
      <c r="AT210" s="16" t="s">
        <v>184</v>
      </c>
      <c r="AU210" s="16" t="s">
        <v>81</v>
      </c>
    </row>
    <row r="211" spans="2:51" s="11" customFormat="1" ht="11.25">
      <c r="B211" s="193"/>
      <c r="C211" s="194"/>
      <c r="D211" s="185" t="s">
        <v>186</v>
      </c>
      <c r="E211" s="195" t="s">
        <v>19</v>
      </c>
      <c r="F211" s="196" t="s">
        <v>204</v>
      </c>
      <c r="G211" s="194"/>
      <c r="H211" s="197">
        <v>1242</v>
      </c>
      <c r="I211" s="198"/>
      <c r="J211" s="194"/>
      <c r="K211" s="194"/>
      <c r="L211" s="199"/>
      <c r="M211" s="200"/>
      <c r="N211" s="201"/>
      <c r="O211" s="201"/>
      <c r="P211" s="201"/>
      <c r="Q211" s="201"/>
      <c r="R211" s="201"/>
      <c r="S211" s="201"/>
      <c r="T211" s="202"/>
      <c r="AT211" s="203" t="s">
        <v>186</v>
      </c>
      <c r="AU211" s="203" t="s">
        <v>81</v>
      </c>
      <c r="AV211" s="11" t="s">
        <v>81</v>
      </c>
      <c r="AW211" s="11" t="s">
        <v>32</v>
      </c>
      <c r="AX211" s="11" t="s">
        <v>71</v>
      </c>
      <c r="AY211" s="203" t="s">
        <v>123</v>
      </c>
    </row>
    <row r="212" spans="2:51" s="11" customFormat="1" ht="11.25">
      <c r="B212" s="193"/>
      <c r="C212" s="194"/>
      <c r="D212" s="185" t="s">
        <v>186</v>
      </c>
      <c r="E212" s="195" t="s">
        <v>19</v>
      </c>
      <c r="F212" s="196" t="s">
        <v>293</v>
      </c>
      <c r="G212" s="194"/>
      <c r="H212" s="197">
        <v>103</v>
      </c>
      <c r="I212" s="198"/>
      <c r="J212" s="194"/>
      <c r="K212" s="194"/>
      <c r="L212" s="199"/>
      <c r="M212" s="200"/>
      <c r="N212" s="201"/>
      <c r="O212" s="201"/>
      <c r="P212" s="201"/>
      <c r="Q212" s="201"/>
      <c r="R212" s="201"/>
      <c r="S212" s="201"/>
      <c r="T212" s="202"/>
      <c r="AT212" s="203" t="s">
        <v>186</v>
      </c>
      <c r="AU212" s="203" t="s">
        <v>81</v>
      </c>
      <c r="AV212" s="11" t="s">
        <v>81</v>
      </c>
      <c r="AW212" s="11" t="s">
        <v>32</v>
      </c>
      <c r="AX212" s="11" t="s">
        <v>71</v>
      </c>
      <c r="AY212" s="203" t="s">
        <v>123</v>
      </c>
    </row>
    <row r="213" spans="2:51" s="11" customFormat="1" ht="11.25">
      <c r="B213" s="193"/>
      <c r="C213" s="194"/>
      <c r="D213" s="185" t="s">
        <v>186</v>
      </c>
      <c r="E213" s="195" t="s">
        <v>19</v>
      </c>
      <c r="F213" s="196" t="s">
        <v>294</v>
      </c>
      <c r="G213" s="194"/>
      <c r="H213" s="197">
        <v>1118</v>
      </c>
      <c r="I213" s="198"/>
      <c r="J213" s="194"/>
      <c r="K213" s="194"/>
      <c r="L213" s="199"/>
      <c r="M213" s="200"/>
      <c r="N213" s="201"/>
      <c r="O213" s="201"/>
      <c r="P213" s="201"/>
      <c r="Q213" s="201"/>
      <c r="R213" s="201"/>
      <c r="S213" s="201"/>
      <c r="T213" s="202"/>
      <c r="AT213" s="203" t="s">
        <v>186</v>
      </c>
      <c r="AU213" s="203" t="s">
        <v>81</v>
      </c>
      <c r="AV213" s="11" t="s">
        <v>81</v>
      </c>
      <c r="AW213" s="11" t="s">
        <v>32</v>
      </c>
      <c r="AX213" s="11" t="s">
        <v>71</v>
      </c>
      <c r="AY213" s="203" t="s">
        <v>123</v>
      </c>
    </row>
    <row r="214" spans="2:65" s="1" customFormat="1" ht="22.5" customHeight="1">
      <c r="B214" s="33"/>
      <c r="C214" s="173" t="s">
        <v>364</v>
      </c>
      <c r="D214" s="173" t="s">
        <v>125</v>
      </c>
      <c r="E214" s="174" t="s">
        <v>365</v>
      </c>
      <c r="F214" s="175" t="s">
        <v>366</v>
      </c>
      <c r="G214" s="176" t="s">
        <v>181</v>
      </c>
      <c r="H214" s="177">
        <v>1242</v>
      </c>
      <c r="I214" s="178"/>
      <c r="J214" s="179">
        <f>ROUND(I214*H214,2)</f>
        <v>0</v>
      </c>
      <c r="K214" s="175" t="s">
        <v>182</v>
      </c>
      <c r="L214" s="37"/>
      <c r="M214" s="180" t="s">
        <v>19</v>
      </c>
      <c r="N214" s="181" t="s">
        <v>42</v>
      </c>
      <c r="O214" s="59"/>
      <c r="P214" s="182">
        <f>O214*H214</f>
        <v>0</v>
      </c>
      <c r="Q214" s="182">
        <v>0</v>
      </c>
      <c r="R214" s="182">
        <f>Q214*H214</f>
        <v>0</v>
      </c>
      <c r="S214" s="182">
        <v>0</v>
      </c>
      <c r="T214" s="183">
        <f>S214*H214</f>
        <v>0</v>
      </c>
      <c r="AR214" s="16" t="s">
        <v>122</v>
      </c>
      <c r="AT214" s="16" t="s">
        <v>125</v>
      </c>
      <c r="AU214" s="16" t="s">
        <v>81</v>
      </c>
      <c r="AY214" s="16" t="s">
        <v>123</v>
      </c>
      <c r="BE214" s="184">
        <f>IF(N214="základní",J214,0)</f>
        <v>0</v>
      </c>
      <c r="BF214" s="184">
        <f>IF(N214="snížená",J214,0)</f>
        <v>0</v>
      </c>
      <c r="BG214" s="184">
        <f>IF(N214="zákl. přenesená",J214,0)</f>
        <v>0</v>
      </c>
      <c r="BH214" s="184">
        <f>IF(N214="sníž. přenesená",J214,0)</f>
        <v>0</v>
      </c>
      <c r="BI214" s="184">
        <f>IF(N214="nulová",J214,0)</f>
        <v>0</v>
      </c>
      <c r="BJ214" s="16" t="s">
        <v>79</v>
      </c>
      <c r="BK214" s="184">
        <f>ROUND(I214*H214,2)</f>
        <v>0</v>
      </c>
      <c r="BL214" s="16" t="s">
        <v>122</v>
      </c>
      <c r="BM214" s="16" t="s">
        <v>367</v>
      </c>
    </row>
    <row r="215" spans="2:47" s="1" customFormat="1" ht="29.25">
      <c r="B215" s="33"/>
      <c r="C215" s="34"/>
      <c r="D215" s="185" t="s">
        <v>184</v>
      </c>
      <c r="E215" s="34"/>
      <c r="F215" s="186" t="s">
        <v>368</v>
      </c>
      <c r="G215" s="34"/>
      <c r="H215" s="34"/>
      <c r="I215" s="102"/>
      <c r="J215" s="34"/>
      <c r="K215" s="34"/>
      <c r="L215" s="37"/>
      <c r="M215" s="187"/>
      <c r="N215" s="59"/>
      <c r="O215" s="59"/>
      <c r="P215" s="59"/>
      <c r="Q215" s="59"/>
      <c r="R215" s="59"/>
      <c r="S215" s="59"/>
      <c r="T215" s="60"/>
      <c r="AT215" s="16" t="s">
        <v>184</v>
      </c>
      <c r="AU215" s="16" t="s">
        <v>81</v>
      </c>
    </row>
    <row r="216" spans="2:51" s="11" customFormat="1" ht="11.25">
      <c r="B216" s="193"/>
      <c r="C216" s="194"/>
      <c r="D216" s="185" t="s">
        <v>186</v>
      </c>
      <c r="E216" s="195" t="s">
        <v>19</v>
      </c>
      <c r="F216" s="196" t="s">
        <v>204</v>
      </c>
      <c r="G216" s="194"/>
      <c r="H216" s="197">
        <v>1242</v>
      </c>
      <c r="I216" s="198"/>
      <c r="J216" s="194"/>
      <c r="K216" s="194"/>
      <c r="L216" s="199"/>
      <c r="M216" s="200"/>
      <c r="N216" s="201"/>
      <c r="O216" s="201"/>
      <c r="P216" s="201"/>
      <c r="Q216" s="201"/>
      <c r="R216" s="201"/>
      <c r="S216" s="201"/>
      <c r="T216" s="202"/>
      <c r="AT216" s="203" t="s">
        <v>186</v>
      </c>
      <c r="AU216" s="203" t="s">
        <v>81</v>
      </c>
      <c r="AV216" s="11" t="s">
        <v>81</v>
      </c>
      <c r="AW216" s="11" t="s">
        <v>32</v>
      </c>
      <c r="AX216" s="11" t="s">
        <v>71</v>
      </c>
      <c r="AY216" s="203" t="s">
        <v>123</v>
      </c>
    </row>
    <row r="217" spans="2:65" s="1" customFormat="1" ht="16.5" customHeight="1">
      <c r="B217" s="33"/>
      <c r="C217" s="173" t="s">
        <v>369</v>
      </c>
      <c r="D217" s="173" t="s">
        <v>125</v>
      </c>
      <c r="E217" s="174" t="s">
        <v>370</v>
      </c>
      <c r="F217" s="175" t="s">
        <v>371</v>
      </c>
      <c r="G217" s="176" t="s">
        <v>181</v>
      </c>
      <c r="H217" s="177">
        <v>1242</v>
      </c>
      <c r="I217" s="178"/>
      <c r="J217" s="179">
        <f>ROUND(I217*H217,2)</f>
        <v>0</v>
      </c>
      <c r="K217" s="175" t="s">
        <v>182</v>
      </c>
      <c r="L217" s="37"/>
      <c r="M217" s="180" t="s">
        <v>19</v>
      </c>
      <c r="N217" s="181" t="s">
        <v>42</v>
      </c>
      <c r="O217" s="59"/>
      <c r="P217" s="182">
        <f>O217*H217</f>
        <v>0</v>
      </c>
      <c r="Q217" s="182">
        <v>0</v>
      </c>
      <c r="R217" s="182">
        <f>Q217*H217</f>
        <v>0</v>
      </c>
      <c r="S217" s="182">
        <v>0</v>
      </c>
      <c r="T217" s="183">
        <f>S217*H217</f>
        <v>0</v>
      </c>
      <c r="AR217" s="16" t="s">
        <v>122</v>
      </c>
      <c r="AT217" s="16" t="s">
        <v>125</v>
      </c>
      <c r="AU217" s="16" t="s">
        <v>81</v>
      </c>
      <c r="AY217" s="16" t="s">
        <v>123</v>
      </c>
      <c r="BE217" s="184">
        <f>IF(N217="základní",J217,0)</f>
        <v>0</v>
      </c>
      <c r="BF217" s="184">
        <f>IF(N217="snížená",J217,0)</f>
        <v>0</v>
      </c>
      <c r="BG217" s="184">
        <f>IF(N217="zákl. přenesená",J217,0)</f>
        <v>0</v>
      </c>
      <c r="BH217" s="184">
        <f>IF(N217="sníž. přenesená",J217,0)</f>
        <v>0</v>
      </c>
      <c r="BI217" s="184">
        <f>IF(N217="nulová",J217,0)</f>
        <v>0</v>
      </c>
      <c r="BJ217" s="16" t="s">
        <v>79</v>
      </c>
      <c r="BK217" s="184">
        <f>ROUND(I217*H217,2)</f>
        <v>0</v>
      </c>
      <c r="BL217" s="16" t="s">
        <v>122</v>
      </c>
      <c r="BM217" s="16" t="s">
        <v>372</v>
      </c>
    </row>
    <row r="218" spans="2:51" s="11" customFormat="1" ht="11.25">
      <c r="B218" s="193"/>
      <c r="C218" s="194"/>
      <c r="D218" s="185" t="s">
        <v>186</v>
      </c>
      <c r="E218" s="195" t="s">
        <v>19</v>
      </c>
      <c r="F218" s="196" t="s">
        <v>204</v>
      </c>
      <c r="G218" s="194"/>
      <c r="H218" s="197">
        <v>1242</v>
      </c>
      <c r="I218" s="198"/>
      <c r="J218" s="194"/>
      <c r="K218" s="194"/>
      <c r="L218" s="199"/>
      <c r="M218" s="200"/>
      <c r="N218" s="201"/>
      <c r="O218" s="201"/>
      <c r="P218" s="201"/>
      <c r="Q218" s="201"/>
      <c r="R218" s="201"/>
      <c r="S218" s="201"/>
      <c r="T218" s="202"/>
      <c r="AT218" s="203" t="s">
        <v>186</v>
      </c>
      <c r="AU218" s="203" t="s">
        <v>81</v>
      </c>
      <c r="AV218" s="11" t="s">
        <v>81</v>
      </c>
      <c r="AW218" s="11" t="s">
        <v>32</v>
      </c>
      <c r="AX218" s="11" t="s">
        <v>71</v>
      </c>
      <c r="AY218" s="203" t="s">
        <v>123</v>
      </c>
    </row>
    <row r="219" spans="2:65" s="1" customFormat="1" ht="16.5" customHeight="1">
      <c r="B219" s="33"/>
      <c r="C219" s="173" t="s">
        <v>373</v>
      </c>
      <c r="D219" s="173" t="s">
        <v>125</v>
      </c>
      <c r="E219" s="174" t="s">
        <v>374</v>
      </c>
      <c r="F219" s="175" t="s">
        <v>375</v>
      </c>
      <c r="G219" s="176" t="s">
        <v>181</v>
      </c>
      <c r="H219" s="177">
        <v>1291</v>
      </c>
      <c r="I219" s="178"/>
      <c r="J219" s="179">
        <f>ROUND(I219*H219,2)</f>
        <v>0</v>
      </c>
      <c r="K219" s="175" t="s">
        <v>182</v>
      </c>
      <c r="L219" s="37"/>
      <c r="M219" s="180" t="s">
        <v>19</v>
      </c>
      <c r="N219" s="181" t="s">
        <v>42</v>
      </c>
      <c r="O219" s="59"/>
      <c r="P219" s="182">
        <f>O219*H219</f>
        <v>0</v>
      </c>
      <c r="Q219" s="182">
        <v>0</v>
      </c>
      <c r="R219" s="182">
        <f>Q219*H219</f>
        <v>0</v>
      </c>
      <c r="S219" s="182">
        <v>0</v>
      </c>
      <c r="T219" s="183">
        <f>S219*H219</f>
        <v>0</v>
      </c>
      <c r="AR219" s="16" t="s">
        <v>122</v>
      </c>
      <c r="AT219" s="16" t="s">
        <v>125</v>
      </c>
      <c r="AU219" s="16" t="s">
        <v>81</v>
      </c>
      <c r="AY219" s="16" t="s">
        <v>123</v>
      </c>
      <c r="BE219" s="184">
        <f>IF(N219="základní",J219,0)</f>
        <v>0</v>
      </c>
      <c r="BF219" s="184">
        <f>IF(N219="snížená",J219,0)</f>
        <v>0</v>
      </c>
      <c r="BG219" s="184">
        <f>IF(N219="zákl. přenesená",J219,0)</f>
        <v>0</v>
      </c>
      <c r="BH219" s="184">
        <f>IF(N219="sníž. přenesená",J219,0)</f>
        <v>0</v>
      </c>
      <c r="BI219" s="184">
        <f>IF(N219="nulová",J219,0)</f>
        <v>0</v>
      </c>
      <c r="BJ219" s="16" t="s">
        <v>79</v>
      </c>
      <c r="BK219" s="184">
        <f>ROUND(I219*H219,2)</f>
        <v>0</v>
      </c>
      <c r="BL219" s="16" t="s">
        <v>122</v>
      </c>
      <c r="BM219" s="16" t="s">
        <v>376</v>
      </c>
    </row>
    <row r="220" spans="2:51" s="11" customFormat="1" ht="11.25">
      <c r="B220" s="193"/>
      <c r="C220" s="194"/>
      <c r="D220" s="185" t="s">
        <v>186</v>
      </c>
      <c r="E220" s="195" t="s">
        <v>19</v>
      </c>
      <c r="F220" s="196" t="s">
        <v>204</v>
      </c>
      <c r="G220" s="194"/>
      <c r="H220" s="197">
        <v>1242</v>
      </c>
      <c r="I220" s="198"/>
      <c r="J220" s="194"/>
      <c r="K220" s="194"/>
      <c r="L220" s="199"/>
      <c r="M220" s="200"/>
      <c r="N220" s="201"/>
      <c r="O220" s="201"/>
      <c r="P220" s="201"/>
      <c r="Q220" s="201"/>
      <c r="R220" s="201"/>
      <c r="S220" s="201"/>
      <c r="T220" s="202"/>
      <c r="AT220" s="203" t="s">
        <v>186</v>
      </c>
      <c r="AU220" s="203" t="s">
        <v>81</v>
      </c>
      <c r="AV220" s="11" t="s">
        <v>81</v>
      </c>
      <c r="AW220" s="11" t="s">
        <v>32</v>
      </c>
      <c r="AX220" s="11" t="s">
        <v>71</v>
      </c>
      <c r="AY220" s="203" t="s">
        <v>123</v>
      </c>
    </row>
    <row r="221" spans="2:51" s="11" customFormat="1" ht="11.25">
      <c r="B221" s="193"/>
      <c r="C221" s="194"/>
      <c r="D221" s="185" t="s">
        <v>186</v>
      </c>
      <c r="E221" s="195" t="s">
        <v>19</v>
      </c>
      <c r="F221" s="196" t="s">
        <v>211</v>
      </c>
      <c r="G221" s="194"/>
      <c r="H221" s="197">
        <v>49</v>
      </c>
      <c r="I221" s="198"/>
      <c r="J221" s="194"/>
      <c r="K221" s="194"/>
      <c r="L221" s="199"/>
      <c r="M221" s="200"/>
      <c r="N221" s="201"/>
      <c r="O221" s="201"/>
      <c r="P221" s="201"/>
      <c r="Q221" s="201"/>
      <c r="R221" s="201"/>
      <c r="S221" s="201"/>
      <c r="T221" s="202"/>
      <c r="AT221" s="203" t="s">
        <v>186</v>
      </c>
      <c r="AU221" s="203" t="s">
        <v>81</v>
      </c>
      <c r="AV221" s="11" t="s">
        <v>81</v>
      </c>
      <c r="AW221" s="11" t="s">
        <v>32</v>
      </c>
      <c r="AX221" s="11" t="s">
        <v>71</v>
      </c>
      <c r="AY221" s="203" t="s">
        <v>123</v>
      </c>
    </row>
    <row r="222" spans="2:65" s="1" customFormat="1" ht="22.5" customHeight="1">
      <c r="B222" s="33"/>
      <c r="C222" s="173" t="s">
        <v>377</v>
      </c>
      <c r="D222" s="173" t="s">
        <v>125</v>
      </c>
      <c r="E222" s="174" t="s">
        <v>378</v>
      </c>
      <c r="F222" s="175" t="s">
        <v>379</v>
      </c>
      <c r="G222" s="176" t="s">
        <v>181</v>
      </c>
      <c r="H222" s="177">
        <v>1242</v>
      </c>
      <c r="I222" s="178"/>
      <c r="J222" s="179">
        <f>ROUND(I222*H222,2)</f>
        <v>0</v>
      </c>
      <c r="K222" s="175" t="s">
        <v>182</v>
      </c>
      <c r="L222" s="37"/>
      <c r="M222" s="180" t="s">
        <v>19</v>
      </c>
      <c r="N222" s="181" t="s">
        <v>42</v>
      </c>
      <c r="O222" s="59"/>
      <c r="P222" s="182">
        <f>O222*H222</f>
        <v>0</v>
      </c>
      <c r="Q222" s="182">
        <v>0.10373</v>
      </c>
      <c r="R222" s="182">
        <f>Q222*H222</f>
        <v>128.83266</v>
      </c>
      <c r="S222" s="182">
        <v>0</v>
      </c>
      <c r="T222" s="183">
        <f>S222*H222</f>
        <v>0</v>
      </c>
      <c r="AR222" s="16" t="s">
        <v>122</v>
      </c>
      <c r="AT222" s="16" t="s">
        <v>125</v>
      </c>
      <c r="AU222" s="16" t="s">
        <v>81</v>
      </c>
      <c r="AY222" s="16" t="s">
        <v>123</v>
      </c>
      <c r="BE222" s="184">
        <f>IF(N222="základní",J222,0)</f>
        <v>0</v>
      </c>
      <c r="BF222" s="184">
        <f>IF(N222="snížená",J222,0)</f>
        <v>0</v>
      </c>
      <c r="BG222" s="184">
        <f>IF(N222="zákl. přenesená",J222,0)</f>
        <v>0</v>
      </c>
      <c r="BH222" s="184">
        <f>IF(N222="sníž. přenesená",J222,0)</f>
        <v>0</v>
      </c>
      <c r="BI222" s="184">
        <f>IF(N222="nulová",J222,0)</f>
        <v>0</v>
      </c>
      <c r="BJ222" s="16" t="s">
        <v>79</v>
      </c>
      <c r="BK222" s="184">
        <f>ROUND(I222*H222,2)</f>
        <v>0</v>
      </c>
      <c r="BL222" s="16" t="s">
        <v>122</v>
      </c>
      <c r="BM222" s="16" t="s">
        <v>380</v>
      </c>
    </row>
    <row r="223" spans="2:47" s="1" customFormat="1" ht="29.25">
      <c r="B223" s="33"/>
      <c r="C223" s="34"/>
      <c r="D223" s="185" t="s">
        <v>184</v>
      </c>
      <c r="E223" s="34"/>
      <c r="F223" s="186" t="s">
        <v>381</v>
      </c>
      <c r="G223" s="34"/>
      <c r="H223" s="34"/>
      <c r="I223" s="102"/>
      <c r="J223" s="34"/>
      <c r="K223" s="34"/>
      <c r="L223" s="37"/>
      <c r="M223" s="187"/>
      <c r="N223" s="59"/>
      <c r="O223" s="59"/>
      <c r="P223" s="59"/>
      <c r="Q223" s="59"/>
      <c r="R223" s="59"/>
      <c r="S223" s="59"/>
      <c r="T223" s="60"/>
      <c r="AT223" s="16" t="s">
        <v>184</v>
      </c>
      <c r="AU223" s="16" t="s">
        <v>81</v>
      </c>
    </row>
    <row r="224" spans="2:51" s="11" customFormat="1" ht="11.25">
      <c r="B224" s="193"/>
      <c r="C224" s="194"/>
      <c r="D224" s="185" t="s">
        <v>186</v>
      </c>
      <c r="E224" s="195" t="s">
        <v>19</v>
      </c>
      <c r="F224" s="196" t="s">
        <v>204</v>
      </c>
      <c r="G224" s="194"/>
      <c r="H224" s="197">
        <v>1242</v>
      </c>
      <c r="I224" s="198"/>
      <c r="J224" s="194"/>
      <c r="K224" s="194"/>
      <c r="L224" s="199"/>
      <c r="M224" s="200"/>
      <c r="N224" s="201"/>
      <c r="O224" s="201"/>
      <c r="P224" s="201"/>
      <c r="Q224" s="201"/>
      <c r="R224" s="201"/>
      <c r="S224" s="201"/>
      <c r="T224" s="202"/>
      <c r="AT224" s="203" t="s">
        <v>186</v>
      </c>
      <c r="AU224" s="203" t="s">
        <v>81</v>
      </c>
      <c r="AV224" s="11" t="s">
        <v>81</v>
      </c>
      <c r="AW224" s="11" t="s">
        <v>32</v>
      </c>
      <c r="AX224" s="11" t="s">
        <v>71</v>
      </c>
      <c r="AY224" s="203" t="s">
        <v>123</v>
      </c>
    </row>
    <row r="225" spans="2:65" s="1" customFormat="1" ht="22.5" customHeight="1">
      <c r="B225" s="33"/>
      <c r="C225" s="173" t="s">
        <v>382</v>
      </c>
      <c r="D225" s="173" t="s">
        <v>125</v>
      </c>
      <c r="E225" s="174" t="s">
        <v>383</v>
      </c>
      <c r="F225" s="175" t="s">
        <v>384</v>
      </c>
      <c r="G225" s="176" t="s">
        <v>181</v>
      </c>
      <c r="H225" s="177">
        <v>49</v>
      </c>
      <c r="I225" s="178"/>
      <c r="J225" s="179">
        <f>ROUND(I225*H225,2)</f>
        <v>0</v>
      </c>
      <c r="K225" s="175" t="s">
        <v>182</v>
      </c>
      <c r="L225" s="37"/>
      <c r="M225" s="180" t="s">
        <v>19</v>
      </c>
      <c r="N225" s="181" t="s">
        <v>42</v>
      </c>
      <c r="O225" s="59"/>
      <c r="P225" s="182">
        <f>O225*H225</f>
        <v>0</v>
      </c>
      <c r="Q225" s="182">
        <v>0</v>
      </c>
      <c r="R225" s="182">
        <f>Q225*H225</f>
        <v>0</v>
      </c>
      <c r="S225" s="182">
        <v>0</v>
      </c>
      <c r="T225" s="183">
        <f>S225*H225</f>
        <v>0</v>
      </c>
      <c r="AR225" s="16" t="s">
        <v>122</v>
      </c>
      <c r="AT225" s="16" t="s">
        <v>125</v>
      </c>
      <c r="AU225" s="16" t="s">
        <v>81</v>
      </c>
      <c r="AY225" s="16" t="s">
        <v>123</v>
      </c>
      <c r="BE225" s="184">
        <f>IF(N225="základní",J225,0)</f>
        <v>0</v>
      </c>
      <c r="BF225" s="184">
        <f>IF(N225="snížená",J225,0)</f>
        <v>0</v>
      </c>
      <c r="BG225" s="184">
        <f>IF(N225="zákl. přenesená",J225,0)</f>
        <v>0</v>
      </c>
      <c r="BH225" s="184">
        <f>IF(N225="sníž. přenesená",J225,0)</f>
        <v>0</v>
      </c>
      <c r="BI225" s="184">
        <f>IF(N225="nulová",J225,0)</f>
        <v>0</v>
      </c>
      <c r="BJ225" s="16" t="s">
        <v>79</v>
      </c>
      <c r="BK225" s="184">
        <f>ROUND(I225*H225,2)</f>
        <v>0</v>
      </c>
      <c r="BL225" s="16" t="s">
        <v>122</v>
      </c>
      <c r="BM225" s="16" t="s">
        <v>385</v>
      </c>
    </row>
    <row r="226" spans="2:47" s="1" customFormat="1" ht="29.25">
      <c r="B226" s="33"/>
      <c r="C226" s="34"/>
      <c r="D226" s="185" t="s">
        <v>184</v>
      </c>
      <c r="E226" s="34"/>
      <c r="F226" s="186" t="s">
        <v>381</v>
      </c>
      <c r="G226" s="34"/>
      <c r="H226" s="34"/>
      <c r="I226" s="102"/>
      <c r="J226" s="34"/>
      <c r="K226" s="34"/>
      <c r="L226" s="37"/>
      <c r="M226" s="187"/>
      <c r="N226" s="59"/>
      <c r="O226" s="59"/>
      <c r="P226" s="59"/>
      <c r="Q226" s="59"/>
      <c r="R226" s="59"/>
      <c r="S226" s="59"/>
      <c r="T226" s="60"/>
      <c r="AT226" s="16" t="s">
        <v>184</v>
      </c>
      <c r="AU226" s="16" t="s">
        <v>81</v>
      </c>
    </row>
    <row r="227" spans="2:51" s="11" customFormat="1" ht="11.25">
      <c r="B227" s="193"/>
      <c r="C227" s="194"/>
      <c r="D227" s="185" t="s">
        <v>186</v>
      </c>
      <c r="E227" s="195" t="s">
        <v>19</v>
      </c>
      <c r="F227" s="196" t="s">
        <v>211</v>
      </c>
      <c r="G227" s="194"/>
      <c r="H227" s="197">
        <v>49</v>
      </c>
      <c r="I227" s="198"/>
      <c r="J227" s="194"/>
      <c r="K227" s="194"/>
      <c r="L227" s="199"/>
      <c r="M227" s="200"/>
      <c r="N227" s="201"/>
      <c r="O227" s="201"/>
      <c r="P227" s="201"/>
      <c r="Q227" s="201"/>
      <c r="R227" s="201"/>
      <c r="S227" s="201"/>
      <c r="T227" s="202"/>
      <c r="AT227" s="203" t="s">
        <v>186</v>
      </c>
      <c r="AU227" s="203" t="s">
        <v>81</v>
      </c>
      <c r="AV227" s="11" t="s">
        <v>81</v>
      </c>
      <c r="AW227" s="11" t="s">
        <v>32</v>
      </c>
      <c r="AX227" s="11" t="s">
        <v>71</v>
      </c>
      <c r="AY227" s="203" t="s">
        <v>123</v>
      </c>
    </row>
    <row r="228" spans="2:65" s="1" customFormat="1" ht="16.5" customHeight="1">
      <c r="B228" s="33"/>
      <c r="C228" s="173" t="s">
        <v>386</v>
      </c>
      <c r="D228" s="173" t="s">
        <v>125</v>
      </c>
      <c r="E228" s="174" t="s">
        <v>387</v>
      </c>
      <c r="F228" s="175" t="s">
        <v>388</v>
      </c>
      <c r="G228" s="176" t="s">
        <v>181</v>
      </c>
      <c r="H228" s="177">
        <v>1307</v>
      </c>
      <c r="I228" s="178"/>
      <c r="J228" s="179">
        <f>ROUND(I228*H228,2)</f>
        <v>0</v>
      </c>
      <c r="K228" s="175" t="s">
        <v>182</v>
      </c>
      <c r="L228" s="37"/>
      <c r="M228" s="180" t="s">
        <v>19</v>
      </c>
      <c r="N228" s="181" t="s">
        <v>42</v>
      </c>
      <c r="O228" s="59"/>
      <c r="P228" s="182">
        <f>O228*H228</f>
        <v>0</v>
      </c>
      <c r="Q228" s="182">
        <v>0.08425</v>
      </c>
      <c r="R228" s="182">
        <f>Q228*H228</f>
        <v>110.11475</v>
      </c>
      <c r="S228" s="182">
        <v>0</v>
      </c>
      <c r="T228" s="183">
        <f>S228*H228</f>
        <v>0</v>
      </c>
      <c r="AR228" s="16" t="s">
        <v>122</v>
      </c>
      <c r="AT228" s="16" t="s">
        <v>125</v>
      </c>
      <c r="AU228" s="16" t="s">
        <v>81</v>
      </c>
      <c r="AY228" s="16" t="s">
        <v>123</v>
      </c>
      <c r="BE228" s="184">
        <f>IF(N228="základní",J228,0)</f>
        <v>0</v>
      </c>
      <c r="BF228" s="184">
        <f>IF(N228="snížená",J228,0)</f>
        <v>0</v>
      </c>
      <c r="BG228" s="184">
        <f>IF(N228="zákl. přenesená",J228,0)</f>
        <v>0</v>
      </c>
      <c r="BH228" s="184">
        <f>IF(N228="sníž. přenesená",J228,0)</f>
        <v>0</v>
      </c>
      <c r="BI228" s="184">
        <f>IF(N228="nulová",J228,0)</f>
        <v>0</v>
      </c>
      <c r="BJ228" s="16" t="s">
        <v>79</v>
      </c>
      <c r="BK228" s="184">
        <f>ROUND(I228*H228,2)</f>
        <v>0</v>
      </c>
      <c r="BL228" s="16" t="s">
        <v>122</v>
      </c>
      <c r="BM228" s="16" t="s">
        <v>389</v>
      </c>
    </row>
    <row r="229" spans="2:51" s="11" customFormat="1" ht="11.25">
      <c r="B229" s="193"/>
      <c r="C229" s="194"/>
      <c r="D229" s="185" t="s">
        <v>186</v>
      </c>
      <c r="E229" s="195" t="s">
        <v>19</v>
      </c>
      <c r="F229" s="196" t="s">
        <v>198</v>
      </c>
      <c r="G229" s="194"/>
      <c r="H229" s="197">
        <v>14</v>
      </c>
      <c r="I229" s="198"/>
      <c r="J229" s="194"/>
      <c r="K229" s="194"/>
      <c r="L229" s="199"/>
      <c r="M229" s="200"/>
      <c r="N229" s="201"/>
      <c r="O229" s="201"/>
      <c r="P229" s="201"/>
      <c r="Q229" s="201"/>
      <c r="R229" s="201"/>
      <c r="S229" s="201"/>
      <c r="T229" s="202"/>
      <c r="AT229" s="203" t="s">
        <v>186</v>
      </c>
      <c r="AU229" s="203" t="s">
        <v>81</v>
      </c>
      <c r="AV229" s="11" t="s">
        <v>81</v>
      </c>
      <c r="AW229" s="11" t="s">
        <v>32</v>
      </c>
      <c r="AX229" s="11" t="s">
        <v>71</v>
      </c>
      <c r="AY229" s="203" t="s">
        <v>123</v>
      </c>
    </row>
    <row r="230" spans="2:51" s="11" customFormat="1" ht="11.25">
      <c r="B230" s="193"/>
      <c r="C230" s="194"/>
      <c r="D230" s="185" t="s">
        <v>186</v>
      </c>
      <c r="E230" s="195" t="s">
        <v>19</v>
      </c>
      <c r="F230" s="196" t="s">
        <v>199</v>
      </c>
      <c r="G230" s="194"/>
      <c r="H230" s="197">
        <v>1199</v>
      </c>
      <c r="I230" s="198"/>
      <c r="J230" s="194"/>
      <c r="K230" s="194"/>
      <c r="L230" s="199"/>
      <c r="M230" s="200"/>
      <c r="N230" s="201"/>
      <c r="O230" s="201"/>
      <c r="P230" s="201"/>
      <c r="Q230" s="201"/>
      <c r="R230" s="201"/>
      <c r="S230" s="201"/>
      <c r="T230" s="202"/>
      <c r="AT230" s="203" t="s">
        <v>186</v>
      </c>
      <c r="AU230" s="203" t="s">
        <v>81</v>
      </c>
      <c r="AV230" s="11" t="s">
        <v>81</v>
      </c>
      <c r="AW230" s="11" t="s">
        <v>32</v>
      </c>
      <c r="AX230" s="11" t="s">
        <v>71</v>
      </c>
      <c r="AY230" s="203" t="s">
        <v>123</v>
      </c>
    </row>
    <row r="231" spans="2:51" s="11" customFormat="1" ht="11.25">
      <c r="B231" s="193"/>
      <c r="C231" s="194"/>
      <c r="D231" s="185" t="s">
        <v>186</v>
      </c>
      <c r="E231" s="195" t="s">
        <v>19</v>
      </c>
      <c r="F231" s="196" t="s">
        <v>390</v>
      </c>
      <c r="G231" s="194"/>
      <c r="H231" s="197">
        <v>45</v>
      </c>
      <c r="I231" s="198"/>
      <c r="J231" s="194"/>
      <c r="K231" s="194"/>
      <c r="L231" s="199"/>
      <c r="M231" s="200"/>
      <c r="N231" s="201"/>
      <c r="O231" s="201"/>
      <c r="P231" s="201"/>
      <c r="Q231" s="201"/>
      <c r="R231" s="201"/>
      <c r="S231" s="201"/>
      <c r="T231" s="202"/>
      <c r="AT231" s="203" t="s">
        <v>186</v>
      </c>
      <c r="AU231" s="203" t="s">
        <v>81</v>
      </c>
      <c r="AV231" s="11" t="s">
        <v>81</v>
      </c>
      <c r="AW231" s="11" t="s">
        <v>32</v>
      </c>
      <c r="AX231" s="11" t="s">
        <v>71</v>
      </c>
      <c r="AY231" s="203" t="s">
        <v>123</v>
      </c>
    </row>
    <row r="232" spans="2:51" s="11" customFormat="1" ht="11.25">
      <c r="B232" s="193"/>
      <c r="C232" s="194"/>
      <c r="D232" s="185" t="s">
        <v>186</v>
      </c>
      <c r="E232" s="195" t="s">
        <v>19</v>
      </c>
      <c r="F232" s="196" t="s">
        <v>391</v>
      </c>
      <c r="G232" s="194"/>
      <c r="H232" s="197">
        <v>49</v>
      </c>
      <c r="I232" s="198"/>
      <c r="J232" s="194"/>
      <c r="K232" s="194"/>
      <c r="L232" s="199"/>
      <c r="M232" s="200"/>
      <c r="N232" s="201"/>
      <c r="O232" s="201"/>
      <c r="P232" s="201"/>
      <c r="Q232" s="201"/>
      <c r="R232" s="201"/>
      <c r="S232" s="201"/>
      <c r="T232" s="202"/>
      <c r="AT232" s="203" t="s">
        <v>186</v>
      </c>
      <c r="AU232" s="203" t="s">
        <v>81</v>
      </c>
      <c r="AV232" s="11" t="s">
        <v>81</v>
      </c>
      <c r="AW232" s="11" t="s">
        <v>32</v>
      </c>
      <c r="AX232" s="11" t="s">
        <v>71</v>
      </c>
      <c r="AY232" s="203" t="s">
        <v>123</v>
      </c>
    </row>
    <row r="233" spans="2:65" s="1" customFormat="1" ht="16.5" customHeight="1">
      <c r="B233" s="33"/>
      <c r="C233" s="204" t="s">
        <v>392</v>
      </c>
      <c r="D233" s="204" t="s">
        <v>276</v>
      </c>
      <c r="E233" s="205" t="s">
        <v>393</v>
      </c>
      <c r="F233" s="206" t="s">
        <v>394</v>
      </c>
      <c r="G233" s="207" t="s">
        <v>181</v>
      </c>
      <c r="H233" s="208">
        <v>1249.39</v>
      </c>
      <c r="I233" s="209"/>
      <c r="J233" s="210">
        <f>ROUND(I233*H233,2)</f>
        <v>0</v>
      </c>
      <c r="K233" s="206" t="s">
        <v>182</v>
      </c>
      <c r="L233" s="211"/>
      <c r="M233" s="212" t="s">
        <v>19</v>
      </c>
      <c r="N233" s="213" t="s">
        <v>42</v>
      </c>
      <c r="O233" s="59"/>
      <c r="P233" s="182">
        <f>O233*H233</f>
        <v>0</v>
      </c>
      <c r="Q233" s="182">
        <v>0.131</v>
      </c>
      <c r="R233" s="182">
        <f>Q233*H233</f>
        <v>163.67009000000002</v>
      </c>
      <c r="S233" s="182">
        <v>0</v>
      </c>
      <c r="T233" s="183">
        <f>S233*H233</f>
        <v>0</v>
      </c>
      <c r="AR233" s="16" t="s">
        <v>221</v>
      </c>
      <c r="AT233" s="16" t="s">
        <v>276</v>
      </c>
      <c r="AU233" s="16" t="s">
        <v>81</v>
      </c>
      <c r="AY233" s="16" t="s">
        <v>123</v>
      </c>
      <c r="BE233" s="184">
        <f>IF(N233="základní",J233,0)</f>
        <v>0</v>
      </c>
      <c r="BF233" s="184">
        <f>IF(N233="snížená",J233,0)</f>
        <v>0</v>
      </c>
      <c r="BG233" s="184">
        <f>IF(N233="zákl. přenesená",J233,0)</f>
        <v>0</v>
      </c>
      <c r="BH233" s="184">
        <f>IF(N233="sníž. přenesená",J233,0)</f>
        <v>0</v>
      </c>
      <c r="BI233" s="184">
        <f>IF(N233="nulová",J233,0)</f>
        <v>0</v>
      </c>
      <c r="BJ233" s="16" t="s">
        <v>79</v>
      </c>
      <c r="BK233" s="184">
        <f>ROUND(I233*H233,2)</f>
        <v>0</v>
      </c>
      <c r="BL233" s="16" t="s">
        <v>122</v>
      </c>
      <c r="BM233" s="16" t="s">
        <v>395</v>
      </c>
    </row>
    <row r="234" spans="2:51" s="11" customFormat="1" ht="11.25">
      <c r="B234" s="193"/>
      <c r="C234" s="194"/>
      <c r="D234" s="185" t="s">
        <v>186</v>
      </c>
      <c r="E234" s="195" t="s">
        <v>19</v>
      </c>
      <c r="F234" s="196" t="s">
        <v>198</v>
      </c>
      <c r="G234" s="194"/>
      <c r="H234" s="197">
        <v>14</v>
      </c>
      <c r="I234" s="198"/>
      <c r="J234" s="194"/>
      <c r="K234" s="194"/>
      <c r="L234" s="199"/>
      <c r="M234" s="200"/>
      <c r="N234" s="201"/>
      <c r="O234" s="201"/>
      <c r="P234" s="201"/>
      <c r="Q234" s="201"/>
      <c r="R234" s="201"/>
      <c r="S234" s="201"/>
      <c r="T234" s="202"/>
      <c r="AT234" s="203" t="s">
        <v>186</v>
      </c>
      <c r="AU234" s="203" t="s">
        <v>81</v>
      </c>
      <c r="AV234" s="11" t="s">
        <v>81</v>
      </c>
      <c r="AW234" s="11" t="s">
        <v>32</v>
      </c>
      <c r="AX234" s="11" t="s">
        <v>71</v>
      </c>
      <c r="AY234" s="203" t="s">
        <v>123</v>
      </c>
    </row>
    <row r="235" spans="2:51" s="11" customFormat="1" ht="11.25">
      <c r="B235" s="193"/>
      <c r="C235" s="194"/>
      <c r="D235" s="185" t="s">
        <v>186</v>
      </c>
      <c r="E235" s="195" t="s">
        <v>19</v>
      </c>
      <c r="F235" s="196" t="s">
        <v>199</v>
      </c>
      <c r="G235" s="194"/>
      <c r="H235" s="197">
        <v>1199</v>
      </c>
      <c r="I235" s="198"/>
      <c r="J235" s="194"/>
      <c r="K235" s="194"/>
      <c r="L235" s="199"/>
      <c r="M235" s="200"/>
      <c r="N235" s="201"/>
      <c r="O235" s="201"/>
      <c r="P235" s="201"/>
      <c r="Q235" s="201"/>
      <c r="R235" s="201"/>
      <c r="S235" s="201"/>
      <c r="T235" s="202"/>
      <c r="AT235" s="203" t="s">
        <v>186</v>
      </c>
      <c r="AU235" s="203" t="s">
        <v>81</v>
      </c>
      <c r="AV235" s="11" t="s">
        <v>81</v>
      </c>
      <c r="AW235" s="11" t="s">
        <v>32</v>
      </c>
      <c r="AX235" s="11" t="s">
        <v>71</v>
      </c>
      <c r="AY235" s="203" t="s">
        <v>123</v>
      </c>
    </row>
    <row r="236" spans="2:51" s="11" customFormat="1" ht="11.25">
      <c r="B236" s="193"/>
      <c r="C236" s="194"/>
      <c r="D236" s="185" t="s">
        <v>186</v>
      </c>
      <c r="E236" s="194"/>
      <c r="F236" s="196" t="s">
        <v>396</v>
      </c>
      <c r="G236" s="194"/>
      <c r="H236" s="197">
        <v>1249.39</v>
      </c>
      <c r="I236" s="198"/>
      <c r="J236" s="194"/>
      <c r="K236" s="194"/>
      <c r="L236" s="199"/>
      <c r="M236" s="200"/>
      <c r="N236" s="201"/>
      <c r="O236" s="201"/>
      <c r="P236" s="201"/>
      <c r="Q236" s="201"/>
      <c r="R236" s="201"/>
      <c r="S236" s="201"/>
      <c r="T236" s="202"/>
      <c r="AT236" s="203" t="s">
        <v>186</v>
      </c>
      <c r="AU236" s="203" t="s">
        <v>81</v>
      </c>
      <c r="AV236" s="11" t="s">
        <v>81</v>
      </c>
      <c r="AW236" s="11" t="s">
        <v>4</v>
      </c>
      <c r="AX236" s="11" t="s">
        <v>79</v>
      </c>
      <c r="AY236" s="203" t="s">
        <v>123</v>
      </c>
    </row>
    <row r="237" spans="2:65" s="1" customFormat="1" ht="16.5" customHeight="1">
      <c r="B237" s="33"/>
      <c r="C237" s="204" t="s">
        <v>397</v>
      </c>
      <c r="D237" s="204" t="s">
        <v>276</v>
      </c>
      <c r="E237" s="205" t="s">
        <v>398</v>
      </c>
      <c r="F237" s="206" t="s">
        <v>399</v>
      </c>
      <c r="G237" s="207" t="s">
        <v>181</v>
      </c>
      <c r="H237" s="208">
        <v>46.35</v>
      </c>
      <c r="I237" s="209"/>
      <c r="J237" s="210">
        <f>ROUND(I237*H237,2)</f>
        <v>0</v>
      </c>
      <c r="K237" s="206" t="s">
        <v>182</v>
      </c>
      <c r="L237" s="211"/>
      <c r="M237" s="212" t="s">
        <v>19</v>
      </c>
      <c r="N237" s="213" t="s">
        <v>42</v>
      </c>
      <c r="O237" s="59"/>
      <c r="P237" s="182">
        <f>O237*H237</f>
        <v>0</v>
      </c>
      <c r="Q237" s="182">
        <v>0.131</v>
      </c>
      <c r="R237" s="182">
        <f>Q237*H237</f>
        <v>6.07185</v>
      </c>
      <c r="S237" s="182">
        <v>0</v>
      </c>
      <c r="T237" s="183">
        <f>S237*H237</f>
        <v>0</v>
      </c>
      <c r="AR237" s="16" t="s">
        <v>221</v>
      </c>
      <c r="AT237" s="16" t="s">
        <v>276</v>
      </c>
      <c r="AU237" s="16" t="s">
        <v>81</v>
      </c>
      <c r="AY237" s="16" t="s">
        <v>123</v>
      </c>
      <c r="BE237" s="184">
        <f>IF(N237="základní",J237,0)</f>
        <v>0</v>
      </c>
      <c r="BF237" s="184">
        <f>IF(N237="snížená",J237,0)</f>
        <v>0</v>
      </c>
      <c r="BG237" s="184">
        <f>IF(N237="zákl. přenesená",J237,0)</f>
        <v>0</v>
      </c>
      <c r="BH237" s="184">
        <f>IF(N237="sníž. přenesená",J237,0)</f>
        <v>0</v>
      </c>
      <c r="BI237" s="184">
        <f>IF(N237="nulová",J237,0)</f>
        <v>0</v>
      </c>
      <c r="BJ237" s="16" t="s">
        <v>79</v>
      </c>
      <c r="BK237" s="184">
        <f>ROUND(I237*H237,2)</f>
        <v>0</v>
      </c>
      <c r="BL237" s="16" t="s">
        <v>122</v>
      </c>
      <c r="BM237" s="16" t="s">
        <v>400</v>
      </c>
    </row>
    <row r="238" spans="2:51" s="11" customFormat="1" ht="11.25">
      <c r="B238" s="193"/>
      <c r="C238" s="194"/>
      <c r="D238" s="185" t="s">
        <v>186</v>
      </c>
      <c r="E238" s="195" t="s">
        <v>19</v>
      </c>
      <c r="F238" s="196" t="s">
        <v>390</v>
      </c>
      <c r="G238" s="194"/>
      <c r="H238" s="197">
        <v>45</v>
      </c>
      <c r="I238" s="198"/>
      <c r="J238" s="194"/>
      <c r="K238" s="194"/>
      <c r="L238" s="199"/>
      <c r="M238" s="200"/>
      <c r="N238" s="201"/>
      <c r="O238" s="201"/>
      <c r="P238" s="201"/>
      <c r="Q238" s="201"/>
      <c r="R238" s="201"/>
      <c r="S238" s="201"/>
      <c r="T238" s="202"/>
      <c r="AT238" s="203" t="s">
        <v>186</v>
      </c>
      <c r="AU238" s="203" t="s">
        <v>81</v>
      </c>
      <c r="AV238" s="11" t="s">
        <v>81</v>
      </c>
      <c r="AW238" s="11" t="s">
        <v>32</v>
      </c>
      <c r="AX238" s="11" t="s">
        <v>71</v>
      </c>
      <c r="AY238" s="203" t="s">
        <v>123</v>
      </c>
    </row>
    <row r="239" spans="2:51" s="11" customFormat="1" ht="11.25">
      <c r="B239" s="193"/>
      <c r="C239" s="194"/>
      <c r="D239" s="185" t="s">
        <v>186</v>
      </c>
      <c r="E239" s="194"/>
      <c r="F239" s="196" t="s">
        <v>401</v>
      </c>
      <c r="G239" s="194"/>
      <c r="H239" s="197">
        <v>46.35</v>
      </c>
      <c r="I239" s="198"/>
      <c r="J239" s="194"/>
      <c r="K239" s="194"/>
      <c r="L239" s="199"/>
      <c r="M239" s="200"/>
      <c r="N239" s="201"/>
      <c r="O239" s="201"/>
      <c r="P239" s="201"/>
      <c r="Q239" s="201"/>
      <c r="R239" s="201"/>
      <c r="S239" s="201"/>
      <c r="T239" s="202"/>
      <c r="AT239" s="203" t="s">
        <v>186</v>
      </c>
      <c r="AU239" s="203" t="s">
        <v>81</v>
      </c>
      <c r="AV239" s="11" t="s">
        <v>81</v>
      </c>
      <c r="AW239" s="11" t="s">
        <v>4</v>
      </c>
      <c r="AX239" s="11" t="s">
        <v>79</v>
      </c>
      <c r="AY239" s="203" t="s">
        <v>123</v>
      </c>
    </row>
    <row r="240" spans="2:65" s="1" customFormat="1" ht="16.5" customHeight="1">
      <c r="B240" s="33"/>
      <c r="C240" s="173" t="s">
        <v>91</v>
      </c>
      <c r="D240" s="173" t="s">
        <v>125</v>
      </c>
      <c r="E240" s="174" t="s">
        <v>402</v>
      </c>
      <c r="F240" s="175" t="s">
        <v>403</v>
      </c>
      <c r="G240" s="176" t="s">
        <v>181</v>
      </c>
      <c r="H240" s="177">
        <v>1262</v>
      </c>
      <c r="I240" s="178"/>
      <c r="J240" s="179">
        <f>ROUND(I240*H240,2)</f>
        <v>0</v>
      </c>
      <c r="K240" s="175" t="s">
        <v>182</v>
      </c>
      <c r="L240" s="37"/>
      <c r="M240" s="180" t="s">
        <v>19</v>
      </c>
      <c r="N240" s="181" t="s">
        <v>42</v>
      </c>
      <c r="O240" s="59"/>
      <c r="P240" s="182">
        <f>O240*H240</f>
        <v>0</v>
      </c>
      <c r="Q240" s="182">
        <v>0.10362</v>
      </c>
      <c r="R240" s="182">
        <f>Q240*H240</f>
        <v>130.76844</v>
      </c>
      <c r="S240" s="182">
        <v>0</v>
      </c>
      <c r="T240" s="183">
        <f>S240*H240</f>
        <v>0</v>
      </c>
      <c r="AR240" s="16" t="s">
        <v>122</v>
      </c>
      <c r="AT240" s="16" t="s">
        <v>125</v>
      </c>
      <c r="AU240" s="16" t="s">
        <v>81</v>
      </c>
      <c r="AY240" s="16" t="s">
        <v>123</v>
      </c>
      <c r="BE240" s="184">
        <f>IF(N240="základní",J240,0)</f>
        <v>0</v>
      </c>
      <c r="BF240" s="184">
        <f>IF(N240="snížená",J240,0)</f>
        <v>0</v>
      </c>
      <c r="BG240" s="184">
        <f>IF(N240="zákl. přenesená",J240,0)</f>
        <v>0</v>
      </c>
      <c r="BH240" s="184">
        <f>IF(N240="sníž. přenesená",J240,0)</f>
        <v>0</v>
      </c>
      <c r="BI240" s="184">
        <f>IF(N240="nulová",J240,0)</f>
        <v>0</v>
      </c>
      <c r="BJ240" s="16" t="s">
        <v>79</v>
      </c>
      <c r="BK240" s="184">
        <f>ROUND(I240*H240,2)</f>
        <v>0</v>
      </c>
      <c r="BL240" s="16" t="s">
        <v>122</v>
      </c>
      <c r="BM240" s="16" t="s">
        <v>404</v>
      </c>
    </row>
    <row r="241" spans="2:51" s="11" customFormat="1" ht="11.25">
      <c r="B241" s="193"/>
      <c r="C241" s="194"/>
      <c r="D241" s="185" t="s">
        <v>186</v>
      </c>
      <c r="E241" s="195" t="s">
        <v>19</v>
      </c>
      <c r="F241" s="196" t="s">
        <v>293</v>
      </c>
      <c r="G241" s="194"/>
      <c r="H241" s="197">
        <v>103</v>
      </c>
      <c r="I241" s="198"/>
      <c r="J241" s="194"/>
      <c r="K241" s="194"/>
      <c r="L241" s="199"/>
      <c r="M241" s="200"/>
      <c r="N241" s="201"/>
      <c r="O241" s="201"/>
      <c r="P241" s="201"/>
      <c r="Q241" s="201"/>
      <c r="R241" s="201"/>
      <c r="S241" s="201"/>
      <c r="T241" s="202"/>
      <c r="AT241" s="203" t="s">
        <v>186</v>
      </c>
      <c r="AU241" s="203" t="s">
        <v>81</v>
      </c>
      <c r="AV241" s="11" t="s">
        <v>81</v>
      </c>
      <c r="AW241" s="11" t="s">
        <v>32</v>
      </c>
      <c r="AX241" s="11" t="s">
        <v>71</v>
      </c>
      <c r="AY241" s="203" t="s">
        <v>123</v>
      </c>
    </row>
    <row r="242" spans="2:51" s="11" customFormat="1" ht="11.25">
      <c r="B242" s="193"/>
      <c r="C242" s="194"/>
      <c r="D242" s="185" t="s">
        <v>186</v>
      </c>
      <c r="E242" s="195" t="s">
        <v>19</v>
      </c>
      <c r="F242" s="196" t="s">
        <v>294</v>
      </c>
      <c r="G242" s="194"/>
      <c r="H242" s="197">
        <v>1118</v>
      </c>
      <c r="I242" s="198"/>
      <c r="J242" s="194"/>
      <c r="K242" s="194"/>
      <c r="L242" s="199"/>
      <c r="M242" s="200"/>
      <c r="N242" s="201"/>
      <c r="O242" s="201"/>
      <c r="P242" s="201"/>
      <c r="Q242" s="201"/>
      <c r="R242" s="201"/>
      <c r="S242" s="201"/>
      <c r="T242" s="202"/>
      <c r="AT242" s="203" t="s">
        <v>186</v>
      </c>
      <c r="AU242" s="203" t="s">
        <v>81</v>
      </c>
      <c r="AV242" s="11" t="s">
        <v>81</v>
      </c>
      <c r="AW242" s="11" t="s">
        <v>32</v>
      </c>
      <c r="AX242" s="11" t="s">
        <v>71</v>
      </c>
      <c r="AY242" s="203" t="s">
        <v>123</v>
      </c>
    </row>
    <row r="243" spans="2:51" s="11" customFormat="1" ht="11.25">
      <c r="B243" s="193"/>
      <c r="C243" s="194"/>
      <c r="D243" s="185" t="s">
        <v>186</v>
      </c>
      <c r="E243" s="195" t="s">
        <v>19</v>
      </c>
      <c r="F243" s="196" t="s">
        <v>405</v>
      </c>
      <c r="G243" s="194"/>
      <c r="H243" s="197">
        <v>41</v>
      </c>
      <c r="I243" s="198"/>
      <c r="J243" s="194"/>
      <c r="K243" s="194"/>
      <c r="L243" s="199"/>
      <c r="M243" s="200"/>
      <c r="N243" s="201"/>
      <c r="O243" s="201"/>
      <c r="P243" s="201"/>
      <c r="Q243" s="201"/>
      <c r="R243" s="201"/>
      <c r="S243" s="201"/>
      <c r="T243" s="202"/>
      <c r="AT243" s="203" t="s">
        <v>186</v>
      </c>
      <c r="AU243" s="203" t="s">
        <v>81</v>
      </c>
      <c r="AV243" s="11" t="s">
        <v>81</v>
      </c>
      <c r="AW243" s="11" t="s">
        <v>32</v>
      </c>
      <c r="AX243" s="11" t="s">
        <v>71</v>
      </c>
      <c r="AY243" s="203" t="s">
        <v>123</v>
      </c>
    </row>
    <row r="244" spans="2:65" s="1" customFormat="1" ht="16.5" customHeight="1">
      <c r="B244" s="33"/>
      <c r="C244" s="204" t="s">
        <v>406</v>
      </c>
      <c r="D244" s="204" t="s">
        <v>276</v>
      </c>
      <c r="E244" s="205" t="s">
        <v>407</v>
      </c>
      <c r="F244" s="206" t="s">
        <v>408</v>
      </c>
      <c r="G244" s="207" t="s">
        <v>181</v>
      </c>
      <c r="H244" s="208">
        <v>1221.652</v>
      </c>
      <c r="I244" s="209"/>
      <c r="J244" s="210">
        <f>ROUND(I244*H244,2)</f>
        <v>0</v>
      </c>
      <c r="K244" s="206" t="s">
        <v>182</v>
      </c>
      <c r="L244" s="211"/>
      <c r="M244" s="212" t="s">
        <v>19</v>
      </c>
      <c r="N244" s="213" t="s">
        <v>42</v>
      </c>
      <c r="O244" s="59"/>
      <c r="P244" s="182">
        <f>O244*H244</f>
        <v>0</v>
      </c>
      <c r="Q244" s="182">
        <v>0.176</v>
      </c>
      <c r="R244" s="182">
        <f>Q244*H244</f>
        <v>215.010752</v>
      </c>
      <c r="S244" s="182">
        <v>0</v>
      </c>
      <c r="T244" s="183">
        <f>S244*H244</f>
        <v>0</v>
      </c>
      <c r="AR244" s="16" t="s">
        <v>221</v>
      </c>
      <c r="AT244" s="16" t="s">
        <v>276</v>
      </c>
      <c r="AU244" s="16" t="s">
        <v>81</v>
      </c>
      <c r="AY244" s="16" t="s">
        <v>123</v>
      </c>
      <c r="BE244" s="184">
        <f>IF(N244="základní",J244,0)</f>
        <v>0</v>
      </c>
      <c r="BF244" s="184">
        <f>IF(N244="snížená",J244,0)</f>
        <v>0</v>
      </c>
      <c r="BG244" s="184">
        <f>IF(N244="zákl. přenesená",J244,0)</f>
        <v>0</v>
      </c>
      <c r="BH244" s="184">
        <f>IF(N244="sníž. přenesená",J244,0)</f>
        <v>0</v>
      </c>
      <c r="BI244" s="184">
        <f>IF(N244="nulová",J244,0)</f>
        <v>0</v>
      </c>
      <c r="BJ244" s="16" t="s">
        <v>79</v>
      </c>
      <c r="BK244" s="184">
        <f>ROUND(I244*H244,2)</f>
        <v>0</v>
      </c>
      <c r="BL244" s="16" t="s">
        <v>122</v>
      </c>
      <c r="BM244" s="16" t="s">
        <v>409</v>
      </c>
    </row>
    <row r="245" spans="2:51" s="11" customFormat="1" ht="11.25">
      <c r="B245" s="193"/>
      <c r="C245" s="194"/>
      <c r="D245" s="185" t="s">
        <v>186</v>
      </c>
      <c r="E245" s="195" t="s">
        <v>19</v>
      </c>
      <c r="F245" s="196" t="s">
        <v>410</v>
      </c>
      <c r="G245" s="194"/>
      <c r="H245" s="197">
        <v>1186.07</v>
      </c>
      <c r="I245" s="198"/>
      <c r="J245" s="194"/>
      <c r="K245" s="194"/>
      <c r="L245" s="199"/>
      <c r="M245" s="200"/>
      <c r="N245" s="201"/>
      <c r="O245" s="201"/>
      <c r="P245" s="201"/>
      <c r="Q245" s="201"/>
      <c r="R245" s="201"/>
      <c r="S245" s="201"/>
      <c r="T245" s="202"/>
      <c r="AT245" s="203" t="s">
        <v>186</v>
      </c>
      <c r="AU245" s="203" t="s">
        <v>81</v>
      </c>
      <c r="AV245" s="11" t="s">
        <v>81</v>
      </c>
      <c r="AW245" s="11" t="s">
        <v>32</v>
      </c>
      <c r="AX245" s="11" t="s">
        <v>71</v>
      </c>
      <c r="AY245" s="203" t="s">
        <v>123</v>
      </c>
    </row>
    <row r="246" spans="2:51" s="11" customFormat="1" ht="11.25">
      <c r="B246" s="193"/>
      <c r="C246" s="194"/>
      <c r="D246" s="185" t="s">
        <v>186</v>
      </c>
      <c r="E246" s="194"/>
      <c r="F246" s="196" t="s">
        <v>411</v>
      </c>
      <c r="G246" s="194"/>
      <c r="H246" s="197">
        <v>1221.652</v>
      </c>
      <c r="I246" s="198"/>
      <c r="J246" s="194"/>
      <c r="K246" s="194"/>
      <c r="L246" s="199"/>
      <c r="M246" s="200"/>
      <c r="N246" s="201"/>
      <c r="O246" s="201"/>
      <c r="P246" s="201"/>
      <c r="Q246" s="201"/>
      <c r="R246" s="201"/>
      <c r="S246" s="201"/>
      <c r="T246" s="202"/>
      <c r="AT246" s="203" t="s">
        <v>186</v>
      </c>
      <c r="AU246" s="203" t="s">
        <v>81</v>
      </c>
      <c r="AV246" s="11" t="s">
        <v>81</v>
      </c>
      <c r="AW246" s="11" t="s">
        <v>4</v>
      </c>
      <c r="AX246" s="11" t="s">
        <v>79</v>
      </c>
      <c r="AY246" s="203" t="s">
        <v>123</v>
      </c>
    </row>
    <row r="247" spans="2:65" s="1" customFormat="1" ht="16.5" customHeight="1">
      <c r="B247" s="33"/>
      <c r="C247" s="204" t="s">
        <v>412</v>
      </c>
      <c r="D247" s="204" t="s">
        <v>276</v>
      </c>
      <c r="E247" s="205" t="s">
        <v>413</v>
      </c>
      <c r="F247" s="206" t="s">
        <v>414</v>
      </c>
      <c r="G247" s="207" t="s">
        <v>181</v>
      </c>
      <c r="H247" s="208">
        <v>36.39</v>
      </c>
      <c r="I247" s="209"/>
      <c r="J247" s="210">
        <f>ROUND(I247*H247,2)</f>
        <v>0</v>
      </c>
      <c r="K247" s="206" t="s">
        <v>182</v>
      </c>
      <c r="L247" s="211"/>
      <c r="M247" s="212" t="s">
        <v>19</v>
      </c>
      <c r="N247" s="213" t="s">
        <v>42</v>
      </c>
      <c r="O247" s="59"/>
      <c r="P247" s="182">
        <f>O247*H247</f>
        <v>0</v>
      </c>
      <c r="Q247" s="182">
        <v>0.176</v>
      </c>
      <c r="R247" s="182">
        <f>Q247*H247</f>
        <v>6.40464</v>
      </c>
      <c r="S247" s="182">
        <v>0</v>
      </c>
      <c r="T247" s="183">
        <f>S247*H247</f>
        <v>0</v>
      </c>
      <c r="AR247" s="16" t="s">
        <v>221</v>
      </c>
      <c r="AT247" s="16" t="s">
        <v>276</v>
      </c>
      <c r="AU247" s="16" t="s">
        <v>81</v>
      </c>
      <c r="AY247" s="16" t="s">
        <v>123</v>
      </c>
      <c r="BE247" s="184">
        <f>IF(N247="základní",J247,0)</f>
        <v>0</v>
      </c>
      <c r="BF247" s="184">
        <f>IF(N247="snížená",J247,0)</f>
        <v>0</v>
      </c>
      <c r="BG247" s="184">
        <f>IF(N247="zákl. přenesená",J247,0)</f>
        <v>0</v>
      </c>
      <c r="BH247" s="184">
        <f>IF(N247="sníž. přenesená",J247,0)</f>
        <v>0</v>
      </c>
      <c r="BI247" s="184">
        <f>IF(N247="nulová",J247,0)</f>
        <v>0</v>
      </c>
      <c r="BJ247" s="16" t="s">
        <v>79</v>
      </c>
      <c r="BK247" s="184">
        <f>ROUND(I247*H247,2)</f>
        <v>0</v>
      </c>
      <c r="BL247" s="16" t="s">
        <v>122</v>
      </c>
      <c r="BM247" s="16" t="s">
        <v>415</v>
      </c>
    </row>
    <row r="248" spans="2:51" s="11" customFormat="1" ht="11.25">
      <c r="B248" s="193"/>
      <c r="C248" s="194"/>
      <c r="D248" s="185" t="s">
        <v>186</v>
      </c>
      <c r="E248" s="195" t="s">
        <v>19</v>
      </c>
      <c r="F248" s="196" t="s">
        <v>416</v>
      </c>
      <c r="G248" s="194"/>
      <c r="H248" s="197">
        <v>35.33</v>
      </c>
      <c r="I248" s="198"/>
      <c r="J248" s="194"/>
      <c r="K248" s="194"/>
      <c r="L248" s="199"/>
      <c r="M248" s="200"/>
      <c r="N248" s="201"/>
      <c r="O248" s="201"/>
      <c r="P248" s="201"/>
      <c r="Q248" s="201"/>
      <c r="R248" s="201"/>
      <c r="S248" s="201"/>
      <c r="T248" s="202"/>
      <c r="AT248" s="203" t="s">
        <v>186</v>
      </c>
      <c r="AU248" s="203" t="s">
        <v>81</v>
      </c>
      <c r="AV248" s="11" t="s">
        <v>81</v>
      </c>
      <c r="AW248" s="11" t="s">
        <v>32</v>
      </c>
      <c r="AX248" s="11" t="s">
        <v>79</v>
      </c>
      <c r="AY248" s="203" t="s">
        <v>123</v>
      </c>
    </row>
    <row r="249" spans="2:51" s="11" customFormat="1" ht="11.25">
      <c r="B249" s="193"/>
      <c r="C249" s="194"/>
      <c r="D249" s="185" t="s">
        <v>186</v>
      </c>
      <c r="E249" s="194"/>
      <c r="F249" s="196" t="s">
        <v>417</v>
      </c>
      <c r="G249" s="194"/>
      <c r="H249" s="197">
        <v>36.39</v>
      </c>
      <c r="I249" s="198"/>
      <c r="J249" s="194"/>
      <c r="K249" s="194"/>
      <c r="L249" s="199"/>
      <c r="M249" s="200"/>
      <c r="N249" s="201"/>
      <c r="O249" s="201"/>
      <c r="P249" s="201"/>
      <c r="Q249" s="201"/>
      <c r="R249" s="201"/>
      <c r="S249" s="201"/>
      <c r="T249" s="202"/>
      <c r="AT249" s="203" t="s">
        <v>186</v>
      </c>
      <c r="AU249" s="203" t="s">
        <v>81</v>
      </c>
      <c r="AV249" s="11" t="s">
        <v>81</v>
      </c>
      <c r="AW249" s="11" t="s">
        <v>4</v>
      </c>
      <c r="AX249" s="11" t="s">
        <v>79</v>
      </c>
      <c r="AY249" s="203" t="s">
        <v>123</v>
      </c>
    </row>
    <row r="250" spans="2:63" s="10" customFormat="1" ht="22.9" customHeight="1">
      <c r="B250" s="157"/>
      <c r="C250" s="158"/>
      <c r="D250" s="159" t="s">
        <v>70</v>
      </c>
      <c r="E250" s="171" t="s">
        <v>150</v>
      </c>
      <c r="F250" s="171" t="s">
        <v>418</v>
      </c>
      <c r="G250" s="158"/>
      <c r="H250" s="158"/>
      <c r="I250" s="161"/>
      <c r="J250" s="172">
        <f>BK250</f>
        <v>0</v>
      </c>
      <c r="K250" s="158"/>
      <c r="L250" s="163"/>
      <c r="M250" s="164"/>
      <c r="N250" s="165"/>
      <c r="O250" s="165"/>
      <c r="P250" s="166">
        <f>SUM(P251:P255)</f>
        <v>0</v>
      </c>
      <c r="Q250" s="165"/>
      <c r="R250" s="166">
        <f>SUM(R251:R255)</f>
        <v>5.8019871</v>
      </c>
      <c r="S250" s="165"/>
      <c r="T250" s="167">
        <f>SUM(T251:T255)</f>
        <v>0</v>
      </c>
      <c r="AR250" s="168" t="s">
        <v>79</v>
      </c>
      <c r="AT250" s="169" t="s">
        <v>70</v>
      </c>
      <c r="AU250" s="169" t="s">
        <v>79</v>
      </c>
      <c r="AY250" s="168" t="s">
        <v>123</v>
      </c>
      <c r="BK250" s="170">
        <f>SUM(BK251:BK255)</f>
        <v>0</v>
      </c>
    </row>
    <row r="251" spans="2:65" s="1" customFormat="1" ht="22.5" customHeight="1">
      <c r="B251" s="33"/>
      <c r="C251" s="173" t="s">
        <v>419</v>
      </c>
      <c r="D251" s="173" t="s">
        <v>125</v>
      </c>
      <c r="E251" s="174" t="s">
        <v>420</v>
      </c>
      <c r="F251" s="175" t="s">
        <v>421</v>
      </c>
      <c r="G251" s="176" t="s">
        <v>181</v>
      </c>
      <c r="H251" s="177">
        <v>92.19</v>
      </c>
      <c r="I251" s="178"/>
      <c r="J251" s="179">
        <f>ROUND(I251*H251,2)</f>
        <v>0</v>
      </c>
      <c r="K251" s="175" t="s">
        <v>182</v>
      </c>
      <c r="L251" s="37"/>
      <c r="M251" s="180" t="s">
        <v>19</v>
      </c>
      <c r="N251" s="181" t="s">
        <v>42</v>
      </c>
      <c r="O251" s="59"/>
      <c r="P251" s="182">
        <f>O251*H251</f>
        <v>0</v>
      </c>
      <c r="Q251" s="182">
        <v>0.02109</v>
      </c>
      <c r="R251" s="182">
        <f>Q251*H251</f>
        <v>1.9442871000000002</v>
      </c>
      <c r="S251" s="182">
        <v>0</v>
      </c>
      <c r="T251" s="183">
        <f>S251*H251</f>
        <v>0</v>
      </c>
      <c r="AR251" s="16" t="s">
        <v>122</v>
      </c>
      <c r="AT251" s="16" t="s">
        <v>125</v>
      </c>
      <c r="AU251" s="16" t="s">
        <v>81</v>
      </c>
      <c r="AY251" s="16" t="s">
        <v>123</v>
      </c>
      <c r="BE251" s="184">
        <f>IF(N251="základní",J251,0)</f>
        <v>0</v>
      </c>
      <c r="BF251" s="184">
        <f>IF(N251="snížená",J251,0)</f>
        <v>0</v>
      </c>
      <c r="BG251" s="184">
        <f>IF(N251="zákl. přenesená",J251,0)</f>
        <v>0</v>
      </c>
      <c r="BH251" s="184">
        <f>IF(N251="sníž. přenesená",J251,0)</f>
        <v>0</v>
      </c>
      <c r="BI251" s="184">
        <f>IF(N251="nulová",J251,0)</f>
        <v>0</v>
      </c>
      <c r="BJ251" s="16" t="s">
        <v>79</v>
      </c>
      <c r="BK251" s="184">
        <f>ROUND(I251*H251,2)</f>
        <v>0</v>
      </c>
      <c r="BL251" s="16" t="s">
        <v>122</v>
      </c>
      <c r="BM251" s="16" t="s">
        <v>422</v>
      </c>
    </row>
    <row r="252" spans="2:47" s="1" customFormat="1" ht="19.5">
      <c r="B252" s="33"/>
      <c r="C252" s="34"/>
      <c r="D252" s="185" t="s">
        <v>130</v>
      </c>
      <c r="E252" s="34"/>
      <c r="F252" s="186" t="s">
        <v>423</v>
      </c>
      <c r="G252" s="34"/>
      <c r="H252" s="34"/>
      <c r="I252" s="102"/>
      <c r="J252" s="34"/>
      <c r="K252" s="34"/>
      <c r="L252" s="37"/>
      <c r="M252" s="187"/>
      <c r="N252" s="59"/>
      <c r="O252" s="59"/>
      <c r="P252" s="59"/>
      <c r="Q252" s="59"/>
      <c r="R252" s="59"/>
      <c r="S252" s="59"/>
      <c r="T252" s="60"/>
      <c r="AT252" s="16" t="s">
        <v>130</v>
      </c>
      <c r="AU252" s="16" t="s">
        <v>81</v>
      </c>
    </row>
    <row r="253" spans="2:51" s="11" customFormat="1" ht="11.25">
      <c r="B253" s="193"/>
      <c r="C253" s="194"/>
      <c r="D253" s="185" t="s">
        <v>186</v>
      </c>
      <c r="E253" s="195" t="s">
        <v>19</v>
      </c>
      <c r="F253" s="196" t="s">
        <v>424</v>
      </c>
      <c r="G253" s="194"/>
      <c r="H253" s="197">
        <v>92.19</v>
      </c>
      <c r="I253" s="198"/>
      <c r="J253" s="194"/>
      <c r="K253" s="194"/>
      <c r="L253" s="199"/>
      <c r="M253" s="200"/>
      <c r="N253" s="201"/>
      <c r="O253" s="201"/>
      <c r="P253" s="201"/>
      <c r="Q253" s="201"/>
      <c r="R253" s="201"/>
      <c r="S253" s="201"/>
      <c r="T253" s="202"/>
      <c r="AT253" s="203" t="s">
        <v>186</v>
      </c>
      <c r="AU253" s="203" t="s">
        <v>81</v>
      </c>
      <c r="AV253" s="11" t="s">
        <v>81</v>
      </c>
      <c r="AW253" s="11" t="s">
        <v>32</v>
      </c>
      <c r="AX253" s="11" t="s">
        <v>79</v>
      </c>
      <c r="AY253" s="203" t="s">
        <v>123</v>
      </c>
    </row>
    <row r="254" spans="2:65" s="1" customFormat="1" ht="16.5" customHeight="1">
      <c r="B254" s="33"/>
      <c r="C254" s="173" t="s">
        <v>425</v>
      </c>
      <c r="D254" s="173" t="s">
        <v>125</v>
      </c>
      <c r="E254" s="174" t="s">
        <v>426</v>
      </c>
      <c r="F254" s="175" t="s">
        <v>427</v>
      </c>
      <c r="G254" s="176" t="s">
        <v>181</v>
      </c>
      <c r="H254" s="177">
        <v>21</v>
      </c>
      <c r="I254" s="178"/>
      <c r="J254" s="179">
        <f>ROUND(I254*H254,2)</f>
        <v>0</v>
      </c>
      <c r="K254" s="175" t="s">
        <v>182</v>
      </c>
      <c r="L254" s="37"/>
      <c r="M254" s="180" t="s">
        <v>19</v>
      </c>
      <c r="N254" s="181" t="s">
        <v>42</v>
      </c>
      <c r="O254" s="59"/>
      <c r="P254" s="182">
        <f>O254*H254</f>
        <v>0</v>
      </c>
      <c r="Q254" s="182">
        <v>0.1837</v>
      </c>
      <c r="R254" s="182">
        <f>Q254*H254</f>
        <v>3.8577</v>
      </c>
      <c r="S254" s="182">
        <v>0</v>
      </c>
      <c r="T254" s="183">
        <f>S254*H254</f>
        <v>0</v>
      </c>
      <c r="AR254" s="16" t="s">
        <v>122</v>
      </c>
      <c r="AT254" s="16" t="s">
        <v>125</v>
      </c>
      <c r="AU254" s="16" t="s">
        <v>81</v>
      </c>
      <c r="AY254" s="16" t="s">
        <v>123</v>
      </c>
      <c r="BE254" s="184">
        <f>IF(N254="základní",J254,0)</f>
        <v>0</v>
      </c>
      <c r="BF254" s="184">
        <f>IF(N254="snížená",J254,0)</f>
        <v>0</v>
      </c>
      <c r="BG254" s="184">
        <f>IF(N254="zákl. přenesená",J254,0)</f>
        <v>0</v>
      </c>
      <c r="BH254" s="184">
        <f>IF(N254="sníž. přenesená",J254,0)</f>
        <v>0</v>
      </c>
      <c r="BI254" s="184">
        <f>IF(N254="nulová",J254,0)</f>
        <v>0</v>
      </c>
      <c r="BJ254" s="16" t="s">
        <v>79</v>
      </c>
      <c r="BK254" s="184">
        <f>ROUND(I254*H254,2)</f>
        <v>0</v>
      </c>
      <c r="BL254" s="16" t="s">
        <v>122</v>
      </c>
      <c r="BM254" s="16" t="s">
        <v>428</v>
      </c>
    </row>
    <row r="255" spans="2:47" s="1" customFormat="1" ht="48.75">
      <c r="B255" s="33"/>
      <c r="C255" s="34"/>
      <c r="D255" s="185" t="s">
        <v>130</v>
      </c>
      <c r="E255" s="34"/>
      <c r="F255" s="186" t="s">
        <v>429</v>
      </c>
      <c r="G255" s="34"/>
      <c r="H255" s="34"/>
      <c r="I255" s="102"/>
      <c r="J255" s="34"/>
      <c r="K255" s="34"/>
      <c r="L255" s="37"/>
      <c r="M255" s="187"/>
      <c r="N255" s="59"/>
      <c r="O255" s="59"/>
      <c r="P255" s="59"/>
      <c r="Q255" s="59"/>
      <c r="R255" s="59"/>
      <c r="S255" s="59"/>
      <c r="T255" s="60"/>
      <c r="AT255" s="16" t="s">
        <v>130</v>
      </c>
      <c r="AU255" s="16" t="s">
        <v>81</v>
      </c>
    </row>
    <row r="256" spans="2:63" s="10" customFormat="1" ht="22.9" customHeight="1">
      <c r="B256" s="157"/>
      <c r="C256" s="158"/>
      <c r="D256" s="159" t="s">
        <v>70</v>
      </c>
      <c r="E256" s="171" t="s">
        <v>221</v>
      </c>
      <c r="F256" s="171" t="s">
        <v>430</v>
      </c>
      <c r="G256" s="158"/>
      <c r="H256" s="158"/>
      <c r="I256" s="161"/>
      <c r="J256" s="172">
        <f>BK256</f>
        <v>0</v>
      </c>
      <c r="K256" s="158"/>
      <c r="L256" s="163"/>
      <c r="M256" s="164"/>
      <c r="N256" s="165"/>
      <c r="O256" s="165"/>
      <c r="P256" s="166">
        <f>SUM(P257:P260)</f>
        <v>0</v>
      </c>
      <c r="Q256" s="165"/>
      <c r="R256" s="166">
        <f>SUM(R257:R260)</f>
        <v>0</v>
      </c>
      <c r="S256" s="165"/>
      <c r="T256" s="167">
        <f>SUM(T257:T260)</f>
        <v>0</v>
      </c>
      <c r="AR256" s="168" t="s">
        <v>79</v>
      </c>
      <c r="AT256" s="169" t="s">
        <v>70</v>
      </c>
      <c r="AU256" s="169" t="s">
        <v>79</v>
      </c>
      <c r="AY256" s="168" t="s">
        <v>123</v>
      </c>
      <c r="BK256" s="170">
        <f>SUM(BK257:BK260)</f>
        <v>0</v>
      </c>
    </row>
    <row r="257" spans="2:65" s="1" customFormat="1" ht="16.5" customHeight="1">
      <c r="B257" s="33"/>
      <c r="C257" s="173" t="s">
        <v>431</v>
      </c>
      <c r="D257" s="173" t="s">
        <v>125</v>
      </c>
      <c r="E257" s="174" t="s">
        <v>432</v>
      </c>
      <c r="F257" s="175" t="s">
        <v>433</v>
      </c>
      <c r="G257" s="176" t="s">
        <v>434</v>
      </c>
      <c r="H257" s="177">
        <v>6</v>
      </c>
      <c r="I257" s="178"/>
      <c r="J257" s="179">
        <f>ROUND(I257*H257,2)</f>
        <v>0</v>
      </c>
      <c r="K257" s="175" t="s">
        <v>435</v>
      </c>
      <c r="L257" s="37"/>
      <c r="M257" s="180" t="s">
        <v>19</v>
      </c>
      <c r="N257" s="181" t="s">
        <v>42</v>
      </c>
      <c r="O257" s="59"/>
      <c r="P257" s="182">
        <f>O257*H257</f>
        <v>0</v>
      </c>
      <c r="Q257" s="182">
        <v>0</v>
      </c>
      <c r="R257" s="182">
        <f>Q257*H257</f>
        <v>0</v>
      </c>
      <c r="S257" s="182">
        <v>0</v>
      </c>
      <c r="T257" s="183">
        <f>S257*H257</f>
        <v>0</v>
      </c>
      <c r="AR257" s="16" t="s">
        <v>122</v>
      </c>
      <c r="AT257" s="16" t="s">
        <v>125</v>
      </c>
      <c r="AU257" s="16" t="s">
        <v>81</v>
      </c>
      <c r="AY257" s="16" t="s">
        <v>123</v>
      </c>
      <c r="BE257" s="184">
        <f>IF(N257="základní",J257,0)</f>
        <v>0</v>
      </c>
      <c r="BF257" s="184">
        <f>IF(N257="snížená",J257,0)</f>
        <v>0</v>
      </c>
      <c r="BG257" s="184">
        <f>IF(N257="zákl. přenesená",J257,0)</f>
        <v>0</v>
      </c>
      <c r="BH257" s="184">
        <f>IF(N257="sníž. přenesená",J257,0)</f>
        <v>0</v>
      </c>
      <c r="BI257" s="184">
        <f>IF(N257="nulová",J257,0)</f>
        <v>0</v>
      </c>
      <c r="BJ257" s="16" t="s">
        <v>79</v>
      </c>
      <c r="BK257" s="184">
        <f>ROUND(I257*H257,2)</f>
        <v>0</v>
      </c>
      <c r="BL257" s="16" t="s">
        <v>122</v>
      </c>
      <c r="BM257" s="16" t="s">
        <v>436</v>
      </c>
    </row>
    <row r="258" spans="2:47" s="1" customFormat="1" ht="48.75">
      <c r="B258" s="33"/>
      <c r="C258" s="34"/>
      <c r="D258" s="185" t="s">
        <v>130</v>
      </c>
      <c r="E258" s="34"/>
      <c r="F258" s="186" t="s">
        <v>437</v>
      </c>
      <c r="G258" s="34"/>
      <c r="H258" s="34"/>
      <c r="I258" s="102"/>
      <c r="J258" s="34"/>
      <c r="K258" s="34"/>
      <c r="L258" s="37"/>
      <c r="M258" s="187"/>
      <c r="N258" s="59"/>
      <c r="O258" s="59"/>
      <c r="P258" s="59"/>
      <c r="Q258" s="59"/>
      <c r="R258" s="59"/>
      <c r="S258" s="59"/>
      <c r="T258" s="60"/>
      <c r="AT258" s="16" t="s">
        <v>130</v>
      </c>
      <c r="AU258" s="16" t="s">
        <v>81</v>
      </c>
    </row>
    <row r="259" spans="2:65" s="1" customFormat="1" ht="16.5" customHeight="1">
      <c r="B259" s="33"/>
      <c r="C259" s="173" t="s">
        <v>438</v>
      </c>
      <c r="D259" s="173" t="s">
        <v>125</v>
      </c>
      <c r="E259" s="174" t="s">
        <v>439</v>
      </c>
      <c r="F259" s="175" t="s">
        <v>440</v>
      </c>
      <c r="G259" s="176" t="s">
        <v>434</v>
      </c>
      <c r="H259" s="177">
        <v>9</v>
      </c>
      <c r="I259" s="178"/>
      <c r="J259" s="179">
        <f>ROUND(I259*H259,2)</f>
        <v>0</v>
      </c>
      <c r="K259" s="175" t="s">
        <v>435</v>
      </c>
      <c r="L259" s="37"/>
      <c r="M259" s="180" t="s">
        <v>19</v>
      </c>
      <c r="N259" s="181" t="s">
        <v>42</v>
      </c>
      <c r="O259" s="59"/>
      <c r="P259" s="182">
        <f>O259*H259</f>
        <v>0</v>
      </c>
      <c r="Q259" s="182">
        <v>0</v>
      </c>
      <c r="R259" s="182">
        <f>Q259*H259</f>
        <v>0</v>
      </c>
      <c r="S259" s="182">
        <v>0</v>
      </c>
      <c r="T259" s="183">
        <f>S259*H259</f>
        <v>0</v>
      </c>
      <c r="AR259" s="16" t="s">
        <v>122</v>
      </c>
      <c r="AT259" s="16" t="s">
        <v>125</v>
      </c>
      <c r="AU259" s="16" t="s">
        <v>81</v>
      </c>
      <c r="AY259" s="16" t="s">
        <v>123</v>
      </c>
      <c r="BE259" s="184">
        <f>IF(N259="základní",J259,0)</f>
        <v>0</v>
      </c>
      <c r="BF259" s="184">
        <f>IF(N259="snížená",J259,0)</f>
        <v>0</v>
      </c>
      <c r="BG259" s="184">
        <f>IF(N259="zákl. přenesená",J259,0)</f>
        <v>0</v>
      </c>
      <c r="BH259" s="184">
        <f>IF(N259="sníž. přenesená",J259,0)</f>
        <v>0</v>
      </c>
      <c r="BI259" s="184">
        <f>IF(N259="nulová",J259,0)</f>
        <v>0</v>
      </c>
      <c r="BJ259" s="16" t="s">
        <v>79</v>
      </c>
      <c r="BK259" s="184">
        <f>ROUND(I259*H259,2)</f>
        <v>0</v>
      </c>
      <c r="BL259" s="16" t="s">
        <v>122</v>
      </c>
      <c r="BM259" s="16" t="s">
        <v>441</v>
      </c>
    </row>
    <row r="260" spans="2:47" s="1" customFormat="1" ht="39">
      <c r="B260" s="33"/>
      <c r="C260" s="34"/>
      <c r="D260" s="185" t="s">
        <v>130</v>
      </c>
      <c r="E260" s="34"/>
      <c r="F260" s="186" t="s">
        <v>442</v>
      </c>
      <c r="G260" s="34"/>
      <c r="H260" s="34"/>
      <c r="I260" s="102"/>
      <c r="J260" s="34"/>
      <c r="K260" s="34"/>
      <c r="L260" s="37"/>
      <c r="M260" s="187"/>
      <c r="N260" s="59"/>
      <c r="O260" s="59"/>
      <c r="P260" s="59"/>
      <c r="Q260" s="59"/>
      <c r="R260" s="59"/>
      <c r="S260" s="59"/>
      <c r="T260" s="60"/>
      <c r="AT260" s="16" t="s">
        <v>130</v>
      </c>
      <c r="AU260" s="16" t="s">
        <v>81</v>
      </c>
    </row>
    <row r="261" spans="2:63" s="10" customFormat="1" ht="22.9" customHeight="1">
      <c r="B261" s="157"/>
      <c r="C261" s="158"/>
      <c r="D261" s="159" t="s">
        <v>70</v>
      </c>
      <c r="E261" s="171" t="s">
        <v>227</v>
      </c>
      <c r="F261" s="171" t="s">
        <v>443</v>
      </c>
      <c r="G261" s="158"/>
      <c r="H261" s="158"/>
      <c r="I261" s="161"/>
      <c r="J261" s="172">
        <f>BK261</f>
        <v>0</v>
      </c>
      <c r="K261" s="158"/>
      <c r="L261" s="163"/>
      <c r="M261" s="164"/>
      <c r="N261" s="165"/>
      <c r="O261" s="165"/>
      <c r="P261" s="166">
        <f>SUM(P262:P333)</f>
        <v>0</v>
      </c>
      <c r="Q261" s="165"/>
      <c r="R261" s="166">
        <f>SUM(R262:R333)</f>
        <v>279.5317294999999</v>
      </c>
      <c r="S261" s="165"/>
      <c r="T261" s="167">
        <f>SUM(T262:T333)</f>
        <v>2.6735100000000003</v>
      </c>
      <c r="AR261" s="168" t="s">
        <v>79</v>
      </c>
      <c r="AT261" s="169" t="s">
        <v>70</v>
      </c>
      <c r="AU261" s="169" t="s">
        <v>79</v>
      </c>
      <c r="AY261" s="168" t="s">
        <v>123</v>
      </c>
      <c r="BK261" s="170">
        <f>SUM(BK262:BK333)</f>
        <v>0</v>
      </c>
    </row>
    <row r="262" spans="2:65" s="1" customFormat="1" ht="16.5" customHeight="1">
      <c r="B262" s="33"/>
      <c r="C262" s="173" t="s">
        <v>444</v>
      </c>
      <c r="D262" s="173" t="s">
        <v>125</v>
      </c>
      <c r="E262" s="174" t="s">
        <v>445</v>
      </c>
      <c r="F262" s="175" t="s">
        <v>446</v>
      </c>
      <c r="G262" s="176" t="s">
        <v>434</v>
      </c>
      <c r="H262" s="177">
        <v>5</v>
      </c>
      <c r="I262" s="178"/>
      <c r="J262" s="179">
        <f>ROUND(I262*H262,2)</f>
        <v>0</v>
      </c>
      <c r="K262" s="175" t="s">
        <v>182</v>
      </c>
      <c r="L262" s="37"/>
      <c r="M262" s="180" t="s">
        <v>19</v>
      </c>
      <c r="N262" s="181" t="s">
        <v>42</v>
      </c>
      <c r="O262" s="59"/>
      <c r="P262" s="182">
        <f>O262*H262</f>
        <v>0</v>
      </c>
      <c r="Q262" s="182">
        <v>0.0007</v>
      </c>
      <c r="R262" s="182">
        <f>Q262*H262</f>
        <v>0.0035</v>
      </c>
      <c r="S262" s="182">
        <v>0</v>
      </c>
      <c r="T262" s="183">
        <f>S262*H262</f>
        <v>0</v>
      </c>
      <c r="AR262" s="16" t="s">
        <v>122</v>
      </c>
      <c r="AT262" s="16" t="s">
        <v>125</v>
      </c>
      <c r="AU262" s="16" t="s">
        <v>81</v>
      </c>
      <c r="AY262" s="16" t="s">
        <v>123</v>
      </c>
      <c r="BE262" s="184">
        <f>IF(N262="základní",J262,0)</f>
        <v>0</v>
      </c>
      <c r="BF262" s="184">
        <f>IF(N262="snížená",J262,0)</f>
        <v>0</v>
      </c>
      <c r="BG262" s="184">
        <f>IF(N262="zákl. přenesená",J262,0)</f>
        <v>0</v>
      </c>
      <c r="BH262" s="184">
        <f>IF(N262="sníž. přenesená",J262,0)</f>
        <v>0</v>
      </c>
      <c r="BI262" s="184">
        <f>IF(N262="nulová",J262,0)</f>
        <v>0</v>
      </c>
      <c r="BJ262" s="16" t="s">
        <v>79</v>
      </c>
      <c r="BK262" s="184">
        <f>ROUND(I262*H262,2)</f>
        <v>0</v>
      </c>
      <c r="BL262" s="16" t="s">
        <v>122</v>
      </c>
      <c r="BM262" s="16" t="s">
        <v>447</v>
      </c>
    </row>
    <row r="263" spans="2:65" s="1" customFormat="1" ht="16.5" customHeight="1">
      <c r="B263" s="33"/>
      <c r="C263" s="204" t="s">
        <v>448</v>
      </c>
      <c r="D263" s="204" t="s">
        <v>276</v>
      </c>
      <c r="E263" s="205" t="s">
        <v>449</v>
      </c>
      <c r="F263" s="206" t="s">
        <v>450</v>
      </c>
      <c r="G263" s="207" t="s">
        <v>434</v>
      </c>
      <c r="H263" s="208">
        <v>1</v>
      </c>
      <c r="I263" s="209"/>
      <c r="J263" s="210">
        <f>ROUND(I263*H263,2)</f>
        <v>0</v>
      </c>
      <c r="K263" s="206" t="s">
        <v>182</v>
      </c>
      <c r="L263" s="211"/>
      <c r="M263" s="212" t="s">
        <v>19</v>
      </c>
      <c r="N263" s="213" t="s">
        <v>42</v>
      </c>
      <c r="O263" s="59"/>
      <c r="P263" s="182">
        <f>O263*H263</f>
        <v>0</v>
      </c>
      <c r="Q263" s="182">
        <v>0.003</v>
      </c>
      <c r="R263" s="182">
        <f>Q263*H263</f>
        <v>0.003</v>
      </c>
      <c r="S263" s="182">
        <v>0</v>
      </c>
      <c r="T263" s="183">
        <f>S263*H263</f>
        <v>0</v>
      </c>
      <c r="AR263" s="16" t="s">
        <v>221</v>
      </c>
      <c r="AT263" s="16" t="s">
        <v>276</v>
      </c>
      <c r="AU263" s="16" t="s">
        <v>81</v>
      </c>
      <c r="AY263" s="16" t="s">
        <v>123</v>
      </c>
      <c r="BE263" s="184">
        <f>IF(N263="základní",J263,0)</f>
        <v>0</v>
      </c>
      <c r="BF263" s="184">
        <f>IF(N263="snížená",J263,0)</f>
        <v>0</v>
      </c>
      <c r="BG263" s="184">
        <f>IF(N263="zákl. přenesená",J263,0)</f>
        <v>0</v>
      </c>
      <c r="BH263" s="184">
        <f>IF(N263="sníž. přenesená",J263,0)</f>
        <v>0</v>
      </c>
      <c r="BI263" s="184">
        <f>IF(N263="nulová",J263,0)</f>
        <v>0</v>
      </c>
      <c r="BJ263" s="16" t="s">
        <v>79</v>
      </c>
      <c r="BK263" s="184">
        <f>ROUND(I263*H263,2)</f>
        <v>0</v>
      </c>
      <c r="BL263" s="16" t="s">
        <v>122</v>
      </c>
      <c r="BM263" s="16" t="s">
        <v>451</v>
      </c>
    </row>
    <row r="264" spans="2:65" s="1" customFormat="1" ht="16.5" customHeight="1">
      <c r="B264" s="33"/>
      <c r="C264" s="204" t="s">
        <v>452</v>
      </c>
      <c r="D264" s="204" t="s">
        <v>276</v>
      </c>
      <c r="E264" s="205" t="s">
        <v>453</v>
      </c>
      <c r="F264" s="206" t="s">
        <v>454</v>
      </c>
      <c r="G264" s="207" t="s">
        <v>434</v>
      </c>
      <c r="H264" s="208">
        <v>1</v>
      </c>
      <c r="I264" s="209"/>
      <c r="J264" s="210">
        <f>ROUND(I264*H264,2)</f>
        <v>0</v>
      </c>
      <c r="K264" s="206" t="s">
        <v>182</v>
      </c>
      <c r="L264" s="211"/>
      <c r="M264" s="212" t="s">
        <v>19</v>
      </c>
      <c r="N264" s="213" t="s">
        <v>42</v>
      </c>
      <c r="O264" s="59"/>
      <c r="P264" s="182">
        <f>O264*H264</f>
        <v>0</v>
      </c>
      <c r="Q264" s="182">
        <v>0.0014</v>
      </c>
      <c r="R264" s="182">
        <f>Q264*H264</f>
        <v>0.0014</v>
      </c>
      <c r="S264" s="182">
        <v>0</v>
      </c>
      <c r="T264" s="183">
        <f>S264*H264</f>
        <v>0</v>
      </c>
      <c r="AR264" s="16" t="s">
        <v>221</v>
      </c>
      <c r="AT264" s="16" t="s">
        <v>276</v>
      </c>
      <c r="AU264" s="16" t="s">
        <v>81</v>
      </c>
      <c r="AY264" s="16" t="s">
        <v>123</v>
      </c>
      <c r="BE264" s="184">
        <f>IF(N264="základní",J264,0)</f>
        <v>0</v>
      </c>
      <c r="BF264" s="184">
        <f>IF(N264="snížená",J264,0)</f>
        <v>0</v>
      </c>
      <c r="BG264" s="184">
        <f>IF(N264="zákl. přenesená",J264,0)</f>
        <v>0</v>
      </c>
      <c r="BH264" s="184">
        <f>IF(N264="sníž. přenesená",J264,0)</f>
        <v>0</v>
      </c>
      <c r="BI264" s="184">
        <f>IF(N264="nulová",J264,0)</f>
        <v>0</v>
      </c>
      <c r="BJ264" s="16" t="s">
        <v>79</v>
      </c>
      <c r="BK264" s="184">
        <f>ROUND(I264*H264,2)</f>
        <v>0</v>
      </c>
      <c r="BL264" s="16" t="s">
        <v>122</v>
      </c>
      <c r="BM264" s="16" t="s">
        <v>455</v>
      </c>
    </row>
    <row r="265" spans="2:65" s="1" customFormat="1" ht="16.5" customHeight="1">
      <c r="B265" s="33"/>
      <c r="C265" s="204" t="s">
        <v>456</v>
      </c>
      <c r="D265" s="204" t="s">
        <v>276</v>
      </c>
      <c r="E265" s="205" t="s">
        <v>457</v>
      </c>
      <c r="F265" s="206" t="s">
        <v>458</v>
      </c>
      <c r="G265" s="207" t="s">
        <v>434</v>
      </c>
      <c r="H265" s="208">
        <v>3</v>
      </c>
      <c r="I265" s="209"/>
      <c r="J265" s="210">
        <f>ROUND(I265*H265,2)</f>
        <v>0</v>
      </c>
      <c r="K265" s="206" t="s">
        <v>435</v>
      </c>
      <c r="L265" s="211"/>
      <c r="M265" s="212" t="s">
        <v>19</v>
      </c>
      <c r="N265" s="213" t="s">
        <v>42</v>
      </c>
      <c r="O265" s="59"/>
      <c r="P265" s="182">
        <f>O265*H265</f>
        <v>0</v>
      </c>
      <c r="Q265" s="182">
        <v>0</v>
      </c>
      <c r="R265" s="182">
        <f>Q265*H265</f>
        <v>0</v>
      </c>
      <c r="S265" s="182">
        <v>0</v>
      </c>
      <c r="T265" s="183">
        <f>S265*H265</f>
        <v>0</v>
      </c>
      <c r="AR265" s="16" t="s">
        <v>221</v>
      </c>
      <c r="AT265" s="16" t="s">
        <v>276</v>
      </c>
      <c r="AU265" s="16" t="s">
        <v>81</v>
      </c>
      <c r="AY265" s="16" t="s">
        <v>123</v>
      </c>
      <c r="BE265" s="184">
        <f>IF(N265="základní",J265,0)</f>
        <v>0</v>
      </c>
      <c r="BF265" s="184">
        <f>IF(N265="snížená",J265,0)</f>
        <v>0</v>
      </c>
      <c r="BG265" s="184">
        <f>IF(N265="zákl. přenesená",J265,0)</f>
        <v>0</v>
      </c>
      <c r="BH265" s="184">
        <f>IF(N265="sníž. přenesená",J265,0)</f>
        <v>0</v>
      </c>
      <c r="BI265" s="184">
        <f>IF(N265="nulová",J265,0)</f>
        <v>0</v>
      </c>
      <c r="BJ265" s="16" t="s">
        <v>79</v>
      </c>
      <c r="BK265" s="184">
        <f>ROUND(I265*H265,2)</f>
        <v>0</v>
      </c>
      <c r="BL265" s="16" t="s">
        <v>122</v>
      </c>
      <c r="BM265" s="16" t="s">
        <v>459</v>
      </c>
    </row>
    <row r="266" spans="2:65" s="1" customFormat="1" ht="16.5" customHeight="1">
      <c r="B266" s="33"/>
      <c r="C266" s="173" t="s">
        <v>94</v>
      </c>
      <c r="D266" s="173" t="s">
        <v>125</v>
      </c>
      <c r="E266" s="174" t="s">
        <v>460</v>
      </c>
      <c r="F266" s="175" t="s">
        <v>461</v>
      </c>
      <c r="G266" s="176" t="s">
        <v>434</v>
      </c>
      <c r="H266" s="177">
        <v>3</v>
      </c>
      <c r="I266" s="178"/>
      <c r="J266" s="179">
        <f>ROUND(I266*H266,2)</f>
        <v>0</v>
      </c>
      <c r="K266" s="175" t="s">
        <v>182</v>
      </c>
      <c r="L266" s="37"/>
      <c r="M266" s="180" t="s">
        <v>19</v>
      </c>
      <c r="N266" s="181" t="s">
        <v>42</v>
      </c>
      <c r="O266" s="59"/>
      <c r="P266" s="182">
        <f>O266*H266</f>
        <v>0</v>
      </c>
      <c r="Q266" s="182">
        <v>0.11241</v>
      </c>
      <c r="R266" s="182">
        <f>Q266*H266</f>
        <v>0.33723</v>
      </c>
      <c r="S266" s="182">
        <v>0</v>
      </c>
      <c r="T266" s="183">
        <f>S266*H266</f>
        <v>0</v>
      </c>
      <c r="AR266" s="16" t="s">
        <v>122</v>
      </c>
      <c r="AT266" s="16" t="s">
        <v>125</v>
      </c>
      <c r="AU266" s="16" t="s">
        <v>81</v>
      </c>
      <c r="AY266" s="16" t="s">
        <v>123</v>
      </c>
      <c r="BE266" s="184">
        <f>IF(N266="základní",J266,0)</f>
        <v>0</v>
      </c>
      <c r="BF266" s="184">
        <f>IF(N266="snížená",J266,0)</f>
        <v>0</v>
      </c>
      <c r="BG266" s="184">
        <f>IF(N266="zákl. přenesená",J266,0)</f>
        <v>0</v>
      </c>
      <c r="BH266" s="184">
        <f>IF(N266="sníž. přenesená",J266,0)</f>
        <v>0</v>
      </c>
      <c r="BI266" s="184">
        <f>IF(N266="nulová",J266,0)</f>
        <v>0</v>
      </c>
      <c r="BJ266" s="16" t="s">
        <v>79</v>
      </c>
      <c r="BK266" s="184">
        <f>ROUND(I266*H266,2)</f>
        <v>0</v>
      </c>
      <c r="BL266" s="16" t="s">
        <v>122</v>
      </c>
      <c r="BM266" s="16" t="s">
        <v>462</v>
      </c>
    </row>
    <row r="267" spans="2:51" s="11" customFormat="1" ht="11.25">
      <c r="B267" s="193"/>
      <c r="C267" s="194"/>
      <c r="D267" s="185" t="s">
        <v>186</v>
      </c>
      <c r="E267" s="195" t="s">
        <v>19</v>
      </c>
      <c r="F267" s="196" t="s">
        <v>463</v>
      </c>
      <c r="G267" s="194"/>
      <c r="H267" s="197">
        <v>1</v>
      </c>
      <c r="I267" s="198"/>
      <c r="J267" s="194"/>
      <c r="K267" s="194"/>
      <c r="L267" s="199"/>
      <c r="M267" s="200"/>
      <c r="N267" s="201"/>
      <c r="O267" s="201"/>
      <c r="P267" s="201"/>
      <c r="Q267" s="201"/>
      <c r="R267" s="201"/>
      <c r="S267" s="201"/>
      <c r="T267" s="202"/>
      <c r="AT267" s="203" t="s">
        <v>186</v>
      </c>
      <c r="AU267" s="203" t="s">
        <v>81</v>
      </c>
      <c r="AV267" s="11" t="s">
        <v>81</v>
      </c>
      <c r="AW267" s="11" t="s">
        <v>32</v>
      </c>
      <c r="AX267" s="11" t="s">
        <v>71</v>
      </c>
      <c r="AY267" s="203" t="s">
        <v>123</v>
      </c>
    </row>
    <row r="268" spans="2:51" s="11" customFormat="1" ht="11.25">
      <c r="B268" s="193"/>
      <c r="C268" s="194"/>
      <c r="D268" s="185" t="s">
        <v>186</v>
      </c>
      <c r="E268" s="195" t="s">
        <v>19</v>
      </c>
      <c r="F268" s="196" t="s">
        <v>464</v>
      </c>
      <c r="G268" s="194"/>
      <c r="H268" s="197">
        <v>2</v>
      </c>
      <c r="I268" s="198"/>
      <c r="J268" s="194"/>
      <c r="K268" s="194"/>
      <c r="L268" s="199"/>
      <c r="M268" s="200"/>
      <c r="N268" s="201"/>
      <c r="O268" s="201"/>
      <c r="P268" s="201"/>
      <c r="Q268" s="201"/>
      <c r="R268" s="201"/>
      <c r="S268" s="201"/>
      <c r="T268" s="202"/>
      <c r="AT268" s="203" t="s">
        <v>186</v>
      </c>
      <c r="AU268" s="203" t="s">
        <v>81</v>
      </c>
      <c r="AV268" s="11" t="s">
        <v>81</v>
      </c>
      <c r="AW268" s="11" t="s">
        <v>32</v>
      </c>
      <c r="AX268" s="11" t="s">
        <v>71</v>
      </c>
      <c r="AY268" s="203" t="s">
        <v>123</v>
      </c>
    </row>
    <row r="269" spans="2:65" s="1" customFormat="1" ht="16.5" customHeight="1">
      <c r="B269" s="33"/>
      <c r="C269" s="204" t="s">
        <v>465</v>
      </c>
      <c r="D269" s="204" t="s">
        <v>276</v>
      </c>
      <c r="E269" s="205" t="s">
        <v>466</v>
      </c>
      <c r="F269" s="206" t="s">
        <v>467</v>
      </c>
      <c r="G269" s="207" t="s">
        <v>434</v>
      </c>
      <c r="H269" s="208">
        <v>1</v>
      </c>
      <c r="I269" s="209"/>
      <c r="J269" s="210">
        <f>ROUND(I269*H269,2)</f>
        <v>0</v>
      </c>
      <c r="K269" s="206" t="s">
        <v>182</v>
      </c>
      <c r="L269" s="211"/>
      <c r="M269" s="212" t="s">
        <v>19</v>
      </c>
      <c r="N269" s="213" t="s">
        <v>42</v>
      </c>
      <c r="O269" s="59"/>
      <c r="P269" s="182">
        <f>O269*H269</f>
        <v>0</v>
      </c>
      <c r="Q269" s="182">
        <v>0.0061</v>
      </c>
      <c r="R269" s="182">
        <f>Q269*H269</f>
        <v>0.0061</v>
      </c>
      <c r="S269" s="182">
        <v>0</v>
      </c>
      <c r="T269" s="183">
        <f>S269*H269</f>
        <v>0</v>
      </c>
      <c r="AR269" s="16" t="s">
        <v>221</v>
      </c>
      <c r="AT269" s="16" t="s">
        <v>276</v>
      </c>
      <c r="AU269" s="16" t="s">
        <v>81</v>
      </c>
      <c r="AY269" s="16" t="s">
        <v>123</v>
      </c>
      <c r="BE269" s="184">
        <f>IF(N269="základní",J269,0)</f>
        <v>0</v>
      </c>
      <c r="BF269" s="184">
        <f>IF(N269="snížená",J269,0)</f>
        <v>0</v>
      </c>
      <c r="BG269" s="184">
        <f>IF(N269="zákl. přenesená",J269,0)</f>
        <v>0</v>
      </c>
      <c r="BH269" s="184">
        <f>IF(N269="sníž. přenesená",J269,0)</f>
        <v>0</v>
      </c>
      <c r="BI269" s="184">
        <f>IF(N269="nulová",J269,0)</f>
        <v>0</v>
      </c>
      <c r="BJ269" s="16" t="s">
        <v>79</v>
      </c>
      <c r="BK269" s="184">
        <f>ROUND(I269*H269,2)</f>
        <v>0</v>
      </c>
      <c r="BL269" s="16" t="s">
        <v>122</v>
      </c>
      <c r="BM269" s="16" t="s">
        <v>468</v>
      </c>
    </row>
    <row r="270" spans="2:65" s="1" customFormat="1" ht="16.5" customHeight="1">
      <c r="B270" s="33"/>
      <c r="C270" s="204" t="s">
        <v>469</v>
      </c>
      <c r="D270" s="204" t="s">
        <v>276</v>
      </c>
      <c r="E270" s="205" t="s">
        <v>470</v>
      </c>
      <c r="F270" s="206" t="s">
        <v>471</v>
      </c>
      <c r="G270" s="207" t="s">
        <v>434</v>
      </c>
      <c r="H270" s="208">
        <v>1</v>
      </c>
      <c r="I270" s="209"/>
      <c r="J270" s="210">
        <f>ROUND(I270*H270,2)</f>
        <v>0</v>
      </c>
      <c r="K270" s="206" t="s">
        <v>182</v>
      </c>
      <c r="L270" s="211"/>
      <c r="M270" s="212" t="s">
        <v>19</v>
      </c>
      <c r="N270" s="213" t="s">
        <v>42</v>
      </c>
      <c r="O270" s="59"/>
      <c r="P270" s="182">
        <f>O270*H270</f>
        <v>0</v>
      </c>
      <c r="Q270" s="182">
        <v>0.003</v>
      </c>
      <c r="R270" s="182">
        <f>Q270*H270</f>
        <v>0.003</v>
      </c>
      <c r="S270" s="182">
        <v>0</v>
      </c>
      <c r="T270" s="183">
        <f>S270*H270</f>
        <v>0</v>
      </c>
      <c r="AR270" s="16" t="s">
        <v>221</v>
      </c>
      <c r="AT270" s="16" t="s">
        <v>276</v>
      </c>
      <c r="AU270" s="16" t="s">
        <v>81</v>
      </c>
      <c r="AY270" s="16" t="s">
        <v>123</v>
      </c>
      <c r="BE270" s="184">
        <f>IF(N270="základní",J270,0)</f>
        <v>0</v>
      </c>
      <c r="BF270" s="184">
        <f>IF(N270="snížená",J270,0)</f>
        <v>0</v>
      </c>
      <c r="BG270" s="184">
        <f>IF(N270="zákl. přenesená",J270,0)</f>
        <v>0</v>
      </c>
      <c r="BH270" s="184">
        <f>IF(N270="sníž. přenesená",J270,0)</f>
        <v>0</v>
      </c>
      <c r="BI270" s="184">
        <f>IF(N270="nulová",J270,0)</f>
        <v>0</v>
      </c>
      <c r="BJ270" s="16" t="s">
        <v>79</v>
      </c>
      <c r="BK270" s="184">
        <f>ROUND(I270*H270,2)</f>
        <v>0</v>
      </c>
      <c r="BL270" s="16" t="s">
        <v>122</v>
      </c>
      <c r="BM270" s="16" t="s">
        <v>472</v>
      </c>
    </row>
    <row r="271" spans="2:65" s="1" customFormat="1" ht="16.5" customHeight="1">
      <c r="B271" s="33"/>
      <c r="C271" s="204" t="s">
        <v>473</v>
      </c>
      <c r="D271" s="204" t="s">
        <v>276</v>
      </c>
      <c r="E271" s="205" t="s">
        <v>474</v>
      </c>
      <c r="F271" s="206" t="s">
        <v>475</v>
      </c>
      <c r="G271" s="207" t="s">
        <v>434</v>
      </c>
      <c r="H271" s="208">
        <v>1</v>
      </c>
      <c r="I271" s="209"/>
      <c r="J271" s="210">
        <f>ROUND(I271*H271,2)</f>
        <v>0</v>
      </c>
      <c r="K271" s="206" t="s">
        <v>182</v>
      </c>
      <c r="L271" s="211"/>
      <c r="M271" s="212" t="s">
        <v>19</v>
      </c>
      <c r="N271" s="213" t="s">
        <v>42</v>
      </c>
      <c r="O271" s="59"/>
      <c r="P271" s="182">
        <f>O271*H271</f>
        <v>0</v>
      </c>
      <c r="Q271" s="182">
        <v>0.0001</v>
      </c>
      <c r="R271" s="182">
        <f>Q271*H271</f>
        <v>0.0001</v>
      </c>
      <c r="S271" s="182">
        <v>0</v>
      </c>
      <c r="T271" s="183">
        <f>S271*H271</f>
        <v>0</v>
      </c>
      <c r="AR271" s="16" t="s">
        <v>221</v>
      </c>
      <c r="AT271" s="16" t="s">
        <v>276</v>
      </c>
      <c r="AU271" s="16" t="s">
        <v>81</v>
      </c>
      <c r="AY271" s="16" t="s">
        <v>123</v>
      </c>
      <c r="BE271" s="184">
        <f>IF(N271="základní",J271,0)</f>
        <v>0</v>
      </c>
      <c r="BF271" s="184">
        <f>IF(N271="snížená",J271,0)</f>
        <v>0</v>
      </c>
      <c r="BG271" s="184">
        <f>IF(N271="zákl. přenesená",J271,0)</f>
        <v>0</v>
      </c>
      <c r="BH271" s="184">
        <f>IF(N271="sníž. přenesená",J271,0)</f>
        <v>0</v>
      </c>
      <c r="BI271" s="184">
        <f>IF(N271="nulová",J271,0)</f>
        <v>0</v>
      </c>
      <c r="BJ271" s="16" t="s">
        <v>79</v>
      </c>
      <c r="BK271" s="184">
        <f>ROUND(I271*H271,2)</f>
        <v>0</v>
      </c>
      <c r="BL271" s="16" t="s">
        <v>122</v>
      </c>
      <c r="BM271" s="16" t="s">
        <v>476</v>
      </c>
    </row>
    <row r="272" spans="2:65" s="1" customFormat="1" ht="16.5" customHeight="1">
      <c r="B272" s="33"/>
      <c r="C272" s="204" t="s">
        <v>477</v>
      </c>
      <c r="D272" s="204" t="s">
        <v>276</v>
      </c>
      <c r="E272" s="205" t="s">
        <v>478</v>
      </c>
      <c r="F272" s="206" t="s">
        <v>479</v>
      </c>
      <c r="G272" s="207" t="s">
        <v>434</v>
      </c>
      <c r="H272" s="208">
        <v>10</v>
      </c>
      <c r="I272" s="209"/>
      <c r="J272" s="210">
        <f>ROUND(I272*H272,2)</f>
        <v>0</v>
      </c>
      <c r="K272" s="206" t="s">
        <v>182</v>
      </c>
      <c r="L272" s="211"/>
      <c r="M272" s="212" t="s">
        <v>19</v>
      </c>
      <c r="N272" s="213" t="s">
        <v>42</v>
      </c>
      <c r="O272" s="59"/>
      <c r="P272" s="182">
        <f>O272*H272</f>
        <v>0</v>
      </c>
      <c r="Q272" s="182">
        <v>0.00035</v>
      </c>
      <c r="R272" s="182">
        <f>Q272*H272</f>
        <v>0.0035</v>
      </c>
      <c r="S272" s="182">
        <v>0</v>
      </c>
      <c r="T272" s="183">
        <f>S272*H272</f>
        <v>0</v>
      </c>
      <c r="AR272" s="16" t="s">
        <v>221</v>
      </c>
      <c r="AT272" s="16" t="s">
        <v>276</v>
      </c>
      <c r="AU272" s="16" t="s">
        <v>81</v>
      </c>
      <c r="AY272" s="16" t="s">
        <v>123</v>
      </c>
      <c r="BE272" s="184">
        <f>IF(N272="základní",J272,0)</f>
        <v>0</v>
      </c>
      <c r="BF272" s="184">
        <f>IF(N272="snížená",J272,0)</f>
        <v>0</v>
      </c>
      <c r="BG272" s="184">
        <f>IF(N272="zákl. přenesená",J272,0)</f>
        <v>0</v>
      </c>
      <c r="BH272" s="184">
        <f>IF(N272="sníž. přenesená",J272,0)</f>
        <v>0</v>
      </c>
      <c r="BI272" s="184">
        <f>IF(N272="nulová",J272,0)</f>
        <v>0</v>
      </c>
      <c r="BJ272" s="16" t="s">
        <v>79</v>
      </c>
      <c r="BK272" s="184">
        <f>ROUND(I272*H272,2)</f>
        <v>0</v>
      </c>
      <c r="BL272" s="16" t="s">
        <v>122</v>
      </c>
      <c r="BM272" s="16" t="s">
        <v>480</v>
      </c>
    </row>
    <row r="273" spans="2:65" s="1" customFormat="1" ht="16.5" customHeight="1">
      <c r="B273" s="33"/>
      <c r="C273" s="173" t="s">
        <v>481</v>
      </c>
      <c r="D273" s="173" t="s">
        <v>125</v>
      </c>
      <c r="E273" s="174" t="s">
        <v>482</v>
      </c>
      <c r="F273" s="175" t="s">
        <v>483</v>
      </c>
      <c r="G273" s="176" t="s">
        <v>218</v>
      </c>
      <c r="H273" s="177">
        <v>9</v>
      </c>
      <c r="I273" s="178"/>
      <c r="J273" s="179">
        <f>ROUND(I273*H273,2)</f>
        <v>0</v>
      </c>
      <c r="K273" s="175" t="s">
        <v>182</v>
      </c>
      <c r="L273" s="37"/>
      <c r="M273" s="180" t="s">
        <v>19</v>
      </c>
      <c r="N273" s="181" t="s">
        <v>42</v>
      </c>
      <c r="O273" s="59"/>
      <c r="P273" s="182">
        <f>O273*H273</f>
        <v>0</v>
      </c>
      <c r="Q273" s="182">
        <v>4E-05</v>
      </c>
      <c r="R273" s="182">
        <f>Q273*H273</f>
        <v>0.00036</v>
      </c>
      <c r="S273" s="182">
        <v>0</v>
      </c>
      <c r="T273" s="183">
        <f>S273*H273</f>
        <v>0</v>
      </c>
      <c r="AR273" s="16" t="s">
        <v>122</v>
      </c>
      <c r="AT273" s="16" t="s">
        <v>125</v>
      </c>
      <c r="AU273" s="16" t="s">
        <v>81</v>
      </c>
      <c r="AY273" s="16" t="s">
        <v>123</v>
      </c>
      <c r="BE273" s="184">
        <f>IF(N273="základní",J273,0)</f>
        <v>0</v>
      </c>
      <c r="BF273" s="184">
        <f>IF(N273="snížená",J273,0)</f>
        <v>0</v>
      </c>
      <c r="BG273" s="184">
        <f>IF(N273="zákl. přenesená",J273,0)</f>
        <v>0</v>
      </c>
      <c r="BH273" s="184">
        <f>IF(N273="sníž. přenesená",J273,0)</f>
        <v>0</v>
      </c>
      <c r="BI273" s="184">
        <f>IF(N273="nulová",J273,0)</f>
        <v>0</v>
      </c>
      <c r="BJ273" s="16" t="s">
        <v>79</v>
      </c>
      <c r="BK273" s="184">
        <f>ROUND(I273*H273,2)</f>
        <v>0</v>
      </c>
      <c r="BL273" s="16" t="s">
        <v>122</v>
      </c>
      <c r="BM273" s="16" t="s">
        <v>484</v>
      </c>
    </row>
    <row r="274" spans="2:47" s="1" customFormat="1" ht="68.25">
      <c r="B274" s="33"/>
      <c r="C274" s="34"/>
      <c r="D274" s="185" t="s">
        <v>184</v>
      </c>
      <c r="E274" s="34"/>
      <c r="F274" s="186" t="s">
        <v>485</v>
      </c>
      <c r="G274" s="34"/>
      <c r="H274" s="34"/>
      <c r="I274" s="102"/>
      <c r="J274" s="34"/>
      <c r="K274" s="34"/>
      <c r="L274" s="37"/>
      <c r="M274" s="187"/>
      <c r="N274" s="59"/>
      <c r="O274" s="59"/>
      <c r="P274" s="59"/>
      <c r="Q274" s="59"/>
      <c r="R274" s="59"/>
      <c r="S274" s="59"/>
      <c r="T274" s="60"/>
      <c r="AT274" s="16" t="s">
        <v>184</v>
      </c>
      <c r="AU274" s="16" t="s">
        <v>81</v>
      </c>
    </row>
    <row r="275" spans="2:51" s="11" customFormat="1" ht="11.25">
      <c r="B275" s="193"/>
      <c r="C275" s="194"/>
      <c r="D275" s="185" t="s">
        <v>186</v>
      </c>
      <c r="E275" s="195" t="s">
        <v>19</v>
      </c>
      <c r="F275" s="196" t="s">
        <v>486</v>
      </c>
      <c r="G275" s="194"/>
      <c r="H275" s="197">
        <v>9</v>
      </c>
      <c r="I275" s="198"/>
      <c r="J275" s="194"/>
      <c r="K275" s="194"/>
      <c r="L275" s="199"/>
      <c r="M275" s="200"/>
      <c r="N275" s="201"/>
      <c r="O275" s="201"/>
      <c r="P275" s="201"/>
      <c r="Q275" s="201"/>
      <c r="R275" s="201"/>
      <c r="S275" s="201"/>
      <c r="T275" s="202"/>
      <c r="AT275" s="203" t="s">
        <v>186</v>
      </c>
      <c r="AU275" s="203" t="s">
        <v>81</v>
      </c>
      <c r="AV275" s="11" t="s">
        <v>81</v>
      </c>
      <c r="AW275" s="11" t="s">
        <v>32</v>
      </c>
      <c r="AX275" s="11" t="s">
        <v>71</v>
      </c>
      <c r="AY275" s="203" t="s">
        <v>123</v>
      </c>
    </row>
    <row r="276" spans="2:65" s="1" customFormat="1" ht="16.5" customHeight="1">
      <c r="B276" s="33"/>
      <c r="C276" s="173" t="s">
        <v>487</v>
      </c>
      <c r="D276" s="173" t="s">
        <v>125</v>
      </c>
      <c r="E276" s="174" t="s">
        <v>488</v>
      </c>
      <c r="F276" s="175" t="s">
        <v>489</v>
      </c>
      <c r="G276" s="176" t="s">
        <v>434</v>
      </c>
      <c r="H276" s="177">
        <v>3</v>
      </c>
      <c r="I276" s="178"/>
      <c r="J276" s="179">
        <f>ROUND(I276*H276,2)</f>
        <v>0</v>
      </c>
      <c r="K276" s="175" t="s">
        <v>182</v>
      </c>
      <c r="L276" s="37"/>
      <c r="M276" s="180" t="s">
        <v>19</v>
      </c>
      <c r="N276" s="181" t="s">
        <v>42</v>
      </c>
      <c r="O276" s="59"/>
      <c r="P276" s="182">
        <f>O276*H276</f>
        <v>0</v>
      </c>
      <c r="Q276" s="182">
        <v>0.00407</v>
      </c>
      <c r="R276" s="182">
        <f>Q276*H276</f>
        <v>0.012209999999999999</v>
      </c>
      <c r="S276" s="182">
        <v>0</v>
      </c>
      <c r="T276" s="183">
        <f>S276*H276</f>
        <v>0</v>
      </c>
      <c r="AR276" s="16" t="s">
        <v>122</v>
      </c>
      <c r="AT276" s="16" t="s">
        <v>125</v>
      </c>
      <c r="AU276" s="16" t="s">
        <v>81</v>
      </c>
      <c r="AY276" s="16" t="s">
        <v>123</v>
      </c>
      <c r="BE276" s="184">
        <f>IF(N276="základní",J276,0)</f>
        <v>0</v>
      </c>
      <c r="BF276" s="184">
        <f>IF(N276="snížená",J276,0)</f>
        <v>0</v>
      </c>
      <c r="BG276" s="184">
        <f>IF(N276="zákl. přenesená",J276,0)</f>
        <v>0</v>
      </c>
      <c r="BH276" s="184">
        <f>IF(N276="sníž. přenesená",J276,0)</f>
        <v>0</v>
      </c>
      <c r="BI276" s="184">
        <f>IF(N276="nulová",J276,0)</f>
        <v>0</v>
      </c>
      <c r="BJ276" s="16" t="s">
        <v>79</v>
      </c>
      <c r="BK276" s="184">
        <f>ROUND(I276*H276,2)</f>
        <v>0</v>
      </c>
      <c r="BL276" s="16" t="s">
        <v>122</v>
      </c>
      <c r="BM276" s="16" t="s">
        <v>490</v>
      </c>
    </row>
    <row r="277" spans="2:47" s="1" customFormat="1" ht="68.25">
      <c r="B277" s="33"/>
      <c r="C277" s="34"/>
      <c r="D277" s="185" t="s">
        <v>184</v>
      </c>
      <c r="E277" s="34"/>
      <c r="F277" s="186" t="s">
        <v>485</v>
      </c>
      <c r="G277" s="34"/>
      <c r="H277" s="34"/>
      <c r="I277" s="102"/>
      <c r="J277" s="34"/>
      <c r="K277" s="34"/>
      <c r="L277" s="37"/>
      <c r="M277" s="187"/>
      <c r="N277" s="59"/>
      <c r="O277" s="59"/>
      <c r="P277" s="59"/>
      <c r="Q277" s="59"/>
      <c r="R277" s="59"/>
      <c r="S277" s="59"/>
      <c r="T277" s="60"/>
      <c r="AT277" s="16" t="s">
        <v>184</v>
      </c>
      <c r="AU277" s="16" t="s">
        <v>81</v>
      </c>
    </row>
    <row r="278" spans="2:65" s="1" customFormat="1" ht="16.5" customHeight="1">
      <c r="B278" s="33"/>
      <c r="C278" s="173" t="s">
        <v>491</v>
      </c>
      <c r="D278" s="173" t="s">
        <v>125</v>
      </c>
      <c r="E278" s="174" t="s">
        <v>492</v>
      </c>
      <c r="F278" s="175" t="s">
        <v>493</v>
      </c>
      <c r="G278" s="176" t="s">
        <v>218</v>
      </c>
      <c r="H278" s="177">
        <v>9</v>
      </c>
      <c r="I278" s="178"/>
      <c r="J278" s="179">
        <f>ROUND(I278*H278,2)</f>
        <v>0</v>
      </c>
      <c r="K278" s="175" t="s">
        <v>182</v>
      </c>
      <c r="L278" s="37"/>
      <c r="M278" s="180" t="s">
        <v>19</v>
      </c>
      <c r="N278" s="181" t="s">
        <v>42</v>
      </c>
      <c r="O278" s="59"/>
      <c r="P278" s="182">
        <f>O278*H278</f>
        <v>0</v>
      </c>
      <c r="Q278" s="182">
        <v>0</v>
      </c>
      <c r="R278" s="182">
        <f>Q278*H278</f>
        <v>0</v>
      </c>
      <c r="S278" s="182">
        <v>0</v>
      </c>
      <c r="T278" s="183">
        <f>S278*H278</f>
        <v>0</v>
      </c>
      <c r="AR278" s="16" t="s">
        <v>122</v>
      </c>
      <c r="AT278" s="16" t="s">
        <v>125</v>
      </c>
      <c r="AU278" s="16" t="s">
        <v>81</v>
      </c>
      <c r="AY278" s="16" t="s">
        <v>123</v>
      </c>
      <c r="BE278" s="184">
        <f>IF(N278="základní",J278,0)</f>
        <v>0</v>
      </c>
      <c r="BF278" s="184">
        <f>IF(N278="snížená",J278,0)</f>
        <v>0</v>
      </c>
      <c r="BG278" s="184">
        <f>IF(N278="zákl. přenesená",J278,0)</f>
        <v>0</v>
      </c>
      <c r="BH278" s="184">
        <f>IF(N278="sníž. přenesená",J278,0)</f>
        <v>0</v>
      </c>
      <c r="BI278" s="184">
        <f>IF(N278="nulová",J278,0)</f>
        <v>0</v>
      </c>
      <c r="BJ278" s="16" t="s">
        <v>79</v>
      </c>
      <c r="BK278" s="184">
        <f>ROUND(I278*H278,2)</f>
        <v>0</v>
      </c>
      <c r="BL278" s="16" t="s">
        <v>122</v>
      </c>
      <c r="BM278" s="16" t="s">
        <v>494</v>
      </c>
    </row>
    <row r="279" spans="2:47" s="1" customFormat="1" ht="48.75">
      <c r="B279" s="33"/>
      <c r="C279" s="34"/>
      <c r="D279" s="185" t="s">
        <v>184</v>
      </c>
      <c r="E279" s="34"/>
      <c r="F279" s="186" t="s">
        <v>495</v>
      </c>
      <c r="G279" s="34"/>
      <c r="H279" s="34"/>
      <c r="I279" s="102"/>
      <c r="J279" s="34"/>
      <c r="K279" s="34"/>
      <c r="L279" s="37"/>
      <c r="M279" s="187"/>
      <c r="N279" s="59"/>
      <c r="O279" s="59"/>
      <c r="P279" s="59"/>
      <c r="Q279" s="59"/>
      <c r="R279" s="59"/>
      <c r="S279" s="59"/>
      <c r="T279" s="60"/>
      <c r="AT279" s="16" t="s">
        <v>184</v>
      </c>
      <c r="AU279" s="16" t="s">
        <v>81</v>
      </c>
    </row>
    <row r="280" spans="2:51" s="11" customFormat="1" ht="11.25">
      <c r="B280" s="193"/>
      <c r="C280" s="194"/>
      <c r="D280" s="185" t="s">
        <v>186</v>
      </c>
      <c r="E280" s="195" t="s">
        <v>19</v>
      </c>
      <c r="F280" s="196" t="s">
        <v>486</v>
      </c>
      <c r="G280" s="194"/>
      <c r="H280" s="197">
        <v>9</v>
      </c>
      <c r="I280" s="198"/>
      <c r="J280" s="194"/>
      <c r="K280" s="194"/>
      <c r="L280" s="199"/>
      <c r="M280" s="200"/>
      <c r="N280" s="201"/>
      <c r="O280" s="201"/>
      <c r="P280" s="201"/>
      <c r="Q280" s="201"/>
      <c r="R280" s="201"/>
      <c r="S280" s="201"/>
      <c r="T280" s="202"/>
      <c r="AT280" s="203" t="s">
        <v>186</v>
      </c>
      <c r="AU280" s="203" t="s">
        <v>81</v>
      </c>
      <c r="AV280" s="11" t="s">
        <v>81</v>
      </c>
      <c r="AW280" s="11" t="s">
        <v>32</v>
      </c>
      <c r="AX280" s="11" t="s">
        <v>71</v>
      </c>
      <c r="AY280" s="203" t="s">
        <v>123</v>
      </c>
    </row>
    <row r="281" spans="2:65" s="1" customFormat="1" ht="16.5" customHeight="1">
      <c r="B281" s="33"/>
      <c r="C281" s="173" t="s">
        <v>496</v>
      </c>
      <c r="D281" s="173" t="s">
        <v>125</v>
      </c>
      <c r="E281" s="174" t="s">
        <v>497</v>
      </c>
      <c r="F281" s="175" t="s">
        <v>498</v>
      </c>
      <c r="G281" s="176" t="s">
        <v>181</v>
      </c>
      <c r="H281" s="177">
        <v>3</v>
      </c>
      <c r="I281" s="178"/>
      <c r="J281" s="179">
        <f>ROUND(I281*H281,2)</f>
        <v>0</v>
      </c>
      <c r="K281" s="175" t="s">
        <v>182</v>
      </c>
      <c r="L281" s="37"/>
      <c r="M281" s="180" t="s">
        <v>19</v>
      </c>
      <c r="N281" s="181" t="s">
        <v>42</v>
      </c>
      <c r="O281" s="59"/>
      <c r="P281" s="182">
        <f>O281*H281</f>
        <v>0</v>
      </c>
      <c r="Q281" s="182">
        <v>1E-05</v>
      </c>
      <c r="R281" s="182">
        <f>Q281*H281</f>
        <v>3.0000000000000004E-05</v>
      </c>
      <c r="S281" s="182">
        <v>0</v>
      </c>
      <c r="T281" s="183">
        <f>S281*H281</f>
        <v>0</v>
      </c>
      <c r="AR281" s="16" t="s">
        <v>122</v>
      </c>
      <c r="AT281" s="16" t="s">
        <v>125</v>
      </c>
      <c r="AU281" s="16" t="s">
        <v>81</v>
      </c>
      <c r="AY281" s="16" t="s">
        <v>123</v>
      </c>
      <c r="BE281" s="184">
        <f>IF(N281="základní",J281,0)</f>
        <v>0</v>
      </c>
      <c r="BF281" s="184">
        <f>IF(N281="snížená",J281,0)</f>
        <v>0</v>
      </c>
      <c r="BG281" s="184">
        <f>IF(N281="zákl. přenesená",J281,0)</f>
        <v>0</v>
      </c>
      <c r="BH281" s="184">
        <f>IF(N281="sníž. přenesená",J281,0)</f>
        <v>0</v>
      </c>
      <c r="BI281" s="184">
        <f>IF(N281="nulová",J281,0)</f>
        <v>0</v>
      </c>
      <c r="BJ281" s="16" t="s">
        <v>79</v>
      </c>
      <c r="BK281" s="184">
        <f>ROUND(I281*H281,2)</f>
        <v>0</v>
      </c>
      <c r="BL281" s="16" t="s">
        <v>122</v>
      </c>
      <c r="BM281" s="16" t="s">
        <v>499</v>
      </c>
    </row>
    <row r="282" spans="2:47" s="1" customFormat="1" ht="48.75">
      <c r="B282" s="33"/>
      <c r="C282" s="34"/>
      <c r="D282" s="185" t="s">
        <v>184</v>
      </c>
      <c r="E282" s="34"/>
      <c r="F282" s="186" t="s">
        <v>495</v>
      </c>
      <c r="G282" s="34"/>
      <c r="H282" s="34"/>
      <c r="I282" s="102"/>
      <c r="J282" s="34"/>
      <c r="K282" s="34"/>
      <c r="L282" s="37"/>
      <c r="M282" s="187"/>
      <c r="N282" s="59"/>
      <c r="O282" s="59"/>
      <c r="P282" s="59"/>
      <c r="Q282" s="59"/>
      <c r="R282" s="59"/>
      <c r="S282" s="59"/>
      <c r="T282" s="60"/>
      <c r="AT282" s="16" t="s">
        <v>184</v>
      </c>
      <c r="AU282" s="16" t="s">
        <v>81</v>
      </c>
    </row>
    <row r="283" spans="2:65" s="1" customFormat="1" ht="16.5" customHeight="1">
      <c r="B283" s="33"/>
      <c r="C283" s="173" t="s">
        <v>500</v>
      </c>
      <c r="D283" s="173" t="s">
        <v>125</v>
      </c>
      <c r="E283" s="174" t="s">
        <v>501</v>
      </c>
      <c r="F283" s="175" t="s">
        <v>502</v>
      </c>
      <c r="G283" s="176" t="s">
        <v>434</v>
      </c>
      <c r="H283" s="177">
        <v>2</v>
      </c>
      <c r="I283" s="178"/>
      <c r="J283" s="179">
        <f>ROUND(I283*H283,2)</f>
        <v>0</v>
      </c>
      <c r="K283" s="175" t="s">
        <v>435</v>
      </c>
      <c r="L283" s="37"/>
      <c r="M283" s="180" t="s">
        <v>19</v>
      </c>
      <c r="N283" s="181" t="s">
        <v>42</v>
      </c>
      <c r="O283" s="59"/>
      <c r="P283" s="182">
        <f>O283*H283</f>
        <v>0</v>
      </c>
      <c r="Q283" s="182">
        <v>0</v>
      </c>
      <c r="R283" s="182">
        <f>Q283*H283</f>
        <v>0</v>
      </c>
      <c r="S283" s="182">
        <v>0</v>
      </c>
      <c r="T283" s="183">
        <f>S283*H283</f>
        <v>0</v>
      </c>
      <c r="AR283" s="16" t="s">
        <v>122</v>
      </c>
      <c r="AT283" s="16" t="s">
        <v>125</v>
      </c>
      <c r="AU283" s="16" t="s">
        <v>81</v>
      </c>
      <c r="AY283" s="16" t="s">
        <v>123</v>
      </c>
      <c r="BE283" s="184">
        <f>IF(N283="základní",J283,0)</f>
        <v>0</v>
      </c>
      <c r="BF283" s="184">
        <f>IF(N283="snížená",J283,0)</f>
        <v>0</v>
      </c>
      <c r="BG283" s="184">
        <f>IF(N283="zákl. přenesená",J283,0)</f>
        <v>0</v>
      </c>
      <c r="BH283" s="184">
        <f>IF(N283="sníž. přenesená",J283,0)</f>
        <v>0</v>
      </c>
      <c r="BI283" s="184">
        <f>IF(N283="nulová",J283,0)</f>
        <v>0</v>
      </c>
      <c r="BJ283" s="16" t="s">
        <v>79</v>
      </c>
      <c r="BK283" s="184">
        <f>ROUND(I283*H283,2)</f>
        <v>0</v>
      </c>
      <c r="BL283" s="16" t="s">
        <v>122</v>
      </c>
      <c r="BM283" s="16" t="s">
        <v>503</v>
      </c>
    </row>
    <row r="284" spans="2:47" s="1" customFormat="1" ht="39">
      <c r="B284" s="33"/>
      <c r="C284" s="34"/>
      <c r="D284" s="185" t="s">
        <v>130</v>
      </c>
      <c r="E284" s="34"/>
      <c r="F284" s="186" t="s">
        <v>504</v>
      </c>
      <c r="G284" s="34"/>
      <c r="H284" s="34"/>
      <c r="I284" s="102"/>
      <c r="J284" s="34"/>
      <c r="K284" s="34"/>
      <c r="L284" s="37"/>
      <c r="M284" s="187"/>
      <c r="N284" s="59"/>
      <c r="O284" s="59"/>
      <c r="P284" s="59"/>
      <c r="Q284" s="59"/>
      <c r="R284" s="59"/>
      <c r="S284" s="59"/>
      <c r="T284" s="60"/>
      <c r="AT284" s="16" t="s">
        <v>130</v>
      </c>
      <c r="AU284" s="16" t="s">
        <v>81</v>
      </c>
    </row>
    <row r="285" spans="2:65" s="1" customFormat="1" ht="16.5" customHeight="1">
      <c r="B285" s="33"/>
      <c r="C285" s="173" t="s">
        <v>505</v>
      </c>
      <c r="D285" s="173" t="s">
        <v>125</v>
      </c>
      <c r="E285" s="174" t="s">
        <v>506</v>
      </c>
      <c r="F285" s="175" t="s">
        <v>507</v>
      </c>
      <c r="G285" s="176" t="s">
        <v>434</v>
      </c>
      <c r="H285" s="177">
        <v>10</v>
      </c>
      <c r="I285" s="178"/>
      <c r="J285" s="179">
        <f>ROUND(I285*H285,2)</f>
        <v>0</v>
      </c>
      <c r="K285" s="175" t="s">
        <v>435</v>
      </c>
      <c r="L285" s="37"/>
      <c r="M285" s="180" t="s">
        <v>19</v>
      </c>
      <c r="N285" s="181" t="s">
        <v>42</v>
      </c>
      <c r="O285" s="59"/>
      <c r="P285" s="182">
        <f>O285*H285</f>
        <v>0</v>
      </c>
      <c r="Q285" s="182">
        <v>0</v>
      </c>
      <c r="R285" s="182">
        <f>Q285*H285</f>
        <v>0</v>
      </c>
      <c r="S285" s="182">
        <v>0</v>
      </c>
      <c r="T285" s="183">
        <f>S285*H285</f>
        <v>0</v>
      </c>
      <c r="AR285" s="16" t="s">
        <v>122</v>
      </c>
      <c r="AT285" s="16" t="s">
        <v>125</v>
      </c>
      <c r="AU285" s="16" t="s">
        <v>81</v>
      </c>
      <c r="AY285" s="16" t="s">
        <v>123</v>
      </c>
      <c r="BE285" s="184">
        <f>IF(N285="základní",J285,0)</f>
        <v>0</v>
      </c>
      <c r="BF285" s="184">
        <f>IF(N285="snížená",J285,0)</f>
        <v>0</v>
      </c>
      <c r="BG285" s="184">
        <f>IF(N285="zákl. přenesená",J285,0)</f>
        <v>0</v>
      </c>
      <c r="BH285" s="184">
        <f>IF(N285="sníž. přenesená",J285,0)</f>
        <v>0</v>
      </c>
      <c r="BI285" s="184">
        <f>IF(N285="nulová",J285,0)</f>
        <v>0</v>
      </c>
      <c r="BJ285" s="16" t="s">
        <v>79</v>
      </c>
      <c r="BK285" s="184">
        <f>ROUND(I285*H285,2)</f>
        <v>0</v>
      </c>
      <c r="BL285" s="16" t="s">
        <v>122</v>
      </c>
      <c r="BM285" s="16" t="s">
        <v>508</v>
      </c>
    </row>
    <row r="286" spans="2:47" s="1" customFormat="1" ht="39">
      <c r="B286" s="33"/>
      <c r="C286" s="34"/>
      <c r="D286" s="185" t="s">
        <v>130</v>
      </c>
      <c r="E286" s="34"/>
      <c r="F286" s="186" t="s">
        <v>509</v>
      </c>
      <c r="G286" s="34"/>
      <c r="H286" s="34"/>
      <c r="I286" s="102"/>
      <c r="J286" s="34"/>
      <c r="K286" s="34"/>
      <c r="L286" s="37"/>
      <c r="M286" s="187"/>
      <c r="N286" s="59"/>
      <c r="O286" s="59"/>
      <c r="P286" s="59"/>
      <c r="Q286" s="59"/>
      <c r="R286" s="59"/>
      <c r="S286" s="59"/>
      <c r="T286" s="60"/>
      <c r="AT286" s="16" t="s">
        <v>130</v>
      </c>
      <c r="AU286" s="16" t="s">
        <v>81</v>
      </c>
    </row>
    <row r="287" spans="2:65" s="1" customFormat="1" ht="16.5" customHeight="1">
      <c r="B287" s="33"/>
      <c r="C287" s="173" t="s">
        <v>510</v>
      </c>
      <c r="D287" s="173" t="s">
        <v>125</v>
      </c>
      <c r="E287" s="174" t="s">
        <v>511</v>
      </c>
      <c r="F287" s="175" t="s">
        <v>512</v>
      </c>
      <c r="G287" s="176" t="s">
        <v>218</v>
      </c>
      <c r="H287" s="177">
        <v>12</v>
      </c>
      <c r="I287" s="178"/>
      <c r="J287" s="179">
        <f>ROUND(I287*H287,2)</f>
        <v>0</v>
      </c>
      <c r="K287" s="175" t="s">
        <v>435</v>
      </c>
      <c r="L287" s="37"/>
      <c r="M287" s="180" t="s">
        <v>19</v>
      </c>
      <c r="N287" s="181" t="s">
        <v>42</v>
      </c>
      <c r="O287" s="59"/>
      <c r="P287" s="182">
        <f>O287*H287</f>
        <v>0</v>
      </c>
      <c r="Q287" s="182">
        <v>0</v>
      </c>
      <c r="R287" s="182">
        <f>Q287*H287</f>
        <v>0</v>
      </c>
      <c r="S287" s="182">
        <v>0</v>
      </c>
      <c r="T287" s="183">
        <f>S287*H287</f>
        <v>0</v>
      </c>
      <c r="AR287" s="16" t="s">
        <v>122</v>
      </c>
      <c r="AT287" s="16" t="s">
        <v>125</v>
      </c>
      <c r="AU287" s="16" t="s">
        <v>81</v>
      </c>
      <c r="AY287" s="16" t="s">
        <v>123</v>
      </c>
      <c r="BE287" s="184">
        <f>IF(N287="základní",J287,0)</f>
        <v>0</v>
      </c>
      <c r="BF287" s="184">
        <f>IF(N287="snížená",J287,0)</f>
        <v>0</v>
      </c>
      <c r="BG287" s="184">
        <f>IF(N287="zákl. přenesená",J287,0)</f>
        <v>0</v>
      </c>
      <c r="BH287" s="184">
        <f>IF(N287="sníž. přenesená",J287,0)</f>
        <v>0</v>
      </c>
      <c r="BI287" s="184">
        <f>IF(N287="nulová",J287,0)</f>
        <v>0</v>
      </c>
      <c r="BJ287" s="16" t="s">
        <v>79</v>
      </c>
      <c r="BK287" s="184">
        <f>ROUND(I287*H287,2)</f>
        <v>0</v>
      </c>
      <c r="BL287" s="16" t="s">
        <v>122</v>
      </c>
      <c r="BM287" s="16" t="s">
        <v>513</v>
      </c>
    </row>
    <row r="288" spans="2:47" s="1" customFormat="1" ht="48.75">
      <c r="B288" s="33"/>
      <c r="C288" s="34"/>
      <c r="D288" s="185" t="s">
        <v>130</v>
      </c>
      <c r="E288" s="34"/>
      <c r="F288" s="186" t="s">
        <v>514</v>
      </c>
      <c r="G288" s="34"/>
      <c r="H288" s="34"/>
      <c r="I288" s="102"/>
      <c r="J288" s="34"/>
      <c r="K288" s="34"/>
      <c r="L288" s="37"/>
      <c r="M288" s="187"/>
      <c r="N288" s="59"/>
      <c r="O288" s="59"/>
      <c r="P288" s="59"/>
      <c r="Q288" s="59"/>
      <c r="R288" s="59"/>
      <c r="S288" s="59"/>
      <c r="T288" s="60"/>
      <c r="AT288" s="16" t="s">
        <v>130</v>
      </c>
      <c r="AU288" s="16" t="s">
        <v>81</v>
      </c>
    </row>
    <row r="289" spans="2:65" s="1" customFormat="1" ht="16.5" customHeight="1">
      <c r="B289" s="33"/>
      <c r="C289" s="173" t="s">
        <v>515</v>
      </c>
      <c r="D289" s="173" t="s">
        <v>125</v>
      </c>
      <c r="E289" s="174" t="s">
        <v>516</v>
      </c>
      <c r="F289" s="175" t="s">
        <v>517</v>
      </c>
      <c r="G289" s="176" t="s">
        <v>434</v>
      </c>
      <c r="H289" s="177">
        <v>2</v>
      </c>
      <c r="I289" s="178"/>
      <c r="J289" s="179">
        <f>ROUND(I289*H289,2)</f>
        <v>0</v>
      </c>
      <c r="K289" s="175" t="s">
        <v>435</v>
      </c>
      <c r="L289" s="37"/>
      <c r="M289" s="180" t="s">
        <v>19</v>
      </c>
      <c r="N289" s="181" t="s">
        <v>42</v>
      </c>
      <c r="O289" s="59"/>
      <c r="P289" s="182">
        <f>O289*H289</f>
        <v>0</v>
      </c>
      <c r="Q289" s="182">
        <v>0</v>
      </c>
      <c r="R289" s="182">
        <f>Q289*H289</f>
        <v>0</v>
      </c>
      <c r="S289" s="182">
        <v>0</v>
      </c>
      <c r="T289" s="183">
        <f>S289*H289</f>
        <v>0</v>
      </c>
      <c r="AR289" s="16" t="s">
        <v>122</v>
      </c>
      <c r="AT289" s="16" t="s">
        <v>125</v>
      </c>
      <c r="AU289" s="16" t="s">
        <v>81</v>
      </c>
      <c r="AY289" s="16" t="s">
        <v>123</v>
      </c>
      <c r="BE289" s="184">
        <f>IF(N289="základní",J289,0)</f>
        <v>0</v>
      </c>
      <c r="BF289" s="184">
        <f>IF(N289="snížená",J289,0)</f>
        <v>0</v>
      </c>
      <c r="BG289" s="184">
        <f>IF(N289="zákl. přenesená",J289,0)</f>
        <v>0</v>
      </c>
      <c r="BH289" s="184">
        <f>IF(N289="sníž. přenesená",J289,0)</f>
        <v>0</v>
      </c>
      <c r="BI289" s="184">
        <f>IF(N289="nulová",J289,0)</f>
        <v>0</v>
      </c>
      <c r="BJ289" s="16" t="s">
        <v>79</v>
      </c>
      <c r="BK289" s="184">
        <f>ROUND(I289*H289,2)</f>
        <v>0</v>
      </c>
      <c r="BL289" s="16" t="s">
        <v>122</v>
      </c>
      <c r="BM289" s="16" t="s">
        <v>518</v>
      </c>
    </row>
    <row r="290" spans="2:47" s="1" customFormat="1" ht="48.75">
      <c r="B290" s="33"/>
      <c r="C290" s="34"/>
      <c r="D290" s="185" t="s">
        <v>130</v>
      </c>
      <c r="E290" s="34"/>
      <c r="F290" s="186" t="s">
        <v>519</v>
      </c>
      <c r="G290" s="34"/>
      <c r="H290" s="34"/>
      <c r="I290" s="102"/>
      <c r="J290" s="34"/>
      <c r="K290" s="34"/>
      <c r="L290" s="37"/>
      <c r="M290" s="187"/>
      <c r="N290" s="59"/>
      <c r="O290" s="59"/>
      <c r="P290" s="59"/>
      <c r="Q290" s="59"/>
      <c r="R290" s="59"/>
      <c r="S290" s="59"/>
      <c r="T290" s="60"/>
      <c r="AT290" s="16" t="s">
        <v>130</v>
      </c>
      <c r="AU290" s="16" t="s">
        <v>81</v>
      </c>
    </row>
    <row r="291" spans="2:65" s="1" customFormat="1" ht="16.5" customHeight="1">
      <c r="B291" s="33"/>
      <c r="C291" s="173" t="s">
        <v>520</v>
      </c>
      <c r="D291" s="173" t="s">
        <v>125</v>
      </c>
      <c r="E291" s="174" t="s">
        <v>521</v>
      </c>
      <c r="F291" s="175" t="s">
        <v>522</v>
      </c>
      <c r="G291" s="176" t="s">
        <v>434</v>
      </c>
      <c r="H291" s="177">
        <v>13</v>
      </c>
      <c r="I291" s="178"/>
      <c r="J291" s="179">
        <f>ROUND(I291*H291,2)</f>
        <v>0</v>
      </c>
      <c r="K291" s="175" t="s">
        <v>435</v>
      </c>
      <c r="L291" s="37"/>
      <c r="M291" s="180" t="s">
        <v>19</v>
      </c>
      <c r="N291" s="181" t="s">
        <v>42</v>
      </c>
      <c r="O291" s="59"/>
      <c r="P291" s="182">
        <f>O291*H291</f>
        <v>0</v>
      </c>
      <c r="Q291" s="182">
        <v>0</v>
      </c>
      <c r="R291" s="182">
        <f>Q291*H291</f>
        <v>0</v>
      </c>
      <c r="S291" s="182">
        <v>0</v>
      </c>
      <c r="T291" s="183">
        <f>S291*H291</f>
        <v>0</v>
      </c>
      <c r="AR291" s="16" t="s">
        <v>122</v>
      </c>
      <c r="AT291" s="16" t="s">
        <v>125</v>
      </c>
      <c r="AU291" s="16" t="s">
        <v>81</v>
      </c>
      <c r="AY291" s="16" t="s">
        <v>123</v>
      </c>
      <c r="BE291" s="184">
        <f>IF(N291="základní",J291,0)</f>
        <v>0</v>
      </c>
      <c r="BF291" s="184">
        <f>IF(N291="snížená",J291,0)</f>
        <v>0</v>
      </c>
      <c r="BG291" s="184">
        <f>IF(N291="zákl. přenesená",J291,0)</f>
        <v>0</v>
      </c>
      <c r="BH291" s="184">
        <f>IF(N291="sníž. přenesená",J291,0)</f>
        <v>0</v>
      </c>
      <c r="BI291" s="184">
        <f>IF(N291="nulová",J291,0)</f>
        <v>0</v>
      </c>
      <c r="BJ291" s="16" t="s">
        <v>79</v>
      </c>
      <c r="BK291" s="184">
        <f>ROUND(I291*H291,2)</f>
        <v>0</v>
      </c>
      <c r="BL291" s="16" t="s">
        <v>122</v>
      </c>
      <c r="BM291" s="16" t="s">
        <v>523</v>
      </c>
    </row>
    <row r="292" spans="2:47" s="1" customFormat="1" ht="48.75">
      <c r="B292" s="33"/>
      <c r="C292" s="34"/>
      <c r="D292" s="185" t="s">
        <v>130</v>
      </c>
      <c r="E292" s="34"/>
      <c r="F292" s="186" t="s">
        <v>524</v>
      </c>
      <c r="G292" s="34"/>
      <c r="H292" s="34"/>
      <c r="I292" s="102"/>
      <c r="J292" s="34"/>
      <c r="K292" s="34"/>
      <c r="L292" s="37"/>
      <c r="M292" s="187"/>
      <c r="N292" s="59"/>
      <c r="O292" s="59"/>
      <c r="P292" s="59"/>
      <c r="Q292" s="59"/>
      <c r="R292" s="59"/>
      <c r="S292" s="59"/>
      <c r="T292" s="60"/>
      <c r="AT292" s="16" t="s">
        <v>130</v>
      </c>
      <c r="AU292" s="16" t="s">
        <v>81</v>
      </c>
    </row>
    <row r="293" spans="2:65" s="1" customFormat="1" ht="16.5" customHeight="1">
      <c r="B293" s="33"/>
      <c r="C293" s="173" t="s">
        <v>525</v>
      </c>
      <c r="D293" s="173" t="s">
        <v>125</v>
      </c>
      <c r="E293" s="174" t="s">
        <v>526</v>
      </c>
      <c r="F293" s="175" t="s">
        <v>527</v>
      </c>
      <c r="G293" s="176" t="s">
        <v>434</v>
      </c>
      <c r="H293" s="177">
        <v>6</v>
      </c>
      <c r="I293" s="178"/>
      <c r="J293" s="179">
        <f>ROUND(I293*H293,2)</f>
        <v>0</v>
      </c>
      <c r="K293" s="175" t="s">
        <v>435</v>
      </c>
      <c r="L293" s="37"/>
      <c r="M293" s="180" t="s">
        <v>19</v>
      </c>
      <c r="N293" s="181" t="s">
        <v>42</v>
      </c>
      <c r="O293" s="59"/>
      <c r="P293" s="182">
        <f>O293*H293</f>
        <v>0</v>
      </c>
      <c r="Q293" s="182">
        <v>0</v>
      </c>
      <c r="R293" s="182">
        <f>Q293*H293</f>
        <v>0</v>
      </c>
      <c r="S293" s="182">
        <v>0</v>
      </c>
      <c r="T293" s="183">
        <f>S293*H293</f>
        <v>0</v>
      </c>
      <c r="AR293" s="16" t="s">
        <v>122</v>
      </c>
      <c r="AT293" s="16" t="s">
        <v>125</v>
      </c>
      <c r="AU293" s="16" t="s">
        <v>81</v>
      </c>
      <c r="AY293" s="16" t="s">
        <v>123</v>
      </c>
      <c r="BE293" s="184">
        <f>IF(N293="základní",J293,0)</f>
        <v>0</v>
      </c>
      <c r="BF293" s="184">
        <f>IF(N293="snížená",J293,0)</f>
        <v>0</v>
      </c>
      <c r="BG293" s="184">
        <f>IF(N293="zákl. přenesená",J293,0)</f>
        <v>0</v>
      </c>
      <c r="BH293" s="184">
        <f>IF(N293="sníž. přenesená",J293,0)</f>
        <v>0</v>
      </c>
      <c r="BI293" s="184">
        <f>IF(N293="nulová",J293,0)</f>
        <v>0</v>
      </c>
      <c r="BJ293" s="16" t="s">
        <v>79</v>
      </c>
      <c r="BK293" s="184">
        <f>ROUND(I293*H293,2)</f>
        <v>0</v>
      </c>
      <c r="BL293" s="16" t="s">
        <v>122</v>
      </c>
      <c r="BM293" s="16" t="s">
        <v>528</v>
      </c>
    </row>
    <row r="294" spans="2:47" s="1" customFormat="1" ht="48.75">
      <c r="B294" s="33"/>
      <c r="C294" s="34"/>
      <c r="D294" s="185" t="s">
        <v>130</v>
      </c>
      <c r="E294" s="34"/>
      <c r="F294" s="186" t="s">
        <v>529</v>
      </c>
      <c r="G294" s="34"/>
      <c r="H294" s="34"/>
      <c r="I294" s="102"/>
      <c r="J294" s="34"/>
      <c r="K294" s="34"/>
      <c r="L294" s="37"/>
      <c r="M294" s="187"/>
      <c r="N294" s="59"/>
      <c r="O294" s="59"/>
      <c r="P294" s="59"/>
      <c r="Q294" s="59"/>
      <c r="R294" s="59"/>
      <c r="S294" s="59"/>
      <c r="T294" s="60"/>
      <c r="AT294" s="16" t="s">
        <v>130</v>
      </c>
      <c r="AU294" s="16" t="s">
        <v>81</v>
      </c>
    </row>
    <row r="295" spans="2:65" s="1" customFormat="1" ht="16.5" customHeight="1">
      <c r="B295" s="33"/>
      <c r="C295" s="173" t="s">
        <v>530</v>
      </c>
      <c r="D295" s="173" t="s">
        <v>125</v>
      </c>
      <c r="E295" s="174" t="s">
        <v>531</v>
      </c>
      <c r="F295" s="175" t="s">
        <v>532</v>
      </c>
      <c r="G295" s="176" t="s">
        <v>434</v>
      </c>
      <c r="H295" s="177">
        <v>1</v>
      </c>
      <c r="I295" s="178"/>
      <c r="J295" s="179">
        <f>ROUND(I295*H295,2)</f>
        <v>0</v>
      </c>
      <c r="K295" s="175" t="s">
        <v>435</v>
      </c>
      <c r="L295" s="37"/>
      <c r="M295" s="180" t="s">
        <v>19</v>
      </c>
      <c r="N295" s="181" t="s">
        <v>42</v>
      </c>
      <c r="O295" s="59"/>
      <c r="P295" s="182">
        <f>O295*H295</f>
        <v>0</v>
      </c>
      <c r="Q295" s="182">
        <v>0</v>
      </c>
      <c r="R295" s="182">
        <f>Q295*H295</f>
        <v>0</v>
      </c>
      <c r="S295" s="182">
        <v>0</v>
      </c>
      <c r="T295" s="183">
        <f>S295*H295</f>
        <v>0</v>
      </c>
      <c r="AR295" s="16" t="s">
        <v>122</v>
      </c>
      <c r="AT295" s="16" t="s">
        <v>125</v>
      </c>
      <c r="AU295" s="16" t="s">
        <v>81</v>
      </c>
      <c r="AY295" s="16" t="s">
        <v>123</v>
      </c>
      <c r="BE295" s="184">
        <f>IF(N295="základní",J295,0)</f>
        <v>0</v>
      </c>
      <c r="BF295" s="184">
        <f>IF(N295="snížená",J295,0)</f>
        <v>0</v>
      </c>
      <c r="BG295" s="184">
        <f>IF(N295="zákl. přenesená",J295,0)</f>
        <v>0</v>
      </c>
      <c r="BH295" s="184">
        <f>IF(N295="sníž. přenesená",J295,0)</f>
        <v>0</v>
      </c>
      <c r="BI295" s="184">
        <f>IF(N295="nulová",J295,0)</f>
        <v>0</v>
      </c>
      <c r="BJ295" s="16" t="s">
        <v>79</v>
      </c>
      <c r="BK295" s="184">
        <f>ROUND(I295*H295,2)</f>
        <v>0</v>
      </c>
      <c r="BL295" s="16" t="s">
        <v>122</v>
      </c>
      <c r="BM295" s="16" t="s">
        <v>533</v>
      </c>
    </row>
    <row r="296" spans="2:47" s="1" customFormat="1" ht="29.25">
      <c r="B296" s="33"/>
      <c r="C296" s="34"/>
      <c r="D296" s="185" t="s">
        <v>130</v>
      </c>
      <c r="E296" s="34"/>
      <c r="F296" s="186" t="s">
        <v>534</v>
      </c>
      <c r="G296" s="34"/>
      <c r="H296" s="34"/>
      <c r="I296" s="102"/>
      <c r="J296" s="34"/>
      <c r="K296" s="34"/>
      <c r="L296" s="37"/>
      <c r="M296" s="187"/>
      <c r="N296" s="59"/>
      <c r="O296" s="59"/>
      <c r="P296" s="59"/>
      <c r="Q296" s="59"/>
      <c r="R296" s="59"/>
      <c r="S296" s="59"/>
      <c r="T296" s="60"/>
      <c r="AT296" s="16" t="s">
        <v>130</v>
      </c>
      <c r="AU296" s="16" t="s">
        <v>81</v>
      </c>
    </row>
    <row r="297" spans="2:65" s="1" customFormat="1" ht="16.5" customHeight="1">
      <c r="B297" s="33"/>
      <c r="C297" s="173" t="s">
        <v>535</v>
      </c>
      <c r="D297" s="173" t="s">
        <v>125</v>
      </c>
      <c r="E297" s="174" t="s">
        <v>536</v>
      </c>
      <c r="F297" s="175" t="s">
        <v>537</v>
      </c>
      <c r="G297" s="176" t="s">
        <v>434</v>
      </c>
      <c r="H297" s="177">
        <v>1</v>
      </c>
      <c r="I297" s="178"/>
      <c r="J297" s="179">
        <f>ROUND(I297*H297,2)</f>
        <v>0</v>
      </c>
      <c r="K297" s="175" t="s">
        <v>435</v>
      </c>
      <c r="L297" s="37"/>
      <c r="M297" s="180" t="s">
        <v>19</v>
      </c>
      <c r="N297" s="181" t="s">
        <v>42</v>
      </c>
      <c r="O297" s="59"/>
      <c r="P297" s="182">
        <f>O297*H297</f>
        <v>0</v>
      </c>
      <c r="Q297" s="182">
        <v>0</v>
      </c>
      <c r="R297" s="182">
        <f>Q297*H297</f>
        <v>0</v>
      </c>
      <c r="S297" s="182">
        <v>0</v>
      </c>
      <c r="T297" s="183">
        <f>S297*H297</f>
        <v>0</v>
      </c>
      <c r="AR297" s="16" t="s">
        <v>122</v>
      </c>
      <c r="AT297" s="16" t="s">
        <v>125</v>
      </c>
      <c r="AU297" s="16" t="s">
        <v>81</v>
      </c>
      <c r="AY297" s="16" t="s">
        <v>123</v>
      </c>
      <c r="BE297" s="184">
        <f>IF(N297="základní",J297,0)</f>
        <v>0</v>
      </c>
      <c r="BF297" s="184">
        <f>IF(N297="snížená",J297,0)</f>
        <v>0</v>
      </c>
      <c r="BG297" s="184">
        <f>IF(N297="zákl. přenesená",J297,0)</f>
        <v>0</v>
      </c>
      <c r="BH297" s="184">
        <f>IF(N297="sníž. přenesená",J297,0)</f>
        <v>0</v>
      </c>
      <c r="BI297" s="184">
        <f>IF(N297="nulová",J297,0)</f>
        <v>0</v>
      </c>
      <c r="BJ297" s="16" t="s">
        <v>79</v>
      </c>
      <c r="BK297" s="184">
        <f>ROUND(I297*H297,2)</f>
        <v>0</v>
      </c>
      <c r="BL297" s="16" t="s">
        <v>122</v>
      </c>
      <c r="BM297" s="16" t="s">
        <v>538</v>
      </c>
    </row>
    <row r="298" spans="2:47" s="1" customFormat="1" ht="58.5">
      <c r="B298" s="33"/>
      <c r="C298" s="34"/>
      <c r="D298" s="185" t="s">
        <v>130</v>
      </c>
      <c r="E298" s="34"/>
      <c r="F298" s="186" t="s">
        <v>539</v>
      </c>
      <c r="G298" s="34"/>
      <c r="H298" s="34"/>
      <c r="I298" s="102"/>
      <c r="J298" s="34"/>
      <c r="K298" s="34"/>
      <c r="L298" s="37"/>
      <c r="M298" s="187"/>
      <c r="N298" s="59"/>
      <c r="O298" s="59"/>
      <c r="P298" s="59"/>
      <c r="Q298" s="59"/>
      <c r="R298" s="59"/>
      <c r="S298" s="59"/>
      <c r="T298" s="60"/>
      <c r="AT298" s="16" t="s">
        <v>130</v>
      </c>
      <c r="AU298" s="16" t="s">
        <v>81</v>
      </c>
    </row>
    <row r="299" spans="2:65" s="1" customFormat="1" ht="16.5" customHeight="1">
      <c r="B299" s="33"/>
      <c r="C299" s="173" t="s">
        <v>540</v>
      </c>
      <c r="D299" s="173" t="s">
        <v>125</v>
      </c>
      <c r="E299" s="174" t="s">
        <v>541</v>
      </c>
      <c r="F299" s="175" t="s">
        <v>542</v>
      </c>
      <c r="G299" s="176" t="s">
        <v>434</v>
      </c>
      <c r="H299" s="177">
        <v>12</v>
      </c>
      <c r="I299" s="178"/>
      <c r="J299" s="179">
        <f>ROUND(I299*H299,2)</f>
        <v>0</v>
      </c>
      <c r="K299" s="175" t="s">
        <v>435</v>
      </c>
      <c r="L299" s="37"/>
      <c r="M299" s="180" t="s">
        <v>19</v>
      </c>
      <c r="N299" s="181" t="s">
        <v>42</v>
      </c>
      <c r="O299" s="59"/>
      <c r="P299" s="182">
        <f>O299*H299</f>
        <v>0</v>
      </c>
      <c r="Q299" s="182">
        <v>0</v>
      </c>
      <c r="R299" s="182">
        <f>Q299*H299</f>
        <v>0</v>
      </c>
      <c r="S299" s="182">
        <v>0</v>
      </c>
      <c r="T299" s="183">
        <f>S299*H299</f>
        <v>0</v>
      </c>
      <c r="AR299" s="16" t="s">
        <v>122</v>
      </c>
      <c r="AT299" s="16" t="s">
        <v>125</v>
      </c>
      <c r="AU299" s="16" t="s">
        <v>81</v>
      </c>
      <c r="AY299" s="16" t="s">
        <v>123</v>
      </c>
      <c r="BE299" s="184">
        <f>IF(N299="základní",J299,0)</f>
        <v>0</v>
      </c>
      <c r="BF299" s="184">
        <f>IF(N299="snížená",J299,0)</f>
        <v>0</v>
      </c>
      <c r="BG299" s="184">
        <f>IF(N299="zákl. přenesená",J299,0)</f>
        <v>0</v>
      </c>
      <c r="BH299" s="184">
        <f>IF(N299="sníž. přenesená",J299,0)</f>
        <v>0</v>
      </c>
      <c r="BI299" s="184">
        <f>IF(N299="nulová",J299,0)</f>
        <v>0</v>
      </c>
      <c r="BJ299" s="16" t="s">
        <v>79</v>
      </c>
      <c r="BK299" s="184">
        <f>ROUND(I299*H299,2)</f>
        <v>0</v>
      </c>
      <c r="BL299" s="16" t="s">
        <v>122</v>
      </c>
      <c r="BM299" s="16" t="s">
        <v>543</v>
      </c>
    </row>
    <row r="300" spans="2:47" s="1" customFormat="1" ht="58.5">
      <c r="B300" s="33"/>
      <c r="C300" s="34"/>
      <c r="D300" s="185" t="s">
        <v>130</v>
      </c>
      <c r="E300" s="34"/>
      <c r="F300" s="186" t="s">
        <v>544</v>
      </c>
      <c r="G300" s="34"/>
      <c r="H300" s="34"/>
      <c r="I300" s="102"/>
      <c r="J300" s="34"/>
      <c r="K300" s="34"/>
      <c r="L300" s="37"/>
      <c r="M300" s="187"/>
      <c r="N300" s="59"/>
      <c r="O300" s="59"/>
      <c r="P300" s="59"/>
      <c r="Q300" s="59"/>
      <c r="R300" s="59"/>
      <c r="S300" s="59"/>
      <c r="T300" s="60"/>
      <c r="AT300" s="16" t="s">
        <v>130</v>
      </c>
      <c r="AU300" s="16" t="s">
        <v>81</v>
      </c>
    </row>
    <row r="301" spans="2:65" s="1" customFormat="1" ht="16.5" customHeight="1">
      <c r="B301" s="33"/>
      <c r="C301" s="173" t="s">
        <v>545</v>
      </c>
      <c r="D301" s="173" t="s">
        <v>125</v>
      </c>
      <c r="E301" s="174" t="s">
        <v>546</v>
      </c>
      <c r="F301" s="175" t="s">
        <v>547</v>
      </c>
      <c r="G301" s="176" t="s">
        <v>218</v>
      </c>
      <c r="H301" s="177">
        <v>9.5</v>
      </c>
      <c r="I301" s="178"/>
      <c r="J301" s="179">
        <f>ROUND(I301*H301,2)</f>
        <v>0</v>
      </c>
      <c r="K301" s="175" t="s">
        <v>435</v>
      </c>
      <c r="L301" s="37"/>
      <c r="M301" s="180" t="s">
        <v>19</v>
      </c>
      <c r="N301" s="181" t="s">
        <v>42</v>
      </c>
      <c r="O301" s="59"/>
      <c r="P301" s="182">
        <f>O301*H301</f>
        <v>0</v>
      </c>
      <c r="Q301" s="182">
        <v>0</v>
      </c>
      <c r="R301" s="182">
        <f>Q301*H301</f>
        <v>0</v>
      </c>
      <c r="S301" s="182">
        <v>0</v>
      </c>
      <c r="T301" s="183">
        <f>S301*H301</f>
        <v>0</v>
      </c>
      <c r="AR301" s="16" t="s">
        <v>122</v>
      </c>
      <c r="AT301" s="16" t="s">
        <v>125</v>
      </c>
      <c r="AU301" s="16" t="s">
        <v>81</v>
      </c>
      <c r="AY301" s="16" t="s">
        <v>123</v>
      </c>
      <c r="BE301" s="184">
        <f>IF(N301="základní",J301,0)</f>
        <v>0</v>
      </c>
      <c r="BF301" s="184">
        <f>IF(N301="snížená",J301,0)</f>
        <v>0</v>
      </c>
      <c r="BG301" s="184">
        <f>IF(N301="zákl. přenesená",J301,0)</f>
        <v>0</v>
      </c>
      <c r="BH301" s="184">
        <f>IF(N301="sníž. přenesená",J301,0)</f>
        <v>0</v>
      </c>
      <c r="BI301" s="184">
        <f>IF(N301="nulová",J301,0)</f>
        <v>0</v>
      </c>
      <c r="BJ301" s="16" t="s">
        <v>79</v>
      </c>
      <c r="BK301" s="184">
        <f>ROUND(I301*H301,2)</f>
        <v>0</v>
      </c>
      <c r="BL301" s="16" t="s">
        <v>122</v>
      </c>
      <c r="BM301" s="16" t="s">
        <v>548</v>
      </c>
    </row>
    <row r="302" spans="2:47" s="1" customFormat="1" ht="48.75">
      <c r="B302" s="33"/>
      <c r="C302" s="34"/>
      <c r="D302" s="185" t="s">
        <v>130</v>
      </c>
      <c r="E302" s="34"/>
      <c r="F302" s="186" t="s">
        <v>549</v>
      </c>
      <c r="G302" s="34"/>
      <c r="H302" s="34"/>
      <c r="I302" s="102"/>
      <c r="J302" s="34"/>
      <c r="K302" s="34"/>
      <c r="L302" s="37"/>
      <c r="M302" s="187"/>
      <c r="N302" s="59"/>
      <c r="O302" s="59"/>
      <c r="P302" s="59"/>
      <c r="Q302" s="59"/>
      <c r="R302" s="59"/>
      <c r="S302" s="59"/>
      <c r="T302" s="60"/>
      <c r="AT302" s="16" t="s">
        <v>130</v>
      </c>
      <c r="AU302" s="16" t="s">
        <v>81</v>
      </c>
    </row>
    <row r="303" spans="2:51" s="11" customFormat="1" ht="11.25">
      <c r="B303" s="193"/>
      <c r="C303" s="194"/>
      <c r="D303" s="185" t="s">
        <v>186</v>
      </c>
      <c r="E303" s="195" t="s">
        <v>19</v>
      </c>
      <c r="F303" s="196" t="s">
        <v>550</v>
      </c>
      <c r="G303" s="194"/>
      <c r="H303" s="197">
        <v>9.5</v>
      </c>
      <c r="I303" s="198"/>
      <c r="J303" s="194"/>
      <c r="K303" s="194"/>
      <c r="L303" s="199"/>
      <c r="M303" s="200"/>
      <c r="N303" s="201"/>
      <c r="O303" s="201"/>
      <c r="P303" s="201"/>
      <c r="Q303" s="201"/>
      <c r="R303" s="201"/>
      <c r="S303" s="201"/>
      <c r="T303" s="202"/>
      <c r="AT303" s="203" t="s">
        <v>186</v>
      </c>
      <c r="AU303" s="203" t="s">
        <v>81</v>
      </c>
      <c r="AV303" s="11" t="s">
        <v>81</v>
      </c>
      <c r="AW303" s="11" t="s">
        <v>32</v>
      </c>
      <c r="AX303" s="11" t="s">
        <v>79</v>
      </c>
      <c r="AY303" s="203" t="s">
        <v>123</v>
      </c>
    </row>
    <row r="304" spans="2:65" s="1" customFormat="1" ht="16.5" customHeight="1">
      <c r="B304" s="33"/>
      <c r="C304" s="173" t="s">
        <v>551</v>
      </c>
      <c r="D304" s="173" t="s">
        <v>125</v>
      </c>
      <c r="E304" s="174" t="s">
        <v>552</v>
      </c>
      <c r="F304" s="175" t="s">
        <v>553</v>
      </c>
      <c r="G304" s="176" t="s">
        <v>434</v>
      </c>
      <c r="H304" s="177">
        <v>2</v>
      </c>
      <c r="I304" s="178"/>
      <c r="J304" s="179">
        <f>ROUND(I304*H304,2)</f>
        <v>0</v>
      </c>
      <c r="K304" s="175" t="s">
        <v>435</v>
      </c>
      <c r="L304" s="37"/>
      <c r="M304" s="180" t="s">
        <v>19</v>
      </c>
      <c r="N304" s="181" t="s">
        <v>42</v>
      </c>
      <c r="O304" s="59"/>
      <c r="P304" s="182">
        <f>O304*H304</f>
        <v>0</v>
      </c>
      <c r="Q304" s="182">
        <v>0</v>
      </c>
      <c r="R304" s="182">
        <f>Q304*H304</f>
        <v>0</v>
      </c>
      <c r="S304" s="182">
        <v>0</v>
      </c>
      <c r="T304" s="183">
        <f>S304*H304</f>
        <v>0</v>
      </c>
      <c r="AR304" s="16" t="s">
        <v>122</v>
      </c>
      <c r="AT304" s="16" t="s">
        <v>125</v>
      </c>
      <c r="AU304" s="16" t="s">
        <v>81</v>
      </c>
      <c r="AY304" s="16" t="s">
        <v>123</v>
      </c>
      <c r="BE304" s="184">
        <f>IF(N304="základní",J304,0)</f>
        <v>0</v>
      </c>
      <c r="BF304" s="184">
        <f>IF(N304="snížená",J304,0)</f>
        <v>0</v>
      </c>
      <c r="BG304" s="184">
        <f>IF(N304="zákl. přenesená",J304,0)</f>
        <v>0</v>
      </c>
      <c r="BH304" s="184">
        <f>IF(N304="sníž. přenesená",J304,0)</f>
        <v>0</v>
      </c>
      <c r="BI304" s="184">
        <f>IF(N304="nulová",J304,0)</f>
        <v>0</v>
      </c>
      <c r="BJ304" s="16" t="s">
        <v>79</v>
      </c>
      <c r="BK304" s="184">
        <f>ROUND(I304*H304,2)</f>
        <v>0</v>
      </c>
      <c r="BL304" s="16" t="s">
        <v>122</v>
      </c>
      <c r="BM304" s="16" t="s">
        <v>554</v>
      </c>
    </row>
    <row r="305" spans="2:47" s="1" customFormat="1" ht="48.75">
      <c r="B305" s="33"/>
      <c r="C305" s="34"/>
      <c r="D305" s="185" t="s">
        <v>130</v>
      </c>
      <c r="E305" s="34"/>
      <c r="F305" s="186" t="s">
        <v>524</v>
      </c>
      <c r="G305" s="34"/>
      <c r="H305" s="34"/>
      <c r="I305" s="102"/>
      <c r="J305" s="34"/>
      <c r="K305" s="34"/>
      <c r="L305" s="37"/>
      <c r="M305" s="187"/>
      <c r="N305" s="59"/>
      <c r="O305" s="59"/>
      <c r="P305" s="59"/>
      <c r="Q305" s="59"/>
      <c r="R305" s="59"/>
      <c r="S305" s="59"/>
      <c r="T305" s="60"/>
      <c r="AT305" s="16" t="s">
        <v>130</v>
      </c>
      <c r="AU305" s="16" t="s">
        <v>81</v>
      </c>
    </row>
    <row r="306" spans="2:65" s="1" customFormat="1" ht="22.5" customHeight="1">
      <c r="B306" s="33"/>
      <c r="C306" s="173" t="s">
        <v>555</v>
      </c>
      <c r="D306" s="173" t="s">
        <v>125</v>
      </c>
      <c r="E306" s="174" t="s">
        <v>556</v>
      </c>
      <c r="F306" s="175" t="s">
        <v>557</v>
      </c>
      <c r="G306" s="176" t="s">
        <v>218</v>
      </c>
      <c r="H306" s="177">
        <v>576</v>
      </c>
      <c r="I306" s="178"/>
      <c r="J306" s="179">
        <f>ROUND(I306*H306,2)</f>
        <v>0</v>
      </c>
      <c r="K306" s="175" t="s">
        <v>182</v>
      </c>
      <c r="L306" s="37"/>
      <c r="M306" s="180" t="s">
        <v>19</v>
      </c>
      <c r="N306" s="181" t="s">
        <v>42</v>
      </c>
      <c r="O306" s="59"/>
      <c r="P306" s="182">
        <f>O306*H306</f>
        <v>0</v>
      </c>
      <c r="Q306" s="182">
        <v>0.16849</v>
      </c>
      <c r="R306" s="182">
        <f>Q306*H306</f>
        <v>97.05024</v>
      </c>
      <c r="S306" s="182">
        <v>0</v>
      </c>
      <c r="T306" s="183">
        <f>S306*H306</f>
        <v>0</v>
      </c>
      <c r="AR306" s="16" t="s">
        <v>122</v>
      </c>
      <c r="AT306" s="16" t="s">
        <v>125</v>
      </c>
      <c r="AU306" s="16" t="s">
        <v>81</v>
      </c>
      <c r="AY306" s="16" t="s">
        <v>123</v>
      </c>
      <c r="BE306" s="184">
        <f>IF(N306="základní",J306,0)</f>
        <v>0</v>
      </c>
      <c r="BF306" s="184">
        <f>IF(N306="snížená",J306,0)</f>
        <v>0</v>
      </c>
      <c r="BG306" s="184">
        <f>IF(N306="zákl. přenesená",J306,0)</f>
        <v>0</v>
      </c>
      <c r="BH306" s="184">
        <f>IF(N306="sníž. přenesená",J306,0)</f>
        <v>0</v>
      </c>
      <c r="BI306" s="184">
        <f>IF(N306="nulová",J306,0)</f>
        <v>0</v>
      </c>
      <c r="BJ306" s="16" t="s">
        <v>79</v>
      </c>
      <c r="BK306" s="184">
        <f>ROUND(I306*H306,2)</f>
        <v>0</v>
      </c>
      <c r="BL306" s="16" t="s">
        <v>122</v>
      </c>
      <c r="BM306" s="16" t="s">
        <v>558</v>
      </c>
    </row>
    <row r="307" spans="2:47" s="1" customFormat="1" ht="97.5">
      <c r="B307" s="33"/>
      <c r="C307" s="34"/>
      <c r="D307" s="185" t="s">
        <v>184</v>
      </c>
      <c r="E307" s="34"/>
      <c r="F307" s="186" t="s">
        <v>559</v>
      </c>
      <c r="G307" s="34"/>
      <c r="H307" s="34"/>
      <c r="I307" s="102"/>
      <c r="J307" s="34"/>
      <c r="K307" s="34"/>
      <c r="L307" s="37"/>
      <c r="M307" s="187"/>
      <c r="N307" s="59"/>
      <c r="O307" s="59"/>
      <c r="P307" s="59"/>
      <c r="Q307" s="59"/>
      <c r="R307" s="59"/>
      <c r="S307" s="59"/>
      <c r="T307" s="60"/>
      <c r="AT307" s="16" t="s">
        <v>184</v>
      </c>
      <c r="AU307" s="16" t="s">
        <v>81</v>
      </c>
    </row>
    <row r="308" spans="2:51" s="11" customFormat="1" ht="11.25">
      <c r="B308" s="193"/>
      <c r="C308" s="194"/>
      <c r="D308" s="185" t="s">
        <v>186</v>
      </c>
      <c r="E308" s="195" t="s">
        <v>19</v>
      </c>
      <c r="F308" s="196" t="s">
        <v>560</v>
      </c>
      <c r="G308" s="194"/>
      <c r="H308" s="197">
        <v>576</v>
      </c>
      <c r="I308" s="198"/>
      <c r="J308" s="194"/>
      <c r="K308" s="194"/>
      <c r="L308" s="199"/>
      <c r="M308" s="200"/>
      <c r="N308" s="201"/>
      <c r="O308" s="201"/>
      <c r="P308" s="201"/>
      <c r="Q308" s="201"/>
      <c r="R308" s="201"/>
      <c r="S308" s="201"/>
      <c r="T308" s="202"/>
      <c r="AT308" s="203" t="s">
        <v>186</v>
      </c>
      <c r="AU308" s="203" t="s">
        <v>81</v>
      </c>
      <c r="AV308" s="11" t="s">
        <v>81</v>
      </c>
      <c r="AW308" s="11" t="s">
        <v>32</v>
      </c>
      <c r="AX308" s="11" t="s">
        <v>71</v>
      </c>
      <c r="AY308" s="203" t="s">
        <v>123</v>
      </c>
    </row>
    <row r="309" spans="2:65" s="1" customFormat="1" ht="16.5" customHeight="1">
      <c r="B309" s="33"/>
      <c r="C309" s="204" t="s">
        <v>561</v>
      </c>
      <c r="D309" s="204" t="s">
        <v>276</v>
      </c>
      <c r="E309" s="205" t="s">
        <v>562</v>
      </c>
      <c r="F309" s="206" t="s">
        <v>563</v>
      </c>
      <c r="G309" s="207" t="s">
        <v>218</v>
      </c>
      <c r="H309" s="208">
        <v>541.62</v>
      </c>
      <c r="I309" s="209"/>
      <c r="J309" s="210">
        <f>ROUND(I309*H309,2)</f>
        <v>0</v>
      </c>
      <c r="K309" s="206" t="s">
        <v>182</v>
      </c>
      <c r="L309" s="211"/>
      <c r="M309" s="212" t="s">
        <v>19</v>
      </c>
      <c r="N309" s="213" t="s">
        <v>42</v>
      </c>
      <c r="O309" s="59"/>
      <c r="P309" s="182">
        <f>O309*H309</f>
        <v>0</v>
      </c>
      <c r="Q309" s="182">
        <v>0.15</v>
      </c>
      <c r="R309" s="182">
        <f>Q309*H309</f>
        <v>81.243</v>
      </c>
      <c r="S309" s="182">
        <v>0</v>
      </c>
      <c r="T309" s="183">
        <f>S309*H309</f>
        <v>0</v>
      </c>
      <c r="AR309" s="16" t="s">
        <v>221</v>
      </c>
      <c r="AT309" s="16" t="s">
        <v>276</v>
      </c>
      <c r="AU309" s="16" t="s">
        <v>81</v>
      </c>
      <c r="AY309" s="16" t="s">
        <v>123</v>
      </c>
      <c r="BE309" s="184">
        <f>IF(N309="základní",J309,0)</f>
        <v>0</v>
      </c>
      <c r="BF309" s="184">
        <f>IF(N309="snížená",J309,0)</f>
        <v>0</v>
      </c>
      <c r="BG309" s="184">
        <f>IF(N309="zákl. přenesená",J309,0)</f>
        <v>0</v>
      </c>
      <c r="BH309" s="184">
        <f>IF(N309="sníž. přenesená",J309,0)</f>
        <v>0</v>
      </c>
      <c r="BI309" s="184">
        <f>IF(N309="nulová",J309,0)</f>
        <v>0</v>
      </c>
      <c r="BJ309" s="16" t="s">
        <v>79</v>
      </c>
      <c r="BK309" s="184">
        <f>ROUND(I309*H309,2)</f>
        <v>0</v>
      </c>
      <c r="BL309" s="16" t="s">
        <v>122</v>
      </c>
      <c r="BM309" s="16" t="s">
        <v>564</v>
      </c>
    </row>
    <row r="310" spans="2:51" s="11" customFormat="1" ht="11.25">
      <c r="B310" s="193"/>
      <c r="C310" s="194"/>
      <c r="D310" s="185" t="s">
        <v>186</v>
      </c>
      <c r="E310" s="195" t="s">
        <v>19</v>
      </c>
      <c r="F310" s="196" t="s">
        <v>565</v>
      </c>
      <c r="G310" s="194"/>
      <c r="H310" s="197">
        <v>531</v>
      </c>
      <c r="I310" s="198"/>
      <c r="J310" s="194"/>
      <c r="K310" s="194"/>
      <c r="L310" s="199"/>
      <c r="M310" s="200"/>
      <c r="N310" s="201"/>
      <c r="O310" s="201"/>
      <c r="P310" s="201"/>
      <c r="Q310" s="201"/>
      <c r="R310" s="201"/>
      <c r="S310" s="201"/>
      <c r="T310" s="202"/>
      <c r="AT310" s="203" t="s">
        <v>186</v>
      </c>
      <c r="AU310" s="203" t="s">
        <v>81</v>
      </c>
      <c r="AV310" s="11" t="s">
        <v>81</v>
      </c>
      <c r="AW310" s="11" t="s">
        <v>32</v>
      </c>
      <c r="AX310" s="11" t="s">
        <v>79</v>
      </c>
      <c r="AY310" s="203" t="s">
        <v>123</v>
      </c>
    </row>
    <row r="311" spans="2:51" s="11" customFormat="1" ht="11.25">
      <c r="B311" s="193"/>
      <c r="C311" s="194"/>
      <c r="D311" s="185" t="s">
        <v>186</v>
      </c>
      <c r="E311" s="194"/>
      <c r="F311" s="196" t="s">
        <v>566</v>
      </c>
      <c r="G311" s="194"/>
      <c r="H311" s="197">
        <v>541.62</v>
      </c>
      <c r="I311" s="198"/>
      <c r="J311" s="194"/>
      <c r="K311" s="194"/>
      <c r="L311" s="199"/>
      <c r="M311" s="200"/>
      <c r="N311" s="201"/>
      <c r="O311" s="201"/>
      <c r="P311" s="201"/>
      <c r="Q311" s="201"/>
      <c r="R311" s="201"/>
      <c r="S311" s="201"/>
      <c r="T311" s="202"/>
      <c r="AT311" s="203" t="s">
        <v>186</v>
      </c>
      <c r="AU311" s="203" t="s">
        <v>81</v>
      </c>
      <c r="AV311" s="11" t="s">
        <v>81</v>
      </c>
      <c r="AW311" s="11" t="s">
        <v>4</v>
      </c>
      <c r="AX311" s="11" t="s">
        <v>79</v>
      </c>
      <c r="AY311" s="203" t="s">
        <v>123</v>
      </c>
    </row>
    <row r="312" spans="2:65" s="1" customFormat="1" ht="16.5" customHeight="1">
      <c r="B312" s="33"/>
      <c r="C312" s="204" t="s">
        <v>567</v>
      </c>
      <c r="D312" s="204" t="s">
        <v>276</v>
      </c>
      <c r="E312" s="205" t="s">
        <v>568</v>
      </c>
      <c r="F312" s="206" t="s">
        <v>569</v>
      </c>
      <c r="G312" s="207" t="s">
        <v>218</v>
      </c>
      <c r="H312" s="208">
        <v>45.9</v>
      </c>
      <c r="I312" s="209"/>
      <c r="J312" s="210">
        <f>ROUND(I312*H312,2)</f>
        <v>0</v>
      </c>
      <c r="K312" s="206" t="s">
        <v>182</v>
      </c>
      <c r="L312" s="211"/>
      <c r="M312" s="212" t="s">
        <v>19</v>
      </c>
      <c r="N312" s="213" t="s">
        <v>42</v>
      </c>
      <c r="O312" s="59"/>
      <c r="P312" s="182">
        <f>O312*H312</f>
        <v>0</v>
      </c>
      <c r="Q312" s="182">
        <v>0.15</v>
      </c>
      <c r="R312" s="182">
        <f>Q312*H312</f>
        <v>6.885</v>
      </c>
      <c r="S312" s="182">
        <v>0</v>
      </c>
      <c r="T312" s="183">
        <f>S312*H312</f>
        <v>0</v>
      </c>
      <c r="AR312" s="16" t="s">
        <v>221</v>
      </c>
      <c r="AT312" s="16" t="s">
        <v>276</v>
      </c>
      <c r="AU312" s="16" t="s">
        <v>81</v>
      </c>
      <c r="AY312" s="16" t="s">
        <v>123</v>
      </c>
      <c r="BE312" s="184">
        <f>IF(N312="základní",J312,0)</f>
        <v>0</v>
      </c>
      <c r="BF312" s="184">
        <f>IF(N312="snížená",J312,0)</f>
        <v>0</v>
      </c>
      <c r="BG312" s="184">
        <f>IF(N312="zákl. přenesená",J312,0)</f>
        <v>0</v>
      </c>
      <c r="BH312" s="184">
        <f>IF(N312="sníž. přenesená",J312,0)</f>
        <v>0</v>
      </c>
      <c r="BI312" s="184">
        <f>IF(N312="nulová",J312,0)</f>
        <v>0</v>
      </c>
      <c r="BJ312" s="16" t="s">
        <v>79</v>
      </c>
      <c r="BK312" s="184">
        <f>ROUND(I312*H312,2)</f>
        <v>0</v>
      </c>
      <c r="BL312" s="16" t="s">
        <v>122</v>
      </c>
      <c r="BM312" s="16" t="s">
        <v>570</v>
      </c>
    </row>
    <row r="313" spans="2:51" s="11" customFormat="1" ht="11.25">
      <c r="B313" s="193"/>
      <c r="C313" s="194"/>
      <c r="D313" s="185" t="s">
        <v>186</v>
      </c>
      <c r="E313" s="194"/>
      <c r="F313" s="196" t="s">
        <v>571</v>
      </c>
      <c r="G313" s="194"/>
      <c r="H313" s="197">
        <v>45.9</v>
      </c>
      <c r="I313" s="198"/>
      <c r="J313" s="194"/>
      <c r="K313" s="194"/>
      <c r="L313" s="199"/>
      <c r="M313" s="200"/>
      <c r="N313" s="201"/>
      <c r="O313" s="201"/>
      <c r="P313" s="201"/>
      <c r="Q313" s="201"/>
      <c r="R313" s="201"/>
      <c r="S313" s="201"/>
      <c r="T313" s="202"/>
      <c r="AT313" s="203" t="s">
        <v>186</v>
      </c>
      <c r="AU313" s="203" t="s">
        <v>81</v>
      </c>
      <c r="AV313" s="11" t="s">
        <v>81</v>
      </c>
      <c r="AW313" s="11" t="s">
        <v>4</v>
      </c>
      <c r="AX313" s="11" t="s">
        <v>79</v>
      </c>
      <c r="AY313" s="203" t="s">
        <v>123</v>
      </c>
    </row>
    <row r="314" spans="2:65" s="1" customFormat="1" ht="22.5" customHeight="1">
      <c r="B314" s="33"/>
      <c r="C314" s="173" t="s">
        <v>572</v>
      </c>
      <c r="D314" s="173" t="s">
        <v>125</v>
      </c>
      <c r="E314" s="174" t="s">
        <v>573</v>
      </c>
      <c r="F314" s="175" t="s">
        <v>574</v>
      </c>
      <c r="G314" s="176" t="s">
        <v>218</v>
      </c>
      <c r="H314" s="177">
        <v>481</v>
      </c>
      <c r="I314" s="178"/>
      <c r="J314" s="179">
        <f>ROUND(I314*H314,2)</f>
        <v>0</v>
      </c>
      <c r="K314" s="175" t="s">
        <v>182</v>
      </c>
      <c r="L314" s="37"/>
      <c r="M314" s="180" t="s">
        <v>19</v>
      </c>
      <c r="N314" s="181" t="s">
        <v>42</v>
      </c>
      <c r="O314" s="59"/>
      <c r="P314" s="182">
        <f>O314*H314</f>
        <v>0</v>
      </c>
      <c r="Q314" s="182">
        <v>0.11163</v>
      </c>
      <c r="R314" s="182">
        <f>Q314*H314</f>
        <v>53.69403</v>
      </c>
      <c r="S314" s="182">
        <v>0</v>
      </c>
      <c r="T314" s="183">
        <f>S314*H314</f>
        <v>0</v>
      </c>
      <c r="AR314" s="16" t="s">
        <v>122</v>
      </c>
      <c r="AT314" s="16" t="s">
        <v>125</v>
      </c>
      <c r="AU314" s="16" t="s">
        <v>81</v>
      </c>
      <c r="AY314" s="16" t="s">
        <v>123</v>
      </c>
      <c r="BE314" s="184">
        <f>IF(N314="základní",J314,0)</f>
        <v>0</v>
      </c>
      <c r="BF314" s="184">
        <f>IF(N314="snížená",J314,0)</f>
        <v>0</v>
      </c>
      <c r="BG314" s="184">
        <f>IF(N314="zákl. přenesená",J314,0)</f>
        <v>0</v>
      </c>
      <c r="BH314" s="184">
        <f>IF(N314="sníž. přenesená",J314,0)</f>
        <v>0</v>
      </c>
      <c r="BI314" s="184">
        <f>IF(N314="nulová",J314,0)</f>
        <v>0</v>
      </c>
      <c r="BJ314" s="16" t="s">
        <v>79</v>
      </c>
      <c r="BK314" s="184">
        <f>ROUND(I314*H314,2)</f>
        <v>0</v>
      </c>
      <c r="BL314" s="16" t="s">
        <v>122</v>
      </c>
      <c r="BM314" s="16" t="s">
        <v>575</v>
      </c>
    </row>
    <row r="315" spans="2:47" s="1" customFormat="1" ht="97.5">
      <c r="B315" s="33"/>
      <c r="C315" s="34"/>
      <c r="D315" s="185" t="s">
        <v>184</v>
      </c>
      <c r="E315" s="34"/>
      <c r="F315" s="186" t="s">
        <v>559</v>
      </c>
      <c r="G315" s="34"/>
      <c r="H315" s="34"/>
      <c r="I315" s="102"/>
      <c r="J315" s="34"/>
      <c r="K315" s="34"/>
      <c r="L315" s="37"/>
      <c r="M315" s="187"/>
      <c r="N315" s="59"/>
      <c r="O315" s="59"/>
      <c r="P315" s="59"/>
      <c r="Q315" s="59"/>
      <c r="R315" s="59"/>
      <c r="S315" s="59"/>
      <c r="T315" s="60"/>
      <c r="AT315" s="16" t="s">
        <v>184</v>
      </c>
      <c r="AU315" s="16" t="s">
        <v>81</v>
      </c>
    </row>
    <row r="316" spans="2:51" s="11" customFormat="1" ht="11.25">
      <c r="B316" s="193"/>
      <c r="C316" s="194"/>
      <c r="D316" s="185" t="s">
        <v>186</v>
      </c>
      <c r="E316" s="195" t="s">
        <v>19</v>
      </c>
      <c r="F316" s="196" t="s">
        <v>576</v>
      </c>
      <c r="G316" s="194"/>
      <c r="H316" s="197">
        <v>481</v>
      </c>
      <c r="I316" s="198"/>
      <c r="J316" s="194"/>
      <c r="K316" s="194"/>
      <c r="L316" s="199"/>
      <c r="M316" s="200"/>
      <c r="N316" s="201"/>
      <c r="O316" s="201"/>
      <c r="P316" s="201"/>
      <c r="Q316" s="201"/>
      <c r="R316" s="201"/>
      <c r="S316" s="201"/>
      <c r="T316" s="202"/>
      <c r="AT316" s="203" t="s">
        <v>186</v>
      </c>
      <c r="AU316" s="203" t="s">
        <v>81</v>
      </c>
      <c r="AV316" s="11" t="s">
        <v>81</v>
      </c>
      <c r="AW316" s="11" t="s">
        <v>32</v>
      </c>
      <c r="AX316" s="11" t="s">
        <v>79</v>
      </c>
      <c r="AY316" s="203" t="s">
        <v>123</v>
      </c>
    </row>
    <row r="317" spans="2:65" s="1" customFormat="1" ht="16.5" customHeight="1">
      <c r="B317" s="33"/>
      <c r="C317" s="204" t="s">
        <v>577</v>
      </c>
      <c r="D317" s="204" t="s">
        <v>276</v>
      </c>
      <c r="E317" s="205" t="s">
        <v>578</v>
      </c>
      <c r="F317" s="206" t="s">
        <v>579</v>
      </c>
      <c r="G317" s="207" t="s">
        <v>218</v>
      </c>
      <c r="H317" s="208">
        <v>490.62</v>
      </c>
      <c r="I317" s="209"/>
      <c r="J317" s="210">
        <f>ROUND(I317*H317,2)</f>
        <v>0</v>
      </c>
      <c r="K317" s="206" t="s">
        <v>182</v>
      </c>
      <c r="L317" s="211"/>
      <c r="M317" s="212" t="s">
        <v>19</v>
      </c>
      <c r="N317" s="213" t="s">
        <v>42</v>
      </c>
      <c r="O317" s="59"/>
      <c r="P317" s="182">
        <f>O317*H317</f>
        <v>0</v>
      </c>
      <c r="Q317" s="182">
        <v>0.082</v>
      </c>
      <c r="R317" s="182">
        <f>Q317*H317</f>
        <v>40.23084</v>
      </c>
      <c r="S317" s="182">
        <v>0</v>
      </c>
      <c r="T317" s="183">
        <f>S317*H317</f>
        <v>0</v>
      </c>
      <c r="AR317" s="16" t="s">
        <v>221</v>
      </c>
      <c r="AT317" s="16" t="s">
        <v>276</v>
      </c>
      <c r="AU317" s="16" t="s">
        <v>81</v>
      </c>
      <c r="AY317" s="16" t="s">
        <v>123</v>
      </c>
      <c r="BE317" s="184">
        <f>IF(N317="základní",J317,0)</f>
        <v>0</v>
      </c>
      <c r="BF317" s="184">
        <f>IF(N317="snížená",J317,0)</f>
        <v>0</v>
      </c>
      <c r="BG317" s="184">
        <f>IF(N317="zákl. přenesená",J317,0)</f>
        <v>0</v>
      </c>
      <c r="BH317" s="184">
        <f>IF(N317="sníž. přenesená",J317,0)</f>
        <v>0</v>
      </c>
      <c r="BI317" s="184">
        <f>IF(N317="nulová",J317,0)</f>
        <v>0</v>
      </c>
      <c r="BJ317" s="16" t="s">
        <v>79</v>
      </c>
      <c r="BK317" s="184">
        <f>ROUND(I317*H317,2)</f>
        <v>0</v>
      </c>
      <c r="BL317" s="16" t="s">
        <v>122</v>
      </c>
      <c r="BM317" s="16" t="s">
        <v>580</v>
      </c>
    </row>
    <row r="318" spans="2:51" s="11" customFormat="1" ht="11.25">
      <c r="B318" s="193"/>
      <c r="C318" s="194"/>
      <c r="D318" s="185" t="s">
        <v>186</v>
      </c>
      <c r="E318" s="194"/>
      <c r="F318" s="196" t="s">
        <v>581</v>
      </c>
      <c r="G318" s="194"/>
      <c r="H318" s="197">
        <v>490.62</v>
      </c>
      <c r="I318" s="198"/>
      <c r="J318" s="194"/>
      <c r="K318" s="194"/>
      <c r="L318" s="199"/>
      <c r="M318" s="200"/>
      <c r="N318" s="201"/>
      <c r="O318" s="201"/>
      <c r="P318" s="201"/>
      <c r="Q318" s="201"/>
      <c r="R318" s="201"/>
      <c r="S318" s="201"/>
      <c r="T318" s="202"/>
      <c r="AT318" s="203" t="s">
        <v>186</v>
      </c>
      <c r="AU318" s="203" t="s">
        <v>81</v>
      </c>
      <c r="AV318" s="11" t="s">
        <v>81</v>
      </c>
      <c r="AW318" s="11" t="s">
        <v>4</v>
      </c>
      <c r="AX318" s="11" t="s">
        <v>79</v>
      </c>
      <c r="AY318" s="203" t="s">
        <v>123</v>
      </c>
    </row>
    <row r="319" spans="2:65" s="1" customFormat="1" ht="22.5" customHeight="1">
      <c r="B319" s="33"/>
      <c r="C319" s="173" t="s">
        <v>582</v>
      </c>
      <c r="D319" s="173" t="s">
        <v>125</v>
      </c>
      <c r="E319" s="174" t="s">
        <v>583</v>
      </c>
      <c r="F319" s="175" t="s">
        <v>584</v>
      </c>
      <c r="G319" s="176" t="s">
        <v>218</v>
      </c>
      <c r="H319" s="177">
        <v>30.15</v>
      </c>
      <c r="I319" s="178"/>
      <c r="J319" s="179">
        <f>ROUND(I319*H319,2)</f>
        <v>0</v>
      </c>
      <c r="K319" s="175" t="s">
        <v>182</v>
      </c>
      <c r="L319" s="37"/>
      <c r="M319" s="180" t="s">
        <v>19</v>
      </c>
      <c r="N319" s="181" t="s">
        <v>42</v>
      </c>
      <c r="O319" s="59"/>
      <c r="P319" s="182">
        <f>O319*H319</f>
        <v>0</v>
      </c>
      <c r="Q319" s="182">
        <v>6E-05</v>
      </c>
      <c r="R319" s="182">
        <f>Q319*H319</f>
        <v>0.001809</v>
      </c>
      <c r="S319" s="182">
        <v>0</v>
      </c>
      <c r="T319" s="183">
        <f>S319*H319</f>
        <v>0</v>
      </c>
      <c r="AR319" s="16" t="s">
        <v>122</v>
      </c>
      <c r="AT319" s="16" t="s">
        <v>125</v>
      </c>
      <c r="AU319" s="16" t="s">
        <v>81</v>
      </c>
      <c r="AY319" s="16" t="s">
        <v>123</v>
      </c>
      <c r="BE319" s="184">
        <f>IF(N319="základní",J319,0)</f>
        <v>0</v>
      </c>
      <c r="BF319" s="184">
        <f>IF(N319="snížená",J319,0)</f>
        <v>0</v>
      </c>
      <c r="BG319" s="184">
        <f>IF(N319="zákl. přenesená",J319,0)</f>
        <v>0</v>
      </c>
      <c r="BH319" s="184">
        <f>IF(N319="sníž. přenesená",J319,0)</f>
        <v>0</v>
      </c>
      <c r="BI319" s="184">
        <f>IF(N319="nulová",J319,0)</f>
        <v>0</v>
      </c>
      <c r="BJ319" s="16" t="s">
        <v>79</v>
      </c>
      <c r="BK319" s="184">
        <f>ROUND(I319*H319,2)</f>
        <v>0</v>
      </c>
      <c r="BL319" s="16" t="s">
        <v>122</v>
      </c>
      <c r="BM319" s="16" t="s">
        <v>585</v>
      </c>
    </row>
    <row r="320" spans="2:47" s="1" customFormat="1" ht="39">
      <c r="B320" s="33"/>
      <c r="C320" s="34"/>
      <c r="D320" s="185" t="s">
        <v>184</v>
      </c>
      <c r="E320" s="34"/>
      <c r="F320" s="186" t="s">
        <v>586</v>
      </c>
      <c r="G320" s="34"/>
      <c r="H320" s="34"/>
      <c r="I320" s="102"/>
      <c r="J320" s="34"/>
      <c r="K320" s="34"/>
      <c r="L320" s="37"/>
      <c r="M320" s="187"/>
      <c r="N320" s="59"/>
      <c r="O320" s="59"/>
      <c r="P320" s="59"/>
      <c r="Q320" s="59"/>
      <c r="R320" s="59"/>
      <c r="S320" s="59"/>
      <c r="T320" s="60"/>
      <c r="AT320" s="16" t="s">
        <v>184</v>
      </c>
      <c r="AU320" s="16" t="s">
        <v>81</v>
      </c>
    </row>
    <row r="321" spans="2:65" s="1" customFormat="1" ht="16.5" customHeight="1">
      <c r="B321" s="33"/>
      <c r="C321" s="173" t="s">
        <v>587</v>
      </c>
      <c r="D321" s="173" t="s">
        <v>125</v>
      </c>
      <c r="E321" s="174" t="s">
        <v>588</v>
      </c>
      <c r="F321" s="175" t="s">
        <v>589</v>
      </c>
      <c r="G321" s="176" t="s">
        <v>181</v>
      </c>
      <c r="H321" s="177">
        <v>30.15</v>
      </c>
      <c r="I321" s="178"/>
      <c r="J321" s="179">
        <f>ROUND(I321*H321,2)</f>
        <v>0</v>
      </c>
      <c r="K321" s="175" t="s">
        <v>182</v>
      </c>
      <c r="L321" s="37"/>
      <c r="M321" s="180" t="s">
        <v>19</v>
      </c>
      <c r="N321" s="181" t="s">
        <v>42</v>
      </c>
      <c r="O321" s="59"/>
      <c r="P321" s="182">
        <f>O321*H321</f>
        <v>0</v>
      </c>
      <c r="Q321" s="182">
        <v>0.00187</v>
      </c>
      <c r="R321" s="182">
        <f>Q321*H321</f>
        <v>0.05638049999999999</v>
      </c>
      <c r="S321" s="182">
        <v>0</v>
      </c>
      <c r="T321" s="183">
        <f>S321*H321</f>
        <v>0</v>
      </c>
      <c r="AR321" s="16" t="s">
        <v>122</v>
      </c>
      <c r="AT321" s="16" t="s">
        <v>125</v>
      </c>
      <c r="AU321" s="16" t="s">
        <v>81</v>
      </c>
      <c r="AY321" s="16" t="s">
        <v>123</v>
      </c>
      <c r="BE321" s="184">
        <f>IF(N321="základní",J321,0)</f>
        <v>0</v>
      </c>
      <c r="BF321" s="184">
        <f>IF(N321="snížená",J321,0)</f>
        <v>0</v>
      </c>
      <c r="BG321" s="184">
        <f>IF(N321="zákl. přenesená",J321,0)</f>
        <v>0</v>
      </c>
      <c r="BH321" s="184">
        <f>IF(N321="sníž. přenesená",J321,0)</f>
        <v>0</v>
      </c>
      <c r="BI321" s="184">
        <f>IF(N321="nulová",J321,0)</f>
        <v>0</v>
      </c>
      <c r="BJ321" s="16" t="s">
        <v>79</v>
      </c>
      <c r="BK321" s="184">
        <f>ROUND(I321*H321,2)</f>
        <v>0</v>
      </c>
      <c r="BL321" s="16" t="s">
        <v>122</v>
      </c>
      <c r="BM321" s="16" t="s">
        <v>590</v>
      </c>
    </row>
    <row r="322" spans="2:47" s="1" customFormat="1" ht="68.25">
      <c r="B322" s="33"/>
      <c r="C322" s="34"/>
      <c r="D322" s="185" t="s">
        <v>184</v>
      </c>
      <c r="E322" s="34"/>
      <c r="F322" s="186" t="s">
        <v>591</v>
      </c>
      <c r="G322" s="34"/>
      <c r="H322" s="34"/>
      <c r="I322" s="102"/>
      <c r="J322" s="34"/>
      <c r="K322" s="34"/>
      <c r="L322" s="37"/>
      <c r="M322" s="187"/>
      <c r="N322" s="59"/>
      <c r="O322" s="59"/>
      <c r="P322" s="59"/>
      <c r="Q322" s="59"/>
      <c r="R322" s="59"/>
      <c r="S322" s="59"/>
      <c r="T322" s="60"/>
      <c r="AT322" s="16" t="s">
        <v>184</v>
      </c>
      <c r="AU322" s="16" t="s">
        <v>81</v>
      </c>
    </row>
    <row r="323" spans="2:65" s="1" customFormat="1" ht="16.5" customHeight="1">
      <c r="B323" s="33"/>
      <c r="C323" s="173" t="s">
        <v>592</v>
      </c>
      <c r="D323" s="173" t="s">
        <v>125</v>
      </c>
      <c r="E323" s="174" t="s">
        <v>593</v>
      </c>
      <c r="F323" s="175" t="s">
        <v>594</v>
      </c>
      <c r="G323" s="176" t="s">
        <v>218</v>
      </c>
      <c r="H323" s="177">
        <v>30.15</v>
      </c>
      <c r="I323" s="178"/>
      <c r="J323" s="179">
        <f>ROUND(I323*H323,2)</f>
        <v>0</v>
      </c>
      <c r="K323" s="175" t="s">
        <v>182</v>
      </c>
      <c r="L323" s="37"/>
      <c r="M323" s="180" t="s">
        <v>19</v>
      </c>
      <c r="N323" s="181" t="s">
        <v>42</v>
      </c>
      <c r="O323" s="59"/>
      <c r="P323" s="182">
        <f>O323*H323</f>
        <v>0</v>
      </c>
      <c r="Q323" s="182">
        <v>0</v>
      </c>
      <c r="R323" s="182">
        <f>Q323*H323</f>
        <v>0</v>
      </c>
      <c r="S323" s="182">
        <v>0</v>
      </c>
      <c r="T323" s="183">
        <f>S323*H323</f>
        <v>0</v>
      </c>
      <c r="AR323" s="16" t="s">
        <v>122</v>
      </c>
      <c r="AT323" s="16" t="s">
        <v>125</v>
      </c>
      <c r="AU323" s="16" t="s">
        <v>81</v>
      </c>
      <c r="AY323" s="16" t="s">
        <v>123</v>
      </c>
      <c r="BE323" s="184">
        <f>IF(N323="základní",J323,0)</f>
        <v>0</v>
      </c>
      <c r="BF323" s="184">
        <f>IF(N323="snížená",J323,0)</f>
        <v>0</v>
      </c>
      <c r="BG323" s="184">
        <f>IF(N323="zákl. přenesená",J323,0)</f>
        <v>0</v>
      </c>
      <c r="BH323" s="184">
        <f>IF(N323="sníž. přenesená",J323,0)</f>
        <v>0</v>
      </c>
      <c r="BI323" s="184">
        <f>IF(N323="nulová",J323,0)</f>
        <v>0</v>
      </c>
      <c r="BJ323" s="16" t="s">
        <v>79</v>
      </c>
      <c r="BK323" s="184">
        <f>ROUND(I323*H323,2)</f>
        <v>0</v>
      </c>
      <c r="BL323" s="16" t="s">
        <v>122</v>
      </c>
      <c r="BM323" s="16" t="s">
        <v>595</v>
      </c>
    </row>
    <row r="324" spans="2:47" s="1" customFormat="1" ht="29.25">
      <c r="B324" s="33"/>
      <c r="C324" s="34"/>
      <c r="D324" s="185" t="s">
        <v>184</v>
      </c>
      <c r="E324" s="34"/>
      <c r="F324" s="186" t="s">
        <v>596</v>
      </c>
      <c r="G324" s="34"/>
      <c r="H324" s="34"/>
      <c r="I324" s="102"/>
      <c r="J324" s="34"/>
      <c r="K324" s="34"/>
      <c r="L324" s="37"/>
      <c r="M324" s="187"/>
      <c r="N324" s="59"/>
      <c r="O324" s="59"/>
      <c r="P324" s="59"/>
      <c r="Q324" s="59"/>
      <c r="R324" s="59"/>
      <c r="S324" s="59"/>
      <c r="T324" s="60"/>
      <c r="AT324" s="16" t="s">
        <v>184</v>
      </c>
      <c r="AU324" s="16" t="s">
        <v>81</v>
      </c>
    </row>
    <row r="325" spans="2:65" s="1" customFormat="1" ht="22.5" customHeight="1">
      <c r="B325" s="33"/>
      <c r="C325" s="173" t="s">
        <v>597</v>
      </c>
      <c r="D325" s="173" t="s">
        <v>125</v>
      </c>
      <c r="E325" s="174" t="s">
        <v>598</v>
      </c>
      <c r="F325" s="175" t="s">
        <v>599</v>
      </c>
      <c r="G325" s="176" t="s">
        <v>181</v>
      </c>
      <c r="H325" s="177">
        <v>92.19</v>
      </c>
      <c r="I325" s="178"/>
      <c r="J325" s="179">
        <f>ROUND(I325*H325,2)</f>
        <v>0</v>
      </c>
      <c r="K325" s="175" t="s">
        <v>182</v>
      </c>
      <c r="L325" s="37"/>
      <c r="M325" s="180" t="s">
        <v>19</v>
      </c>
      <c r="N325" s="181" t="s">
        <v>42</v>
      </c>
      <c r="O325" s="59"/>
      <c r="P325" s="182">
        <f>O325*H325</f>
        <v>0</v>
      </c>
      <c r="Q325" s="182">
        <v>0</v>
      </c>
      <c r="R325" s="182">
        <f>Q325*H325</f>
        <v>0</v>
      </c>
      <c r="S325" s="182">
        <v>0.029</v>
      </c>
      <c r="T325" s="183">
        <f>S325*H325</f>
        <v>2.6735100000000003</v>
      </c>
      <c r="AR325" s="16" t="s">
        <v>122</v>
      </c>
      <c r="AT325" s="16" t="s">
        <v>125</v>
      </c>
      <c r="AU325" s="16" t="s">
        <v>81</v>
      </c>
      <c r="AY325" s="16" t="s">
        <v>123</v>
      </c>
      <c r="BE325" s="184">
        <f>IF(N325="základní",J325,0)</f>
        <v>0</v>
      </c>
      <c r="BF325" s="184">
        <f>IF(N325="snížená",J325,0)</f>
        <v>0</v>
      </c>
      <c r="BG325" s="184">
        <f>IF(N325="zákl. přenesená",J325,0)</f>
        <v>0</v>
      </c>
      <c r="BH325" s="184">
        <f>IF(N325="sníž. přenesená",J325,0)</f>
        <v>0</v>
      </c>
      <c r="BI325" s="184">
        <f>IF(N325="nulová",J325,0)</f>
        <v>0</v>
      </c>
      <c r="BJ325" s="16" t="s">
        <v>79</v>
      </c>
      <c r="BK325" s="184">
        <f>ROUND(I325*H325,2)</f>
        <v>0</v>
      </c>
      <c r="BL325" s="16" t="s">
        <v>122</v>
      </c>
      <c r="BM325" s="16" t="s">
        <v>600</v>
      </c>
    </row>
    <row r="326" spans="2:47" s="1" customFormat="1" ht="19.5">
      <c r="B326" s="33"/>
      <c r="C326" s="34"/>
      <c r="D326" s="185" t="s">
        <v>130</v>
      </c>
      <c r="E326" s="34"/>
      <c r="F326" s="186" t="s">
        <v>423</v>
      </c>
      <c r="G326" s="34"/>
      <c r="H326" s="34"/>
      <c r="I326" s="102"/>
      <c r="J326" s="34"/>
      <c r="K326" s="34"/>
      <c r="L326" s="37"/>
      <c r="M326" s="187"/>
      <c r="N326" s="59"/>
      <c r="O326" s="59"/>
      <c r="P326" s="59"/>
      <c r="Q326" s="59"/>
      <c r="R326" s="59"/>
      <c r="S326" s="59"/>
      <c r="T326" s="60"/>
      <c r="AT326" s="16" t="s">
        <v>130</v>
      </c>
      <c r="AU326" s="16" t="s">
        <v>81</v>
      </c>
    </row>
    <row r="327" spans="2:51" s="11" customFormat="1" ht="11.25">
      <c r="B327" s="193"/>
      <c r="C327" s="194"/>
      <c r="D327" s="185" t="s">
        <v>186</v>
      </c>
      <c r="E327" s="195" t="s">
        <v>19</v>
      </c>
      <c r="F327" s="196" t="s">
        <v>424</v>
      </c>
      <c r="G327" s="194"/>
      <c r="H327" s="197">
        <v>92.19</v>
      </c>
      <c r="I327" s="198"/>
      <c r="J327" s="194"/>
      <c r="K327" s="194"/>
      <c r="L327" s="199"/>
      <c r="M327" s="200"/>
      <c r="N327" s="201"/>
      <c r="O327" s="201"/>
      <c r="P327" s="201"/>
      <c r="Q327" s="201"/>
      <c r="R327" s="201"/>
      <c r="S327" s="201"/>
      <c r="T327" s="202"/>
      <c r="AT327" s="203" t="s">
        <v>186</v>
      </c>
      <c r="AU327" s="203" t="s">
        <v>81</v>
      </c>
      <c r="AV327" s="11" t="s">
        <v>81</v>
      </c>
      <c r="AW327" s="11" t="s">
        <v>32</v>
      </c>
      <c r="AX327" s="11" t="s">
        <v>79</v>
      </c>
      <c r="AY327" s="203" t="s">
        <v>123</v>
      </c>
    </row>
    <row r="328" spans="2:65" s="1" customFormat="1" ht="16.5" customHeight="1">
      <c r="B328" s="33"/>
      <c r="C328" s="173" t="s">
        <v>601</v>
      </c>
      <c r="D328" s="173" t="s">
        <v>125</v>
      </c>
      <c r="E328" s="174" t="s">
        <v>602</v>
      </c>
      <c r="F328" s="175" t="s">
        <v>603</v>
      </c>
      <c r="G328" s="176" t="s">
        <v>128</v>
      </c>
      <c r="H328" s="177">
        <v>1</v>
      </c>
      <c r="I328" s="178"/>
      <c r="J328" s="179">
        <f>ROUND(I328*H328,2)</f>
        <v>0</v>
      </c>
      <c r="K328" s="175" t="s">
        <v>435</v>
      </c>
      <c r="L328" s="37"/>
      <c r="M328" s="180" t="s">
        <v>19</v>
      </c>
      <c r="N328" s="181" t="s">
        <v>42</v>
      </c>
      <c r="O328" s="59"/>
      <c r="P328" s="182">
        <f>O328*H328</f>
        <v>0</v>
      </c>
      <c r="Q328" s="182">
        <v>0</v>
      </c>
      <c r="R328" s="182">
        <f>Q328*H328</f>
        <v>0</v>
      </c>
      <c r="S328" s="182">
        <v>0</v>
      </c>
      <c r="T328" s="183">
        <f>S328*H328</f>
        <v>0</v>
      </c>
      <c r="AR328" s="16" t="s">
        <v>122</v>
      </c>
      <c r="AT328" s="16" t="s">
        <v>125</v>
      </c>
      <c r="AU328" s="16" t="s">
        <v>81</v>
      </c>
      <c r="AY328" s="16" t="s">
        <v>123</v>
      </c>
      <c r="BE328" s="184">
        <f>IF(N328="základní",J328,0)</f>
        <v>0</v>
      </c>
      <c r="BF328" s="184">
        <f>IF(N328="snížená",J328,0)</f>
        <v>0</v>
      </c>
      <c r="BG328" s="184">
        <f>IF(N328="zákl. přenesená",J328,0)</f>
        <v>0</v>
      </c>
      <c r="BH328" s="184">
        <f>IF(N328="sníž. přenesená",J328,0)</f>
        <v>0</v>
      </c>
      <c r="BI328" s="184">
        <f>IF(N328="nulová",J328,0)</f>
        <v>0</v>
      </c>
      <c r="BJ328" s="16" t="s">
        <v>79</v>
      </c>
      <c r="BK328" s="184">
        <f>ROUND(I328*H328,2)</f>
        <v>0</v>
      </c>
      <c r="BL328" s="16" t="s">
        <v>122</v>
      </c>
      <c r="BM328" s="16" t="s">
        <v>604</v>
      </c>
    </row>
    <row r="329" spans="2:47" s="1" customFormat="1" ht="48.75">
      <c r="B329" s="33"/>
      <c r="C329" s="34"/>
      <c r="D329" s="185" t="s">
        <v>130</v>
      </c>
      <c r="E329" s="34"/>
      <c r="F329" s="186" t="s">
        <v>605</v>
      </c>
      <c r="G329" s="34"/>
      <c r="H329" s="34"/>
      <c r="I329" s="102"/>
      <c r="J329" s="34"/>
      <c r="K329" s="34"/>
      <c r="L329" s="37"/>
      <c r="M329" s="187"/>
      <c r="N329" s="59"/>
      <c r="O329" s="59"/>
      <c r="P329" s="59"/>
      <c r="Q329" s="59"/>
      <c r="R329" s="59"/>
      <c r="S329" s="59"/>
      <c r="T329" s="60"/>
      <c r="AT329" s="16" t="s">
        <v>130</v>
      </c>
      <c r="AU329" s="16" t="s">
        <v>81</v>
      </c>
    </row>
    <row r="330" spans="2:65" s="1" customFormat="1" ht="16.5" customHeight="1">
      <c r="B330" s="33"/>
      <c r="C330" s="173" t="s">
        <v>606</v>
      </c>
      <c r="D330" s="173" t="s">
        <v>125</v>
      </c>
      <c r="E330" s="174" t="s">
        <v>607</v>
      </c>
      <c r="F330" s="175" t="s">
        <v>608</v>
      </c>
      <c r="G330" s="176" t="s">
        <v>128</v>
      </c>
      <c r="H330" s="177">
        <v>1</v>
      </c>
      <c r="I330" s="178"/>
      <c r="J330" s="179">
        <f>ROUND(I330*H330,2)</f>
        <v>0</v>
      </c>
      <c r="K330" s="175" t="s">
        <v>435</v>
      </c>
      <c r="L330" s="37"/>
      <c r="M330" s="180" t="s">
        <v>19</v>
      </c>
      <c r="N330" s="181" t="s">
        <v>42</v>
      </c>
      <c r="O330" s="59"/>
      <c r="P330" s="182">
        <f>O330*H330</f>
        <v>0</v>
      </c>
      <c r="Q330" s="182">
        <v>0</v>
      </c>
      <c r="R330" s="182">
        <f>Q330*H330</f>
        <v>0</v>
      </c>
      <c r="S330" s="182">
        <v>0</v>
      </c>
      <c r="T330" s="183">
        <f>S330*H330</f>
        <v>0</v>
      </c>
      <c r="AR330" s="16" t="s">
        <v>122</v>
      </c>
      <c r="AT330" s="16" t="s">
        <v>125</v>
      </c>
      <c r="AU330" s="16" t="s">
        <v>81</v>
      </c>
      <c r="AY330" s="16" t="s">
        <v>123</v>
      </c>
      <c r="BE330" s="184">
        <f>IF(N330="základní",J330,0)</f>
        <v>0</v>
      </c>
      <c r="BF330" s="184">
        <f>IF(N330="snížená",J330,0)</f>
        <v>0</v>
      </c>
      <c r="BG330" s="184">
        <f>IF(N330="zákl. přenesená",J330,0)</f>
        <v>0</v>
      </c>
      <c r="BH330" s="184">
        <f>IF(N330="sníž. přenesená",J330,0)</f>
        <v>0</v>
      </c>
      <c r="BI330" s="184">
        <f>IF(N330="nulová",J330,0)</f>
        <v>0</v>
      </c>
      <c r="BJ330" s="16" t="s">
        <v>79</v>
      </c>
      <c r="BK330" s="184">
        <f>ROUND(I330*H330,2)</f>
        <v>0</v>
      </c>
      <c r="BL330" s="16" t="s">
        <v>122</v>
      </c>
      <c r="BM330" s="16" t="s">
        <v>609</v>
      </c>
    </row>
    <row r="331" spans="2:47" s="1" customFormat="1" ht="58.5">
      <c r="B331" s="33"/>
      <c r="C331" s="34"/>
      <c r="D331" s="185" t="s">
        <v>130</v>
      </c>
      <c r="E331" s="34"/>
      <c r="F331" s="186" t="s">
        <v>610</v>
      </c>
      <c r="G331" s="34"/>
      <c r="H331" s="34"/>
      <c r="I331" s="102"/>
      <c r="J331" s="34"/>
      <c r="K331" s="34"/>
      <c r="L331" s="37"/>
      <c r="M331" s="187"/>
      <c r="N331" s="59"/>
      <c r="O331" s="59"/>
      <c r="P331" s="59"/>
      <c r="Q331" s="59"/>
      <c r="R331" s="59"/>
      <c r="S331" s="59"/>
      <c r="T331" s="60"/>
      <c r="AT331" s="16" t="s">
        <v>130</v>
      </c>
      <c r="AU331" s="16" t="s">
        <v>81</v>
      </c>
    </row>
    <row r="332" spans="2:65" s="1" customFormat="1" ht="16.5" customHeight="1">
      <c r="B332" s="33"/>
      <c r="C332" s="173" t="s">
        <v>611</v>
      </c>
      <c r="D332" s="173" t="s">
        <v>125</v>
      </c>
      <c r="E332" s="174" t="s">
        <v>612</v>
      </c>
      <c r="F332" s="175" t="s">
        <v>613</v>
      </c>
      <c r="G332" s="176" t="s">
        <v>128</v>
      </c>
      <c r="H332" s="177">
        <v>1</v>
      </c>
      <c r="I332" s="178"/>
      <c r="J332" s="179">
        <f>ROUND(I332*H332,2)</f>
        <v>0</v>
      </c>
      <c r="K332" s="175" t="s">
        <v>435</v>
      </c>
      <c r="L332" s="37"/>
      <c r="M332" s="180" t="s">
        <v>19</v>
      </c>
      <c r="N332" s="181" t="s">
        <v>42</v>
      </c>
      <c r="O332" s="59"/>
      <c r="P332" s="182">
        <f>O332*H332</f>
        <v>0</v>
      </c>
      <c r="Q332" s="182">
        <v>0</v>
      </c>
      <c r="R332" s="182">
        <f>Q332*H332</f>
        <v>0</v>
      </c>
      <c r="S332" s="182">
        <v>0</v>
      </c>
      <c r="T332" s="183">
        <f>S332*H332</f>
        <v>0</v>
      </c>
      <c r="AR332" s="16" t="s">
        <v>122</v>
      </c>
      <c r="AT332" s="16" t="s">
        <v>125</v>
      </c>
      <c r="AU332" s="16" t="s">
        <v>81</v>
      </c>
      <c r="AY332" s="16" t="s">
        <v>123</v>
      </c>
      <c r="BE332" s="184">
        <f>IF(N332="základní",J332,0)</f>
        <v>0</v>
      </c>
      <c r="BF332" s="184">
        <f>IF(N332="snížená",J332,0)</f>
        <v>0</v>
      </c>
      <c r="BG332" s="184">
        <f>IF(N332="zákl. přenesená",J332,0)</f>
        <v>0</v>
      </c>
      <c r="BH332" s="184">
        <f>IF(N332="sníž. přenesená",J332,0)</f>
        <v>0</v>
      </c>
      <c r="BI332" s="184">
        <f>IF(N332="nulová",J332,0)</f>
        <v>0</v>
      </c>
      <c r="BJ332" s="16" t="s">
        <v>79</v>
      </c>
      <c r="BK332" s="184">
        <f>ROUND(I332*H332,2)</f>
        <v>0</v>
      </c>
      <c r="BL332" s="16" t="s">
        <v>122</v>
      </c>
      <c r="BM332" s="16" t="s">
        <v>614</v>
      </c>
    </row>
    <row r="333" spans="2:47" s="1" customFormat="1" ht="58.5">
      <c r="B333" s="33"/>
      <c r="C333" s="34"/>
      <c r="D333" s="185" t="s">
        <v>130</v>
      </c>
      <c r="E333" s="34"/>
      <c r="F333" s="186" t="s">
        <v>615</v>
      </c>
      <c r="G333" s="34"/>
      <c r="H333" s="34"/>
      <c r="I333" s="102"/>
      <c r="J333" s="34"/>
      <c r="K333" s="34"/>
      <c r="L333" s="37"/>
      <c r="M333" s="187"/>
      <c r="N333" s="59"/>
      <c r="O333" s="59"/>
      <c r="P333" s="59"/>
      <c r="Q333" s="59"/>
      <c r="R333" s="59"/>
      <c r="S333" s="59"/>
      <c r="T333" s="60"/>
      <c r="AT333" s="16" t="s">
        <v>130</v>
      </c>
      <c r="AU333" s="16" t="s">
        <v>81</v>
      </c>
    </row>
    <row r="334" spans="2:63" s="10" customFormat="1" ht="22.9" customHeight="1">
      <c r="B334" s="157"/>
      <c r="C334" s="158"/>
      <c r="D334" s="159" t="s">
        <v>70</v>
      </c>
      <c r="E334" s="171" t="s">
        <v>616</v>
      </c>
      <c r="F334" s="171" t="s">
        <v>617</v>
      </c>
      <c r="G334" s="158"/>
      <c r="H334" s="158"/>
      <c r="I334" s="161"/>
      <c r="J334" s="172">
        <f>BK334</f>
        <v>0</v>
      </c>
      <c r="K334" s="158"/>
      <c r="L334" s="163"/>
      <c r="M334" s="164"/>
      <c r="N334" s="165"/>
      <c r="O334" s="165"/>
      <c r="P334" s="166">
        <f>SUM(P335:P345)</f>
        <v>0</v>
      </c>
      <c r="Q334" s="165"/>
      <c r="R334" s="166">
        <f>SUM(R335:R345)</f>
        <v>0</v>
      </c>
      <c r="S334" s="165"/>
      <c r="T334" s="167">
        <f>SUM(T335:T345)</f>
        <v>0</v>
      </c>
      <c r="AR334" s="168" t="s">
        <v>79</v>
      </c>
      <c r="AT334" s="169" t="s">
        <v>70</v>
      </c>
      <c r="AU334" s="169" t="s">
        <v>79</v>
      </c>
      <c r="AY334" s="168" t="s">
        <v>123</v>
      </c>
      <c r="BK334" s="170">
        <f>SUM(BK335:BK345)</f>
        <v>0</v>
      </c>
    </row>
    <row r="335" spans="2:65" s="1" customFormat="1" ht="16.5" customHeight="1">
      <c r="B335" s="33"/>
      <c r="C335" s="173" t="s">
        <v>618</v>
      </c>
      <c r="D335" s="173" t="s">
        <v>125</v>
      </c>
      <c r="E335" s="174" t="s">
        <v>619</v>
      </c>
      <c r="F335" s="175" t="s">
        <v>620</v>
      </c>
      <c r="G335" s="176" t="s">
        <v>266</v>
      </c>
      <c r="H335" s="177">
        <v>3344.675</v>
      </c>
      <c r="I335" s="178"/>
      <c r="J335" s="179">
        <f>ROUND(I335*H335,2)</f>
        <v>0</v>
      </c>
      <c r="K335" s="175" t="s">
        <v>182</v>
      </c>
      <c r="L335" s="37"/>
      <c r="M335" s="180" t="s">
        <v>19</v>
      </c>
      <c r="N335" s="181" t="s">
        <v>42</v>
      </c>
      <c r="O335" s="59"/>
      <c r="P335" s="182">
        <f>O335*H335</f>
        <v>0</v>
      </c>
      <c r="Q335" s="182">
        <v>0</v>
      </c>
      <c r="R335" s="182">
        <f>Q335*H335</f>
        <v>0</v>
      </c>
      <c r="S335" s="182">
        <v>0</v>
      </c>
      <c r="T335" s="183">
        <f>S335*H335</f>
        <v>0</v>
      </c>
      <c r="AR335" s="16" t="s">
        <v>122</v>
      </c>
      <c r="AT335" s="16" t="s">
        <v>125</v>
      </c>
      <c r="AU335" s="16" t="s">
        <v>81</v>
      </c>
      <c r="AY335" s="16" t="s">
        <v>123</v>
      </c>
      <c r="BE335" s="184">
        <f>IF(N335="základní",J335,0)</f>
        <v>0</v>
      </c>
      <c r="BF335" s="184">
        <f>IF(N335="snížená",J335,0)</f>
        <v>0</v>
      </c>
      <c r="BG335" s="184">
        <f>IF(N335="zákl. přenesená",J335,0)</f>
        <v>0</v>
      </c>
      <c r="BH335" s="184">
        <f>IF(N335="sníž. přenesená",J335,0)</f>
        <v>0</v>
      </c>
      <c r="BI335" s="184">
        <f>IF(N335="nulová",J335,0)</f>
        <v>0</v>
      </c>
      <c r="BJ335" s="16" t="s">
        <v>79</v>
      </c>
      <c r="BK335" s="184">
        <f>ROUND(I335*H335,2)</f>
        <v>0</v>
      </c>
      <c r="BL335" s="16" t="s">
        <v>122</v>
      </c>
      <c r="BM335" s="16" t="s">
        <v>621</v>
      </c>
    </row>
    <row r="336" spans="2:47" s="1" customFormat="1" ht="87.75">
      <c r="B336" s="33"/>
      <c r="C336" s="34"/>
      <c r="D336" s="185" t="s">
        <v>184</v>
      </c>
      <c r="E336" s="34"/>
      <c r="F336" s="186" t="s">
        <v>622</v>
      </c>
      <c r="G336" s="34"/>
      <c r="H336" s="34"/>
      <c r="I336" s="102"/>
      <c r="J336" s="34"/>
      <c r="K336" s="34"/>
      <c r="L336" s="37"/>
      <c r="M336" s="187"/>
      <c r="N336" s="59"/>
      <c r="O336" s="59"/>
      <c r="P336" s="59"/>
      <c r="Q336" s="59"/>
      <c r="R336" s="59"/>
      <c r="S336" s="59"/>
      <c r="T336" s="60"/>
      <c r="AT336" s="16" t="s">
        <v>184</v>
      </c>
      <c r="AU336" s="16" t="s">
        <v>81</v>
      </c>
    </row>
    <row r="337" spans="2:65" s="1" customFormat="1" ht="22.5" customHeight="1">
      <c r="B337" s="33"/>
      <c r="C337" s="173" t="s">
        <v>623</v>
      </c>
      <c r="D337" s="173" t="s">
        <v>125</v>
      </c>
      <c r="E337" s="174" t="s">
        <v>624</v>
      </c>
      <c r="F337" s="175" t="s">
        <v>625</v>
      </c>
      <c r="G337" s="176" t="s">
        <v>266</v>
      </c>
      <c r="H337" s="177">
        <v>30102.075</v>
      </c>
      <c r="I337" s="178"/>
      <c r="J337" s="179">
        <f>ROUND(I337*H337,2)</f>
        <v>0</v>
      </c>
      <c r="K337" s="175" t="s">
        <v>182</v>
      </c>
      <c r="L337" s="37"/>
      <c r="M337" s="180" t="s">
        <v>19</v>
      </c>
      <c r="N337" s="181" t="s">
        <v>42</v>
      </c>
      <c r="O337" s="59"/>
      <c r="P337" s="182">
        <f>O337*H337</f>
        <v>0</v>
      </c>
      <c r="Q337" s="182">
        <v>0</v>
      </c>
      <c r="R337" s="182">
        <f>Q337*H337</f>
        <v>0</v>
      </c>
      <c r="S337" s="182">
        <v>0</v>
      </c>
      <c r="T337" s="183">
        <f>S337*H337</f>
        <v>0</v>
      </c>
      <c r="AR337" s="16" t="s">
        <v>122</v>
      </c>
      <c r="AT337" s="16" t="s">
        <v>125</v>
      </c>
      <c r="AU337" s="16" t="s">
        <v>81</v>
      </c>
      <c r="AY337" s="16" t="s">
        <v>123</v>
      </c>
      <c r="BE337" s="184">
        <f>IF(N337="základní",J337,0)</f>
        <v>0</v>
      </c>
      <c r="BF337" s="184">
        <f>IF(N337="snížená",J337,0)</f>
        <v>0</v>
      </c>
      <c r="BG337" s="184">
        <f>IF(N337="zákl. přenesená",J337,0)</f>
        <v>0</v>
      </c>
      <c r="BH337" s="184">
        <f>IF(N337="sníž. přenesená",J337,0)</f>
        <v>0</v>
      </c>
      <c r="BI337" s="184">
        <f>IF(N337="nulová",J337,0)</f>
        <v>0</v>
      </c>
      <c r="BJ337" s="16" t="s">
        <v>79</v>
      </c>
      <c r="BK337" s="184">
        <f>ROUND(I337*H337,2)</f>
        <v>0</v>
      </c>
      <c r="BL337" s="16" t="s">
        <v>122</v>
      </c>
      <c r="BM337" s="16" t="s">
        <v>626</v>
      </c>
    </row>
    <row r="338" spans="2:47" s="1" customFormat="1" ht="87.75">
      <c r="B338" s="33"/>
      <c r="C338" s="34"/>
      <c r="D338" s="185" t="s">
        <v>184</v>
      </c>
      <c r="E338" s="34"/>
      <c r="F338" s="186" t="s">
        <v>622</v>
      </c>
      <c r="G338" s="34"/>
      <c r="H338" s="34"/>
      <c r="I338" s="102"/>
      <c r="J338" s="34"/>
      <c r="K338" s="34"/>
      <c r="L338" s="37"/>
      <c r="M338" s="187"/>
      <c r="N338" s="59"/>
      <c r="O338" s="59"/>
      <c r="P338" s="59"/>
      <c r="Q338" s="59"/>
      <c r="R338" s="59"/>
      <c r="S338" s="59"/>
      <c r="T338" s="60"/>
      <c r="AT338" s="16" t="s">
        <v>184</v>
      </c>
      <c r="AU338" s="16" t="s">
        <v>81</v>
      </c>
    </row>
    <row r="339" spans="2:51" s="11" customFormat="1" ht="11.25">
      <c r="B339" s="193"/>
      <c r="C339" s="194"/>
      <c r="D339" s="185" t="s">
        <v>186</v>
      </c>
      <c r="E339" s="194"/>
      <c r="F339" s="196" t="s">
        <v>627</v>
      </c>
      <c r="G339" s="194"/>
      <c r="H339" s="197">
        <v>30102.075</v>
      </c>
      <c r="I339" s="198"/>
      <c r="J339" s="194"/>
      <c r="K339" s="194"/>
      <c r="L339" s="199"/>
      <c r="M339" s="200"/>
      <c r="N339" s="201"/>
      <c r="O339" s="201"/>
      <c r="P339" s="201"/>
      <c r="Q339" s="201"/>
      <c r="R339" s="201"/>
      <c r="S339" s="201"/>
      <c r="T339" s="202"/>
      <c r="AT339" s="203" t="s">
        <v>186</v>
      </c>
      <c r="AU339" s="203" t="s">
        <v>81</v>
      </c>
      <c r="AV339" s="11" t="s">
        <v>81</v>
      </c>
      <c r="AW339" s="11" t="s">
        <v>4</v>
      </c>
      <c r="AX339" s="11" t="s">
        <v>79</v>
      </c>
      <c r="AY339" s="203" t="s">
        <v>123</v>
      </c>
    </row>
    <row r="340" spans="2:65" s="1" customFormat="1" ht="22.5" customHeight="1">
      <c r="B340" s="33"/>
      <c r="C340" s="173" t="s">
        <v>628</v>
      </c>
      <c r="D340" s="173" t="s">
        <v>125</v>
      </c>
      <c r="E340" s="174" t="s">
        <v>629</v>
      </c>
      <c r="F340" s="175" t="s">
        <v>630</v>
      </c>
      <c r="G340" s="176" t="s">
        <v>266</v>
      </c>
      <c r="H340" s="177">
        <v>430.91</v>
      </c>
      <c r="I340" s="178"/>
      <c r="J340" s="179">
        <f>ROUND(I340*H340,2)</f>
        <v>0</v>
      </c>
      <c r="K340" s="175" t="s">
        <v>182</v>
      </c>
      <c r="L340" s="37"/>
      <c r="M340" s="180" t="s">
        <v>19</v>
      </c>
      <c r="N340" s="181" t="s">
        <v>42</v>
      </c>
      <c r="O340" s="59"/>
      <c r="P340" s="182">
        <f>O340*H340</f>
        <v>0</v>
      </c>
      <c r="Q340" s="182">
        <v>0</v>
      </c>
      <c r="R340" s="182">
        <f>Q340*H340</f>
        <v>0</v>
      </c>
      <c r="S340" s="182">
        <v>0</v>
      </c>
      <c r="T340" s="183">
        <f>S340*H340</f>
        <v>0</v>
      </c>
      <c r="AR340" s="16" t="s">
        <v>122</v>
      </c>
      <c r="AT340" s="16" t="s">
        <v>125</v>
      </c>
      <c r="AU340" s="16" t="s">
        <v>81</v>
      </c>
      <c r="AY340" s="16" t="s">
        <v>123</v>
      </c>
      <c r="BE340" s="184">
        <f>IF(N340="základní",J340,0)</f>
        <v>0</v>
      </c>
      <c r="BF340" s="184">
        <f>IF(N340="snížená",J340,0)</f>
        <v>0</v>
      </c>
      <c r="BG340" s="184">
        <f>IF(N340="zákl. přenesená",J340,0)</f>
        <v>0</v>
      </c>
      <c r="BH340" s="184">
        <f>IF(N340="sníž. přenesená",J340,0)</f>
        <v>0</v>
      </c>
      <c r="BI340" s="184">
        <f>IF(N340="nulová",J340,0)</f>
        <v>0</v>
      </c>
      <c r="BJ340" s="16" t="s">
        <v>79</v>
      </c>
      <c r="BK340" s="184">
        <f>ROUND(I340*H340,2)</f>
        <v>0</v>
      </c>
      <c r="BL340" s="16" t="s">
        <v>122</v>
      </c>
      <c r="BM340" s="16" t="s">
        <v>631</v>
      </c>
    </row>
    <row r="341" spans="2:47" s="1" customFormat="1" ht="68.25">
      <c r="B341" s="33"/>
      <c r="C341" s="34"/>
      <c r="D341" s="185" t="s">
        <v>184</v>
      </c>
      <c r="E341" s="34"/>
      <c r="F341" s="186" t="s">
        <v>632</v>
      </c>
      <c r="G341" s="34"/>
      <c r="H341" s="34"/>
      <c r="I341" s="102"/>
      <c r="J341" s="34"/>
      <c r="K341" s="34"/>
      <c r="L341" s="37"/>
      <c r="M341" s="187"/>
      <c r="N341" s="59"/>
      <c r="O341" s="59"/>
      <c r="P341" s="59"/>
      <c r="Q341" s="59"/>
      <c r="R341" s="59"/>
      <c r="S341" s="59"/>
      <c r="T341" s="60"/>
      <c r="AT341" s="16" t="s">
        <v>184</v>
      </c>
      <c r="AU341" s="16" t="s">
        <v>81</v>
      </c>
    </row>
    <row r="342" spans="2:65" s="1" customFormat="1" ht="16.5" customHeight="1">
      <c r="B342" s="33"/>
      <c r="C342" s="173" t="s">
        <v>633</v>
      </c>
      <c r="D342" s="173" t="s">
        <v>125</v>
      </c>
      <c r="E342" s="174" t="s">
        <v>634</v>
      </c>
      <c r="F342" s="175" t="s">
        <v>635</v>
      </c>
      <c r="G342" s="176" t="s">
        <v>266</v>
      </c>
      <c r="H342" s="177">
        <v>802.36</v>
      </c>
      <c r="I342" s="178"/>
      <c r="J342" s="179">
        <f>ROUND(I342*H342,2)</f>
        <v>0</v>
      </c>
      <c r="K342" s="175" t="s">
        <v>182</v>
      </c>
      <c r="L342" s="37"/>
      <c r="M342" s="180" t="s">
        <v>19</v>
      </c>
      <c r="N342" s="181" t="s">
        <v>42</v>
      </c>
      <c r="O342" s="59"/>
      <c r="P342" s="182">
        <f>O342*H342</f>
        <v>0</v>
      </c>
      <c r="Q342" s="182">
        <v>0</v>
      </c>
      <c r="R342" s="182">
        <f>Q342*H342</f>
        <v>0</v>
      </c>
      <c r="S342" s="182">
        <v>0</v>
      </c>
      <c r="T342" s="183">
        <f>S342*H342</f>
        <v>0</v>
      </c>
      <c r="AR342" s="16" t="s">
        <v>122</v>
      </c>
      <c r="AT342" s="16" t="s">
        <v>125</v>
      </c>
      <c r="AU342" s="16" t="s">
        <v>81</v>
      </c>
      <c r="AY342" s="16" t="s">
        <v>123</v>
      </c>
      <c r="BE342" s="184">
        <f>IF(N342="základní",J342,0)</f>
        <v>0</v>
      </c>
      <c r="BF342" s="184">
        <f>IF(N342="snížená",J342,0)</f>
        <v>0</v>
      </c>
      <c r="BG342" s="184">
        <f>IF(N342="zákl. přenesená",J342,0)</f>
        <v>0</v>
      </c>
      <c r="BH342" s="184">
        <f>IF(N342="sníž. přenesená",J342,0)</f>
        <v>0</v>
      </c>
      <c r="BI342" s="184">
        <f>IF(N342="nulová",J342,0)</f>
        <v>0</v>
      </c>
      <c r="BJ342" s="16" t="s">
        <v>79</v>
      </c>
      <c r="BK342" s="184">
        <f>ROUND(I342*H342,2)</f>
        <v>0</v>
      </c>
      <c r="BL342" s="16" t="s">
        <v>122</v>
      </c>
      <c r="BM342" s="16" t="s">
        <v>636</v>
      </c>
    </row>
    <row r="343" spans="2:47" s="1" customFormat="1" ht="68.25">
      <c r="B343" s="33"/>
      <c r="C343" s="34"/>
      <c r="D343" s="185" t="s">
        <v>184</v>
      </c>
      <c r="E343" s="34"/>
      <c r="F343" s="186" t="s">
        <v>637</v>
      </c>
      <c r="G343" s="34"/>
      <c r="H343" s="34"/>
      <c r="I343" s="102"/>
      <c r="J343" s="34"/>
      <c r="K343" s="34"/>
      <c r="L343" s="37"/>
      <c r="M343" s="187"/>
      <c r="N343" s="59"/>
      <c r="O343" s="59"/>
      <c r="P343" s="59"/>
      <c r="Q343" s="59"/>
      <c r="R343" s="59"/>
      <c r="S343" s="59"/>
      <c r="T343" s="60"/>
      <c r="AT343" s="16" t="s">
        <v>184</v>
      </c>
      <c r="AU343" s="16" t="s">
        <v>81</v>
      </c>
    </row>
    <row r="344" spans="2:65" s="1" customFormat="1" ht="22.5" customHeight="1">
      <c r="B344" s="33"/>
      <c r="C344" s="173" t="s">
        <v>638</v>
      </c>
      <c r="D344" s="173" t="s">
        <v>125</v>
      </c>
      <c r="E344" s="174" t="s">
        <v>639</v>
      </c>
      <c r="F344" s="175" t="s">
        <v>640</v>
      </c>
      <c r="G344" s="176" t="s">
        <v>266</v>
      </c>
      <c r="H344" s="177">
        <v>2111.405</v>
      </c>
      <c r="I344" s="178"/>
      <c r="J344" s="179">
        <f>ROUND(I344*H344,2)</f>
        <v>0</v>
      </c>
      <c r="K344" s="175" t="s">
        <v>182</v>
      </c>
      <c r="L344" s="37"/>
      <c r="M344" s="180" t="s">
        <v>19</v>
      </c>
      <c r="N344" s="181" t="s">
        <v>42</v>
      </c>
      <c r="O344" s="59"/>
      <c r="P344" s="182">
        <f>O344*H344</f>
        <v>0</v>
      </c>
      <c r="Q344" s="182">
        <v>0</v>
      </c>
      <c r="R344" s="182">
        <f>Q344*H344</f>
        <v>0</v>
      </c>
      <c r="S344" s="182">
        <v>0</v>
      </c>
      <c r="T344" s="183">
        <f>S344*H344</f>
        <v>0</v>
      </c>
      <c r="AR344" s="16" t="s">
        <v>122</v>
      </c>
      <c r="AT344" s="16" t="s">
        <v>125</v>
      </c>
      <c r="AU344" s="16" t="s">
        <v>81</v>
      </c>
      <c r="AY344" s="16" t="s">
        <v>123</v>
      </c>
      <c r="BE344" s="184">
        <f>IF(N344="základní",J344,0)</f>
        <v>0</v>
      </c>
      <c r="BF344" s="184">
        <f>IF(N344="snížená",J344,0)</f>
        <v>0</v>
      </c>
      <c r="BG344" s="184">
        <f>IF(N344="zákl. přenesená",J344,0)</f>
        <v>0</v>
      </c>
      <c r="BH344" s="184">
        <f>IF(N344="sníž. přenesená",J344,0)</f>
        <v>0</v>
      </c>
      <c r="BI344" s="184">
        <f>IF(N344="nulová",J344,0)</f>
        <v>0</v>
      </c>
      <c r="BJ344" s="16" t="s">
        <v>79</v>
      </c>
      <c r="BK344" s="184">
        <f>ROUND(I344*H344,2)</f>
        <v>0</v>
      </c>
      <c r="BL344" s="16" t="s">
        <v>122</v>
      </c>
      <c r="BM344" s="16" t="s">
        <v>641</v>
      </c>
    </row>
    <row r="345" spans="2:47" s="1" customFormat="1" ht="68.25">
      <c r="B345" s="33"/>
      <c r="C345" s="34"/>
      <c r="D345" s="185" t="s">
        <v>184</v>
      </c>
      <c r="E345" s="34"/>
      <c r="F345" s="186" t="s">
        <v>632</v>
      </c>
      <c r="G345" s="34"/>
      <c r="H345" s="34"/>
      <c r="I345" s="102"/>
      <c r="J345" s="34"/>
      <c r="K345" s="34"/>
      <c r="L345" s="37"/>
      <c r="M345" s="187"/>
      <c r="N345" s="59"/>
      <c r="O345" s="59"/>
      <c r="P345" s="59"/>
      <c r="Q345" s="59"/>
      <c r="R345" s="59"/>
      <c r="S345" s="59"/>
      <c r="T345" s="60"/>
      <c r="AT345" s="16" t="s">
        <v>184</v>
      </c>
      <c r="AU345" s="16" t="s">
        <v>81</v>
      </c>
    </row>
    <row r="346" spans="2:63" s="10" customFormat="1" ht="22.9" customHeight="1">
      <c r="B346" s="157"/>
      <c r="C346" s="158"/>
      <c r="D346" s="159" t="s">
        <v>70</v>
      </c>
      <c r="E346" s="171" t="s">
        <v>642</v>
      </c>
      <c r="F346" s="171" t="s">
        <v>643</v>
      </c>
      <c r="G346" s="158"/>
      <c r="H346" s="158"/>
      <c r="I346" s="161"/>
      <c r="J346" s="172">
        <f>BK346</f>
        <v>0</v>
      </c>
      <c r="K346" s="158"/>
      <c r="L346" s="163"/>
      <c r="M346" s="164"/>
      <c r="N346" s="165"/>
      <c r="O346" s="165"/>
      <c r="P346" s="166">
        <f>P347</f>
        <v>0</v>
      </c>
      <c r="Q346" s="165"/>
      <c r="R346" s="166">
        <f>R347</f>
        <v>0</v>
      </c>
      <c r="S346" s="165"/>
      <c r="T346" s="167">
        <f>T347</f>
        <v>0</v>
      </c>
      <c r="AR346" s="168" t="s">
        <v>79</v>
      </c>
      <c r="AT346" s="169" t="s">
        <v>70</v>
      </c>
      <c r="AU346" s="169" t="s">
        <v>79</v>
      </c>
      <c r="AY346" s="168" t="s">
        <v>123</v>
      </c>
      <c r="BK346" s="170">
        <f>BK347</f>
        <v>0</v>
      </c>
    </row>
    <row r="347" spans="2:65" s="1" customFormat="1" ht="16.5" customHeight="1">
      <c r="B347" s="33"/>
      <c r="C347" s="173" t="s">
        <v>644</v>
      </c>
      <c r="D347" s="173" t="s">
        <v>125</v>
      </c>
      <c r="E347" s="174" t="s">
        <v>645</v>
      </c>
      <c r="F347" s="175" t="s">
        <v>646</v>
      </c>
      <c r="G347" s="176" t="s">
        <v>266</v>
      </c>
      <c r="H347" s="177">
        <v>2472.461</v>
      </c>
      <c r="I347" s="178"/>
      <c r="J347" s="179">
        <f>ROUND(I347*H347,2)</f>
        <v>0</v>
      </c>
      <c r="K347" s="175" t="s">
        <v>182</v>
      </c>
      <c r="L347" s="37"/>
      <c r="M347" s="180" t="s">
        <v>19</v>
      </c>
      <c r="N347" s="181" t="s">
        <v>42</v>
      </c>
      <c r="O347" s="59"/>
      <c r="P347" s="182">
        <f>O347*H347</f>
        <v>0</v>
      </c>
      <c r="Q347" s="182">
        <v>0</v>
      </c>
      <c r="R347" s="182">
        <f>Q347*H347</f>
        <v>0</v>
      </c>
      <c r="S347" s="182">
        <v>0</v>
      </c>
      <c r="T347" s="183">
        <f>S347*H347</f>
        <v>0</v>
      </c>
      <c r="AR347" s="16" t="s">
        <v>122</v>
      </c>
      <c r="AT347" s="16" t="s">
        <v>125</v>
      </c>
      <c r="AU347" s="16" t="s">
        <v>81</v>
      </c>
      <c r="AY347" s="16" t="s">
        <v>123</v>
      </c>
      <c r="BE347" s="184">
        <f>IF(N347="základní",J347,0)</f>
        <v>0</v>
      </c>
      <c r="BF347" s="184">
        <f>IF(N347="snížená",J347,0)</f>
        <v>0</v>
      </c>
      <c r="BG347" s="184">
        <f>IF(N347="zákl. přenesená",J347,0)</f>
        <v>0</v>
      </c>
      <c r="BH347" s="184">
        <f>IF(N347="sníž. přenesená",J347,0)</f>
        <v>0</v>
      </c>
      <c r="BI347" s="184">
        <f>IF(N347="nulová",J347,0)</f>
        <v>0</v>
      </c>
      <c r="BJ347" s="16" t="s">
        <v>79</v>
      </c>
      <c r="BK347" s="184">
        <f>ROUND(I347*H347,2)</f>
        <v>0</v>
      </c>
      <c r="BL347" s="16" t="s">
        <v>122</v>
      </c>
      <c r="BM347" s="16" t="s">
        <v>647</v>
      </c>
    </row>
    <row r="348" spans="2:63" s="10" customFormat="1" ht="25.9" customHeight="1">
      <c r="B348" s="157"/>
      <c r="C348" s="158"/>
      <c r="D348" s="159" t="s">
        <v>70</v>
      </c>
      <c r="E348" s="160" t="s">
        <v>648</v>
      </c>
      <c r="F348" s="160" t="s">
        <v>649</v>
      </c>
      <c r="G348" s="158"/>
      <c r="H348" s="158"/>
      <c r="I348" s="161"/>
      <c r="J348" s="162">
        <f>BK348</f>
        <v>0</v>
      </c>
      <c r="K348" s="158"/>
      <c r="L348" s="163"/>
      <c r="M348" s="164"/>
      <c r="N348" s="165"/>
      <c r="O348" s="165"/>
      <c r="P348" s="166">
        <f>P349+P366+P369</f>
        <v>0</v>
      </c>
      <c r="Q348" s="165"/>
      <c r="R348" s="166">
        <f>R349+R366+R369</f>
        <v>1.9294547</v>
      </c>
      <c r="S348" s="165"/>
      <c r="T348" s="167">
        <f>T349+T366+T369</f>
        <v>0.25170000000000003</v>
      </c>
      <c r="AR348" s="168" t="s">
        <v>81</v>
      </c>
      <c r="AT348" s="169" t="s">
        <v>70</v>
      </c>
      <c r="AU348" s="169" t="s">
        <v>71</v>
      </c>
      <c r="AY348" s="168" t="s">
        <v>123</v>
      </c>
      <c r="BK348" s="170">
        <f>BK349+BK366+BK369</f>
        <v>0</v>
      </c>
    </row>
    <row r="349" spans="2:63" s="10" customFormat="1" ht="22.9" customHeight="1">
      <c r="B349" s="157"/>
      <c r="C349" s="158"/>
      <c r="D349" s="159" t="s">
        <v>70</v>
      </c>
      <c r="E349" s="171" t="s">
        <v>650</v>
      </c>
      <c r="F349" s="171" t="s">
        <v>651</v>
      </c>
      <c r="G349" s="158"/>
      <c r="H349" s="158"/>
      <c r="I349" s="161"/>
      <c r="J349" s="172">
        <f>BK349</f>
        <v>0</v>
      </c>
      <c r="K349" s="158"/>
      <c r="L349" s="163"/>
      <c r="M349" s="164"/>
      <c r="N349" s="165"/>
      <c r="O349" s="165"/>
      <c r="P349" s="166">
        <f>SUM(P350:P365)</f>
        <v>0</v>
      </c>
      <c r="Q349" s="165"/>
      <c r="R349" s="166">
        <f>SUM(R350:R365)</f>
        <v>1.6642546999999999</v>
      </c>
      <c r="S349" s="165"/>
      <c r="T349" s="167">
        <f>SUM(T350:T365)</f>
        <v>0</v>
      </c>
      <c r="AR349" s="168" t="s">
        <v>81</v>
      </c>
      <c r="AT349" s="169" t="s">
        <v>70</v>
      </c>
      <c r="AU349" s="169" t="s">
        <v>79</v>
      </c>
      <c r="AY349" s="168" t="s">
        <v>123</v>
      </c>
      <c r="BK349" s="170">
        <f>SUM(BK350:BK365)</f>
        <v>0</v>
      </c>
    </row>
    <row r="350" spans="2:65" s="1" customFormat="1" ht="16.5" customHeight="1">
      <c r="B350" s="33"/>
      <c r="C350" s="173" t="s">
        <v>652</v>
      </c>
      <c r="D350" s="173" t="s">
        <v>125</v>
      </c>
      <c r="E350" s="174" t="s">
        <v>653</v>
      </c>
      <c r="F350" s="175" t="s">
        <v>654</v>
      </c>
      <c r="G350" s="176" t="s">
        <v>181</v>
      </c>
      <c r="H350" s="177">
        <v>2463</v>
      </c>
      <c r="I350" s="178"/>
      <c r="J350" s="179">
        <f>ROUND(I350*H350,2)</f>
        <v>0</v>
      </c>
      <c r="K350" s="175" t="s">
        <v>182</v>
      </c>
      <c r="L350" s="37"/>
      <c r="M350" s="180" t="s">
        <v>19</v>
      </c>
      <c r="N350" s="181" t="s">
        <v>42</v>
      </c>
      <c r="O350" s="59"/>
      <c r="P350" s="182">
        <f>O350*H350</f>
        <v>0</v>
      </c>
      <c r="Q350" s="182">
        <v>0</v>
      </c>
      <c r="R350" s="182">
        <f>Q350*H350</f>
        <v>0</v>
      </c>
      <c r="S350" s="182">
        <v>0</v>
      </c>
      <c r="T350" s="183">
        <f>S350*H350</f>
        <v>0</v>
      </c>
      <c r="AR350" s="16" t="s">
        <v>269</v>
      </c>
      <c r="AT350" s="16" t="s">
        <v>125</v>
      </c>
      <c r="AU350" s="16" t="s">
        <v>81</v>
      </c>
      <c r="AY350" s="16" t="s">
        <v>123</v>
      </c>
      <c r="BE350" s="184">
        <f>IF(N350="základní",J350,0)</f>
        <v>0</v>
      </c>
      <c r="BF350" s="184">
        <f>IF(N350="snížená",J350,0)</f>
        <v>0</v>
      </c>
      <c r="BG350" s="184">
        <f>IF(N350="zákl. přenesená",J350,0)</f>
        <v>0</v>
      </c>
      <c r="BH350" s="184">
        <f>IF(N350="sníž. přenesená",J350,0)</f>
        <v>0</v>
      </c>
      <c r="BI350" s="184">
        <f>IF(N350="nulová",J350,0)</f>
        <v>0</v>
      </c>
      <c r="BJ350" s="16" t="s">
        <v>79</v>
      </c>
      <c r="BK350" s="184">
        <f>ROUND(I350*H350,2)</f>
        <v>0</v>
      </c>
      <c r="BL350" s="16" t="s">
        <v>269</v>
      </c>
      <c r="BM350" s="16" t="s">
        <v>655</v>
      </c>
    </row>
    <row r="351" spans="2:47" s="1" customFormat="1" ht="29.25">
      <c r="B351" s="33"/>
      <c r="C351" s="34"/>
      <c r="D351" s="185" t="s">
        <v>184</v>
      </c>
      <c r="E351" s="34"/>
      <c r="F351" s="186" t="s">
        <v>656</v>
      </c>
      <c r="G351" s="34"/>
      <c r="H351" s="34"/>
      <c r="I351" s="102"/>
      <c r="J351" s="34"/>
      <c r="K351" s="34"/>
      <c r="L351" s="37"/>
      <c r="M351" s="187"/>
      <c r="N351" s="59"/>
      <c r="O351" s="59"/>
      <c r="P351" s="59"/>
      <c r="Q351" s="59"/>
      <c r="R351" s="59"/>
      <c r="S351" s="59"/>
      <c r="T351" s="60"/>
      <c r="AT351" s="16" t="s">
        <v>184</v>
      </c>
      <c r="AU351" s="16" t="s">
        <v>81</v>
      </c>
    </row>
    <row r="352" spans="2:47" s="1" customFormat="1" ht="39">
      <c r="B352" s="33"/>
      <c r="C352" s="34"/>
      <c r="D352" s="185" t="s">
        <v>130</v>
      </c>
      <c r="E352" s="34"/>
      <c r="F352" s="186" t="s">
        <v>242</v>
      </c>
      <c r="G352" s="34"/>
      <c r="H352" s="34"/>
      <c r="I352" s="102"/>
      <c r="J352" s="34"/>
      <c r="K352" s="34"/>
      <c r="L352" s="37"/>
      <c r="M352" s="187"/>
      <c r="N352" s="59"/>
      <c r="O352" s="59"/>
      <c r="P352" s="59"/>
      <c r="Q352" s="59"/>
      <c r="R352" s="59"/>
      <c r="S352" s="59"/>
      <c r="T352" s="60"/>
      <c r="AT352" s="16" t="s">
        <v>130</v>
      </c>
      <c r="AU352" s="16" t="s">
        <v>81</v>
      </c>
    </row>
    <row r="353" spans="2:51" s="11" customFormat="1" ht="11.25">
      <c r="B353" s="193"/>
      <c r="C353" s="194"/>
      <c r="D353" s="185" t="s">
        <v>186</v>
      </c>
      <c r="E353" s="195" t="s">
        <v>19</v>
      </c>
      <c r="F353" s="196" t="s">
        <v>349</v>
      </c>
      <c r="G353" s="194"/>
      <c r="H353" s="197">
        <v>1242</v>
      </c>
      <c r="I353" s="198"/>
      <c r="J353" s="194"/>
      <c r="K353" s="194"/>
      <c r="L353" s="199"/>
      <c r="M353" s="200"/>
      <c r="N353" s="201"/>
      <c r="O353" s="201"/>
      <c r="P353" s="201"/>
      <c r="Q353" s="201"/>
      <c r="R353" s="201"/>
      <c r="S353" s="201"/>
      <c r="T353" s="202"/>
      <c r="AT353" s="203" t="s">
        <v>186</v>
      </c>
      <c r="AU353" s="203" t="s">
        <v>81</v>
      </c>
      <c r="AV353" s="11" t="s">
        <v>81</v>
      </c>
      <c r="AW353" s="11" t="s">
        <v>32</v>
      </c>
      <c r="AX353" s="11" t="s">
        <v>71</v>
      </c>
      <c r="AY353" s="203" t="s">
        <v>123</v>
      </c>
    </row>
    <row r="354" spans="2:51" s="11" customFormat="1" ht="11.25">
      <c r="B354" s="193"/>
      <c r="C354" s="194"/>
      <c r="D354" s="185" t="s">
        <v>186</v>
      </c>
      <c r="E354" s="195" t="s">
        <v>19</v>
      </c>
      <c r="F354" s="196" t="s">
        <v>350</v>
      </c>
      <c r="G354" s="194"/>
      <c r="H354" s="197">
        <v>103</v>
      </c>
      <c r="I354" s="198"/>
      <c r="J354" s="194"/>
      <c r="K354" s="194"/>
      <c r="L354" s="199"/>
      <c r="M354" s="200"/>
      <c r="N354" s="201"/>
      <c r="O354" s="201"/>
      <c r="P354" s="201"/>
      <c r="Q354" s="201"/>
      <c r="R354" s="201"/>
      <c r="S354" s="201"/>
      <c r="T354" s="202"/>
      <c r="AT354" s="203" t="s">
        <v>186</v>
      </c>
      <c r="AU354" s="203" t="s">
        <v>81</v>
      </c>
      <c r="AV354" s="11" t="s">
        <v>81</v>
      </c>
      <c r="AW354" s="11" t="s">
        <v>32</v>
      </c>
      <c r="AX354" s="11" t="s">
        <v>71</v>
      </c>
      <c r="AY354" s="203" t="s">
        <v>123</v>
      </c>
    </row>
    <row r="355" spans="2:51" s="11" customFormat="1" ht="11.25">
      <c r="B355" s="193"/>
      <c r="C355" s="194"/>
      <c r="D355" s="185" t="s">
        <v>186</v>
      </c>
      <c r="E355" s="195" t="s">
        <v>19</v>
      </c>
      <c r="F355" s="196" t="s">
        <v>351</v>
      </c>
      <c r="G355" s="194"/>
      <c r="H355" s="197">
        <v>1118</v>
      </c>
      <c r="I355" s="198"/>
      <c r="J355" s="194"/>
      <c r="K355" s="194"/>
      <c r="L355" s="199"/>
      <c r="M355" s="200"/>
      <c r="N355" s="201"/>
      <c r="O355" s="201"/>
      <c r="P355" s="201"/>
      <c r="Q355" s="201"/>
      <c r="R355" s="201"/>
      <c r="S355" s="201"/>
      <c r="T355" s="202"/>
      <c r="AT355" s="203" t="s">
        <v>186</v>
      </c>
      <c r="AU355" s="203" t="s">
        <v>81</v>
      </c>
      <c r="AV355" s="11" t="s">
        <v>81</v>
      </c>
      <c r="AW355" s="11" t="s">
        <v>32</v>
      </c>
      <c r="AX355" s="11" t="s">
        <v>71</v>
      </c>
      <c r="AY355" s="203" t="s">
        <v>123</v>
      </c>
    </row>
    <row r="356" spans="2:65" s="1" customFormat="1" ht="16.5" customHeight="1">
      <c r="B356" s="33"/>
      <c r="C356" s="204" t="s">
        <v>657</v>
      </c>
      <c r="D356" s="204" t="s">
        <v>276</v>
      </c>
      <c r="E356" s="205" t="s">
        <v>658</v>
      </c>
      <c r="F356" s="206" t="s">
        <v>659</v>
      </c>
      <c r="G356" s="207" t="s">
        <v>181</v>
      </c>
      <c r="H356" s="208">
        <v>2832.45</v>
      </c>
      <c r="I356" s="209"/>
      <c r="J356" s="210">
        <f>ROUND(I356*H356,2)</f>
        <v>0</v>
      </c>
      <c r="K356" s="206" t="s">
        <v>182</v>
      </c>
      <c r="L356" s="211"/>
      <c r="M356" s="212" t="s">
        <v>19</v>
      </c>
      <c r="N356" s="213" t="s">
        <v>42</v>
      </c>
      <c r="O356" s="59"/>
      <c r="P356" s="182">
        <f>O356*H356</f>
        <v>0</v>
      </c>
      <c r="Q356" s="182">
        <v>0.0005</v>
      </c>
      <c r="R356" s="182">
        <f>Q356*H356</f>
        <v>1.4162249999999998</v>
      </c>
      <c r="S356" s="182">
        <v>0</v>
      </c>
      <c r="T356" s="183">
        <f>S356*H356</f>
        <v>0</v>
      </c>
      <c r="AR356" s="16" t="s">
        <v>364</v>
      </c>
      <c r="AT356" s="16" t="s">
        <v>276</v>
      </c>
      <c r="AU356" s="16" t="s">
        <v>81</v>
      </c>
      <c r="AY356" s="16" t="s">
        <v>123</v>
      </c>
      <c r="BE356" s="184">
        <f>IF(N356="základní",J356,0)</f>
        <v>0</v>
      </c>
      <c r="BF356" s="184">
        <f>IF(N356="snížená",J356,0)</f>
        <v>0</v>
      </c>
      <c r="BG356" s="184">
        <f>IF(N356="zákl. přenesená",J356,0)</f>
        <v>0</v>
      </c>
      <c r="BH356" s="184">
        <f>IF(N356="sníž. přenesená",J356,0)</f>
        <v>0</v>
      </c>
      <c r="BI356" s="184">
        <f>IF(N356="nulová",J356,0)</f>
        <v>0</v>
      </c>
      <c r="BJ356" s="16" t="s">
        <v>79</v>
      </c>
      <c r="BK356" s="184">
        <f>ROUND(I356*H356,2)</f>
        <v>0</v>
      </c>
      <c r="BL356" s="16" t="s">
        <v>269</v>
      </c>
      <c r="BM356" s="16" t="s">
        <v>660</v>
      </c>
    </row>
    <row r="357" spans="2:47" s="1" customFormat="1" ht="39">
      <c r="B357" s="33"/>
      <c r="C357" s="34"/>
      <c r="D357" s="185" t="s">
        <v>130</v>
      </c>
      <c r="E357" s="34"/>
      <c r="F357" s="186" t="s">
        <v>242</v>
      </c>
      <c r="G357" s="34"/>
      <c r="H357" s="34"/>
      <c r="I357" s="102"/>
      <c r="J357" s="34"/>
      <c r="K357" s="34"/>
      <c r="L357" s="37"/>
      <c r="M357" s="187"/>
      <c r="N357" s="59"/>
      <c r="O357" s="59"/>
      <c r="P357" s="59"/>
      <c r="Q357" s="59"/>
      <c r="R357" s="59"/>
      <c r="S357" s="59"/>
      <c r="T357" s="60"/>
      <c r="AT357" s="16" t="s">
        <v>130</v>
      </c>
      <c r="AU357" s="16" t="s">
        <v>81</v>
      </c>
    </row>
    <row r="358" spans="2:51" s="11" customFormat="1" ht="11.25">
      <c r="B358" s="193"/>
      <c r="C358" s="194"/>
      <c r="D358" s="185" t="s">
        <v>186</v>
      </c>
      <c r="E358" s="194"/>
      <c r="F358" s="196" t="s">
        <v>661</v>
      </c>
      <c r="G358" s="194"/>
      <c r="H358" s="197">
        <v>2832.45</v>
      </c>
      <c r="I358" s="198"/>
      <c r="J358" s="194"/>
      <c r="K358" s="194"/>
      <c r="L358" s="199"/>
      <c r="M358" s="200"/>
      <c r="N358" s="201"/>
      <c r="O358" s="201"/>
      <c r="P358" s="201"/>
      <c r="Q358" s="201"/>
      <c r="R358" s="201"/>
      <c r="S358" s="201"/>
      <c r="T358" s="202"/>
      <c r="AT358" s="203" t="s">
        <v>186</v>
      </c>
      <c r="AU358" s="203" t="s">
        <v>81</v>
      </c>
      <c r="AV358" s="11" t="s">
        <v>81</v>
      </c>
      <c r="AW358" s="11" t="s">
        <v>4</v>
      </c>
      <c r="AX358" s="11" t="s">
        <v>79</v>
      </c>
      <c r="AY358" s="203" t="s">
        <v>123</v>
      </c>
    </row>
    <row r="359" spans="2:65" s="1" customFormat="1" ht="22.5" customHeight="1">
      <c r="B359" s="33"/>
      <c r="C359" s="173" t="s">
        <v>662</v>
      </c>
      <c r="D359" s="173" t="s">
        <v>125</v>
      </c>
      <c r="E359" s="174" t="s">
        <v>663</v>
      </c>
      <c r="F359" s="175" t="s">
        <v>664</v>
      </c>
      <c r="G359" s="176" t="s">
        <v>181</v>
      </c>
      <c r="H359" s="177">
        <v>276.57</v>
      </c>
      <c r="I359" s="178"/>
      <c r="J359" s="179">
        <f>ROUND(I359*H359,2)</f>
        <v>0</v>
      </c>
      <c r="K359" s="175" t="s">
        <v>182</v>
      </c>
      <c r="L359" s="37"/>
      <c r="M359" s="180" t="s">
        <v>19</v>
      </c>
      <c r="N359" s="181" t="s">
        <v>42</v>
      </c>
      <c r="O359" s="59"/>
      <c r="P359" s="182">
        <f>O359*H359</f>
        <v>0</v>
      </c>
      <c r="Q359" s="182">
        <v>0.00058</v>
      </c>
      <c r="R359" s="182">
        <f>Q359*H359</f>
        <v>0.1604106</v>
      </c>
      <c r="S359" s="182">
        <v>0</v>
      </c>
      <c r="T359" s="183">
        <f>S359*H359</f>
        <v>0</v>
      </c>
      <c r="AR359" s="16" t="s">
        <v>269</v>
      </c>
      <c r="AT359" s="16" t="s">
        <v>125</v>
      </c>
      <c r="AU359" s="16" t="s">
        <v>81</v>
      </c>
      <c r="AY359" s="16" t="s">
        <v>123</v>
      </c>
      <c r="BE359" s="184">
        <f>IF(N359="základní",J359,0)</f>
        <v>0</v>
      </c>
      <c r="BF359" s="184">
        <f>IF(N359="snížená",J359,0)</f>
        <v>0</v>
      </c>
      <c r="BG359" s="184">
        <f>IF(N359="zákl. přenesená",J359,0)</f>
        <v>0</v>
      </c>
      <c r="BH359" s="184">
        <f>IF(N359="sníž. přenesená",J359,0)</f>
        <v>0</v>
      </c>
      <c r="BI359" s="184">
        <f>IF(N359="nulová",J359,0)</f>
        <v>0</v>
      </c>
      <c r="BJ359" s="16" t="s">
        <v>79</v>
      </c>
      <c r="BK359" s="184">
        <f>ROUND(I359*H359,2)</f>
        <v>0</v>
      </c>
      <c r="BL359" s="16" t="s">
        <v>269</v>
      </c>
      <c r="BM359" s="16" t="s">
        <v>665</v>
      </c>
    </row>
    <row r="360" spans="2:51" s="11" customFormat="1" ht="11.25">
      <c r="B360" s="193"/>
      <c r="C360" s="194"/>
      <c r="D360" s="185" t="s">
        <v>186</v>
      </c>
      <c r="E360" s="195" t="s">
        <v>19</v>
      </c>
      <c r="F360" s="196" t="s">
        <v>666</v>
      </c>
      <c r="G360" s="194"/>
      <c r="H360" s="197">
        <v>276.57</v>
      </c>
      <c r="I360" s="198"/>
      <c r="J360" s="194"/>
      <c r="K360" s="194"/>
      <c r="L360" s="199"/>
      <c r="M360" s="200"/>
      <c r="N360" s="201"/>
      <c r="O360" s="201"/>
      <c r="P360" s="201"/>
      <c r="Q360" s="201"/>
      <c r="R360" s="201"/>
      <c r="S360" s="201"/>
      <c r="T360" s="202"/>
      <c r="AT360" s="203" t="s">
        <v>186</v>
      </c>
      <c r="AU360" s="203" t="s">
        <v>81</v>
      </c>
      <c r="AV360" s="11" t="s">
        <v>81</v>
      </c>
      <c r="AW360" s="11" t="s">
        <v>32</v>
      </c>
      <c r="AX360" s="11" t="s">
        <v>79</v>
      </c>
      <c r="AY360" s="203" t="s">
        <v>123</v>
      </c>
    </row>
    <row r="361" spans="2:65" s="1" customFormat="1" ht="22.5" customHeight="1">
      <c r="B361" s="33"/>
      <c r="C361" s="173" t="s">
        <v>667</v>
      </c>
      <c r="D361" s="173" t="s">
        <v>125</v>
      </c>
      <c r="E361" s="174" t="s">
        <v>668</v>
      </c>
      <c r="F361" s="175" t="s">
        <v>669</v>
      </c>
      <c r="G361" s="176" t="s">
        <v>181</v>
      </c>
      <c r="H361" s="177">
        <v>11.19</v>
      </c>
      <c r="I361" s="178"/>
      <c r="J361" s="179">
        <f>ROUND(I361*H361,2)</f>
        <v>0</v>
      </c>
      <c r="K361" s="175" t="s">
        <v>182</v>
      </c>
      <c r="L361" s="37"/>
      <c r="M361" s="180" t="s">
        <v>19</v>
      </c>
      <c r="N361" s="181" t="s">
        <v>42</v>
      </c>
      <c r="O361" s="59"/>
      <c r="P361" s="182">
        <f>O361*H361</f>
        <v>0</v>
      </c>
      <c r="Q361" s="182">
        <v>0.00069</v>
      </c>
      <c r="R361" s="182">
        <f>Q361*H361</f>
        <v>0.007721099999999999</v>
      </c>
      <c r="S361" s="182">
        <v>0</v>
      </c>
      <c r="T361" s="183">
        <f>S361*H361</f>
        <v>0</v>
      </c>
      <c r="AR361" s="16" t="s">
        <v>269</v>
      </c>
      <c r="AT361" s="16" t="s">
        <v>125</v>
      </c>
      <c r="AU361" s="16" t="s">
        <v>81</v>
      </c>
      <c r="AY361" s="16" t="s">
        <v>123</v>
      </c>
      <c r="BE361" s="184">
        <f>IF(N361="základní",J361,0)</f>
        <v>0</v>
      </c>
      <c r="BF361" s="184">
        <f>IF(N361="snížená",J361,0)</f>
        <v>0</v>
      </c>
      <c r="BG361" s="184">
        <f>IF(N361="zákl. přenesená",J361,0)</f>
        <v>0</v>
      </c>
      <c r="BH361" s="184">
        <f>IF(N361="sníž. přenesená",J361,0)</f>
        <v>0</v>
      </c>
      <c r="BI361" s="184">
        <f>IF(N361="nulová",J361,0)</f>
        <v>0</v>
      </c>
      <c r="BJ361" s="16" t="s">
        <v>79</v>
      </c>
      <c r="BK361" s="184">
        <f>ROUND(I361*H361,2)</f>
        <v>0</v>
      </c>
      <c r="BL361" s="16" t="s">
        <v>269</v>
      </c>
      <c r="BM361" s="16" t="s">
        <v>670</v>
      </c>
    </row>
    <row r="362" spans="2:51" s="11" customFormat="1" ht="11.25">
      <c r="B362" s="193"/>
      <c r="C362" s="194"/>
      <c r="D362" s="185" t="s">
        <v>186</v>
      </c>
      <c r="E362" s="195" t="s">
        <v>19</v>
      </c>
      <c r="F362" s="196" t="s">
        <v>671</v>
      </c>
      <c r="G362" s="194"/>
      <c r="H362" s="197">
        <v>11.19</v>
      </c>
      <c r="I362" s="198"/>
      <c r="J362" s="194"/>
      <c r="K362" s="194"/>
      <c r="L362" s="199"/>
      <c r="M362" s="200"/>
      <c r="N362" s="201"/>
      <c r="O362" s="201"/>
      <c r="P362" s="201"/>
      <c r="Q362" s="201"/>
      <c r="R362" s="201"/>
      <c r="S362" s="201"/>
      <c r="T362" s="202"/>
      <c r="AT362" s="203" t="s">
        <v>186</v>
      </c>
      <c r="AU362" s="203" t="s">
        <v>81</v>
      </c>
      <c r="AV362" s="11" t="s">
        <v>81</v>
      </c>
      <c r="AW362" s="11" t="s">
        <v>32</v>
      </c>
      <c r="AX362" s="11" t="s">
        <v>79</v>
      </c>
      <c r="AY362" s="203" t="s">
        <v>123</v>
      </c>
    </row>
    <row r="363" spans="2:65" s="1" customFormat="1" ht="16.5" customHeight="1">
      <c r="B363" s="33"/>
      <c r="C363" s="173" t="s">
        <v>672</v>
      </c>
      <c r="D363" s="173" t="s">
        <v>125</v>
      </c>
      <c r="E363" s="174" t="s">
        <v>673</v>
      </c>
      <c r="F363" s="175" t="s">
        <v>674</v>
      </c>
      <c r="G363" s="176" t="s">
        <v>218</v>
      </c>
      <c r="H363" s="177">
        <v>307.3</v>
      </c>
      <c r="I363" s="178"/>
      <c r="J363" s="179">
        <f>ROUND(I363*H363,2)</f>
        <v>0</v>
      </c>
      <c r="K363" s="175" t="s">
        <v>182</v>
      </c>
      <c r="L363" s="37"/>
      <c r="M363" s="180" t="s">
        <v>19</v>
      </c>
      <c r="N363" s="181" t="s">
        <v>42</v>
      </c>
      <c r="O363" s="59"/>
      <c r="P363" s="182">
        <f>O363*H363</f>
        <v>0</v>
      </c>
      <c r="Q363" s="182">
        <v>0.00026</v>
      </c>
      <c r="R363" s="182">
        <f>Q363*H363</f>
        <v>0.079898</v>
      </c>
      <c r="S363" s="182">
        <v>0</v>
      </c>
      <c r="T363" s="183">
        <f>S363*H363</f>
        <v>0</v>
      </c>
      <c r="AR363" s="16" t="s">
        <v>269</v>
      </c>
      <c r="AT363" s="16" t="s">
        <v>125</v>
      </c>
      <c r="AU363" s="16" t="s">
        <v>81</v>
      </c>
      <c r="AY363" s="16" t="s">
        <v>123</v>
      </c>
      <c r="BE363" s="184">
        <f>IF(N363="základní",J363,0)</f>
        <v>0</v>
      </c>
      <c r="BF363" s="184">
        <f>IF(N363="snížená",J363,0)</f>
        <v>0</v>
      </c>
      <c r="BG363" s="184">
        <f>IF(N363="zákl. přenesená",J363,0)</f>
        <v>0</v>
      </c>
      <c r="BH363" s="184">
        <f>IF(N363="sníž. přenesená",J363,0)</f>
        <v>0</v>
      </c>
      <c r="BI363" s="184">
        <f>IF(N363="nulová",J363,0)</f>
        <v>0</v>
      </c>
      <c r="BJ363" s="16" t="s">
        <v>79</v>
      </c>
      <c r="BK363" s="184">
        <f>ROUND(I363*H363,2)</f>
        <v>0</v>
      </c>
      <c r="BL363" s="16" t="s">
        <v>269</v>
      </c>
      <c r="BM363" s="16" t="s">
        <v>675</v>
      </c>
    </row>
    <row r="364" spans="2:65" s="1" customFormat="1" ht="22.5" customHeight="1">
      <c r="B364" s="33"/>
      <c r="C364" s="173" t="s">
        <v>676</v>
      </c>
      <c r="D364" s="173" t="s">
        <v>125</v>
      </c>
      <c r="E364" s="174" t="s">
        <v>677</v>
      </c>
      <c r="F364" s="175" t="s">
        <v>678</v>
      </c>
      <c r="G364" s="176" t="s">
        <v>679</v>
      </c>
      <c r="H364" s="214"/>
      <c r="I364" s="178"/>
      <c r="J364" s="179">
        <f>ROUND(I364*H364,2)</f>
        <v>0</v>
      </c>
      <c r="K364" s="175" t="s">
        <v>182</v>
      </c>
      <c r="L364" s="37"/>
      <c r="M364" s="180" t="s">
        <v>19</v>
      </c>
      <c r="N364" s="181" t="s">
        <v>42</v>
      </c>
      <c r="O364" s="59"/>
      <c r="P364" s="182">
        <f>O364*H364</f>
        <v>0</v>
      </c>
      <c r="Q364" s="182">
        <v>0</v>
      </c>
      <c r="R364" s="182">
        <f>Q364*H364</f>
        <v>0</v>
      </c>
      <c r="S364" s="182">
        <v>0</v>
      </c>
      <c r="T364" s="183">
        <f>S364*H364</f>
        <v>0</v>
      </c>
      <c r="AR364" s="16" t="s">
        <v>269</v>
      </c>
      <c r="AT364" s="16" t="s">
        <v>125</v>
      </c>
      <c r="AU364" s="16" t="s">
        <v>81</v>
      </c>
      <c r="AY364" s="16" t="s">
        <v>123</v>
      </c>
      <c r="BE364" s="184">
        <f>IF(N364="základní",J364,0)</f>
        <v>0</v>
      </c>
      <c r="BF364" s="184">
        <f>IF(N364="snížená",J364,0)</f>
        <v>0</v>
      </c>
      <c r="BG364" s="184">
        <f>IF(N364="zákl. přenesená",J364,0)</f>
        <v>0</v>
      </c>
      <c r="BH364" s="184">
        <f>IF(N364="sníž. přenesená",J364,0)</f>
        <v>0</v>
      </c>
      <c r="BI364" s="184">
        <f>IF(N364="nulová",J364,0)</f>
        <v>0</v>
      </c>
      <c r="BJ364" s="16" t="s">
        <v>79</v>
      </c>
      <c r="BK364" s="184">
        <f>ROUND(I364*H364,2)</f>
        <v>0</v>
      </c>
      <c r="BL364" s="16" t="s">
        <v>269</v>
      </c>
      <c r="BM364" s="16" t="s">
        <v>680</v>
      </c>
    </row>
    <row r="365" spans="2:47" s="1" customFormat="1" ht="78">
      <c r="B365" s="33"/>
      <c r="C365" s="34"/>
      <c r="D365" s="185" t="s">
        <v>184</v>
      </c>
      <c r="E365" s="34"/>
      <c r="F365" s="186" t="s">
        <v>681</v>
      </c>
      <c r="G365" s="34"/>
      <c r="H365" s="34"/>
      <c r="I365" s="102"/>
      <c r="J365" s="34"/>
      <c r="K365" s="34"/>
      <c r="L365" s="37"/>
      <c r="M365" s="187"/>
      <c r="N365" s="59"/>
      <c r="O365" s="59"/>
      <c r="P365" s="59"/>
      <c r="Q365" s="59"/>
      <c r="R365" s="59"/>
      <c r="S365" s="59"/>
      <c r="T365" s="60"/>
      <c r="AT365" s="16" t="s">
        <v>184</v>
      </c>
      <c r="AU365" s="16" t="s">
        <v>81</v>
      </c>
    </row>
    <row r="366" spans="2:63" s="10" customFormat="1" ht="22.9" customHeight="1">
      <c r="B366" s="157"/>
      <c r="C366" s="158"/>
      <c r="D366" s="159" t="s">
        <v>70</v>
      </c>
      <c r="E366" s="171" t="s">
        <v>682</v>
      </c>
      <c r="F366" s="171" t="s">
        <v>683</v>
      </c>
      <c r="G366" s="158"/>
      <c r="H366" s="158"/>
      <c r="I366" s="161"/>
      <c r="J366" s="172">
        <f>BK366</f>
        <v>0</v>
      </c>
      <c r="K366" s="158"/>
      <c r="L366" s="163"/>
      <c r="M366" s="164"/>
      <c r="N366" s="165"/>
      <c r="O366" s="165"/>
      <c r="P366" s="166">
        <f>SUM(P367:P368)</f>
        <v>0</v>
      </c>
      <c r="Q366" s="165"/>
      <c r="R366" s="166">
        <f>SUM(R367:R368)</f>
        <v>0.2652</v>
      </c>
      <c r="S366" s="165"/>
      <c r="T366" s="167">
        <f>SUM(T367:T368)</f>
        <v>0.25170000000000003</v>
      </c>
      <c r="AR366" s="168" t="s">
        <v>81</v>
      </c>
      <c r="AT366" s="169" t="s">
        <v>70</v>
      </c>
      <c r="AU366" s="169" t="s">
        <v>79</v>
      </c>
      <c r="AY366" s="168" t="s">
        <v>123</v>
      </c>
      <c r="BK366" s="170">
        <f>SUM(BK367:BK368)</f>
        <v>0</v>
      </c>
    </row>
    <row r="367" spans="2:65" s="1" customFormat="1" ht="16.5" customHeight="1">
      <c r="B367" s="33"/>
      <c r="C367" s="173" t="s">
        <v>684</v>
      </c>
      <c r="D367" s="173" t="s">
        <v>125</v>
      </c>
      <c r="E367" s="174" t="s">
        <v>685</v>
      </c>
      <c r="F367" s="175" t="s">
        <v>686</v>
      </c>
      <c r="G367" s="176" t="s">
        <v>434</v>
      </c>
      <c r="H367" s="177">
        <v>10</v>
      </c>
      <c r="I367" s="178"/>
      <c r="J367" s="179">
        <f>ROUND(I367*H367,2)</f>
        <v>0</v>
      </c>
      <c r="K367" s="175" t="s">
        <v>182</v>
      </c>
      <c r="L367" s="37"/>
      <c r="M367" s="180" t="s">
        <v>19</v>
      </c>
      <c r="N367" s="181" t="s">
        <v>42</v>
      </c>
      <c r="O367" s="59"/>
      <c r="P367" s="182">
        <f>O367*H367</f>
        <v>0</v>
      </c>
      <c r="Q367" s="182">
        <v>0.02652</v>
      </c>
      <c r="R367" s="182">
        <f>Q367*H367</f>
        <v>0.2652</v>
      </c>
      <c r="S367" s="182">
        <v>0</v>
      </c>
      <c r="T367" s="183">
        <f>S367*H367</f>
        <v>0</v>
      </c>
      <c r="AR367" s="16" t="s">
        <v>269</v>
      </c>
      <c r="AT367" s="16" t="s">
        <v>125</v>
      </c>
      <c r="AU367" s="16" t="s">
        <v>81</v>
      </c>
      <c r="AY367" s="16" t="s">
        <v>123</v>
      </c>
      <c r="BE367" s="184">
        <f>IF(N367="základní",J367,0)</f>
        <v>0</v>
      </c>
      <c r="BF367" s="184">
        <f>IF(N367="snížená",J367,0)</f>
        <v>0</v>
      </c>
      <c r="BG367" s="184">
        <f>IF(N367="zákl. přenesená",J367,0)</f>
        <v>0</v>
      </c>
      <c r="BH367" s="184">
        <f>IF(N367="sníž. přenesená",J367,0)</f>
        <v>0</v>
      </c>
      <c r="BI367" s="184">
        <f>IF(N367="nulová",J367,0)</f>
        <v>0</v>
      </c>
      <c r="BJ367" s="16" t="s">
        <v>79</v>
      </c>
      <c r="BK367" s="184">
        <f>ROUND(I367*H367,2)</f>
        <v>0</v>
      </c>
      <c r="BL367" s="16" t="s">
        <v>269</v>
      </c>
      <c r="BM367" s="16" t="s">
        <v>687</v>
      </c>
    </row>
    <row r="368" spans="2:65" s="1" customFormat="1" ht="16.5" customHeight="1">
      <c r="B368" s="33"/>
      <c r="C368" s="173" t="s">
        <v>688</v>
      </c>
      <c r="D368" s="173" t="s">
        <v>125</v>
      </c>
      <c r="E368" s="174" t="s">
        <v>689</v>
      </c>
      <c r="F368" s="175" t="s">
        <v>690</v>
      </c>
      <c r="G368" s="176" t="s">
        <v>434</v>
      </c>
      <c r="H368" s="177">
        <v>10</v>
      </c>
      <c r="I368" s="178"/>
      <c r="J368" s="179">
        <f>ROUND(I368*H368,2)</f>
        <v>0</v>
      </c>
      <c r="K368" s="175" t="s">
        <v>182</v>
      </c>
      <c r="L368" s="37"/>
      <c r="M368" s="180" t="s">
        <v>19</v>
      </c>
      <c r="N368" s="181" t="s">
        <v>42</v>
      </c>
      <c r="O368" s="59"/>
      <c r="P368" s="182">
        <f>O368*H368</f>
        <v>0</v>
      </c>
      <c r="Q368" s="182">
        <v>0</v>
      </c>
      <c r="R368" s="182">
        <f>Q368*H368</f>
        <v>0</v>
      </c>
      <c r="S368" s="182">
        <v>0.02517</v>
      </c>
      <c r="T368" s="183">
        <f>S368*H368</f>
        <v>0.25170000000000003</v>
      </c>
      <c r="AR368" s="16" t="s">
        <v>269</v>
      </c>
      <c r="AT368" s="16" t="s">
        <v>125</v>
      </c>
      <c r="AU368" s="16" t="s">
        <v>81</v>
      </c>
      <c r="AY368" s="16" t="s">
        <v>123</v>
      </c>
      <c r="BE368" s="184">
        <f>IF(N368="základní",J368,0)</f>
        <v>0</v>
      </c>
      <c r="BF368" s="184">
        <f>IF(N368="snížená",J368,0)</f>
        <v>0</v>
      </c>
      <c r="BG368" s="184">
        <f>IF(N368="zákl. přenesená",J368,0)</f>
        <v>0</v>
      </c>
      <c r="BH368" s="184">
        <f>IF(N368="sníž. přenesená",J368,0)</f>
        <v>0</v>
      </c>
      <c r="BI368" s="184">
        <f>IF(N368="nulová",J368,0)</f>
        <v>0</v>
      </c>
      <c r="BJ368" s="16" t="s">
        <v>79</v>
      </c>
      <c r="BK368" s="184">
        <f>ROUND(I368*H368,2)</f>
        <v>0</v>
      </c>
      <c r="BL368" s="16" t="s">
        <v>269</v>
      </c>
      <c r="BM368" s="16" t="s">
        <v>691</v>
      </c>
    </row>
    <row r="369" spans="2:63" s="10" customFormat="1" ht="22.9" customHeight="1">
      <c r="B369" s="157"/>
      <c r="C369" s="158"/>
      <c r="D369" s="159" t="s">
        <v>70</v>
      </c>
      <c r="E369" s="171" t="s">
        <v>692</v>
      </c>
      <c r="F369" s="171" t="s">
        <v>693</v>
      </c>
      <c r="G369" s="158"/>
      <c r="H369" s="158"/>
      <c r="I369" s="161"/>
      <c r="J369" s="172">
        <f>BK369</f>
        <v>0</v>
      </c>
      <c r="K369" s="158"/>
      <c r="L369" s="163"/>
      <c r="M369" s="164"/>
      <c r="N369" s="165"/>
      <c r="O369" s="165"/>
      <c r="P369" s="166">
        <f>SUM(P370:P375)</f>
        <v>0</v>
      </c>
      <c r="Q369" s="165"/>
      <c r="R369" s="166">
        <f>SUM(R370:R375)</f>
        <v>0</v>
      </c>
      <c r="S369" s="165"/>
      <c r="T369" s="167">
        <f>SUM(T370:T375)</f>
        <v>0</v>
      </c>
      <c r="AR369" s="168" t="s">
        <v>81</v>
      </c>
      <c r="AT369" s="169" t="s">
        <v>70</v>
      </c>
      <c r="AU369" s="169" t="s">
        <v>79</v>
      </c>
      <c r="AY369" s="168" t="s">
        <v>123</v>
      </c>
      <c r="BK369" s="170">
        <f>SUM(BK370:BK375)</f>
        <v>0</v>
      </c>
    </row>
    <row r="370" spans="2:65" s="1" customFormat="1" ht="16.5" customHeight="1">
      <c r="B370" s="33"/>
      <c r="C370" s="173" t="s">
        <v>694</v>
      </c>
      <c r="D370" s="173" t="s">
        <v>125</v>
      </c>
      <c r="E370" s="174" t="s">
        <v>695</v>
      </c>
      <c r="F370" s="175" t="s">
        <v>696</v>
      </c>
      <c r="G370" s="176" t="s">
        <v>434</v>
      </c>
      <c r="H370" s="177">
        <v>1</v>
      </c>
      <c r="I370" s="178"/>
      <c r="J370" s="179">
        <f>ROUND(I370*H370,2)</f>
        <v>0</v>
      </c>
      <c r="K370" s="175" t="s">
        <v>19</v>
      </c>
      <c r="L370" s="37"/>
      <c r="M370" s="180" t="s">
        <v>19</v>
      </c>
      <c r="N370" s="181" t="s">
        <v>42</v>
      </c>
      <c r="O370" s="59"/>
      <c r="P370" s="182">
        <f>O370*H370</f>
        <v>0</v>
      </c>
      <c r="Q370" s="182">
        <v>0</v>
      </c>
      <c r="R370" s="182">
        <f>Q370*H370</f>
        <v>0</v>
      </c>
      <c r="S370" s="182">
        <v>0</v>
      </c>
      <c r="T370" s="183">
        <f>S370*H370</f>
        <v>0</v>
      </c>
      <c r="AR370" s="16" t="s">
        <v>269</v>
      </c>
      <c r="AT370" s="16" t="s">
        <v>125</v>
      </c>
      <c r="AU370" s="16" t="s">
        <v>81</v>
      </c>
      <c r="AY370" s="16" t="s">
        <v>123</v>
      </c>
      <c r="BE370" s="184">
        <f>IF(N370="základní",J370,0)</f>
        <v>0</v>
      </c>
      <c r="BF370" s="184">
        <f>IF(N370="snížená",J370,0)</f>
        <v>0</v>
      </c>
      <c r="BG370" s="184">
        <f>IF(N370="zákl. přenesená",J370,0)</f>
        <v>0</v>
      </c>
      <c r="BH370" s="184">
        <f>IF(N370="sníž. přenesená",J370,0)</f>
        <v>0</v>
      </c>
      <c r="BI370" s="184">
        <f>IF(N370="nulová",J370,0)</f>
        <v>0</v>
      </c>
      <c r="BJ370" s="16" t="s">
        <v>79</v>
      </c>
      <c r="BK370" s="184">
        <f>ROUND(I370*H370,2)</f>
        <v>0</v>
      </c>
      <c r="BL370" s="16" t="s">
        <v>269</v>
      </c>
      <c r="BM370" s="16" t="s">
        <v>697</v>
      </c>
    </row>
    <row r="371" spans="2:47" s="1" customFormat="1" ht="48.75">
      <c r="B371" s="33"/>
      <c r="C371" s="34"/>
      <c r="D371" s="185" t="s">
        <v>130</v>
      </c>
      <c r="E371" s="34"/>
      <c r="F371" s="186" t="s">
        <v>698</v>
      </c>
      <c r="G371" s="34"/>
      <c r="H371" s="34"/>
      <c r="I371" s="102"/>
      <c r="J371" s="34"/>
      <c r="K371" s="34"/>
      <c r="L371" s="37"/>
      <c r="M371" s="187"/>
      <c r="N371" s="59"/>
      <c r="O371" s="59"/>
      <c r="P371" s="59"/>
      <c r="Q371" s="59"/>
      <c r="R371" s="59"/>
      <c r="S371" s="59"/>
      <c r="T371" s="60"/>
      <c r="AT371" s="16" t="s">
        <v>130</v>
      </c>
      <c r="AU371" s="16" t="s">
        <v>81</v>
      </c>
    </row>
    <row r="372" spans="2:65" s="1" customFormat="1" ht="22.5" customHeight="1">
      <c r="B372" s="33"/>
      <c r="C372" s="173" t="s">
        <v>699</v>
      </c>
      <c r="D372" s="173" t="s">
        <v>125</v>
      </c>
      <c r="E372" s="174" t="s">
        <v>700</v>
      </c>
      <c r="F372" s="175" t="s">
        <v>701</v>
      </c>
      <c r="G372" s="176" t="s">
        <v>434</v>
      </c>
      <c r="H372" s="177">
        <v>2</v>
      </c>
      <c r="I372" s="178"/>
      <c r="J372" s="179">
        <f>ROUND(I372*H372,2)</f>
        <v>0</v>
      </c>
      <c r="K372" s="175" t="s">
        <v>19</v>
      </c>
      <c r="L372" s="37"/>
      <c r="M372" s="180" t="s">
        <v>19</v>
      </c>
      <c r="N372" s="181" t="s">
        <v>42</v>
      </c>
      <c r="O372" s="59"/>
      <c r="P372" s="182">
        <f>O372*H372</f>
        <v>0</v>
      </c>
      <c r="Q372" s="182">
        <v>0</v>
      </c>
      <c r="R372" s="182">
        <f>Q372*H372</f>
        <v>0</v>
      </c>
      <c r="S372" s="182">
        <v>0</v>
      </c>
      <c r="T372" s="183">
        <f>S372*H372</f>
        <v>0</v>
      </c>
      <c r="AR372" s="16" t="s">
        <v>269</v>
      </c>
      <c r="AT372" s="16" t="s">
        <v>125</v>
      </c>
      <c r="AU372" s="16" t="s">
        <v>81</v>
      </c>
      <c r="AY372" s="16" t="s">
        <v>123</v>
      </c>
      <c r="BE372" s="184">
        <f>IF(N372="základní",J372,0)</f>
        <v>0</v>
      </c>
      <c r="BF372" s="184">
        <f>IF(N372="snížená",J372,0)</f>
        <v>0</v>
      </c>
      <c r="BG372" s="184">
        <f>IF(N372="zákl. přenesená",J372,0)</f>
        <v>0</v>
      </c>
      <c r="BH372" s="184">
        <f>IF(N372="sníž. přenesená",J372,0)</f>
        <v>0</v>
      </c>
      <c r="BI372" s="184">
        <f>IF(N372="nulová",J372,0)</f>
        <v>0</v>
      </c>
      <c r="BJ372" s="16" t="s">
        <v>79</v>
      </c>
      <c r="BK372" s="184">
        <f>ROUND(I372*H372,2)</f>
        <v>0</v>
      </c>
      <c r="BL372" s="16" t="s">
        <v>269</v>
      </c>
      <c r="BM372" s="16" t="s">
        <v>702</v>
      </c>
    </row>
    <row r="373" spans="2:47" s="1" customFormat="1" ht="58.5">
      <c r="B373" s="33"/>
      <c r="C373" s="34"/>
      <c r="D373" s="185" t="s">
        <v>130</v>
      </c>
      <c r="E373" s="34"/>
      <c r="F373" s="186" t="s">
        <v>703</v>
      </c>
      <c r="G373" s="34"/>
      <c r="H373" s="34"/>
      <c r="I373" s="102"/>
      <c r="J373" s="34"/>
      <c r="K373" s="34"/>
      <c r="L373" s="37"/>
      <c r="M373" s="187"/>
      <c r="N373" s="59"/>
      <c r="O373" s="59"/>
      <c r="P373" s="59"/>
      <c r="Q373" s="59"/>
      <c r="R373" s="59"/>
      <c r="S373" s="59"/>
      <c r="T373" s="60"/>
      <c r="AT373" s="16" t="s">
        <v>130</v>
      </c>
      <c r="AU373" s="16" t="s">
        <v>81</v>
      </c>
    </row>
    <row r="374" spans="2:65" s="1" customFormat="1" ht="16.5" customHeight="1">
      <c r="B374" s="33"/>
      <c r="C374" s="173" t="s">
        <v>704</v>
      </c>
      <c r="D374" s="173" t="s">
        <v>125</v>
      </c>
      <c r="E374" s="174" t="s">
        <v>705</v>
      </c>
      <c r="F374" s="175" t="s">
        <v>706</v>
      </c>
      <c r="G374" s="176" t="s">
        <v>434</v>
      </c>
      <c r="H374" s="177">
        <v>4</v>
      </c>
      <c r="I374" s="178"/>
      <c r="J374" s="179">
        <f>ROUND(I374*H374,2)</f>
        <v>0</v>
      </c>
      <c r="K374" s="175" t="s">
        <v>19</v>
      </c>
      <c r="L374" s="37"/>
      <c r="M374" s="180" t="s">
        <v>19</v>
      </c>
      <c r="N374" s="181" t="s">
        <v>42</v>
      </c>
      <c r="O374" s="59"/>
      <c r="P374" s="182">
        <f>O374*H374</f>
        <v>0</v>
      </c>
      <c r="Q374" s="182">
        <v>0</v>
      </c>
      <c r="R374" s="182">
        <f>Q374*H374</f>
        <v>0</v>
      </c>
      <c r="S374" s="182">
        <v>0</v>
      </c>
      <c r="T374" s="183">
        <f>S374*H374</f>
        <v>0</v>
      </c>
      <c r="AR374" s="16" t="s">
        <v>269</v>
      </c>
      <c r="AT374" s="16" t="s">
        <v>125</v>
      </c>
      <c r="AU374" s="16" t="s">
        <v>81</v>
      </c>
      <c r="AY374" s="16" t="s">
        <v>123</v>
      </c>
      <c r="BE374" s="184">
        <f>IF(N374="základní",J374,0)</f>
        <v>0</v>
      </c>
      <c r="BF374" s="184">
        <f>IF(N374="snížená",J374,0)</f>
        <v>0</v>
      </c>
      <c r="BG374" s="184">
        <f>IF(N374="zákl. přenesená",J374,0)</f>
        <v>0</v>
      </c>
      <c r="BH374" s="184">
        <f>IF(N374="sníž. přenesená",J374,0)</f>
        <v>0</v>
      </c>
      <c r="BI374" s="184">
        <f>IF(N374="nulová",J374,0)</f>
        <v>0</v>
      </c>
      <c r="BJ374" s="16" t="s">
        <v>79</v>
      </c>
      <c r="BK374" s="184">
        <f>ROUND(I374*H374,2)</f>
        <v>0</v>
      </c>
      <c r="BL374" s="16" t="s">
        <v>269</v>
      </c>
      <c r="BM374" s="16" t="s">
        <v>707</v>
      </c>
    </row>
    <row r="375" spans="2:47" s="1" customFormat="1" ht="39">
      <c r="B375" s="33"/>
      <c r="C375" s="34"/>
      <c r="D375" s="185" t="s">
        <v>130</v>
      </c>
      <c r="E375" s="34"/>
      <c r="F375" s="186" t="s">
        <v>708</v>
      </c>
      <c r="G375" s="34"/>
      <c r="H375" s="34"/>
      <c r="I375" s="102"/>
      <c r="J375" s="34"/>
      <c r="K375" s="34"/>
      <c r="L375" s="37"/>
      <c r="M375" s="187"/>
      <c r="N375" s="59"/>
      <c r="O375" s="59"/>
      <c r="P375" s="59"/>
      <c r="Q375" s="59"/>
      <c r="R375" s="59"/>
      <c r="S375" s="59"/>
      <c r="T375" s="60"/>
      <c r="AT375" s="16" t="s">
        <v>130</v>
      </c>
      <c r="AU375" s="16" t="s">
        <v>81</v>
      </c>
    </row>
    <row r="376" spans="2:63" s="10" customFormat="1" ht="25.9" customHeight="1">
      <c r="B376" s="157"/>
      <c r="C376" s="158"/>
      <c r="D376" s="159" t="s">
        <v>70</v>
      </c>
      <c r="E376" s="160" t="s">
        <v>276</v>
      </c>
      <c r="F376" s="160" t="s">
        <v>709</v>
      </c>
      <c r="G376" s="158"/>
      <c r="H376" s="158"/>
      <c r="I376" s="161"/>
      <c r="J376" s="162">
        <f>BK376</f>
        <v>0</v>
      </c>
      <c r="K376" s="158"/>
      <c r="L376" s="163"/>
      <c r="M376" s="164"/>
      <c r="N376" s="165"/>
      <c r="O376" s="165"/>
      <c r="P376" s="166">
        <f>P377</f>
        <v>0</v>
      </c>
      <c r="Q376" s="165"/>
      <c r="R376" s="166">
        <f>R377</f>
        <v>0</v>
      </c>
      <c r="S376" s="165"/>
      <c r="T376" s="167">
        <f>T377</f>
        <v>0</v>
      </c>
      <c r="AR376" s="168" t="s">
        <v>122</v>
      </c>
      <c r="AT376" s="169" t="s">
        <v>70</v>
      </c>
      <c r="AU376" s="169" t="s">
        <v>71</v>
      </c>
      <c r="AY376" s="168" t="s">
        <v>123</v>
      </c>
      <c r="BK376" s="170">
        <f>BK377</f>
        <v>0</v>
      </c>
    </row>
    <row r="377" spans="2:63" s="10" customFormat="1" ht="22.9" customHeight="1">
      <c r="B377" s="157"/>
      <c r="C377" s="158"/>
      <c r="D377" s="159" t="s">
        <v>70</v>
      </c>
      <c r="E377" s="171" t="s">
        <v>710</v>
      </c>
      <c r="F377" s="171" t="s">
        <v>711</v>
      </c>
      <c r="G377" s="158"/>
      <c r="H377" s="158"/>
      <c r="I377" s="161"/>
      <c r="J377" s="172">
        <f>BK377</f>
        <v>0</v>
      </c>
      <c r="K377" s="158"/>
      <c r="L377" s="163"/>
      <c r="M377" s="164"/>
      <c r="N377" s="165"/>
      <c r="O377" s="165"/>
      <c r="P377" s="166">
        <f>SUM(P378:P389)</f>
        <v>0</v>
      </c>
      <c r="Q377" s="165"/>
      <c r="R377" s="166">
        <f>SUM(R378:R389)</f>
        <v>0</v>
      </c>
      <c r="S377" s="165"/>
      <c r="T377" s="167">
        <f>SUM(T378:T389)</f>
        <v>0</v>
      </c>
      <c r="AR377" s="168" t="s">
        <v>122</v>
      </c>
      <c r="AT377" s="169" t="s">
        <v>70</v>
      </c>
      <c r="AU377" s="169" t="s">
        <v>79</v>
      </c>
      <c r="AY377" s="168" t="s">
        <v>123</v>
      </c>
      <c r="BK377" s="170">
        <f>SUM(BK378:BK389)</f>
        <v>0</v>
      </c>
    </row>
    <row r="378" spans="2:65" s="1" customFormat="1" ht="33.75" customHeight="1">
      <c r="B378" s="33"/>
      <c r="C378" s="173" t="s">
        <v>712</v>
      </c>
      <c r="D378" s="173" t="s">
        <v>125</v>
      </c>
      <c r="E378" s="174" t="s">
        <v>713</v>
      </c>
      <c r="F378" s="175" t="s">
        <v>714</v>
      </c>
      <c r="G378" s="176" t="s">
        <v>218</v>
      </c>
      <c r="H378" s="177">
        <v>79</v>
      </c>
      <c r="I378" s="178"/>
      <c r="J378" s="179">
        <f>ROUND(I378*H378,2)</f>
        <v>0</v>
      </c>
      <c r="K378" s="175" t="s">
        <v>19</v>
      </c>
      <c r="L378" s="37"/>
      <c r="M378" s="180" t="s">
        <v>19</v>
      </c>
      <c r="N378" s="181" t="s">
        <v>42</v>
      </c>
      <c r="O378" s="59"/>
      <c r="P378" s="182">
        <f>O378*H378</f>
        <v>0</v>
      </c>
      <c r="Q378" s="182">
        <v>0</v>
      </c>
      <c r="R378" s="182">
        <f>Q378*H378</f>
        <v>0</v>
      </c>
      <c r="S378" s="182">
        <v>0</v>
      </c>
      <c r="T378" s="183">
        <f>S378*H378</f>
        <v>0</v>
      </c>
      <c r="AR378" s="16" t="s">
        <v>122</v>
      </c>
      <c r="AT378" s="16" t="s">
        <v>125</v>
      </c>
      <c r="AU378" s="16" t="s">
        <v>81</v>
      </c>
      <c r="AY378" s="16" t="s">
        <v>123</v>
      </c>
      <c r="BE378" s="184">
        <f>IF(N378="základní",J378,0)</f>
        <v>0</v>
      </c>
      <c r="BF378" s="184">
        <f>IF(N378="snížená",J378,0)</f>
        <v>0</v>
      </c>
      <c r="BG378" s="184">
        <f>IF(N378="zákl. přenesená",J378,0)</f>
        <v>0</v>
      </c>
      <c r="BH378" s="184">
        <f>IF(N378="sníž. přenesená",J378,0)</f>
        <v>0</v>
      </c>
      <c r="BI378" s="184">
        <f>IF(N378="nulová",J378,0)</f>
        <v>0</v>
      </c>
      <c r="BJ378" s="16" t="s">
        <v>79</v>
      </c>
      <c r="BK378" s="184">
        <f>ROUND(I378*H378,2)</f>
        <v>0</v>
      </c>
      <c r="BL378" s="16" t="s">
        <v>122</v>
      </c>
      <c r="BM378" s="16" t="s">
        <v>715</v>
      </c>
    </row>
    <row r="379" spans="2:47" s="1" customFormat="1" ht="87.75">
      <c r="B379" s="33"/>
      <c r="C379" s="34"/>
      <c r="D379" s="185" t="s">
        <v>130</v>
      </c>
      <c r="E379" s="34"/>
      <c r="F379" s="186" t="s">
        <v>716</v>
      </c>
      <c r="G379" s="34"/>
      <c r="H379" s="34"/>
      <c r="I379" s="102"/>
      <c r="J379" s="34"/>
      <c r="K379" s="34"/>
      <c r="L379" s="37"/>
      <c r="M379" s="187"/>
      <c r="N379" s="59"/>
      <c r="O379" s="59"/>
      <c r="P379" s="59"/>
      <c r="Q379" s="59"/>
      <c r="R379" s="59"/>
      <c r="S379" s="59"/>
      <c r="T379" s="60"/>
      <c r="AT379" s="16" t="s">
        <v>130</v>
      </c>
      <c r="AU379" s="16" t="s">
        <v>81</v>
      </c>
    </row>
    <row r="380" spans="2:51" s="11" customFormat="1" ht="11.25">
      <c r="B380" s="193"/>
      <c r="C380" s="194"/>
      <c r="D380" s="185" t="s">
        <v>186</v>
      </c>
      <c r="E380" s="195" t="s">
        <v>19</v>
      </c>
      <c r="F380" s="196" t="s">
        <v>717</v>
      </c>
      <c r="G380" s="194"/>
      <c r="H380" s="197">
        <v>79</v>
      </c>
      <c r="I380" s="198"/>
      <c r="J380" s="194"/>
      <c r="K380" s="194"/>
      <c r="L380" s="199"/>
      <c r="M380" s="200"/>
      <c r="N380" s="201"/>
      <c r="O380" s="201"/>
      <c r="P380" s="201"/>
      <c r="Q380" s="201"/>
      <c r="R380" s="201"/>
      <c r="S380" s="201"/>
      <c r="T380" s="202"/>
      <c r="AT380" s="203" t="s">
        <v>186</v>
      </c>
      <c r="AU380" s="203" t="s">
        <v>81</v>
      </c>
      <c r="AV380" s="11" t="s">
        <v>81</v>
      </c>
      <c r="AW380" s="11" t="s">
        <v>32</v>
      </c>
      <c r="AX380" s="11" t="s">
        <v>79</v>
      </c>
      <c r="AY380" s="203" t="s">
        <v>123</v>
      </c>
    </row>
    <row r="381" spans="2:65" s="1" customFormat="1" ht="33.75" customHeight="1">
      <c r="B381" s="33"/>
      <c r="C381" s="173" t="s">
        <v>718</v>
      </c>
      <c r="D381" s="173" t="s">
        <v>125</v>
      </c>
      <c r="E381" s="174" t="s">
        <v>719</v>
      </c>
      <c r="F381" s="175" t="s">
        <v>720</v>
      </c>
      <c r="G381" s="176" t="s">
        <v>218</v>
      </c>
      <c r="H381" s="177">
        <v>132</v>
      </c>
      <c r="I381" s="178"/>
      <c r="J381" s="179">
        <f>ROUND(I381*H381,2)</f>
        <v>0</v>
      </c>
      <c r="K381" s="175" t="s">
        <v>19</v>
      </c>
      <c r="L381" s="37"/>
      <c r="M381" s="180" t="s">
        <v>19</v>
      </c>
      <c r="N381" s="181" t="s">
        <v>42</v>
      </c>
      <c r="O381" s="59"/>
      <c r="P381" s="182">
        <f>O381*H381</f>
        <v>0</v>
      </c>
      <c r="Q381" s="182">
        <v>0</v>
      </c>
      <c r="R381" s="182">
        <f>Q381*H381</f>
        <v>0</v>
      </c>
      <c r="S381" s="182">
        <v>0</v>
      </c>
      <c r="T381" s="183">
        <f>S381*H381</f>
        <v>0</v>
      </c>
      <c r="AR381" s="16" t="s">
        <v>122</v>
      </c>
      <c r="AT381" s="16" t="s">
        <v>125</v>
      </c>
      <c r="AU381" s="16" t="s">
        <v>81</v>
      </c>
      <c r="AY381" s="16" t="s">
        <v>123</v>
      </c>
      <c r="BE381" s="184">
        <f>IF(N381="základní",J381,0)</f>
        <v>0</v>
      </c>
      <c r="BF381" s="184">
        <f>IF(N381="snížená",J381,0)</f>
        <v>0</v>
      </c>
      <c r="BG381" s="184">
        <f>IF(N381="zákl. přenesená",J381,0)</f>
        <v>0</v>
      </c>
      <c r="BH381" s="184">
        <f>IF(N381="sníž. přenesená",J381,0)</f>
        <v>0</v>
      </c>
      <c r="BI381" s="184">
        <f>IF(N381="nulová",J381,0)</f>
        <v>0</v>
      </c>
      <c r="BJ381" s="16" t="s">
        <v>79</v>
      </c>
      <c r="BK381" s="184">
        <f>ROUND(I381*H381,2)</f>
        <v>0</v>
      </c>
      <c r="BL381" s="16" t="s">
        <v>122</v>
      </c>
      <c r="BM381" s="16" t="s">
        <v>721</v>
      </c>
    </row>
    <row r="382" spans="2:47" s="1" customFormat="1" ht="87.75">
      <c r="B382" s="33"/>
      <c r="C382" s="34"/>
      <c r="D382" s="185" t="s">
        <v>130</v>
      </c>
      <c r="E382" s="34"/>
      <c r="F382" s="186" t="s">
        <v>716</v>
      </c>
      <c r="G382" s="34"/>
      <c r="H382" s="34"/>
      <c r="I382" s="102"/>
      <c r="J382" s="34"/>
      <c r="K382" s="34"/>
      <c r="L382" s="37"/>
      <c r="M382" s="187"/>
      <c r="N382" s="59"/>
      <c r="O382" s="59"/>
      <c r="P382" s="59"/>
      <c r="Q382" s="59"/>
      <c r="R382" s="59"/>
      <c r="S382" s="59"/>
      <c r="T382" s="60"/>
      <c r="AT382" s="16" t="s">
        <v>130</v>
      </c>
      <c r="AU382" s="16" t="s">
        <v>81</v>
      </c>
    </row>
    <row r="383" spans="2:51" s="11" customFormat="1" ht="11.25">
      <c r="B383" s="193"/>
      <c r="C383" s="194"/>
      <c r="D383" s="185" t="s">
        <v>186</v>
      </c>
      <c r="E383" s="195" t="s">
        <v>19</v>
      </c>
      <c r="F383" s="196" t="s">
        <v>722</v>
      </c>
      <c r="G383" s="194"/>
      <c r="H383" s="197">
        <v>132</v>
      </c>
      <c r="I383" s="198"/>
      <c r="J383" s="194"/>
      <c r="K383" s="194"/>
      <c r="L383" s="199"/>
      <c r="M383" s="200"/>
      <c r="N383" s="201"/>
      <c r="O383" s="201"/>
      <c r="P383" s="201"/>
      <c r="Q383" s="201"/>
      <c r="R383" s="201"/>
      <c r="S383" s="201"/>
      <c r="T383" s="202"/>
      <c r="AT383" s="203" t="s">
        <v>186</v>
      </c>
      <c r="AU383" s="203" t="s">
        <v>81</v>
      </c>
      <c r="AV383" s="11" t="s">
        <v>81</v>
      </c>
      <c r="AW383" s="11" t="s">
        <v>32</v>
      </c>
      <c r="AX383" s="11" t="s">
        <v>79</v>
      </c>
      <c r="AY383" s="203" t="s">
        <v>123</v>
      </c>
    </row>
    <row r="384" spans="2:65" s="1" customFormat="1" ht="16.5" customHeight="1">
      <c r="B384" s="33"/>
      <c r="C384" s="173" t="s">
        <v>723</v>
      </c>
      <c r="D384" s="173" t="s">
        <v>125</v>
      </c>
      <c r="E384" s="174" t="s">
        <v>724</v>
      </c>
      <c r="F384" s="175" t="s">
        <v>725</v>
      </c>
      <c r="G384" s="176" t="s">
        <v>128</v>
      </c>
      <c r="H384" s="177">
        <v>1</v>
      </c>
      <c r="I384" s="178"/>
      <c r="J384" s="179">
        <f>ROUND(I384*H384,2)</f>
        <v>0</v>
      </c>
      <c r="K384" s="175" t="s">
        <v>19</v>
      </c>
      <c r="L384" s="37"/>
      <c r="M384" s="180" t="s">
        <v>19</v>
      </c>
      <c r="N384" s="181" t="s">
        <v>42</v>
      </c>
      <c r="O384" s="59"/>
      <c r="P384" s="182">
        <f>O384*H384</f>
        <v>0</v>
      </c>
      <c r="Q384" s="182">
        <v>0</v>
      </c>
      <c r="R384" s="182">
        <f>Q384*H384</f>
        <v>0</v>
      </c>
      <c r="S384" s="182">
        <v>0</v>
      </c>
      <c r="T384" s="183">
        <f>S384*H384</f>
        <v>0</v>
      </c>
      <c r="AR384" s="16" t="s">
        <v>122</v>
      </c>
      <c r="AT384" s="16" t="s">
        <v>125</v>
      </c>
      <c r="AU384" s="16" t="s">
        <v>81</v>
      </c>
      <c r="AY384" s="16" t="s">
        <v>123</v>
      </c>
      <c r="BE384" s="184">
        <f>IF(N384="základní",J384,0)</f>
        <v>0</v>
      </c>
      <c r="BF384" s="184">
        <f>IF(N384="snížená",J384,0)</f>
        <v>0</v>
      </c>
      <c r="BG384" s="184">
        <f>IF(N384="zákl. přenesená",J384,0)</f>
        <v>0</v>
      </c>
      <c r="BH384" s="184">
        <f>IF(N384="sníž. přenesená",J384,0)</f>
        <v>0</v>
      </c>
      <c r="BI384" s="184">
        <f>IF(N384="nulová",J384,0)</f>
        <v>0</v>
      </c>
      <c r="BJ384" s="16" t="s">
        <v>79</v>
      </c>
      <c r="BK384" s="184">
        <f>ROUND(I384*H384,2)</f>
        <v>0</v>
      </c>
      <c r="BL384" s="16" t="s">
        <v>122</v>
      </c>
      <c r="BM384" s="16" t="s">
        <v>726</v>
      </c>
    </row>
    <row r="385" spans="2:47" s="1" customFormat="1" ht="39">
      <c r="B385" s="33"/>
      <c r="C385" s="34"/>
      <c r="D385" s="185" t="s">
        <v>130</v>
      </c>
      <c r="E385" s="34"/>
      <c r="F385" s="186" t="s">
        <v>727</v>
      </c>
      <c r="G385" s="34"/>
      <c r="H385" s="34"/>
      <c r="I385" s="102"/>
      <c r="J385" s="34"/>
      <c r="K385" s="34"/>
      <c r="L385" s="37"/>
      <c r="M385" s="187"/>
      <c r="N385" s="59"/>
      <c r="O385" s="59"/>
      <c r="P385" s="59"/>
      <c r="Q385" s="59"/>
      <c r="R385" s="59"/>
      <c r="S385" s="59"/>
      <c r="T385" s="60"/>
      <c r="AT385" s="16" t="s">
        <v>130</v>
      </c>
      <c r="AU385" s="16" t="s">
        <v>81</v>
      </c>
    </row>
    <row r="386" spans="2:65" s="1" customFormat="1" ht="16.5" customHeight="1">
      <c r="B386" s="33"/>
      <c r="C386" s="173" t="s">
        <v>728</v>
      </c>
      <c r="D386" s="173" t="s">
        <v>125</v>
      </c>
      <c r="E386" s="174" t="s">
        <v>729</v>
      </c>
      <c r="F386" s="175" t="s">
        <v>730</v>
      </c>
      <c r="G386" s="176" t="s">
        <v>128</v>
      </c>
      <c r="H386" s="177">
        <v>1</v>
      </c>
      <c r="I386" s="178"/>
      <c r="J386" s="179">
        <f>ROUND(I386*H386,2)</f>
        <v>0</v>
      </c>
      <c r="K386" s="175" t="s">
        <v>19</v>
      </c>
      <c r="L386" s="37"/>
      <c r="M386" s="180" t="s">
        <v>19</v>
      </c>
      <c r="N386" s="181" t="s">
        <v>42</v>
      </c>
      <c r="O386" s="59"/>
      <c r="P386" s="182">
        <f>O386*H386</f>
        <v>0</v>
      </c>
      <c r="Q386" s="182">
        <v>0</v>
      </c>
      <c r="R386" s="182">
        <f>Q386*H386</f>
        <v>0</v>
      </c>
      <c r="S386" s="182">
        <v>0</v>
      </c>
      <c r="T386" s="183">
        <f>S386*H386</f>
        <v>0</v>
      </c>
      <c r="AR386" s="16" t="s">
        <v>122</v>
      </c>
      <c r="AT386" s="16" t="s">
        <v>125</v>
      </c>
      <c r="AU386" s="16" t="s">
        <v>81</v>
      </c>
      <c r="AY386" s="16" t="s">
        <v>123</v>
      </c>
      <c r="BE386" s="184">
        <f>IF(N386="základní",J386,0)</f>
        <v>0</v>
      </c>
      <c r="BF386" s="184">
        <f>IF(N386="snížená",J386,0)</f>
        <v>0</v>
      </c>
      <c r="BG386" s="184">
        <f>IF(N386="zákl. přenesená",J386,0)</f>
        <v>0</v>
      </c>
      <c r="BH386" s="184">
        <f>IF(N386="sníž. přenesená",J386,0)</f>
        <v>0</v>
      </c>
      <c r="BI386" s="184">
        <f>IF(N386="nulová",J386,0)</f>
        <v>0</v>
      </c>
      <c r="BJ386" s="16" t="s">
        <v>79</v>
      </c>
      <c r="BK386" s="184">
        <f>ROUND(I386*H386,2)</f>
        <v>0</v>
      </c>
      <c r="BL386" s="16" t="s">
        <v>122</v>
      </c>
      <c r="BM386" s="16" t="s">
        <v>731</v>
      </c>
    </row>
    <row r="387" spans="2:47" s="1" customFormat="1" ht="48.75">
      <c r="B387" s="33"/>
      <c r="C387" s="34"/>
      <c r="D387" s="185" t="s">
        <v>130</v>
      </c>
      <c r="E387" s="34"/>
      <c r="F387" s="186" t="s">
        <v>732</v>
      </c>
      <c r="G387" s="34"/>
      <c r="H387" s="34"/>
      <c r="I387" s="102"/>
      <c r="J387" s="34"/>
      <c r="K387" s="34"/>
      <c r="L387" s="37"/>
      <c r="M387" s="187"/>
      <c r="N387" s="59"/>
      <c r="O387" s="59"/>
      <c r="P387" s="59"/>
      <c r="Q387" s="59"/>
      <c r="R387" s="59"/>
      <c r="S387" s="59"/>
      <c r="T387" s="60"/>
      <c r="AT387" s="16" t="s">
        <v>130</v>
      </c>
      <c r="AU387" s="16" t="s">
        <v>81</v>
      </c>
    </row>
    <row r="388" spans="2:65" s="1" customFormat="1" ht="16.5" customHeight="1">
      <c r="B388" s="33"/>
      <c r="C388" s="173" t="s">
        <v>733</v>
      </c>
      <c r="D388" s="173" t="s">
        <v>125</v>
      </c>
      <c r="E388" s="174" t="s">
        <v>734</v>
      </c>
      <c r="F388" s="175" t="s">
        <v>735</v>
      </c>
      <c r="G388" s="176" t="s">
        <v>128</v>
      </c>
      <c r="H388" s="177">
        <v>1</v>
      </c>
      <c r="I388" s="178"/>
      <c r="J388" s="179">
        <f>ROUND(I388*H388,2)</f>
        <v>0</v>
      </c>
      <c r="K388" s="175" t="s">
        <v>19</v>
      </c>
      <c r="L388" s="37"/>
      <c r="M388" s="180" t="s">
        <v>19</v>
      </c>
      <c r="N388" s="181" t="s">
        <v>42</v>
      </c>
      <c r="O388" s="59"/>
      <c r="P388" s="182">
        <f>O388*H388</f>
        <v>0</v>
      </c>
      <c r="Q388" s="182">
        <v>0</v>
      </c>
      <c r="R388" s="182">
        <f>Q388*H388</f>
        <v>0</v>
      </c>
      <c r="S388" s="182">
        <v>0</v>
      </c>
      <c r="T388" s="183">
        <f>S388*H388</f>
        <v>0</v>
      </c>
      <c r="AR388" s="16" t="s">
        <v>122</v>
      </c>
      <c r="AT388" s="16" t="s">
        <v>125</v>
      </c>
      <c r="AU388" s="16" t="s">
        <v>81</v>
      </c>
      <c r="AY388" s="16" t="s">
        <v>123</v>
      </c>
      <c r="BE388" s="184">
        <f>IF(N388="základní",J388,0)</f>
        <v>0</v>
      </c>
      <c r="BF388" s="184">
        <f>IF(N388="snížená",J388,0)</f>
        <v>0</v>
      </c>
      <c r="BG388" s="184">
        <f>IF(N388="zákl. přenesená",J388,0)</f>
        <v>0</v>
      </c>
      <c r="BH388" s="184">
        <f>IF(N388="sníž. přenesená",J388,0)</f>
        <v>0</v>
      </c>
      <c r="BI388" s="184">
        <f>IF(N388="nulová",J388,0)</f>
        <v>0</v>
      </c>
      <c r="BJ388" s="16" t="s">
        <v>79</v>
      </c>
      <c r="BK388" s="184">
        <f>ROUND(I388*H388,2)</f>
        <v>0</v>
      </c>
      <c r="BL388" s="16" t="s">
        <v>122</v>
      </c>
      <c r="BM388" s="16" t="s">
        <v>736</v>
      </c>
    </row>
    <row r="389" spans="2:47" s="1" customFormat="1" ht="58.5">
      <c r="B389" s="33"/>
      <c r="C389" s="34"/>
      <c r="D389" s="185" t="s">
        <v>130</v>
      </c>
      <c r="E389" s="34"/>
      <c r="F389" s="186" t="s">
        <v>737</v>
      </c>
      <c r="G389" s="34"/>
      <c r="H389" s="34"/>
      <c r="I389" s="102"/>
      <c r="J389" s="34"/>
      <c r="K389" s="34"/>
      <c r="L389" s="37"/>
      <c r="M389" s="187"/>
      <c r="N389" s="59"/>
      <c r="O389" s="59"/>
      <c r="P389" s="59"/>
      <c r="Q389" s="59"/>
      <c r="R389" s="59"/>
      <c r="S389" s="59"/>
      <c r="T389" s="60"/>
      <c r="AT389" s="16" t="s">
        <v>130</v>
      </c>
      <c r="AU389" s="16" t="s">
        <v>81</v>
      </c>
    </row>
    <row r="390" spans="2:63" s="10" customFormat="1" ht="25.9" customHeight="1">
      <c r="B390" s="157"/>
      <c r="C390" s="158"/>
      <c r="D390" s="159" t="s">
        <v>70</v>
      </c>
      <c r="E390" s="160" t="s">
        <v>77</v>
      </c>
      <c r="F390" s="160" t="s">
        <v>124</v>
      </c>
      <c r="G390" s="158"/>
      <c r="H390" s="158"/>
      <c r="I390" s="161"/>
      <c r="J390" s="162">
        <f>BK390</f>
        <v>0</v>
      </c>
      <c r="K390" s="158"/>
      <c r="L390" s="163"/>
      <c r="M390" s="164"/>
      <c r="N390" s="165"/>
      <c r="O390" s="165"/>
      <c r="P390" s="166">
        <f>SUM(P391:P392)</f>
        <v>0</v>
      </c>
      <c r="Q390" s="165"/>
      <c r="R390" s="166">
        <f>SUM(R391:R392)</f>
        <v>0</v>
      </c>
      <c r="S390" s="165"/>
      <c r="T390" s="167">
        <f>SUM(T391:T392)</f>
        <v>0</v>
      </c>
      <c r="AR390" s="168" t="s">
        <v>145</v>
      </c>
      <c r="AT390" s="169" t="s">
        <v>70</v>
      </c>
      <c r="AU390" s="169" t="s">
        <v>71</v>
      </c>
      <c r="AY390" s="168" t="s">
        <v>123</v>
      </c>
      <c r="BK390" s="170">
        <f>SUM(BK391:BK392)</f>
        <v>0</v>
      </c>
    </row>
    <row r="391" spans="2:65" s="1" customFormat="1" ht="16.5" customHeight="1">
      <c r="B391" s="33"/>
      <c r="C391" s="173" t="s">
        <v>738</v>
      </c>
      <c r="D391" s="173" t="s">
        <v>125</v>
      </c>
      <c r="E391" s="174" t="s">
        <v>739</v>
      </c>
      <c r="F391" s="175" t="s">
        <v>740</v>
      </c>
      <c r="G391" s="176" t="s">
        <v>128</v>
      </c>
      <c r="H391" s="177">
        <v>1</v>
      </c>
      <c r="I391" s="178"/>
      <c r="J391" s="179">
        <f>ROUND(I391*H391,2)</f>
        <v>0</v>
      </c>
      <c r="K391" s="175" t="s">
        <v>19</v>
      </c>
      <c r="L391" s="37"/>
      <c r="M391" s="180" t="s">
        <v>19</v>
      </c>
      <c r="N391" s="181" t="s">
        <v>42</v>
      </c>
      <c r="O391" s="59"/>
      <c r="P391" s="182">
        <f>O391*H391</f>
        <v>0</v>
      </c>
      <c r="Q391" s="182">
        <v>0</v>
      </c>
      <c r="R391" s="182">
        <f>Q391*H391</f>
        <v>0</v>
      </c>
      <c r="S391" s="182">
        <v>0</v>
      </c>
      <c r="T391" s="183">
        <f>S391*H391</f>
        <v>0</v>
      </c>
      <c r="AR391" s="16" t="s">
        <v>122</v>
      </c>
      <c r="AT391" s="16" t="s">
        <v>125</v>
      </c>
      <c r="AU391" s="16" t="s">
        <v>79</v>
      </c>
      <c r="AY391" s="16" t="s">
        <v>123</v>
      </c>
      <c r="BE391" s="184">
        <f>IF(N391="základní",J391,0)</f>
        <v>0</v>
      </c>
      <c r="BF391" s="184">
        <f>IF(N391="snížená",J391,0)</f>
        <v>0</v>
      </c>
      <c r="BG391" s="184">
        <f>IF(N391="zákl. přenesená",J391,0)</f>
        <v>0</v>
      </c>
      <c r="BH391" s="184">
        <f>IF(N391="sníž. přenesená",J391,0)</f>
        <v>0</v>
      </c>
      <c r="BI391" s="184">
        <f>IF(N391="nulová",J391,0)</f>
        <v>0</v>
      </c>
      <c r="BJ391" s="16" t="s">
        <v>79</v>
      </c>
      <c r="BK391" s="184">
        <f>ROUND(I391*H391,2)</f>
        <v>0</v>
      </c>
      <c r="BL391" s="16" t="s">
        <v>122</v>
      </c>
      <c r="BM391" s="16" t="s">
        <v>741</v>
      </c>
    </row>
    <row r="392" spans="2:47" s="1" customFormat="1" ht="39">
      <c r="B392" s="33"/>
      <c r="C392" s="34"/>
      <c r="D392" s="185" t="s">
        <v>130</v>
      </c>
      <c r="E392" s="34"/>
      <c r="F392" s="186" t="s">
        <v>742</v>
      </c>
      <c r="G392" s="34"/>
      <c r="H392" s="34"/>
      <c r="I392" s="102"/>
      <c r="J392" s="34"/>
      <c r="K392" s="34"/>
      <c r="L392" s="37"/>
      <c r="M392" s="215"/>
      <c r="N392" s="190"/>
      <c r="O392" s="190"/>
      <c r="P392" s="190"/>
      <c r="Q392" s="190"/>
      <c r="R392" s="190"/>
      <c r="S392" s="190"/>
      <c r="T392" s="216"/>
      <c r="AT392" s="16" t="s">
        <v>130</v>
      </c>
      <c r="AU392" s="16" t="s">
        <v>79</v>
      </c>
    </row>
    <row r="393" spans="2:12" s="1" customFormat="1" ht="6.95" customHeight="1">
      <c r="B393" s="45"/>
      <c r="C393" s="46"/>
      <c r="D393" s="46"/>
      <c r="E393" s="46"/>
      <c r="F393" s="46"/>
      <c r="G393" s="46"/>
      <c r="H393" s="46"/>
      <c r="I393" s="124"/>
      <c r="J393" s="46"/>
      <c r="K393" s="46"/>
      <c r="L393" s="37"/>
    </row>
  </sheetData>
  <sheetProtection algorithmName="SHA-512" hashValue="UXXAAOGMKh7/fSry1CaxdKLSDb0mpIg/09STN4fRpzzpBtfkHrjYWFWMUY9hB/UcwiKmw/3BnMEtig4v6G+TbA==" saltValue="k2gVPMQtpzSBZa4h2ZY7kU9y2gS/AeY4LLRALqnmajY5Xzy3Y9bh1VCuCNtP7FZNwWGqECSd9RlQ91aFkzgjWw==" spinCount="100000" sheet="1" objects="1" scenarios="1" formatColumns="0" formatRows="0" autoFilter="0"/>
  <autoFilter ref="C94:K392"/>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87</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743</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744</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744</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16.5" customHeight="1">
      <c r="B27" s="105"/>
      <c r="E27" s="363" t="s">
        <v>19</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ROUND(J86,2)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ROUND((SUM(BE86:BE292)),2)</f>
        <v>0</v>
      </c>
      <c r="I33" s="113">
        <v>0.21</v>
      </c>
      <c r="J33" s="112">
        <f>ROUND(((SUM(BE86:BE292))*I33),2)</f>
        <v>0</v>
      </c>
      <c r="L33" s="37"/>
    </row>
    <row r="34" spans="2:12" s="1" customFormat="1" ht="14.45" customHeight="1">
      <c r="B34" s="37"/>
      <c r="E34" s="101" t="s">
        <v>43</v>
      </c>
      <c r="F34" s="112">
        <f>ROUND((SUM(BF86:BF292)),2)</f>
        <v>0</v>
      </c>
      <c r="I34" s="113">
        <v>0.15</v>
      </c>
      <c r="J34" s="112">
        <f>ROUND(((SUM(BF86:BF292))*I34),2)</f>
        <v>0</v>
      </c>
      <c r="L34" s="37"/>
    </row>
    <row r="35" spans="2:12" s="1" customFormat="1" ht="14.45" customHeight="1" hidden="1">
      <c r="B35" s="37"/>
      <c r="E35" s="101" t="s">
        <v>44</v>
      </c>
      <c r="F35" s="112">
        <f>ROUND((SUM(BG86:BG292)),2)</f>
        <v>0</v>
      </c>
      <c r="I35" s="113">
        <v>0.21</v>
      </c>
      <c r="J35" s="112">
        <f>0</f>
        <v>0</v>
      </c>
      <c r="L35" s="37"/>
    </row>
    <row r="36" spans="2:12" s="1" customFormat="1" ht="14.45" customHeight="1" hidden="1">
      <c r="B36" s="37"/>
      <c r="E36" s="101" t="s">
        <v>45</v>
      </c>
      <c r="F36" s="112">
        <f>ROUND((SUM(BH86:BH292)),2)</f>
        <v>0</v>
      </c>
      <c r="I36" s="113">
        <v>0.15</v>
      </c>
      <c r="J36" s="112">
        <f>0</f>
        <v>0</v>
      </c>
      <c r="L36" s="37"/>
    </row>
    <row r="37" spans="2:12" s="1" customFormat="1" ht="14.45" customHeight="1" hidden="1">
      <c r="B37" s="37"/>
      <c r="E37" s="101" t="s">
        <v>46</v>
      </c>
      <c r="F37" s="112">
        <f>ROUND((SUM(BI86:BI292)),2)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20 - SO 301 - Odvodnění komunikace</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ing.Ontko Petr</v>
      </c>
      <c r="K54" s="34"/>
      <c r="L54" s="37"/>
    </row>
    <row r="55" spans="2:12" s="1" customFormat="1" ht="13.7" customHeight="1">
      <c r="B55" s="33"/>
      <c r="C55" s="28" t="s">
        <v>28</v>
      </c>
      <c r="D55" s="34"/>
      <c r="E55" s="34"/>
      <c r="F55" s="26" t="str">
        <f>IF(E18="","",E18)</f>
        <v>Vyplň údaj</v>
      </c>
      <c r="G55" s="34"/>
      <c r="H55" s="34"/>
      <c r="I55" s="103" t="s">
        <v>33</v>
      </c>
      <c r="J55" s="31" t="str">
        <f>E24</f>
        <v>ing.Ontko Petr</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J86</f>
        <v>0</v>
      </c>
      <c r="K59" s="34"/>
      <c r="L59" s="37"/>
      <c r="AU59" s="16" t="s">
        <v>104</v>
      </c>
    </row>
    <row r="60" spans="2:12" s="7" customFormat="1" ht="24.95" customHeight="1">
      <c r="B60" s="133"/>
      <c r="C60" s="134"/>
      <c r="D60" s="135" t="s">
        <v>745</v>
      </c>
      <c r="E60" s="136"/>
      <c r="F60" s="136"/>
      <c r="G60" s="136"/>
      <c r="H60" s="136"/>
      <c r="I60" s="137"/>
      <c r="J60" s="138">
        <f>J87</f>
        <v>0</v>
      </c>
      <c r="K60" s="134"/>
      <c r="L60" s="139"/>
    </row>
    <row r="61" spans="2:12" s="7" customFormat="1" ht="24.95" customHeight="1">
      <c r="B61" s="133"/>
      <c r="C61" s="134"/>
      <c r="D61" s="135" t="s">
        <v>746</v>
      </c>
      <c r="E61" s="136"/>
      <c r="F61" s="136"/>
      <c r="G61" s="136"/>
      <c r="H61" s="136"/>
      <c r="I61" s="137"/>
      <c r="J61" s="138">
        <f>J157</f>
        <v>0</v>
      </c>
      <c r="K61" s="134"/>
      <c r="L61" s="139"/>
    </row>
    <row r="62" spans="2:12" s="7" customFormat="1" ht="24.95" customHeight="1">
      <c r="B62" s="133"/>
      <c r="C62" s="134"/>
      <c r="D62" s="135" t="s">
        <v>747</v>
      </c>
      <c r="E62" s="136"/>
      <c r="F62" s="136"/>
      <c r="G62" s="136"/>
      <c r="H62" s="136"/>
      <c r="I62" s="137"/>
      <c r="J62" s="138">
        <f>J172</f>
        <v>0</v>
      </c>
      <c r="K62" s="134"/>
      <c r="L62" s="139"/>
    </row>
    <row r="63" spans="2:12" s="7" customFormat="1" ht="24.95" customHeight="1">
      <c r="B63" s="133"/>
      <c r="C63" s="134"/>
      <c r="D63" s="135" t="s">
        <v>748</v>
      </c>
      <c r="E63" s="136"/>
      <c r="F63" s="136"/>
      <c r="G63" s="136"/>
      <c r="H63" s="136"/>
      <c r="I63" s="137"/>
      <c r="J63" s="138">
        <f>J249</f>
        <v>0</v>
      </c>
      <c r="K63" s="134"/>
      <c r="L63" s="139"/>
    </row>
    <row r="64" spans="2:12" s="7" customFormat="1" ht="24.95" customHeight="1">
      <c r="B64" s="133"/>
      <c r="C64" s="134"/>
      <c r="D64" s="135" t="s">
        <v>749</v>
      </c>
      <c r="E64" s="136"/>
      <c r="F64" s="136"/>
      <c r="G64" s="136"/>
      <c r="H64" s="136"/>
      <c r="I64" s="137"/>
      <c r="J64" s="138">
        <f>J280</f>
        <v>0</v>
      </c>
      <c r="K64" s="134"/>
      <c r="L64" s="139"/>
    </row>
    <row r="65" spans="2:12" s="7" customFormat="1" ht="24.95" customHeight="1">
      <c r="B65" s="133"/>
      <c r="C65" s="134"/>
      <c r="D65" s="135" t="s">
        <v>160</v>
      </c>
      <c r="E65" s="136"/>
      <c r="F65" s="136"/>
      <c r="G65" s="136"/>
      <c r="H65" s="136"/>
      <c r="I65" s="137"/>
      <c r="J65" s="138">
        <f>J288</f>
        <v>0</v>
      </c>
      <c r="K65" s="134"/>
      <c r="L65" s="139"/>
    </row>
    <row r="66" spans="2:12" s="8" customFormat="1" ht="19.9" customHeight="1">
      <c r="B66" s="140"/>
      <c r="C66" s="141"/>
      <c r="D66" s="142" t="s">
        <v>750</v>
      </c>
      <c r="E66" s="143"/>
      <c r="F66" s="143"/>
      <c r="G66" s="143"/>
      <c r="H66" s="143"/>
      <c r="I66" s="144"/>
      <c r="J66" s="145">
        <f>J289</f>
        <v>0</v>
      </c>
      <c r="K66" s="141"/>
      <c r="L66" s="146"/>
    </row>
    <row r="67" spans="2:12" s="1" customFormat="1" ht="21.75" customHeight="1">
      <c r="B67" s="33"/>
      <c r="C67" s="34"/>
      <c r="D67" s="34"/>
      <c r="E67" s="34"/>
      <c r="F67" s="34"/>
      <c r="G67" s="34"/>
      <c r="H67" s="34"/>
      <c r="I67" s="102"/>
      <c r="J67" s="34"/>
      <c r="K67" s="34"/>
      <c r="L67" s="37"/>
    </row>
    <row r="68" spans="2:12" s="1" customFormat="1" ht="6.95" customHeight="1">
      <c r="B68" s="45"/>
      <c r="C68" s="46"/>
      <c r="D68" s="46"/>
      <c r="E68" s="46"/>
      <c r="F68" s="46"/>
      <c r="G68" s="46"/>
      <c r="H68" s="46"/>
      <c r="I68" s="124"/>
      <c r="J68" s="46"/>
      <c r="K68" s="46"/>
      <c r="L68" s="37"/>
    </row>
    <row r="72" spans="2:12" s="1" customFormat="1" ht="6.95" customHeight="1">
      <c r="B72" s="47"/>
      <c r="C72" s="48"/>
      <c r="D72" s="48"/>
      <c r="E72" s="48"/>
      <c r="F72" s="48"/>
      <c r="G72" s="48"/>
      <c r="H72" s="48"/>
      <c r="I72" s="127"/>
      <c r="J72" s="48"/>
      <c r="K72" s="48"/>
      <c r="L72" s="37"/>
    </row>
    <row r="73" spans="2:12" s="1" customFormat="1" ht="24.95" customHeight="1">
      <c r="B73" s="33"/>
      <c r="C73" s="22" t="s">
        <v>107</v>
      </c>
      <c r="D73" s="34"/>
      <c r="E73" s="34"/>
      <c r="F73" s="34"/>
      <c r="G73" s="34"/>
      <c r="H73" s="34"/>
      <c r="I73" s="102"/>
      <c r="J73" s="34"/>
      <c r="K73" s="34"/>
      <c r="L73" s="37"/>
    </row>
    <row r="74" spans="2:12" s="1" customFormat="1" ht="6.95" customHeight="1">
      <c r="B74" s="33"/>
      <c r="C74" s="34"/>
      <c r="D74" s="34"/>
      <c r="E74" s="34"/>
      <c r="F74" s="34"/>
      <c r="G74" s="34"/>
      <c r="H74" s="34"/>
      <c r="I74" s="102"/>
      <c r="J74" s="34"/>
      <c r="K74" s="34"/>
      <c r="L74" s="37"/>
    </row>
    <row r="75" spans="2:12" s="1" customFormat="1" ht="12" customHeight="1">
      <c r="B75" s="33"/>
      <c r="C75" s="28" t="s">
        <v>16</v>
      </c>
      <c r="D75" s="34"/>
      <c r="E75" s="34"/>
      <c r="F75" s="34"/>
      <c r="G75" s="34"/>
      <c r="H75" s="34"/>
      <c r="I75" s="102"/>
      <c r="J75" s="34"/>
      <c r="K75" s="34"/>
      <c r="L75" s="37"/>
    </row>
    <row r="76" spans="2:12" s="1" customFormat="1" ht="16.5" customHeight="1">
      <c r="B76" s="33"/>
      <c r="C76" s="34"/>
      <c r="D76" s="34"/>
      <c r="E76" s="364" t="str">
        <f>E7</f>
        <v>Stavební úpravy komunikace v ul.Obrněné brigády a Valdštejnova, Cheb</v>
      </c>
      <c r="F76" s="365"/>
      <c r="G76" s="365"/>
      <c r="H76" s="365"/>
      <c r="I76" s="102"/>
      <c r="J76" s="34"/>
      <c r="K76" s="34"/>
      <c r="L76" s="37"/>
    </row>
    <row r="77" spans="2:12" s="1" customFormat="1" ht="12" customHeight="1">
      <c r="B77" s="33"/>
      <c r="C77" s="28" t="s">
        <v>98</v>
      </c>
      <c r="D77" s="34"/>
      <c r="E77" s="34"/>
      <c r="F77" s="34"/>
      <c r="G77" s="34"/>
      <c r="H77" s="34"/>
      <c r="I77" s="102"/>
      <c r="J77" s="34"/>
      <c r="K77" s="34"/>
      <c r="L77" s="37"/>
    </row>
    <row r="78" spans="2:12" s="1" customFormat="1" ht="16.5" customHeight="1">
      <c r="B78" s="33"/>
      <c r="C78" s="34"/>
      <c r="D78" s="34"/>
      <c r="E78" s="337" t="str">
        <f>E9</f>
        <v>20 - SO 301 - Odvodnění komunikace</v>
      </c>
      <c r="F78" s="336"/>
      <c r="G78" s="336"/>
      <c r="H78" s="336"/>
      <c r="I78" s="102"/>
      <c r="J78" s="34"/>
      <c r="K78" s="34"/>
      <c r="L78" s="37"/>
    </row>
    <row r="79" spans="2:12" s="1" customFormat="1" ht="6.95" customHeight="1">
      <c r="B79" s="33"/>
      <c r="C79" s="34"/>
      <c r="D79" s="34"/>
      <c r="E79" s="34"/>
      <c r="F79" s="34"/>
      <c r="G79" s="34"/>
      <c r="H79" s="34"/>
      <c r="I79" s="102"/>
      <c r="J79" s="34"/>
      <c r="K79" s="34"/>
      <c r="L79" s="37"/>
    </row>
    <row r="80" spans="2:12" s="1" customFormat="1" ht="12" customHeight="1">
      <c r="B80" s="33"/>
      <c r="C80" s="28" t="s">
        <v>21</v>
      </c>
      <c r="D80" s="34"/>
      <c r="E80" s="34"/>
      <c r="F80" s="26" t="str">
        <f>F12</f>
        <v>Cheb</v>
      </c>
      <c r="G80" s="34"/>
      <c r="H80" s="34"/>
      <c r="I80" s="103" t="s">
        <v>23</v>
      </c>
      <c r="J80" s="54">
        <f>IF(J12="","",J12)</f>
        <v>43521</v>
      </c>
      <c r="K80" s="34"/>
      <c r="L80" s="37"/>
    </row>
    <row r="81" spans="2:12" s="1" customFormat="1" ht="6.95" customHeight="1">
      <c r="B81" s="33"/>
      <c r="C81" s="34"/>
      <c r="D81" s="34"/>
      <c r="E81" s="34"/>
      <c r="F81" s="34"/>
      <c r="G81" s="34"/>
      <c r="H81" s="34"/>
      <c r="I81" s="102"/>
      <c r="J81" s="34"/>
      <c r="K81" s="34"/>
      <c r="L81" s="37"/>
    </row>
    <row r="82" spans="2:12" s="1" customFormat="1" ht="13.7" customHeight="1">
      <c r="B82" s="33"/>
      <c r="C82" s="28" t="s">
        <v>24</v>
      </c>
      <c r="D82" s="34"/>
      <c r="E82" s="34"/>
      <c r="F82" s="26" t="str">
        <f>E15</f>
        <v>Město Cheb</v>
      </c>
      <c r="G82" s="34"/>
      <c r="H82" s="34"/>
      <c r="I82" s="103" t="s">
        <v>30</v>
      </c>
      <c r="J82" s="31" t="str">
        <f>E21</f>
        <v>ing.Ontko Petr</v>
      </c>
      <c r="K82" s="34"/>
      <c r="L82" s="37"/>
    </row>
    <row r="83" spans="2:12" s="1" customFormat="1" ht="13.7" customHeight="1">
      <c r="B83" s="33"/>
      <c r="C83" s="28" t="s">
        <v>28</v>
      </c>
      <c r="D83" s="34"/>
      <c r="E83" s="34"/>
      <c r="F83" s="26" t="str">
        <f>IF(E18="","",E18)</f>
        <v>Vyplň údaj</v>
      </c>
      <c r="G83" s="34"/>
      <c r="H83" s="34"/>
      <c r="I83" s="103" t="s">
        <v>33</v>
      </c>
      <c r="J83" s="31" t="str">
        <f>E24</f>
        <v>ing.Ontko Petr</v>
      </c>
      <c r="K83" s="34"/>
      <c r="L83" s="37"/>
    </row>
    <row r="84" spans="2:12" s="1" customFormat="1" ht="10.35" customHeight="1">
      <c r="B84" s="33"/>
      <c r="C84" s="34"/>
      <c r="D84" s="34"/>
      <c r="E84" s="34"/>
      <c r="F84" s="34"/>
      <c r="G84" s="34"/>
      <c r="H84" s="34"/>
      <c r="I84" s="102"/>
      <c r="J84" s="34"/>
      <c r="K84" s="34"/>
      <c r="L84" s="37"/>
    </row>
    <row r="85" spans="2:20" s="9" customFormat="1" ht="29.25" customHeight="1">
      <c r="B85" s="147"/>
      <c r="C85" s="148" t="s">
        <v>108</v>
      </c>
      <c r="D85" s="149" t="s">
        <v>56</v>
      </c>
      <c r="E85" s="149" t="s">
        <v>52</v>
      </c>
      <c r="F85" s="149" t="s">
        <v>53</v>
      </c>
      <c r="G85" s="149" t="s">
        <v>109</v>
      </c>
      <c r="H85" s="149" t="s">
        <v>110</v>
      </c>
      <c r="I85" s="150" t="s">
        <v>111</v>
      </c>
      <c r="J85" s="149" t="s">
        <v>103</v>
      </c>
      <c r="K85" s="151" t="s">
        <v>112</v>
      </c>
      <c r="L85" s="152"/>
      <c r="M85" s="63" t="s">
        <v>19</v>
      </c>
      <c r="N85" s="64" t="s">
        <v>41</v>
      </c>
      <c r="O85" s="64" t="s">
        <v>113</v>
      </c>
      <c r="P85" s="64" t="s">
        <v>114</v>
      </c>
      <c r="Q85" s="64" t="s">
        <v>115</v>
      </c>
      <c r="R85" s="64" t="s">
        <v>116</v>
      </c>
      <c r="S85" s="64" t="s">
        <v>117</v>
      </c>
      <c r="T85" s="65" t="s">
        <v>118</v>
      </c>
    </row>
    <row r="86" spans="2:63" s="1" customFormat="1" ht="22.9" customHeight="1">
      <c r="B86" s="33"/>
      <c r="C86" s="70" t="s">
        <v>119</v>
      </c>
      <c r="D86" s="34"/>
      <c r="E86" s="34"/>
      <c r="F86" s="34"/>
      <c r="G86" s="34"/>
      <c r="H86" s="34"/>
      <c r="I86" s="102"/>
      <c r="J86" s="153">
        <f>BK86</f>
        <v>0</v>
      </c>
      <c r="K86" s="34"/>
      <c r="L86" s="37"/>
      <c r="M86" s="66"/>
      <c r="N86" s="67"/>
      <c r="O86" s="67"/>
      <c r="P86" s="154">
        <f>P87+P157+P172+P249+P280+P288</f>
        <v>0</v>
      </c>
      <c r="Q86" s="67"/>
      <c r="R86" s="154">
        <f>R87+R157+R172+R249+R280+R288</f>
        <v>0.095422</v>
      </c>
      <c r="S86" s="67"/>
      <c r="T86" s="155">
        <f>T87+T157+T172+T249+T280+T288</f>
        <v>0</v>
      </c>
      <c r="AT86" s="16" t="s">
        <v>70</v>
      </c>
      <c r="AU86" s="16" t="s">
        <v>104</v>
      </c>
      <c r="BK86" s="156">
        <f>BK87+BK157+BK172+BK249+BK280+BK288</f>
        <v>0</v>
      </c>
    </row>
    <row r="87" spans="2:63" s="10" customFormat="1" ht="25.9" customHeight="1">
      <c r="B87" s="157"/>
      <c r="C87" s="158"/>
      <c r="D87" s="159" t="s">
        <v>70</v>
      </c>
      <c r="E87" s="160" t="s">
        <v>751</v>
      </c>
      <c r="F87" s="160" t="s">
        <v>178</v>
      </c>
      <c r="G87" s="158"/>
      <c r="H87" s="158"/>
      <c r="I87" s="161"/>
      <c r="J87" s="162">
        <f>BK87</f>
        <v>0</v>
      </c>
      <c r="K87" s="158"/>
      <c r="L87" s="163"/>
      <c r="M87" s="164"/>
      <c r="N87" s="165"/>
      <c r="O87" s="165"/>
      <c r="P87" s="166">
        <f>SUM(P88:P156)</f>
        <v>0</v>
      </c>
      <c r="Q87" s="165"/>
      <c r="R87" s="166">
        <f>SUM(R88:R156)</f>
        <v>0</v>
      </c>
      <c r="S87" s="165"/>
      <c r="T87" s="167">
        <f>SUM(T88:T156)</f>
        <v>0</v>
      </c>
      <c r="AR87" s="168" t="s">
        <v>79</v>
      </c>
      <c r="AT87" s="169" t="s">
        <v>70</v>
      </c>
      <c r="AU87" s="169" t="s">
        <v>71</v>
      </c>
      <c r="AY87" s="168" t="s">
        <v>123</v>
      </c>
      <c r="BK87" s="170">
        <f>SUM(BK88:BK156)</f>
        <v>0</v>
      </c>
    </row>
    <row r="88" spans="2:65" s="1" customFormat="1" ht="22.5" customHeight="1">
      <c r="B88" s="33"/>
      <c r="C88" s="173" t="s">
        <v>79</v>
      </c>
      <c r="D88" s="173" t="s">
        <v>125</v>
      </c>
      <c r="E88" s="174" t="s">
        <v>752</v>
      </c>
      <c r="F88" s="175" t="s">
        <v>753</v>
      </c>
      <c r="G88" s="176" t="s">
        <v>233</v>
      </c>
      <c r="H88" s="177">
        <v>61.5</v>
      </c>
      <c r="I88" s="178"/>
      <c r="J88" s="179">
        <f>ROUND(I88*H88,2)</f>
        <v>0</v>
      </c>
      <c r="K88" s="175" t="s">
        <v>182</v>
      </c>
      <c r="L88" s="37"/>
      <c r="M88" s="180" t="s">
        <v>19</v>
      </c>
      <c r="N88" s="181" t="s">
        <v>42</v>
      </c>
      <c r="O88" s="59"/>
      <c r="P88" s="182">
        <f>O88*H88</f>
        <v>0</v>
      </c>
      <c r="Q88" s="182">
        <v>0</v>
      </c>
      <c r="R88" s="182">
        <f>Q88*H88</f>
        <v>0</v>
      </c>
      <c r="S88" s="182">
        <v>0</v>
      </c>
      <c r="T88" s="183">
        <f>S88*H88</f>
        <v>0</v>
      </c>
      <c r="AR88" s="16" t="s">
        <v>122</v>
      </c>
      <c r="AT88" s="16" t="s">
        <v>125</v>
      </c>
      <c r="AU88" s="16" t="s">
        <v>79</v>
      </c>
      <c r="AY88" s="16" t="s">
        <v>123</v>
      </c>
      <c r="BE88" s="184">
        <f>IF(N88="základní",J88,0)</f>
        <v>0</v>
      </c>
      <c r="BF88" s="184">
        <f>IF(N88="snížená",J88,0)</f>
        <v>0</v>
      </c>
      <c r="BG88" s="184">
        <f>IF(N88="zákl. přenesená",J88,0)</f>
        <v>0</v>
      </c>
      <c r="BH88" s="184">
        <f>IF(N88="sníž. přenesená",J88,0)</f>
        <v>0</v>
      </c>
      <c r="BI88" s="184">
        <f>IF(N88="nulová",J88,0)</f>
        <v>0</v>
      </c>
      <c r="BJ88" s="16" t="s">
        <v>79</v>
      </c>
      <c r="BK88" s="184">
        <f>ROUND(I88*H88,2)</f>
        <v>0</v>
      </c>
      <c r="BL88" s="16" t="s">
        <v>122</v>
      </c>
      <c r="BM88" s="16" t="s">
        <v>81</v>
      </c>
    </row>
    <row r="89" spans="2:51" s="12" customFormat="1" ht="11.25">
      <c r="B89" s="217"/>
      <c r="C89" s="218"/>
      <c r="D89" s="185" t="s">
        <v>186</v>
      </c>
      <c r="E89" s="219" t="s">
        <v>19</v>
      </c>
      <c r="F89" s="220" t="s">
        <v>754</v>
      </c>
      <c r="G89" s="218"/>
      <c r="H89" s="219" t="s">
        <v>19</v>
      </c>
      <c r="I89" s="221"/>
      <c r="J89" s="218"/>
      <c r="K89" s="218"/>
      <c r="L89" s="222"/>
      <c r="M89" s="223"/>
      <c r="N89" s="224"/>
      <c r="O89" s="224"/>
      <c r="P89" s="224"/>
      <c r="Q89" s="224"/>
      <c r="R89" s="224"/>
      <c r="S89" s="224"/>
      <c r="T89" s="225"/>
      <c r="AT89" s="226" t="s">
        <v>186</v>
      </c>
      <c r="AU89" s="226" t="s">
        <v>79</v>
      </c>
      <c r="AV89" s="12" t="s">
        <v>79</v>
      </c>
      <c r="AW89" s="12" t="s">
        <v>32</v>
      </c>
      <c r="AX89" s="12" t="s">
        <v>71</v>
      </c>
      <c r="AY89" s="226" t="s">
        <v>123</v>
      </c>
    </row>
    <row r="90" spans="2:51" s="11" customFormat="1" ht="11.25">
      <c r="B90" s="193"/>
      <c r="C90" s="194"/>
      <c r="D90" s="185" t="s">
        <v>186</v>
      </c>
      <c r="E90" s="195" t="s">
        <v>19</v>
      </c>
      <c r="F90" s="196" t="s">
        <v>755</v>
      </c>
      <c r="G90" s="194"/>
      <c r="H90" s="197">
        <v>61.5</v>
      </c>
      <c r="I90" s="198"/>
      <c r="J90" s="194"/>
      <c r="K90" s="194"/>
      <c r="L90" s="199"/>
      <c r="M90" s="200"/>
      <c r="N90" s="201"/>
      <c r="O90" s="201"/>
      <c r="P90" s="201"/>
      <c r="Q90" s="201"/>
      <c r="R90" s="201"/>
      <c r="S90" s="201"/>
      <c r="T90" s="202"/>
      <c r="AT90" s="203" t="s">
        <v>186</v>
      </c>
      <c r="AU90" s="203" t="s">
        <v>79</v>
      </c>
      <c r="AV90" s="11" t="s">
        <v>81</v>
      </c>
      <c r="AW90" s="11" t="s">
        <v>32</v>
      </c>
      <c r="AX90" s="11" t="s">
        <v>71</v>
      </c>
      <c r="AY90" s="203" t="s">
        <v>123</v>
      </c>
    </row>
    <row r="91" spans="2:51" s="13" customFormat="1" ht="11.25">
      <c r="B91" s="227"/>
      <c r="C91" s="228"/>
      <c r="D91" s="185" t="s">
        <v>186</v>
      </c>
      <c r="E91" s="229" t="s">
        <v>19</v>
      </c>
      <c r="F91" s="230" t="s">
        <v>756</v>
      </c>
      <c r="G91" s="228"/>
      <c r="H91" s="231">
        <v>61.5</v>
      </c>
      <c r="I91" s="232"/>
      <c r="J91" s="228"/>
      <c r="K91" s="228"/>
      <c r="L91" s="233"/>
      <c r="M91" s="234"/>
      <c r="N91" s="235"/>
      <c r="O91" s="235"/>
      <c r="P91" s="235"/>
      <c r="Q91" s="235"/>
      <c r="R91" s="235"/>
      <c r="S91" s="235"/>
      <c r="T91" s="236"/>
      <c r="AT91" s="237" t="s">
        <v>186</v>
      </c>
      <c r="AU91" s="237" t="s">
        <v>79</v>
      </c>
      <c r="AV91" s="13" t="s">
        <v>122</v>
      </c>
      <c r="AW91" s="13" t="s">
        <v>32</v>
      </c>
      <c r="AX91" s="13" t="s">
        <v>79</v>
      </c>
      <c r="AY91" s="237" t="s">
        <v>123</v>
      </c>
    </row>
    <row r="92" spans="2:65" s="1" customFormat="1" ht="16.5" customHeight="1">
      <c r="B92" s="33"/>
      <c r="C92" s="173" t="s">
        <v>81</v>
      </c>
      <c r="D92" s="173" t="s">
        <v>125</v>
      </c>
      <c r="E92" s="174" t="s">
        <v>757</v>
      </c>
      <c r="F92" s="175" t="s">
        <v>758</v>
      </c>
      <c r="G92" s="176" t="s">
        <v>233</v>
      </c>
      <c r="H92" s="177">
        <v>58.143</v>
      </c>
      <c r="I92" s="178"/>
      <c r="J92" s="179">
        <f>ROUND(I92*H92,2)</f>
        <v>0</v>
      </c>
      <c r="K92" s="175" t="s">
        <v>182</v>
      </c>
      <c r="L92" s="37"/>
      <c r="M92" s="180" t="s">
        <v>19</v>
      </c>
      <c r="N92" s="181" t="s">
        <v>42</v>
      </c>
      <c r="O92" s="59"/>
      <c r="P92" s="182">
        <f>O92*H92</f>
        <v>0</v>
      </c>
      <c r="Q92" s="182">
        <v>0</v>
      </c>
      <c r="R92" s="182">
        <f>Q92*H92</f>
        <v>0</v>
      </c>
      <c r="S92" s="182">
        <v>0</v>
      </c>
      <c r="T92" s="183">
        <f>S92*H92</f>
        <v>0</v>
      </c>
      <c r="AR92" s="16" t="s">
        <v>122</v>
      </c>
      <c r="AT92" s="16" t="s">
        <v>125</v>
      </c>
      <c r="AU92" s="16" t="s">
        <v>79</v>
      </c>
      <c r="AY92" s="16" t="s">
        <v>123</v>
      </c>
      <c r="BE92" s="184">
        <f>IF(N92="základní",J92,0)</f>
        <v>0</v>
      </c>
      <c r="BF92" s="184">
        <f>IF(N92="snížená",J92,0)</f>
        <v>0</v>
      </c>
      <c r="BG92" s="184">
        <f>IF(N92="zákl. přenesená",J92,0)</f>
        <v>0</v>
      </c>
      <c r="BH92" s="184">
        <f>IF(N92="sníž. přenesená",J92,0)</f>
        <v>0</v>
      </c>
      <c r="BI92" s="184">
        <f>IF(N92="nulová",J92,0)</f>
        <v>0</v>
      </c>
      <c r="BJ92" s="16" t="s">
        <v>79</v>
      </c>
      <c r="BK92" s="184">
        <f>ROUND(I92*H92,2)</f>
        <v>0</v>
      </c>
      <c r="BL92" s="16" t="s">
        <v>122</v>
      </c>
      <c r="BM92" s="16" t="s">
        <v>759</v>
      </c>
    </row>
    <row r="93" spans="2:51" s="12" customFormat="1" ht="11.25">
      <c r="B93" s="217"/>
      <c r="C93" s="218"/>
      <c r="D93" s="185" t="s">
        <v>186</v>
      </c>
      <c r="E93" s="219" t="s">
        <v>19</v>
      </c>
      <c r="F93" s="220" t="s">
        <v>760</v>
      </c>
      <c r="G93" s="218"/>
      <c r="H93" s="219" t="s">
        <v>19</v>
      </c>
      <c r="I93" s="221"/>
      <c r="J93" s="218"/>
      <c r="K93" s="218"/>
      <c r="L93" s="222"/>
      <c r="M93" s="223"/>
      <c r="N93" s="224"/>
      <c r="O93" s="224"/>
      <c r="P93" s="224"/>
      <c r="Q93" s="224"/>
      <c r="R93" s="224"/>
      <c r="S93" s="224"/>
      <c r="T93" s="225"/>
      <c r="AT93" s="226" t="s">
        <v>186</v>
      </c>
      <c r="AU93" s="226" t="s">
        <v>79</v>
      </c>
      <c r="AV93" s="12" t="s">
        <v>79</v>
      </c>
      <c r="AW93" s="12" t="s">
        <v>32</v>
      </c>
      <c r="AX93" s="12" t="s">
        <v>71</v>
      </c>
      <c r="AY93" s="226" t="s">
        <v>123</v>
      </c>
    </row>
    <row r="94" spans="2:51" s="11" customFormat="1" ht="11.25">
      <c r="B94" s="193"/>
      <c r="C94" s="194"/>
      <c r="D94" s="185" t="s">
        <v>186</v>
      </c>
      <c r="E94" s="195" t="s">
        <v>19</v>
      </c>
      <c r="F94" s="196" t="s">
        <v>761</v>
      </c>
      <c r="G94" s="194"/>
      <c r="H94" s="197">
        <v>58.143</v>
      </c>
      <c r="I94" s="198"/>
      <c r="J94" s="194"/>
      <c r="K94" s="194"/>
      <c r="L94" s="199"/>
      <c r="M94" s="200"/>
      <c r="N94" s="201"/>
      <c r="O94" s="201"/>
      <c r="P94" s="201"/>
      <c r="Q94" s="201"/>
      <c r="R94" s="201"/>
      <c r="S94" s="201"/>
      <c r="T94" s="202"/>
      <c r="AT94" s="203" t="s">
        <v>186</v>
      </c>
      <c r="AU94" s="203" t="s">
        <v>79</v>
      </c>
      <c r="AV94" s="11" t="s">
        <v>81</v>
      </c>
      <c r="AW94" s="11" t="s">
        <v>32</v>
      </c>
      <c r="AX94" s="11" t="s">
        <v>71</v>
      </c>
      <c r="AY94" s="203" t="s">
        <v>123</v>
      </c>
    </row>
    <row r="95" spans="2:51" s="13" customFormat="1" ht="11.25">
      <c r="B95" s="227"/>
      <c r="C95" s="228"/>
      <c r="D95" s="185" t="s">
        <v>186</v>
      </c>
      <c r="E95" s="229" t="s">
        <v>19</v>
      </c>
      <c r="F95" s="230" t="s">
        <v>756</v>
      </c>
      <c r="G95" s="228"/>
      <c r="H95" s="231">
        <v>58.143</v>
      </c>
      <c r="I95" s="232"/>
      <c r="J95" s="228"/>
      <c r="K95" s="228"/>
      <c r="L95" s="233"/>
      <c r="M95" s="234"/>
      <c r="N95" s="235"/>
      <c r="O95" s="235"/>
      <c r="P95" s="235"/>
      <c r="Q95" s="235"/>
      <c r="R95" s="235"/>
      <c r="S95" s="235"/>
      <c r="T95" s="236"/>
      <c r="AT95" s="237" t="s">
        <v>186</v>
      </c>
      <c r="AU95" s="237" t="s">
        <v>79</v>
      </c>
      <c r="AV95" s="13" t="s">
        <v>122</v>
      </c>
      <c r="AW95" s="13" t="s">
        <v>32</v>
      </c>
      <c r="AX95" s="13" t="s">
        <v>79</v>
      </c>
      <c r="AY95" s="237" t="s">
        <v>123</v>
      </c>
    </row>
    <row r="96" spans="2:65" s="1" customFormat="1" ht="22.5" customHeight="1">
      <c r="B96" s="33"/>
      <c r="C96" s="173" t="s">
        <v>136</v>
      </c>
      <c r="D96" s="173" t="s">
        <v>125</v>
      </c>
      <c r="E96" s="174" t="s">
        <v>762</v>
      </c>
      <c r="F96" s="175" t="s">
        <v>763</v>
      </c>
      <c r="G96" s="176" t="s">
        <v>233</v>
      </c>
      <c r="H96" s="177">
        <v>29.072</v>
      </c>
      <c r="I96" s="178"/>
      <c r="J96" s="179">
        <f>ROUND(I96*H96,2)</f>
        <v>0</v>
      </c>
      <c r="K96" s="175" t="s">
        <v>182</v>
      </c>
      <c r="L96" s="37"/>
      <c r="M96" s="180" t="s">
        <v>19</v>
      </c>
      <c r="N96" s="181" t="s">
        <v>42</v>
      </c>
      <c r="O96" s="59"/>
      <c r="P96" s="182">
        <f>O96*H96</f>
        <v>0</v>
      </c>
      <c r="Q96" s="182">
        <v>0</v>
      </c>
      <c r="R96" s="182">
        <f>Q96*H96</f>
        <v>0</v>
      </c>
      <c r="S96" s="182">
        <v>0</v>
      </c>
      <c r="T96" s="183">
        <f>S96*H96</f>
        <v>0</v>
      </c>
      <c r="AR96" s="16" t="s">
        <v>122</v>
      </c>
      <c r="AT96" s="16" t="s">
        <v>125</v>
      </c>
      <c r="AU96" s="16" t="s">
        <v>79</v>
      </c>
      <c r="AY96" s="16" t="s">
        <v>123</v>
      </c>
      <c r="BE96" s="184">
        <f>IF(N96="základní",J96,0)</f>
        <v>0</v>
      </c>
      <c r="BF96" s="184">
        <f>IF(N96="snížená",J96,0)</f>
        <v>0</v>
      </c>
      <c r="BG96" s="184">
        <f>IF(N96="zákl. přenesená",J96,0)</f>
        <v>0</v>
      </c>
      <c r="BH96" s="184">
        <f>IF(N96="sníž. přenesená",J96,0)</f>
        <v>0</v>
      </c>
      <c r="BI96" s="184">
        <f>IF(N96="nulová",J96,0)</f>
        <v>0</v>
      </c>
      <c r="BJ96" s="16" t="s">
        <v>79</v>
      </c>
      <c r="BK96" s="184">
        <f>ROUND(I96*H96,2)</f>
        <v>0</v>
      </c>
      <c r="BL96" s="16" t="s">
        <v>122</v>
      </c>
      <c r="BM96" s="16" t="s">
        <v>150</v>
      </c>
    </row>
    <row r="97" spans="2:51" s="12" customFormat="1" ht="11.25">
      <c r="B97" s="217"/>
      <c r="C97" s="218"/>
      <c r="D97" s="185" t="s">
        <v>186</v>
      </c>
      <c r="E97" s="219" t="s">
        <v>19</v>
      </c>
      <c r="F97" s="220" t="s">
        <v>764</v>
      </c>
      <c r="G97" s="218"/>
      <c r="H97" s="219" t="s">
        <v>19</v>
      </c>
      <c r="I97" s="221"/>
      <c r="J97" s="218"/>
      <c r="K97" s="218"/>
      <c r="L97" s="222"/>
      <c r="M97" s="223"/>
      <c r="N97" s="224"/>
      <c r="O97" s="224"/>
      <c r="P97" s="224"/>
      <c r="Q97" s="224"/>
      <c r="R97" s="224"/>
      <c r="S97" s="224"/>
      <c r="T97" s="225"/>
      <c r="AT97" s="226" t="s">
        <v>186</v>
      </c>
      <c r="AU97" s="226" t="s">
        <v>79</v>
      </c>
      <c r="AV97" s="12" t="s">
        <v>79</v>
      </c>
      <c r="AW97" s="12" t="s">
        <v>32</v>
      </c>
      <c r="AX97" s="12" t="s">
        <v>71</v>
      </c>
      <c r="AY97" s="226" t="s">
        <v>123</v>
      </c>
    </row>
    <row r="98" spans="2:51" s="11" customFormat="1" ht="11.25">
      <c r="B98" s="193"/>
      <c r="C98" s="194"/>
      <c r="D98" s="185" t="s">
        <v>186</v>
      </c>
      <c r="E98" s="195" t="s">
        <v>19</v>
      </c>
      <c r="F98" s="196" t="s">
        <v>765</v>
      </c>
      <c r="G98" s="194"/>
      <c r="H98" s="197">
        <v>29.072</v>
      </c>
      <c r="I98" s="198"/>
      <c r="J98" s="194"/>
      <c r="K98" s="194"/>
      <c r="L98" s="199"/>
      <c r="M98" s="200"/>
      <c r="N98" s="201"/>
      <c r="O98" s="201"/>
      <c r="P98" s="201"/>
      <c r="Q98" s="201"/>
      <c r="R98" s="201"/>
      <c r="S98" s="201"/>
      <c r="T98" s="202"/>
      <c r="AT98" s="203" t="s">
        <v>186</v>
      </c>
      <c r="AU98" s="203" t="s">
        <v>79</v>
      </c>
      <c r="AV98" s="11" t="s">
        <v>81</v>
      </c>
      <c r="AW98" s="11" t="s">
        <v>32</v>
      </c>
      <c r="AX98" s="11" t="s">
        <v>71</v>
      </c>
      <c r="AY98" s="203" t="s">
        <v>123</v>
      </c>
    </row>
    <row r="99" spans="2:51" s="13" customFormat="1" ht="11.25">
      <c r="B99" s="227"/>
      <c r="C99" s="228"/>
      <c r="D99" s="185" t="s">
        <v>186</v>
      </c>
      <c r="E99" s="229" t="s">
        <v>19</v>
      </c>
      <c r="F99" s="230" t="s">
        <v>756</v>
      </c>
      <c r="G99" s="228"/>
      <c r="H99" s="231">
        <v>29.072</v>
      </c>
      <c r="I99" s="232"/>
      <c r="J99" s="228"/>
      <c r="K99" s="228"/>
      <c r="L99" s="233"/>
      <c r="M99" s="234"/>
      <c r="N99" s="235"/>
      <c r="O99" s="235"/>
      <c r="P99" s="235"/>
      <c r="Q99" s="235"/>
      <c r="R99" s="235"/>
      <c r="S99" s="235"/>
      <c r="T99" s="236"/>
      <c r="AT99" s="237" t="s">
        <v>186</v>
      </c>
      <c r="AU99" s="237" t="s">
        <v>79</v>
      </c>
      <c r="AV99" s="13" t="s">
        <v>122</v>
      </c>
      <c r="AW99" s="13" t="s">
        <v>32</v>
      </c>
      <c r="AX99" s="13" t="s">
        <v>79</v>
      </c>
      <c r="AY99" s="237" t="s">
        <v>123</v>
      </c>
    </row>
    <row r="100" spans="2:65" s="1" customFormat="1" ht="22.5" customHeight="1">
      <c r="B100" s="33"/>
      <c r="C100" s="173" t="s">
        <v>122</v>
      </c>
      <c r="D100" s="173" t="s">
        <v>125</v>
      </c>
      <c r="E100" s="174" t="s">
        <v>766</v>
      </c>
      <c r="F100" s="175" t="s">
        <v>767</v>
      </c>
      <c r="G100" s="176" t="s">
        <v>233</v>
      </c>
      <c r="H100" s="177">
        <v>252.355</v>
      </c>
      <c r="I100" s="178"/>
      <c r="J100" s="179">
        <f>ROUND(I100*H100,2)</f>
        <v>0</v>
      </c>
      <c r="K100" s="175" t="s">
        <v>182</v>
      </c>
      <c r="L100" s="37"/>
      <c r="M100" s="180" t="s">
        <v>19</v>
      </c>
      <c r="N100" s="181" t="s">
        <v>42</v>
      </c>
      <c r="O100" s="59"/>
      <c r="P100" s="182">
        <f>O100*H100</f>
        <v>0</v>
      </c>
      <c r="Q100" s="182">
        <v>0</v>
      </c>
      <c r="R100" s="182">
        <f>Q100*H100</f>
        <v>0</v>
      </c>
      <c r="S100" s="182">
        <v>0</v>
      </c>
      <c r="T100" s="183">
        <f>S100*H100</f>
        <v>0</v>
      </c>
      <c r="AR100" s="16" t="s">
        <v>122</v>
      </c>
      <c r="AT100" s="16" t="s">
        <v>125</v>
      </c>
      <c r="AU100" s="16" t="s">
        <v>79</v>
      </c>
      <c r="AY100" s="16" t="s">
        <v>123</v>
      </c>
      <c r="BE100" s="184">
        <f>IF(N100="základní",J100,0)</f>
        <v>0</v>
      </c>
      <c r="BF100" s="184">
        <f>IF(N100="snížená",J100,0)</f>
        <v>0</v>
      </c>
      <c r="BG100" s="184">
        <f>IF(N100="zákl. přenesená",J100,0)</f>
        <v>0</v>
      </c>
      <c r="BH100" s="184">
        <f>IF(N100="sníž. přenesená",J100,0)</f>
        <v>0</v>
      </c>
      <c r="BI100" s="184">
        <f>IF(N100="nulová",J100,0)</f>
        <v>0</v>
      </c>
      <c r="BJ100" s="16" t="s">
        <v>79</v>
      </c>
      <c r="BK100" s="184">
        <f>ROUND(I100*H100,2)</f>
        <v>0</v>
      </c>
      <c r="BL100" s="16" t="s">
        <v>122</v>
      </c>
      <c r="BM100" s="16" t="s">
        <v>221</v>
      </c>
    </row>
    <row r="101" spans="2:51" s="12" customFormat="1" ht="11.25">
      <c r="B101" s="217"/>
      <c r="C101" s="218"/>
      <c r="D101" s="185" t="s">
        <v>186</v>
      </c>
      <c r="E101" s="219" t="s">
        <v>19</v>
      </c>
      <c r="F101" s="220" t="s">
        <v>768</v>
      </c>
      <c r="G101" s="218"/>
      <c r="H101" s="219" t="s">
        <v>19</v>
      </c>
      <c r="I101" s="221"/>
      <c r="J101" s="218"/>
      <c r="K101" s="218"/>
      <c r="L101" s="222"/>
      <c r="M101" s="223"/>
      <c r="N101" s="224"/>
      <c r="O101" s="224"/>
      <c r="P101" s="224"/>
      <c r="Q101" s="224"/>
      <c r="R101" s="224"/>
      <c r="S101" s="224"/>
      <c r="T101" s="225"/>
      <c r="AT101" s="226" t="s">
        <v>186</v>
      </c>
      <c r="AU101" s="226" t="s">
        <v>79</v>
      </c>
      <c r="AV101" s="12" t="s">
        <v>79</v>
      </c>
      <c r="AW101" s="12" t="s">
        <v>32</v>
      </c>
      <c r="AX101" s="12" t="s">
        <v>71</v>
      </c>
      <c r="AY101" s="226" t="s">
        <v>123</v>
      </c>
    </row>
    <row r="102" spans="2:51" s="11" customFormat="1" ht="22.5">
      <c r="B102" s="193"/>
      <c r="C102" s="194"/>
      <c r="D102" s="185" t="s">
        <v>186</v>
      </c>
      <c r="E102" s="195" t="s">
        <v>19</v>
      </c>
      <c r="F102" s="196" t="s">
        <v>769</v>
      </c>
      <c r="G102" s="194"/>
      <c r="H102" s="197">
        <v>252.355</v>
      </c>
      <c r="I102" s="198"/>
      <c r="J102" s="194"/>
      <c r="K102" s="194"/>
      <c r="L102" s="199"/>
      <c r="M102" s="200"/>
      <c r="N102" s="201"/>
      <c r="O102" s="201"/>
      <c r="P102" s="201"/>
      <c r="Q102" s="201"/>
      <c r="R102" s="201"/>
      <c r="S102" s="201"/>
      <c r="T102" s="202"/>
      <c r="AT102" s="203" t="s">
        <v>186</v>
      </c>
      <c r="AU102" s="203" t="s">
        <v>79</v>
      </c>
      <c r="AV102" s="11" t="s">
        <v>81</v>
      </c>
      <c r="AW102" s="11" t="s">
        <v>32</v>
      </c>
      <c r="AX102" s="11" t="s">
        <v>71</v>
      </c>
      <c r="AY102" s="203" t="s">
        <v>123</v>
      </c>
    </row>
    <row r="103" spans="2:51" s="13" customFormat="1" ht="11.25">
      <c r="B103" s="227"/>
      <c r="C103" s="228"/>
      <c r="D103" s="185" t="s">
        <v>186</v>
      </c>
      <c r="E103" s="229" t="s">
        <v>19</v>
      </c>
      <c r="F103" s="230" t="s">
        <v>756</v>
      </c>
      <c r="G103" s="228"/>
      <c r="H103" s="231">
        <v>252.355</v>
      </c>
      <c r="I103" s="232"/>
      <c r="J103" s="228"/>
      <c r="K103" s="228"/>
      <c r="L103" s="233"/>
      <c r="M103" s="234"/>
      <c r="N103" s="235"/>
      <c r="O103" s="235"/>
      <c r="P103" s="235"/>
      <c r="Q103" s="235"/>
      <c r="R103" s="235"/>
      <c r="S103" s="235"/>
      <c r="T103" s="236"/>
      <c r="AT103" s="237" t="s">
        <v>186</v>
      </c>
      <c r="AU103" s="237" t="s">
        <v>79</v>
      </c>
      <c r="AV103" s="13" t="s">
        <v>122</v>
      </c>
      <c r="AW103" s="13" t="s">
        <v>32</v>
      </c>
      <c r="AX103" s="13" t="s">
        <v>79</v>
      </c>
      <c r="AY103" s="237" t="s">
        <v>123</v>
      </c>
    </row>
    <row r="104" spans="2:65" s="1" customFormat="1" ht="22.5" customHeight="1">
      <c r="B104" s="33"/>
      <c r="C104" s="173" t="s">
        <v>145</v>
      </c>
      <c r="D104" s="173" t="s">
        <v>125</v>
      </c>
      <c r="E104" s="174" t="s">
        <v>770</v>
      </c>
      <c r="F104" s="175" t="s">
        <v>771</v>
      </c>
      <c r="G104" s="176" t="s">
        <v>233</v>
      </c>
      <c r="H104" s="177">
        <v>112.55</v>
      </c>
      <c r="I104" s="178"/>
      <c r="J104" s="179">
        <f>ROUND(I104*H104,2)</f>
        <v>0</v>
      </c>
      <c r="K104" s="175" t="s">
        <v>182</v>
      </c>
      <c r="L104" s="37"/>
      <c r="M104" s="180" t="s">
        <v>19</v>
      </c>
      <c r="N104" s="181" t="s">
        <v>42</v>
      </c>
      <c r="O104" s="59"/>
      <c r="P104" s="182">
        <f>O104*H104</f>
        <v>0</v>
      </c>
      <c r="Q104" s="182">
        <v>0</v>
      </c>
      <c r="R104" s="182">
        <f>Q104*H104</f>
        <v>0</v>
      </c>
      <c r="S104" s="182">
        <v>0</v>
      </c>
      <c r="T104" s="183">
        <f>S104*H104</f>
        <v>0</v>
      </c>
      <c r="AR104" s="16" t="s">
        <v>122</v>
      </c>
      <c r="AT104" s="16" t="s">
        <v>125</v>
      </c>
      <c r="AU104" s="16" t="s">
        <v>79</v>
      </c>
      <c r="AY104" s="16" t="s">
        <v>123</v>
      </c>
      <c r="BE104" s="184">
        <f>IF(N104="základní",J104,0)</f>
        <v>0</v>
      </c>
      <c r="BF104" s="184">
        <f>IF(N104="snížená",J104,0)</f>
        <v>0</v>
      </c>
      <c r="BG104" s="184">
        <f>IF(N104="zákl. přenesená",J104,0)</f>
        <v>0</v>
      </c>
      <c r="BH104" s="184">
        <f>IF(N104="sníž. přenesená",J104,0)</f>
        <v>0</v>
      </c>
      <c r="BI104" s="184">
        <f>IF(N104="nulová",J104,0)</f>
        <v>0</v>
      </c>
      <c r="BJ104" s="16" t="s">
        <v>79</v>
      </c>
      <c r="BK104" s="184">
        <f>ROUND(I104*H104,2)</f>
        <v>0</v>
      </c>
      <c r="BL104" s="16" t="s">
        <v>122</v>
      </c>
      <c r="BM104" s="16" t="s">
        <v>82</v>
      </c>
    </row>
    <row r="105" spans="2:51" s="12" customFormat="1" ht="11.25">
      <c r="B105" s="217"/>
      <c r="C105" s="218"/>
      <c r="D105" s="185" t="s">
        <v>186</v>
      </c>
      <c r="E105" s="219" t="s">
        <v>19</v>
      </c>
      <c r="F105" s="220" t="s">
        <v>764</v>
      </c>
      <c r="G105" s="218"/>
      <c r="H105" s="219" t="s">
        <v>19</v>
      </c>
      <c r="I105" s="221"/>
      <c r="J105" s="218"/>
      <c r="K105" s="218"/>
      <c r="L105" s="222"/>
      <c r="M105" s="223"/>
      <c r="N105" s="224"/>
      <c r="O105" s="224"/>
      <c r="P105" s="224"/>
      <c r="Q105" s="224"/>
      <c r="R105" s="224"/>
      <c r="S105" s="224"/>
      <c r="T105" s="225"/>
      <c r="AT105" s="226" t="s">
        <v>186</v>
      </c>
      <c r="AU105" s="226" t="s">
        <v>79</v>
      </c>
      <c r="AV105" s="12" t="s">
        <v>79</v>
      </c>
      <c r="AW105" s="12" t="s">
        <v>32</v>
      </c>
      <c r="AX105" s="12" t="s">
        <v>71</v>
      </c>
      <c r="AY105" s="226" t="s">
        <v>123</v>
      </c>
    </row>
    <row r="106" spans="2:51" s="11" customFormat="1" ht="11.25">
      <c r="B106" s="193"/>
      <c r="C106" s="194"/>
      <c r="D106" s="185" t="s">
        <v>186</v>
      </c>
      <c r="E106" s="195" t="s">
        <v>19</v>
      </c>
      <c r="F106" s="196" t="s">
        <v>772</v>
      </c>
      <c r="G106" s="194"/>
      <c r="H106" s="197">
        <v>112.55</v>
      </c>
      <c r="I106" s="198"/>
      <c r="J106" s="194"/>
      <c r="K106" s="194"/>
      <c r="L106" s="199"/>
      <c r="M106" s="200"/>
      <c r="N106" s="201"/>
      <c r="O106" s="201"/>
      <c r="P106" s="201"/>
      <c r="Q106" s="201"/>
      <c r="R106" s="201"/>
      <c r="S106" s="201"/>
      <c r="T106" s="202"/>
      <c r="AT106" s="203" t="s">
        <v>186</v>
      </c>
      <c r="AU106" s="203" t="s">
        <v>79</v>
      </c>
      <c r="AV106" s="11" t="s">
        <v>81</v>
      </c>
      <c r="AW106" s="11" t="s">
        <v>32</v>
      </c>
      <c r="AX106" s="11" t="s">
        <v>71</v>
      </c>
      <c r="AY106" s="203" t="s">
        <v>123</v>
      </c>
    </row>
    <row r="107" spans="2:51" s="13" customFormat="1" ht="11.25">
      <c r="B107" s="227"/>
      <c r="C107" s="228"/>
      <c r="D107" s="185" t="s">
        <v>186</v>
      </c>
      <c r="E107" s="229" t="s">
        <v>19</v>
      </c>
      <c r="F107" s="230" t="s">
        <v>756</v>
      </c>
      <c r="G107" s="228"/>
      <c r="H107" s="231">
        <v>112.55</v>
      </c>
      <c r="I107" s="232"/>
      <c r="J107" s="228"/>
      <c r="K107" s="228"/>
      <c r="L107" s="233"/>
      <c r="M107" s="234"/>
      <c r="N107" s="235"/>
      <c r="O107" s="235"/>
      <c r="P107" s="235"/>
      <c r="Q107" s="235"/>
      <c r="R107" s="235"/>
      <c r="S107" s="235"/>
      <c r="T107" s="236"/>
      <c r="AT107" s="237" t="s">
        <v>186</v>
      </c>
      <c r="AU107" s="237" t="s">
        <v>79</v>
      </c>
      <c r="AV107" s="13" t="s">
        <v>122</v>
      </c>
      <c r="AW107" s="13" t="s">
        <v>32</v>
      </c>
      <c r="AX107" s="13" t="s">
        <v>79</v>
      </c>
      <c r="AY107" s="237" t="s">
        <v>123</v>
      </c>
    </row>
    <row r="108" spans="2:65" s="1" customFormat="1" ht="22.5" customHeight="1">
      <c r="B108" s="33"/>
      <c r="C108" s="173" t="s">
        <v>150</v>
      </c>
      <c r="D108" s="173" t="s">
        <v>125</v>
      </c>
      <c r="E108" s="174" t="s">
        <v>773</v>
      </c>
      <c r="F108" s="175" t="s">
        <v>774</v>
      </c>
      <c r="G108" s="176" t="s">
        <v>181</v>
      </c>
      <c r="H108" s="177">
        <v>431.09</v>
      </c>
      <c r="I108" s="178"/>
      <c r="J108" s="179">
        <f>ROUND(I108*H108,2)</f>
        <v>0</v>
      </c>
      <c r="K108" s="175" t="s">
        <v>182</v>
      </c>
      <c r="L108" s="37"/>
      <c r="M108" s="180" t="s">
        <v>19</v>
      </c>
      <c r="N108" s="181" t="s">
        <v>42</v>
      </c>
      <c r="O108" s="59"/>
      <c r="P108" s="182">
        <f>O108*H108</f>
        <v>0</v>
      </c>
      <c r="Q108" s="182">
        <v>0</v>
      </c>
      <c r="R108" s="182">
        <f>Q108*H108</f>
        <v>0</v>
      </c>
      <c r="S108" s="182">
        <v>0</v>
      </c>
      <c r="T108" s="183">
        <f>S108*H108</f>
        <v>0</v>
      </c>
      <c r="AR108" s="16" t="s">
        <v>122</v>
      </c>
      <c r="AT108" s="16" t="s">
        <v>125</v>
      </c>
      <c r="AU108" s="16" t="s">
        <v>79</v>
      </c>
      <c r="AY108" s="16" t="s">
        <v>123</v>
      </c>
      <c r="BE108" s="184">
        <f>IF(N108="základní",J108,0)</f>
        <v>0</v>
      </c>
      <c r="BF108" s="184">
        <f>IF(N108="snížená",J108,0)</f>
        <v>0</v>
      </c>
      <c r="BG108" s="184">
        <f>IF(N108="zákl. přenesená",J108,0)</f>
        <v>0</v>
      </c>
      <c r="BH108" s="184">
        <f>IF(N108="sníž. přenesená",J108,0)</f>
        <v>0</v>
      </c>
      <c r="BI108" s="184">
        <f>IF(N108="nulová",J108,0)</f>
        <v>0</v>
      </c>
      <c r="BJ108" s="16" t="s">
        <v>79</v>
      </c>
      <c r="BK108" s="184">
        <f>ROUND(I108*H108,2)</f>
        <v>0</v>
      </c>
      <c r="BL108" s="16" t="s">
        <v>122</v>
      </c>
      <c r="BM108" s="16" t="s">
        <v>250</v>
      </c>
    </row>
    <row r="109" spans="2:51" s="12" customFormat="1" ht="11.25">
      <c r="B109" s="217"/>
      <c r="C109" s="218"/>
      <c r="D109" s="185" t="s">
        <v>186</v>
      </c>
      <c r="E109" s="219" t="s">
        <v>19</v>
      </c>
      <c r="F109" s="220" t="s">
        <v>775</v>
      </c>
      <c r="G109" s="218"/>
      <c r="H109" s="219" t="s">
        <v>19</v>
      </c>
      <c r="I109" s="221"/>
      <c r="J109" s="218"/>
      <c r="K109" s="218"/>
      <c r="L109" s="222"/>
      <c r="M109" s="223"/>
      <c r="N109" s="224"/>
      <c r="O109" s="224"/>
      <c r="P109" s="224"/>
      <c r="Q109" s="224"/>
      <c r="R109" s="224"/>
      <c r="S109" s="224"/>
      <c r="T109" s="225"/>
      <c r="AT109" s="226" t="s">
        <v>186</v>
      </c>
      <c r="AU109" s="226" t="s">
        <v>79</v>
      </c>
      <c r="AV109" s="12" t="s">
        <v>79</v>
      </c>
      <c r="AW109" s="12" t="s">
        <v>32</v>
      </c>
      <c r="AX109" s="12" t="s">
        <v>71</v>
      </c>
      <c r="AY109" s="226" t="s">
        <v>123</v>
      </c>
    </row>
    <row r="110" spans="2:51" s="11" customFormat="1" ht="11.25">
      <c r="B110" s="193"/>
      <c r="C110" s="194"/>
      <c r="D110" s="185" t="s">
        <v>186</v>
      </c>
      <c r="E110" s="195" t="s">
        <v>19</v>
      </c>
      <c r="F110" s="196" t="s">
        <v>776</v>
      </c>
      <c r="G110" s="194"/>
      <c r="H110" s="197">
        <v>431.09</v>
      </c>
      <c r="I110" s="198"/>
      <c r="J110" s="194"/>
      <c r="K110" s="194"/>
      <c r="L110" s="199"/>
      <c r="M110" s="200"/>
      <c r="N110" s="201"/>
      <c r="O110" s="201"/>
      <c r="P110" s="201"/>
      <c r="Q110" s="201"/>
      <c r="R110" s="201"/>
      <c r="S110" s="201"/>
      <c r="T110" s="202"/>
      <c r="AT110" s="203" t="s">
        <v>186</v>
      </c>
      <c r="AU110" s="203" t="s">
        <v>79</v>
      </c>
      <c r="AV110" s="11" t="s">
        <v>81</v>
      </c>
      <c r="AW110" s="11" t="s">
        <v>32</v>
      </c>
      <c r="AX110" s="11" t="s">
        <v>71</v>
      </c>
      <c r="AY110" s="203" t="s">
        <v>123</v>
      </c>
    </row>
    <row r="111" spans="2:51" s="13" customFormat="1" ht="11.25">
      <c r="B111" s="227"/>
      <c r="C111" s="228"/>
      <c r="D111" s="185" t="s">
        <v>186</v>
      </c>
      <c r="E111" s="229" t="s">
        <v>19</v>
      </c>
      <c r="F111" s="230" t="s">
        <v>756</v>
      </c>
      <c r="G111" s="228"/>
      <c r="H111" s="231">
        <v>431.09</v>
      </c>
      <c r="I111" s="232"/>
      <c r="J111" s="228"/>
      <c r="K111" s="228"/>
      <c r="L111" s="233"/>
      <c r="M111" s="234"/>
      <c r="N111" s="235"/>
      <c r="O111" s="235"/>
      <c r="P111" s="235"/>
      <c r="Q111" s="235"/>
      <c r="R111" s="235"/>
      <c r="S111" s="235"/>
      <c r="T111" s="236"/>
      <c r="AT111" s="237" t="s">
        <v>186</v>
      </c>
      <c r="AU111" s="237" t="s">
        <v>79</v>
      </c>
      <c r="AV111" s="13" t="s">
        <v>122</v>
      </c>
      <c r="AW111" s="13" t="s">
        <v>32</v>
      </c>
      <c r="AX111" s="13" t="s">
        <v>79</v>
      </c>
      <c r="AY111" s="237" t="s">
        <v>123</v>
      </c>
    </row>
    <row r="112" spans="2:65" s="1" customFormat="1" ht="22.5" customHeight="1">
      <c r="B112" s="33"/>
      <c r="C112" s="173" t="s">
        <v>155</v>
      </c>
      <c r="D112" s="173" t="s">
        <v>125</v>
      </c>
      <c r="E112" s="174" t="s">
        <v>777</v>
      </c>
      <c r="F112" s="175" t="s">
        <v>778</v>
      </c>
      <c r="G112" s="176" t="s">
        <v>181</v>
      </c>
      <c r="H112" s="177">
        <v>431.1</v>
      </c>
      <c r="I112" s="178"/>
      <c r="J112" s="179">
        <f>ROUND(I112*H112,2)</f>
        <v>0</v>
      </c>
      <c r="K112" s="175" t="s">
        <v>182</v>
      </c>
      <c r="L112" s="37"/>
      <c r="M112" s="180" t="s">
        <v>19</v>
      </c>
      <c r="N112" s="181" t="s">
        <v>42</v>
      </c>
      <c r="O112" s="59"/>
      <c r="P112" s="182">
        <f>O112*H112</f>
        <v>0</v>
      </c>
      <c r="Q112" s="182">
        <v>0</v>
      </c>
      <c r="R112" s="182">
        <f>Q112*H112</f>
        <v>0</v>
      </c>
      <c r="S112" s="182">
        <v>0</v>
      </c>
      <c r="T112" s="183">
        <f>S112*H112</f>
        <v>0</v>
      </c>
      <c r="AR112" s="16" t="s">
        <v>122</v>
      </c>
      <c r="AT112" s="16" t="s">
        <v>125</v>
      </c>
      <c r="AU112" s="16" t="s">
        <v>79</v>
      </c>
      <c r="AY112" s="16" t="s">
        <v>123</v>
      </c>
      <c r="BE112" s="184">
        <f>IF(N112="základní",J112,0)</f>
        <v>0</v>
      </c>
      <c r="BF112" s="184">
        <f>IF(N112="snížená",J112,0)</f>
        <v>0</v>
      </c>
      <c r="BG112" s="184">
        <f>IF(N112="zákl. přenesená",J112,0)</f>
        <v>0</v>
      </c>
      <c r="BH112" s="184">
        <f>IF(N112="sníž. přenesená",J112,0)</f>
        <v>0</v>
      </c>
      <c r="BI112" s="184">
        <f>IF(N112="nulová",J112,0)</f>
        <v>0</v>
      </c>
      <c r="BJ112" s="16" t="s">
        <v>79</v>
      </c>
      <c r="BK112" s="184">
        <f>ROUND(I112*H112,2)</f>
        <v>0</v>
      </c>
      <c r="BL112" s="16" t="s">
        <v>122</v>
      </c>
      <c r="BM112" s="16" t="s">
        <v>260</v>
      </c>
    </row>
    <row r="113" spans="2:65" s="1" customFormat="1" ht="22.5" customHeight="1">
      <c r="B113" s="33"/>
      <c r="C113" s="173" t="s">
        <v>738</v>
      </c>
      <c r="D113" s="173" t="s">
        <v>125</v>
      </c>
      <c r="E113" s="174" t="s">
        <v>251</v>
      </c>
      <c r="F113" s="175" t="s">
        <v>252</v>
      </c>
      <c r="G113" s="176" t="s">
        <v>233</v>
      </c>
      <c r="H113" s="177">
        <v>310.498</v>
      </c>
      <c r="I113" s="178"/>
      <c r="J113" s="179">
        <f>ROUND(I113*H113,2)</f>
        <v>0</v>
      </c>
      <c r="K113" s="175" t="s">
        <v>182</v>
      </c>
      <c r="L113" s="37"/>
      <c r="M113" s="180" t="s">
        <v>19</v>
      </c>
      <c r="N113" s="181" t="s">
        <v>42</v>
      </c>
      <c r="O113" s="59"/>
      <c r="P113" s="182">
        <f>O113*H113</f>
        <v>0</v>
      </c>
      <c r="Q113" s="182">
        <v>0</v>
      </c>
      <c r="R113" s="182">
        <f>Q113*H113</f>
        <v>0</v>
      </c>
      <c r="S113" s="182">
        <v>0</v>
      </c>
      <c r="T113" s="183">
        <f>S113*H113</f>
        <v>0</v>
      </c>
      <c r="AR113" s="16" t="s">
        <v>122</v>
      </c>
      <c r="AT113" s="16" t="s">
        <v>125</v>
      </c>
      <c r="AU113" s="16" t="s">
        <v>79</v>
      </c>
      <c r="AY113" s="16" t="s">
        <v>123</v>
      </c>
      <c r="BE113" s="184">
        <f>IF(N113="základní",J113,0)</f>
        <v>0</v>
      </c>
      <c r="BF113" s="184">
        <f>IF(N113="snížená",J113,0)</f>
        <v>0</v>
      </c>
      <c r="BG113" s="184">
        <f>IF(N113="zákl. přenesená",J113,0)</f>
        <v>0</v>
      </c>
      <c r="BH113" s="184">
        <f>IF(N113="sníž. přenesená",J113,0)</f>
        <v>0</v>
      </c>
      <c r="BI113" s="184">
        <f>IF(N113="nulová",J113,0)</f>
        <v>0</v>
      </c>
      <c r="BJ113" s="16" t="s">
        <v>79</v>
      </c>
      <c r="BK113" s="184">
        <f>ROUND(I113*H113,2)</f>
        <v>0</v>
      </c>
      <c r="BL113" s="16" t="s">
        <v>122</v>
      </c>
      <c r="BM113" s="16" t="s">
        <v>779</v>
      </c>
    </row>
    <row r="114" spans="2:47" s="1" customFormat="1" ht="58.5">
      <c r="B114" s="33"/>
      <c r="C114" s="34"/>
      <c r="D114" s="185" t="s">
        <v>184</v>
      </c>
      <c r="E114" s="34"/>
      <c r="F114" s="186" t="s">
        <v>254</v>
      </c>
      <c r="G114" s="34"/>
      <c r="H114" s="34"/>
      <c r="I114" s="102"/>
      <c r="J114" s="34"/>
      <c r="K114" s="34"/>
      <c r="L114" s="37"/>
      <c r="M114" s="187"/>
      <c r="N114" s="59"/>
      <c r="O114" s="59"/>
      <c r="P114" s="59"/>
      <c r="Q114" s="59"/>
      <c r="R114" s="59"/>
      <c r="S114" s="59"/>
      <c r="T114" s="60"/>
      <c r="AT114" s="16" t="s">
        <v>184</v>
      </c>
      <c r="AU114" s="16" t="s">
        <v>79</v>
      </c>
    </row>
    <row r="115" spans="2:51" s="11" customFormat="1" ht="11.25">
      <c r="B115" s="193"/>
      <c r="C115" s="194"/>
      <c r="D115" s="185" t="s">
        <v>186</v>
      </c>
      <c r="E115" s="195" t="s">
        <v>19</v>
      </c>
      <c r="F115" s="196" t="s">
        <v>780</v>
      </c>
      <c r="G115" s="194"/>
      <c r="H115" s="197">
        <v>310.498</v>
      </c>
      <c r="I115" s="198"/>
      <c r="J115" s="194"/>
      <c r="K115" s="194"/>
      <c r="L115" s="199"/>
      <c r="M115" s="200"/>
      <c r="N115" s="201"/>
      <c r="O115" s="201"/>
      <c r="P115" s="201"/>
      <c r="Q115" s="201"/>
      <c r="R115" s="201"/>
      <c r="S115" s="201"/>
      <c r="T115" s="202"/>
      <c r="AT115" s="203" t="s">
        <v>186</v>
      </c>
      <c r="AU115" s="203" t="s">
        <v>79</v>
      </c>
      <c r="AV115" s="11" t="s">
        <v>81</v>
      </c>
      <c r="AW115" s="11" t="s">
        <v>32</v>
      </c>
      <c r="AX115" s="11" t="s">
        <v>79</v>
      </c>
      <c r="AY115" s="203" t="s">
        <v>123</v>
      </c>
    </row>
    <row r="116" spans="2:65" s="1" customFormat="1" ht="22.5" customHeight="1">
      <c r="B116" s="33"/>
      <c r="C116" s="173" t="s">
        <v>699</v>
      </c>
      <c r="D116" s="173" t="s">
        <v>125</v>
      </c>
      <c r="E116" s="174" t="s">
        <v>257</v>
      </c>
      <c r="F116" s="175" t="s">
        <v>781</v>
      </c>
      <c r="G116" s="176" t="s">
        <v>233</v>
      </c>
      <c r="H116" s="177">
        <v>310.498</v>
      </c>
      <c r="I116" s="178"/>
      <c r="J116" s="179">
        <f>ROUND(I116*H116,2)</f>
        <v>0</v>
      </c>
      <c r="K116" s="175" t="s">
        <v>182</v>
      </c>
      <c r="L116" s="37"/>
      <c r="M116" s="180" t="s">
        <v>19</v>
      </c>
      <c r="N116" s="181" t="s">
        <v>42</v>
      </c>
      <c r="O116" s="59"/>
      <c r="P116" s="182">
        <f>O116*H116</f>
        <v>0</v>
      </c>
      <c r="Q116" s="182">
        <v>0</v>
      </c>
      <c r="R116" s="182">
        <f>Q116*H116</f>
        <v>0</v>
      </c>
      <c r="S116" s="182">
        <v>0</v>
      </c>
      <c r="T116" s="183">
        <f>S116*H116</f>
        <v>0</v>
      </c>
      <c r="AR116" s="16" t="s">
        <v>122</v>
      </c>
      <c r="AT116" s="16" t="s">
        <v>125</v>
      </c>
      <c r="AU116" s="16" t="s">
        <v>79</v>
      </c>
      <c r="AY116" s="16" t="s">
        <v>123</v>
      </c>
      <c r="BE116" s="184">
        <f>IF(N116="základní",J116,0)</f>
        <v>0</v>
      </c>
      <c r="BF116" s="184">
        <f>IF(N116="snížená",J116,0)</f>
        <v>0</v>
      </c>
      <c r="BG116" s="184">
        <f>IF(N116="zákl. přenesená",J116,0)</f>
        <v>0</v>
      </c>
      <c r="BH116" s="184">
        <f>IF(N116="sníž. přenesená",J116,0)</f>
        <v>0</v>
      </c>
      <c r="BI116" s="184">
        <f>IF(N116="nulová",J116,0)</f>
        <v>0</v>
      </c>
      <c r="BJ116" s="16" t="s">
        <v>79</v>
      </c>
      <c r="BK116" s="184">
        <f>ROUND(I116*H116,2)</f>
        <v>0</v>
      </c>
      <c r="BL116" s="16" t="s">
        <v>122</v>
      </c>
      <c r="BM116" s="16" t="s">
        <v>782</v>
      </c>
    </row>
    <row r="117" spans="2:47" s="1" customFormat="1" ht="136.5">
      <c r="B117" s="33"/>
      <c r="C117" s="34"/>
      <c r="D117" s="185" t="s">
        <v>184</v>
      </c>
      <c r="E117" s="34"/>
      <c r="F117" s="186" t="s">
        <v>783</v>
      </c>
      <c r="G117" s="34"/>
      <c r="H117" s="34"/>
      <c r="I117" s="102"/>
      <c r="J117" s="34"/>
      <c r="K117" s="34"/>
      <c r="L117" s="37"/>
      <c r="M117" s="187"/>
      <c r="N117" s="59"/>
      <c r="O117" s="59"/>
      <c r="P117" s="59"/>
      <c r="Q117" s="59"/>
      <c r="R117" s="59"/>
      <c r="S117" s="59"/>
      <c r="T117" s="60"/>
      <c r="AT117" s="16" t="s">
        <v>184</v>
      </c>
      <c r="AU117" s="16" t="s">
        <v>79</v>
      </c>
    </row>
    <row r="118" spans="2:51" s="12" customFormat="1" ht="11.25">
      <c r="B118" s="217"/>
      <c r="C118" s="218"/>
      <c r="D118" s="185" t="s">
        <v>186</v>
      </c>
      <c r="E118" s="219" t="s">
        <v>19</v>
      </c>
      <c r="F118" s="220" t="s">
        <v>784</v>
      </c>
      <c r="G118" s="218"/>
      <c r="H118" s="219" t="s">
        <v>19</v>
      </c>
      <c r="I118" s="221"/>
      <c r="J118" s="218"/>
      <c r="K118" s="218"/>
      <c r="L118" s="222"/>
      <c r="M118" s="223"/>
      <c r="N118" s="224"/>
      <c r="O118" s="224"/>
      <c r="P118" s="224"/>
      <c r="Q118" s="224"/>
      <c r="R118" s="224"/>
      <c r="S118" s="224"/>
      <c r="T118" s="225"/>
      <c r="AT118" s="226" t="s">
        <v>186</v>
      </c>
      <c r="AU118" s="226" t="s">
        <v>79</v>
      </c>
      <c r="AV118" s="12" t="s">
        <v>79</v>
      </c>
      <c r="AW118" s="12" t="s">
        <v>32</v>
      </c>
      <c r="AX118" s="12" t="s">
        <v>71</v>
      </c>
      <c r="AY118" s="226" t="s">
        <v>123</v>
      </c>
    </row>
    <row r="119" spans="2:51" s="11" customFormat="1" ht="11.25">
      <c r="B119" s="193"/>
      <c r="C119" s="194"/>
      <c r="D119" s="185" t="s">
        <v>186</v>
      </c>
      <c r="E119" s="195" t="s">
        <v>19</v>
      </c>
      <c r="F119" s="196" t="s">
        <v>785</v>
      </c>
      <c r="G119" s="194"/>
      <c r="H119" s="197">
        <v>310.498</v>
      </c>
      <c r="I119" s="198"/>
      <c r="J119" s="194"/>
      <c r="K119" s="194"/>
      <c r="L119" s="199"/>
      <c r="M119" s="200"/>
      <c r="N119" s="201"/>
      <c r="O119" s="201"/>
      <c r="P119" s="201"/>
      <c r="Q119" s="201"/>
      <c r="R119" s="201"/>
      <c r="S119" s="201"/>
      <c r="T119" s="202"/>
      <c r="AT119" s="203" t="s">
        <v>186</v>
      </c>
      <c r="AU119" s="203" t="s">
        <v>79</v>
      </c>
      <c r="AV119" s="11" t="s">
        <v>81</v>
      </c>
      <c r="AW119" s="11" t="s">
        <v>32</v>
      </c>
      <c r="AX119" s="11" t="s">
        <v>71</v>
      </c>
      <c r="AY119" s="203" t="s">
        <v>123</v>
      </c>
    </row>
    <row r="120" spans="2:51" s="13" customFormat="1" ht="11.25">
      <c r="B120" s="227"/>
      <c r="C120" s="228"/>
      <c r="D120" s="185" t="s">
        <v>186</v>
      </c>
      <c r="E120" s="229" t="s">
        <v>19</v>
      </c>
      <c r="F120" s="230" t="s">
        <v>756</v>
      </c>
      <c r="G120" s="228"/>
      <c r="H120" s="231">
        <v>310.498</v>
      </c>
      <c r="I120" s="232"/>
      <c r="J120" s="228"/>
      <c r="K120" s="228"/>
      <c r="L120" s="233"/>
      <c r="M120" s="234"/>
      <c r="N120" s="235"/>
      <c r="O120" s="235"/>
      <c r="P120" s="235"/>
      <c r="Q120" s="235"/>
      <c r="R120" s="235"/>
      <c r="S120" s="235"/>
      <c r="T120" s="236"/>
      <c r="AT120" s="237" t="s">
        <v>186</v>
      </c>
      <c r="AU120" s="237" t="s">
        <v>79</v>
      </c>
      <c r="AV120" s="13" t="s">
        <v>122</v>
      </c>
      <c r="AW120" s="13" t="s">
        <v>32</v>
      </c>
      <c r="AX120" s="13" t="s">
        <v>79</v>
      </c>
      <c r="AY120" s="237" t="s">
        <v>123</v>
      </c>
    </row>
    <row r="121" spans="2:65" s="1" customFormat="1" ht="22.5" customHeight="1">
      <c r="B121" s="33"/>
      <c r="C121" s="173" t="s">
        <v>227</v>
      </c>
      <c r="D121" s="173" t="s">
        <v>125</v>
      </c>
      <c r="E121" s="174" t="s">
        <v>264</v>
      </c>
      <c r="F121" s="175" t="s">
        <v>786</v>
      </c>
      <c r="G121" s="176" t="s">
        <v>266</v>
      </c>
      <c r="H121" s="177">
        <v>620.996</v>
      </c>
      <c r="I121" s="178"/>
      <c r="J121" s="179">
        <f>ROUND(I121*H121,2)</f>
        <v>0</v>
      </c>
      <c r="K121" s="175" t="s">
        <v>182</v>
      </c>
      <c r="L121" s="37"/>
      <c r="M121" s="180" t="s">
        <v>19</v>
      </c>
      <c r="N121" s="181" t="s">
        <v>42</v>
      </c>
      <c r="O121" s="59"/>
      <c r="P121" s="182">
        <f>O121*H121</f>
        <v>0</v>
      </c>
      <c r="Q121" s="182">
        <v>0</v>
      </c>
      <c r="R121" s="182">
        <f>Q121*H121</f>
        <v>0</v>
      </c>
      <c r="S121" s="182">
        <v>0</v>
      </c>
      <c r="T121" s="183">
        <f>S121*H121</f>
        <v>0</v>
      </c>
      <c r="AR121" s="16" t="s">
        <v>122</v>
      </c>
      <c r="AT121" s="16" t="s">
        <v>125</v>
      </c>
      <c r="AU121" s="16" t="s">
        <v>79</v>
      </c>
      <c r="AY121" s="16" t="s">
        <v>123</v>
      </c>
      <c r="BE121" s="184">
        <f>IF(N121="základní",J121,0)</f>
        <v>0</v>
      </c>
      <c r="BF121" s="184">
        <f>IF(N121="snížená",J121,0)</f>
        <v>0</v>
      </c>
      <c r="BG121" s="184">
        <f>IF(N121="zákl. přenesená",J121,0)</f>
        <v>0</v>
      </c>
      <c r="BH121" s="184">
        <f>IF(N121="sníž. přenesená",J121,0)</f>
        <v>0</v>
      </c>
      <c r="BI121" s="184">
        <f>IF(N121="nulová",J121,0)</f>
        <v>0</v>
      </c>
      <c r="BJ121" s="16" t="s">
        <v>79</v>
      </c>
      <c r="BK121" s="184">
        <f>ROUND(I121*H121,2)</f>
        <v>0</v>
      </c>
      <c r="BL121" s="16" t="s">
        <v>122</v>
      </c>
      <c r="BM121" s="16" t="s">
        <v>282</v>
      </c>
    </row>
    <row r="122" spans="2:51" s="11" customFormat="1" ht="11.25">
      <c r="B122" s="193"/>
      <c r="C122" s="194"/>
      <c r="D122" s="185" t="s">
        <v>186</v>
      </c>
      <c r="E122" s="195" t="s">
        <v>19</v>
      </c>
      <c r="F122" s="196" t="s">
        <v>787</v>
      </c>
      <c r="G122" s="194"/>
      <c r="H122" s="197">
        <v>620.996</v>
      </c>
      <c r="I122" s="198"/>
      <c r="J122" s="194"/>
      <c r="K122" s="194"/>
      <c r="L122" s="199"/>
      <c r="M122" s="200"/>
      <c r="N122" s="201"/>
      <c r="O122" s="201"/>
      <c r="P122" s="201"/>
      <c r="Q122" s="201"/>
      <c r="R122" s="201"/>
      <c r="S122" s="201"/>
      <c r="T122" s="202"/>
      <c r="AT122" s="203" t="s">
        <v>186</v>
      </c>
      <c r="AU122" s="203" t="s">
        <v>79</v>
      </c>
      <c r="AV122" s="11" t="s">
        <v>81</v>
      </c>
      <c r="AW122" s="11" t="s">
        <v>32</v>
      </c>
      <c r="AX122" s="11" t="s">
        <v>71</v>
      </c>
      <c r="AY122" s="203" t="s">
        <v>123</v>
      </c>
    </row>
    <row r="123" spans="2:51" s="13" customFormat="1" ht="11.25">
      <c r="B123" s="227"/>
      <c r="C123" s="228"/>
      <c r="D123" s="185" t="s">
        <v>186</v>
      </c>
      <c r="E123" s="229" t="s">
        <v>19</v>
      </c>
      <c r="F123" s="230" t="s">
        <v>756</v>
      </c>
      <c r="G123" s="228"/>
      <c r="H123" s="231">
        <v>620.996</v>
      </c>
      <c r="I123" s="232"/>
      <c r="J123" s="228"/>
      <c r="K123" s="228"/>
      <c r="L123" s="233"/>
      <c r="M123" s="234"/>
      <c r="N123" s="235"/>
      <c r="O123" s="235"/>
      <c r="P123" s="235"/>
      <c r="Q123" s="235"/>
      <c r="R123" s="235"/>
      <c r="S123" s="235"/>
      <c r="T123" s="236"/>
      <c r="AT123" s="237" t="s">
        <v>186</v>
      </c>
      <c r="AU123" s="237" t="s">
        <v>79</v>
      </c>
      <c r="AV123" s="13" t="s">
        <v>122</v>
      </c>
      <c r="AW123" s="13" t="s">
        <v>32</v>
      </c>
      <c r="AX123" s="13" t="s">
        <v>79</v>
      </c>
      <c r="AY123" s="237" t="s">
        <v>123</v>
      </c>
    </row>
    <row r="124" spans="2:65" s="1" customFormat="1" ht="22.5" customHeight="1">
      <c r="B124" s="33"/>
      <c r="C124" s="173" t="s">
        <v>82</v>
      </c>
      <c r="D124" s="173" t="s">
        <v>125</v>
      </c>
      <c r="E124" s="174" t="s">
        <v>788</v>
      </c>
      <c r="F124" s="175" t="s">
        <v>789</v>
      </c>
      <c r="G124" s="176" t="s">
        <v>233</v>
      </c>
      <c r="H124" s="177">
        <v>24.915</v>
      </c>
      <c r="I124" s="178"/>
      <c r="J124" s="179">
        <f>ROUND(I124*H124,2)</f>
        <v>0</v>
      </c>
      <c r="K124" s="175" t="s">
        <v>182</v>
      </c>
      <c r="L124" s="37"/>
      <c r="M124" s="180" t="s">
        <v>19</v>
      </c>
      <c r="N124" s="181" t="s">
        <v>42</v>
      </c>
      <c r="O124" s="59"/>
      <c r="P124" s="182">
        <f>O124*H124</f>
        <v>0</v>
      </c>
      <c r="Q124" s="182">
        <v>0</v>
      </c>
      <c r="R124" s="182">
        <f>Q124*H124</f>
        <v>0</v>
      </c>
      <c r="S124" s="182">
        <v>0</v>
      </c>
      <c r="T124" s="183">
        <f>S124*H124</f>
        <v>0</v>
      </c>
      <c r="AR124" s="16" t="s">
        <v>122</v>
      </c>
      <c r="AT124" s="16" t="s">
        <v>125</v>
      </c>
      <c r="AU124" s="16" t="s">
        <v>79</v>
      </c>
      <c r="AY124" s="16" t="s">
        <v>123</v>
      </c>
      <c r="BE124" s="184">
        <f>IF(N124="základní",J124,0)</f>
        <v>0</v>
      </c>
      <c r="BF124" s="184">
        <f>IF(N124="snížená",J124,0)</f>
        <v>0</v>
      </c>
      <c r="BG124" s="184">
        <f>IF(N124="zákl. přenesená",J124,0)</f>
        <v>0</v>
      </c>
      <c r="BH124" s="184">
        <f>IF(N124="sníž. přenesená",J124,0)</f>
        <v>0</v>
      </c>
      <c r="BI124" s="184">
        <f>IF(N124="nulová",J124,0)</f>
        <v>0</v>
      </c>
      <c r="BJ124" s="16" t="s">
        <v>79</v>
      </c>
      <c r="BK124" s="184">
        <f>ROUND(I124*H124,2)</f>
        <v>0</v>
      </c>
      <c r="BL124" s="16" t="s">
        <v>122</v>
      </c>
      <c r="BM124" s="16" t="s">
        <v>85</v>
      </c>
    </row>
    <row r="125" spans="2:51" s="12" customFormat="1" ht="11.25">
      <c r="B125" s="217"/>
      <c r="C125" s="218"/>
      <c r="D125" s="185" t="s">
        <v>186</v>
      </c>
      <c r="E125" s="219" t="s">
        <v>19</v>
      </c>
      <c r="F125" s="220" t="s">
        <v>790</v>
      </c>
      <c r="G125" s="218"/>
      <c r="H125" s="219" t="s">
        <v>19</v>
      </c>
      <c r="I125" s="221"/>
      <c r="J125" s="218"/>
      <c r="K125" s="218"/>
      <c r="L125" s="222"/>
      <c r="M125" s="223"/>
      <c r="N125" s="224"/>
      <c r="O125" s="224"/>
      <c r="P125" s="224"/>
      <c r="Q125" s="224"/>
      <c r="R125" s="224"/>
      <c r="S125" s="224"/>
      <c r="T125" s="225"/>
      <c r="AT125" s="226" t="s">
        <v>186</v>
      </c>
      <c r="AU125" s="226" t="s">
        <v>79</v>
      </c>
      <c r="AV125" s="12" t="s">
        <v>79</v>
      </c>
      <c r="AW125" s="12" t="s">
        <v>32</v>
      </c>
      <c r="AX125" s="12" t="s">
        <v>71</v>
      </c>
      <c r="AY125" s="226" t="s">
        <v>123</v>
      </c>
    </row>
    <row r="126" spans="2:51" s="11" customFormat="1" ht="22.5">
      <c r="B126" s="193"/>
      <c r="C126" s="194"/>
      <c r="D126" s="185" t="s">
        <v>186</v>
      </c>
      <c r="E126" s="195" t="s">
        <v>19</v>
      </c>
      <c r="F126" s="196" t="s">
        <v>791</v>
      </c>
      <c r="G126" s="194"/>
      <c r="H126" s="197">
        <v>17.201</v>
      </c>
      <c r="I126" s="198"/>
      <c r="J126" s="194"/>
      <c r="K126" s="194"/>
      <c r="L126" s="199"/>
      <c r="M126" s="200"/>
      <c r="N126" s="201"/>
      <c r="O126" s="201"/>
      <c r="P126" s="201"/>
      <c r="Q126" s="201"/>
      <c r="R126" s="201"/>
      <c r="S126" s="201"/>
      <c r="T126" s="202"/>
      <c r="AT126" s="203" t="s">
        <v>186</v>
      </c>
      <c r="AU126" s="203" t="s">
        <v>79</v>
      </c>
      <c r="AV126" s="11" t="s">
        <v>81</v>
      </c>
      <c r="AW126" s="11" t="s">
        <v>32</v>
      </c>
      <c r="AX126" s="11" t="s">
        <v>71</v>
      </c>
      <c r="AY126" s="203" t="s">
        <v>123</v>
      </c>
    </row>
    <row r="127" spans="2:51" s="11" customFormat="1" ht="11.25">
      <c r="B127" s="193"/>
      <c r="C127" s="194"/>
      <c r="D127" s="185" t="s">
        <v>186</v>
      </c>
      <c r="E127" s="195" t="s">
        <v>19</v>
      </c>
      <c r="F127" s="196" t="s">
        <v>792</v>
      </c>
      <c r="G127" s="194"/>
      <c r="H127" s="197">
        <v>7.714</v>
      </c>
      <c r="I127" s="198"/>
      <c r="J127" s="194"/>
      <c r="K127" s="194"/>
      <c r="L127" s="199"/>
      <c r="M127" s="200"/>
      <c r="N127" s="201"/>
      <c r="O127" s="201"/>
      <c r="P127" s="201"/>
      <c r="Q127" s="201"/>
      <c r="R127" s="201"/>
      <c r="S127" s="201"/>
      <c r="T127" s="202"/>
      <c r="AT127" s="203" t="s">
        <v>186</v>
      </c>
      <c r="AU127" s="203" t="s">
        <v>79</v>
      </c>
      <c r="AV127" s="11" t="s">
        <v>81</v>
      </c>
      <c r="AW127" s="11" t="s">
        <v>32</v>
      </c>
      <c r="AX127" s="11" t="s">
        <v>71</v>
      </c>
      <c r="AY127" s="203" t="s">
        <v>123</v>
      </c>
    </row>
    <row r="128" spans="2:51" s="13" customFormat="1" ht="11.25">
      <c r="B128" s="227"/>
      <c r="C128" s="228"/>
      <c r="D128" s="185" t="s">
        <v>186</v>
      </c>
      <c r="E128" s="229" t="s">
        <v>19</v>
      </c>
      <c r="F128" s="230" t="s">
        <v>756</v>
      </c>
      <c r="G128" s="228"/>
      <c r="H128" s="231">
        <v>24.915</v>
      </c>
      <c r="I128" s="232"/>
      <c r="J128" s="228"/>
      <c r="K128" s="228"/>
      <c r="L128" s="233"/>
      <c r="M128" s="234"/>
      <c r="N128" s="235"/>
      <c r="O128" s="235"/>
      <c r="P128" s="235"/>
      <c r="Q128" s="235"/>
      <c r="R128" s="235"/>
      <c r="S128" s="235"/>
      <c r="T128" s="236"/>
      <c r="AT128" s="237" t="s">
        <v>186</v>
      </c>
      <c r="AU128" s="237" t="s">
        <v>79</v>
      </c>
      <c r="AV128" s="13" t="s">
        <v>122</v>
      </c>
      <c r="AW128" s="13" t="s">
        <v>32</v>
      </c>
      <c r="AX128" s="13" t="s">
        <v>79</v>
      </c>
      <c r="AY128" s="237" t="s">
        <v>123</v>
      </c>
    </row>
    <row r="129" spans="2:65" s="1" customFormat="1" ht="16.5" customHeight="1">
      <c r="B129" s="33"/>
      <c r="C129" s="204" t="s">
        <v>244</v>
      </c>
      <c r="D129" s="204" t="s">
        <v>276</v>
      </c>
      <c r="E129" s="205" t="s">
        <v>793</v>
      </c>
      <c r="F129" s="206" t="s">
        <v>794</v>
      </c>
      <c r="G129" s="207" t="s">
        <v>266</v>
      </c>
      <c r="H129" s="208">
        <v>3.807</v>
      </c>
      <c r="I129" s="209"/>
      <c r="J129" s="210">
        <f>ROUND(I129*H129,2)</f>
        <v>0</v>
      </c>
      <c r="K129" s="206" t="s">
        <v>19</v>
      </c>
      <c r="L129" s="211"/>
      <c r="M129" s="212" t="s">
        <v>19</v>
      </c>
      <c r="N129" s="213" t="s">
        <v>42</v>
      </c>
      <c r="O129" s="59"/>
      <c r="P129" s="182">
        <f>O129*H129</f>
        <v>0</v>
      </c>
      <c r="Q129" s="182">
        <v>0</v>
      </c>
      <c r="R129" s="182">
        <f>Q129*H129</f>
        <v>0</v>
      </c>
      <c r="S129" s="182">
        <v>0</v>
      </c>
      <c r="T129" s="183">
        <f>S129*H129</f>
        <v>0</v>
      </c>
      <c r="AR129" s="16" t="s">
        <v>221</v>
      </c>
      <c r="AT129" s="16" t="s">
        <v>276</v>
      </c>
      <c r="AU129" s="16" t="s">
        <v>79</v>
      </c>
      <c r="AY129" s="16" t="s">
        <v>123</v>
      </c>
      <c r="BE129" s="184">
        <f>IF(N129="základní",J129,0)</f>
        <v>0</v>
      </c>
      <c r="BF129" s="184">
        <f>IF(N129="snížená",J129,0)</f>
        <v>0</v>
      </c>
      <c r="BG129" s="184">
        <f>IF(N129="zákl. přenesená",J129,0)</f>
        <v>0</v>
      </c>
      <c r="BH129" s="184">
        <f>IF(N129="sníž. přenesená",J129,0)</f>
        <v>0</v>
      </c>
      <c r="BI129" s="184">
        <f>IF(N129="nulová",J129,0)</f>
        <v>0</v>
      </c>
      <c r="BJ129" s="16" t="s">
        <v>79</v>
      </c>
      <c r="BK129" s="184">
        <f>ROUND(I129*H129,2)</f>
        <v>0</v>
      </c>
      <c r="BL129" s="16" t="s">
        <v>122</v>
      </c>
      <c r="BM129" s="16" t="s">
        <v>305</v>
      </c>
    </row>
    <row r="130" spans="2:51" s="12" customFormat="1" ht="11.25">
      <c r="B130" s="217"/>
      <c r="C130" s="218"/>
      <c r="D130" s="185" t="s">
        <v>186</v>
      </c>
      <c r="E130" s="219" t="s">
        <v>19</v>
      </c>
      <c r="F130" s="220" t="s">
        <v>795</v>
      </c>
      <c r="G130" s="218"/>
      <c r="H130" s="219" t="s">
        <v>19</v>
      </c>
      <c r="I130" s="221"/>
      <c r="J130" s="218"/>
      <c r="K130" s="218"/>
      <c r="L130" s="222"/>
      <c r="M130" s="223"/>
      <c r="N130" s="224"/>
      <c r="O130" s="224"/>
      <c r="P130" s="224"/>
      <c r="Q130" s="224"/>
      <c r="R130" s="224"/>
      <c r="S130" s="224"/>
      <c r="T130" s="225"/>
      <c r="AT130" s="226" t="s">
        <v>186</v>
      </c>
      <c r="AU130" s="226" t="s">
        <v>79</v>
      </c>
      <c r="AV130" s="12" t="s">
        <v>79</v>
      </c>
      <c r="AW130" s="12" t="s">
        <v>32</v>
      </c>
      <c r="AX130" s="12" t="s">
        <v>71</v>
      </c>
      <c r="AY130" s="226" t="s">
        <v>123</v>
      </c>
    </row>
    <row r="131" spans="2:51" s="11" customFormat="1" ht="11.25">
      <c r="B131" s="193"/>
      <c r="C131" s="194"/>
      <c r="D131" s="185" t="s">
        <v>186</v>
      </c>
      <c r="E131" s="195" t="s">
        <v>19</v>
      </c>
      <c r="F131" s="196" t="s">
        <v>796</v>
      </c>
      <c r="G131" s="194"/>
      <c r="H131" s="197">
        <v>3.807</v>
      </c>
      <c r="I131" s="198"/>
      <c r="J131" s="194"/>
      <c r="K131" s="194"/>
      <c r="L131" s="199"/>
      <c r="M131" s="200"/>
      <c r="N131" s="201"/>
      <c r="O131" s="201"/>
      <c r="P131" s="201"/>
      <c r="Q131" s="201"/>
      <c r="R131" s="201"/>
      <c r="S131" s="201"/>
      <c r="T131" s="202"/>
      <c r="AT131" s="203" t="s">
        <v>186</v>
      </c>
      <c r="AU131" s="203" t="s">
        <v>79</v>
      </c>
      <c r="AV131" s="11" t="s">
        <v>81</v>
      </c>
      <c r="AW131" s="11" t="s">
        <v>32</v>
      </c>
      <c r="AX131" s="11" t="s">
        <v>71</v>
      </c>
      <c r="AY131" s="203" t="s">
        <v>123</v>
      </c>
    </row>
    <row r="132" spans="2:51" s="13" customFormat="1" ht="11.25">
      <c r="B132" s="227"/>
      <c r="C132" s="228"/>
      <c r="D132" s="185" t="s">
        <v>186</v>
      </c>
      <c r="E132" s="229" t="s">
        <v>19</v>
      </c>
      <c r="F132" s="230" t="s">
        <v>756</v>
      </c>
      <c r="G132" s="228"/>
      <c r="H132" s="231">
        <v>3.807</v>
      </c>
      <c r="I132" s="232"/>
      <c r="J132" s="228"/>
      <c r="K132" s="228"/>
      <c r="L132" s="233"/>
      <c r="M132" s="234"/>
      <c r="N132" s="235"/>
      <c r="O132" s="235"/>
      <c r="P132" s="235"/>
      <c r="Q132" s="235"/>
      <c r="R132" s="235"/>
      <c r="S132" s="235"/>
      <c r="T132" s="236"/>
      <c r="AT132" s="237" t="s">
        <v>186</v>
      </c>
      <c r="AU132" s="237" t="s">
        <v>79</v>
      </c>
      <c r="AV132" s="13" t="s">
        <v>122</v>
      </c>
      <c r="AW132" s="13" t="s">
        <v>32</v>
      </c>
      <c r="AX132" s="13" t="s">
        <v>79</v>
      </c>
      <c r="AY132" s="237" t="s">
        <v>123</v>
      </c>
    </row>
    <row r="133" spans="2:65" s="1" customFormat="1" ht="16.5" customHeight="1">
      <c r="B133" s="33"/>
      <c r="C133" s="204" t="s">
        <v>250</v>
      </c>
      <c r="D133" s="204" t="s">
        <v>276</v>
      </c>
      <c r="E133" s="205" t="s">
        <v>797</v>
      </c>
      <c r="F133" s="206" t="s">
        <v>798</v>
      </c>
      <c r="G133" s="207" t="s">
        <v>266</v>
      </c>
      <c r="H133" s="208">
        <v>26.509</v>
      </c>
      <c r="I133" s="209"/>
      <c r="J133" s="210">
        <f>ROUND(I133*H133,2)</f>
        <v>0</v>
      </c>
      <c r="K133" s="206" t="s">
        <v>182</v>
      </c>
      <c r="L133" s="211"/>
      <c r="M133" s="212" t="s">
        <v>19</v>
      </c>
      <c r="N133" s="213" t="s">
        <v>42</v>
      </c>
      <c r="O133" s="59"/>
      <c r="P133" s="182">
        <f>O133*H133</f>
        <v>0</v>
      </c>
      <c r="Q133" s="182">
        <v>0</v>
      </c>
      <c r="R133" s="182">
        <f>Q133*H133</f>
        <v>0</v>
      </c>
      <c r="S133" s="182">
        <v>0</v>
      </c>
      <c r="T133" s="183">
        <f>S133*H133</f>
        <v>0</v>
      </c>
      <c r="AR133" s="16" t="s">
        <v>221</v>
      </c>
      <c r="AT133" s="16" t="s">
        <v>276</v>
      </c>
      <c r="AU133" s="16" t="s">
        <v>79</v>
      </c>
      <c r="AY133" s="16" t="s">
        <v>123</v>
      </c>
      <c r="BE133" s="184">
        <f>IF(N133="základní",J133,0)</f>
        <v>0</v>
      </c>
      <c r="BF133" s="184">
        <f>IF(N133="snížená",J133,0)</f>
        <v>0</v>
      </c>
      <c r="BG133" s="184">
        <f>IF(N133="zákl. přenesená",J133,0)</f>
        <v>0</v>
      </c>
      <c r="BH133" s="184">
        <f>IF(N133="sníž. přenesená",J133,0)</f>
        <v>0</v>
      </c>
      <c r="BI133" s="184">
        <f>IF(N133="nulová",J133,0)</f>
        <v>0</v>
      </c>
      <c r="BJ133" s="16" t="s">
        <v>79</v>
      </c>
      <c r="BK133" s="184">
        <f>ROUND(I133*H133,2)</f>
        <v>0</v>
      </c>
      <c r="BL133" s="16" t="s">
        <v>122</v>
      </c>
      <c r="BM133" s="16" t="s">
        <v>316</v>
      </c>
    </row>
    <row r="134" spans="2:51" s="12" customFormat="1" ht="11.25">
      <c r="B134" s="217"/>
      <c r="C134" s="218"/>
      <c r="D134" s="185" t="s">
        <v>186</v>
      </c>
      <c r="E134" s="219" t="s">
        <v>19</v>
      </c>
      <c r="F134" s="220" t="s">
        <v>799</v>
      </c>
      <c r="G134" s="218"/>
      <c r="H134" s="219" t="s">
        <v>19</v>
      </c>
      <c r="I134" s="221"/>
      <c r="J134" s="218"/>
      <c r="K134" s="218"/>
      <c r="L134" s="222"/>
      <c r="M134" s="223"/>
      <c r="N134" s="224"/>
      <c r="O134" s="224"/>
      <c r="P134" s="224"/>
      <c r="Q134" s="224"/>
      <c r="R134" s="224"/>
      <c r="S134" s="224"/>
      <c r="T134" s="225"/>
      <c r="AT134" s="226" t="s">
        <v>186</v>
      </c>
      <c r="AU134" s="226" t="s">
        <v>79</v>
      </c>
      <c r="AV134" s="12" t="s">
        <v>79</v>
      </c>
      <c r="AW134" s="12" t="s">
        <v>32</v>
      </c>
      <c r="AX134" s="12" t="s">
        <v>71</v>
      </c>
      <c r="AY134" s="226" t="s">
        <v>123</v>
      </c>
    </row>
    <row r="135" spans="2:51" s="11" customFormat="1" ht="22.5">
      <c r="B135" s="193"/>
      <c r="C135" s="194"/>
      <c r="D135" s="185" t="s">
        <v>186</v>
      </c>
      <c r="E135" s="195" t="s">
        <v>19</v>
      </c>
      <c r="F135" s="196" t="s">
        <v>791</v>
      </c>
      <c r="G135" s="194"/>
      <c r="H135" s="197">
        <v>17.201</v>
      </c>
      <c r="I135" s="198"/>
      <c r="J135" s="194"/>
      <c r="K135" s="194"/>
      <c r="L135" s="199"/>
      <c r="M135" s="200"/>
      <c r="N135" s="201"/>
      <c r="O135" s="201"/>
      <c r="P135" s="201"/>
      <c r="Q135" s="201"/>
      <c r="R135" s="201"/>
      <c r="S135" s="201"/>
      <c r="T135" s="202"/>
      <c r="AT135" s="203" t="s">
        <v>186</v>
      </c>
      <c r="AU135" s="203" t="s">
        <v>79</v>
      </c>
      <c r="AV135" s="11" t="s">
        <v>81</v>
      </c>
      <c r="AW135" s="11" t="s">
        <v>32</v>
      </c>
      <c r="AX135" s="11" t="s">
        <v>71</v>
      </c>
      <c r="AY135" s="203" t="s">
        <v>123</v>
      </c>
    </row>
    <row r="136" spans="2:51" s="11" customFormat="1" ht="11.25">
      <c r="B136" s="193"/>
      <c r="C136" s="194"/>
      <c r="D136" s="185" t="s">
        <v>186</v>
      </c>
      <c r="E136" s="195" t="s">
        <v>19</v>
      </c>
      <c r="F136" s="196" t="s">
        <v>800</v>
      </c>
      <c r="G136" s="194"/>
      <c r="H136" s="197">
        <v>9.308</v>
      </c>
      <c r="I136" s="198"/>
      <c r="J136" s="194"/>
      <c r="K136" s="194"/>
      <c r="L136" s="199"/>
      <c r="M136" s="200"/>
      <c r="N136" s="201"/>
      <c r="O136" s="201"/>
      <c r="P136" s="201"/>
      <c r="Q136" s="201"/>
      <c r="R136" s="201"/>
      <c r="S136" s="201"/>
      <c r="T136" s="202"/>
      <c r="AT136" s="203" t="s">
        <v>186</v>
      </c>
      <c r="AU136" s="203" t="s">
        <v>79</v>
      </c>
      <c r="AV136" s="11" t="s">
        <v>81</v>
      </c>
      <c r="AW136" s="11" t="s">
        <v>32</v>
      </c>
      <c r="AX136" s="11" t="s">
        <v>71</v>
      </c>
      <c r="AY136" s="203" t="s">
        <v>123</v>
      </c>
    </row>
    <row r="137" spans="2:51" s="13" customFormat="1" ht="11.25">
      <c r="B137" s="227"/>
      <c r="C137" s="228"/>
      <c r="D137" s="185" t="s">
        <v>186</v>
      </c>
      <c r="E137" s="229" t="s">
        <v>19</v>
      </c>
      <c r="F137" s="230" t="s">
        <v>756</v>
      </c>
      <c r="G137" s="228"/>
      <c r="H137" s="231">
        <v>26.509</v>
      </c>
      <c r="I137" s="232"/>
      <c r="J137" s="228"/>
      <c r="K137" s="228"/>
      <c r="L137" s="233"/>
      <c r="M137" s="234"/>
      <c r="N137" s="235"/>
      <c r="O137" s="235"/>
      <c r="P137" s="235"/>
      <c r="Q137" s="235"/>
      <c r="R137" s="235"/>
      <c r="S137" s="235"/>
      <c r="T137" s="236"/>
      <c r="AT137" s="237" t="s">
        <v>186</v>
      </c>
      <c r="AU137" s="237" t="s">
        <v>79</v>
      </c>
      <c r="AV137" s="13" t="s">
        <v>122</v>
      </c>
      <c r="AW137" s="13" t="s">
        <v>32</v>
      </c>
      <c r="AX137" s="13" t="s">
        <v>79</v>
      </c>
      <c r="AY137" s="237" t="s">
        <v>123</v>
      </c>
    </row>
    <row r="138" spans="2:65" s="1" customFormat="1" ht="22.5" customHeight="1">
      <c r="B138" s="33"/>
      <c r="C138" s="173" t="s">
        <v>256</v>
      </c>
      <c r="D138" s="173" t="s">
        <v>125</v>
      </c>
      <c r="E138" s="174" t="s">
        <v>801</v>
      </c>
      <c r="F138" s="175" t="s">
        <v>802</v>
      </c>
      <c r="G138" s="176" t="s">
        <v>233</v>
      </c>
      <c r="H138" s="177">
        <v>34.248</v>
      </c>
      <c r="I138" s="178"/>
      <c r="J138" s="179">
        <f>ROUND(I138*H138,2)</f>
        <v>0</v>
      </c>
      <c r="K138" s="175" t="s">
        <v>182</v>
      </c>
      <c r="L138" s="37"/>
      <c r="M138" s="180" t="s">
        <v>19</v>
      </c>
      <c r="N138" s="181" t="s">
        <v>42</v>
      </c>
      <c r="O138" s="59"/>
      <c r="P138" s="182">
        <f>O138*H138</f>
        <v>0</v>
      </c>
      <c r="Q138" s="182">
        <v>0</v>
      </c>
      <c r="R138" s="182">
        <f>Q138*H138</f>
        <v>0</v>
      </c>
      <c r="S138" s="182">
        <v>0</v>
      </c>
      <c r="T138" s="183">
        <f>S138*H138</f>
        <v>0</v>
      </c>
      <c r="AR138" s="16" t="s">
        <v>122</v>
      </c>
      <c r="AT138" s="16" t="s">
        <v>125</v>
      </c>
      <c r="AU138" s="16" t="s">
        <v>79</v>
      </c>
      <c r="AY138" s="16" t="s">
        <v>123</v>
      </c>
      <c r="BE138" s="184">
        <f>IF(N138="základní",J138,0)</f>
        <v>0</v>
      </c>
      <c r="BF138" s="184">
        <f>IF(N138="snížená",J138,0)</f>
        <v>0</v>
      </c>
      <c r="BG138" s="184">
        <f>IF(N138="zákl. přenesená",J138,0)</f>
        <v>0</v>
      </c>
      <c r="BH138" s="184">
        <f>IF(N138="sníž. přenesená",J138,0)</f>
        <v>0</v>
      </c>
      <c r="BI138" s="184">
        <f>IF(N138="nulová",J138,0)</f>
        <v>0</v>
      </c>
      <c r="BJ138" s="16" t="s">
        <v>79</v>
      </c>
      <c r="BK138" s="184">
        <f>ROUND(I138*H138,2)</f>
        <v>0</v>
      </c>
      <c r="BL138" s="16" t="s">
        <v>122</v>
      </c>
      <c r="BM138" s="16" t="s">
        <v>328</v>
      </c>
    </row>
    <row r="139" spans="2:51" s="12" customFormat="1" ht="11.25">
      <c r="B139" s="217"/>
      <c r="C139" s="218"/>
      <c r="D139" s="185" t="s">
        <v>186</v>
      </c>
      <c r="E139" s="219" t="s">
        <v>19</v>
      </c>
      <c r="F139" s="220" t="s">
        <v>803</v>
      </c>
      <c r="G139" s="218"/>
      <c r="H139" s="219" t="s">
        <v>19</v>
      </c>
      <c r="I139" s="221"/>
      <c r="J139" s="218"/>
      <c r="K139" s="218"/>
      <c r="L139" s="222"/>
      <c r="M139" s="223"/>
      <c r="N139" s="224"/>
      <c r="O139" s="224"/>
      <c r="P139" s="224"/>
      <c r="Q139" s="224"/>
      <c r="R139" s="224"/>
      <c r="S139" s="224"/>
      <c r="T139" s="225"/>
      <c r="AT139" s="226" t="s">
        <v>186</v>
      </c>
      <c r="AU139" s="226" t="s">
        <v>79</v>
      </c>
      <c r="AV139" s="12" t="s">
        <v>79</v>
      </c>
      <c r="AW139" s="12" t="s">
        <v>32</v>
      </c>
      <c r="AX139" s="12" t="s">
        <v>71</v>
      </c>
      <c r="AY139" s="226" t="s">
        <v>123</v>
      </c>
    </row>
    <row r="140" spans="2:51" s="11" customFormat="1" ht="11.25">
      <c r="B140" s="193"/>
      <c r="C140" s="194"/>
      <c r="D140" s="185" t="s">
        <v>186</v>
      </c>
      <c r="E140" s="195" t="s">
        <v>19</v>
      </c>
      <c r="F140" s="196" t="s">
        <v>804</v>
      </c>
      <c r="G140" s="194"/>
      <c r="H140" s="197">
        <v>34.248</v>
      </c>
      <c r="I140" s="198"/>
      <c r="J140" s="194"/>
      <c r="K140" s="194"/>
      <c r="L140" s="199"/>
      <c r="M140" s="200"/>
      <c r="N140" s="201"/>
      <c r="O140" s="201"/>
      <c r="P140" s="201"/>
      <c r="Q140" s="201"/>
      <c r="R140" s="201"/>
      <c r="S140" s="201"/>
      <c r="T140" s="202"/>
      <c r="AT140" s="203" t="s">
        <v>186</v>
      </c>
      <c r="AU140" s="203" t="s">
        <v>79</v>
      </c>
      <c r="AV140" s="11" t="s">
        <v>81</v>
      </c>
      <c r="AW140" s="11" t="s">
        <v>32</v>
      </c>
      <c r="AX140" s="11" t="s">
        <v>71</v>
      </c>
      <c r="AY140" s="203" t="s">
        <v>123</v>
      </c>
    </row>
    <row r="141" spans="2:51" s="13" customFormat="1" ht="11.25">
      <c r="B141" s="227"/>
      <c r="C141" s="228"/>
      <c r="D141" s="185" t="s">
        <v>186</v>
      </c>
      <c r="E141" s="229" t="s">
        <v>19</v>
      </c>
      <c r="F141" s="230" t="s">
        <v>756</v>
      </c>
      <c r="G141" s="228"/>
      <c r="H141" s="231">
        <v>34.248</v>
      </c>
      <c r="I141" s="232"/>
      <c r="J141" s="228"/>
      <c r="K141" s="228"/>
      <c r="L141" s="233"/>
      <c r="M141" s="234"/>
      <c r="N141" s="235"/>
      <c r="O141" s="235"/>
      <c r="P141" s="235"/>
      <c r="Q141" s="235"/>
      <c r="R141" s="235"/>
      <c r="S141" s="235"/>
      <c r="T141" s="236"/>
      <c r="AT141" s="237" t="s">
        <v>186</v>
      </c>
      <c r="AU141" s="237" t="s">
        <v>79</v>
      </c>
      <c r="AV141" s="13" t="s">
        <v>122</v>
      </c>
      <c r="AW141" s="13" t="s">
        <v>32</v>
      </c>
      <c r="AX141" s="13" t="s">
        <v>79</v>
      </c>
      <c r="AY141" s="237" t="s">
        <v>123</v>
      </c>
    </row>
    <row r="142" spans="2:65" s="1" customFormat="1" ht="16.5" customHeight="1">
      <c r="B142" s="33"/>
      <c r="C142" s="204" t="s">
        <v>260</v>
      </c>
      <c r="D142" s="204" t="s">
        <v>276</v>
      </c>
      <c r="E142" s="205" t="s">
        <v>797</v>
      </c>
      <c r="F142" s="206" t="s">
        <v>798</v>
      </c>
      <c r="G142" s="207" t="s">
        <v>266</v>
      </c>
      <c r="H142" s="208">
        <v>58.14</v>
      </c>
      <c r="I142" s="209"/>
      <c r="J142" s="210">
        <f>ROUND(I142*H142,2)</f>
        <v>0</v>
      </c>
      <c r="K142" s="206" t="s">
        <v>182</v>
      </c>
      <c r="L142" s="211"/>
      <c r="M142" s="212" t="s">
        <v>19</v>
      </c>
      <c r="N142" s="213" t="s">
        <v>42</v>
      </c>
      <c r="O142" s="59"/>
      <c r="P142" s="182">
        <f>O142*H142</f>
        <v>0</v>
      </c>
      <c r="Q142" s="182">
        <v>0</v>
      </c>
      <c r="R142" s="182">
        <f>Q142*H142</f>
        <v>0</v>
      </c>
      <c r="S142" s="182">
        <v>0</v>
      </c>
      <c r="T142" s="183">
        <f>S142*H142</f>
        <v>0</v>
      </c>
      <c r="AR142" s="16" t="s">
        <v>221</v>
      </c>
      <c r="AT142" s="16" t="s">
        <v>276</v>
      </c>
      <c r="AU142" s="16" t="s">
        <v>79</v>
      </c>
      <c r="AY142" s="16" t="s">
        <v>123</v>
      </c>
      <c r="BE142" s="184">
        <f>IF(N142="základní",J142,0)</f>
        <v>0</v>
      </c>
      <c r="BF142" s="184">
        <f>IF(N142="snížená",J142,0)</f>
        <v>0</v>
      </c>
      <c r="BG142" s="184">
        <f>IF(N142="zákl. přenesená",J142,0)</f>
        <v>0</v>
      </c>
      <c r="BH142" s="184">
        <f>IF(N142="sníž. přenesená",J142,0)</f>
        <v>0</v>
      </c>
      <c r="BI142" s="184">
        <f>IF(N142="nulová",J142,0)</f>
        <v>0</v>
      </c>
      <c r="BJ142" s="16" t="s">
        <v>79</v>
      </c>
      <c r="BK142" s="184">
        <f>ROUND(I142*H142,2)</f>
        <v>0</v>
      </c>
      <c r="BL142" s="16" t="s">
        <v>122</v>
      </c>
      <c r="BM142" s="16" t="s">
        <v>345</v>
      </c>
    </row>
    <row r="143" spans="2:51" s="12" customFormat="1" ht="11.25">
      <c r="B143" s="217"/>
      <c r="C143" s="218"/>
      <c r="D143" s="185" t="s">
        <v>186</v>
      </c>
      <c r="E143" s="219" t="s">
        <v>19</v>
      </c>
      <c r="F143" s="220" t="s">
        <v>805</v>
      </c>
      <c r="G143" s="218"/>
      <c r="H143" s="219" t="s">
        <v>19</v>
      </c>
      <c r="I143" s="221"/>
      <c r="J143" s="218"/>
      <c r="K143" s="218"/>
      <c r="L143" s="222"/>
      <c r="M143" s="223"/>
      <c r="N143" s="224"/>
      <c r="O143" s="224"/>
      <c r="P143" s="224"/>
      <c r="Q143" s="224"/>
      <c r="R143" s="224"/>
      <c r="S143" s="224"/>
      <c r="T143" s="225"/>
      <c r="AT143" s="226" t="s">
        <v>186</v>
      </c>
      <c r="AU143" s="226" t="s">
        <v>79</v>
      </c>
      <c r="AV143" s="12" t="s">
        <v>79</v>
      </c>
      <c r="AW143" s="12" t="s">
        <v>32</v>
      </c>
      <c r="AX143" s="12" t="s">
        <v>71</v>
      </c>
      <c r="AY143" s="226" t="s">
        <v>123</v>
      </c>
    </row>
    <row r="144" spans="2:51" s="11" customFormat="1" ht="11.25">
      <c r="B144" s="193"/>
      <c r="C144" s="194"/>
      <c r="D144" s="185" t="s">
        <v>186</v>
      </c>
      <c r="E144" s="195" t="s">
        <v>19</v>
      </c>
      <c r="F144" s="196" t="s">
        <v>806</v>
      </c>
      <c r="G144" s="194"/>
      <c r="H144" s="197">
        <v>58.14</v>
      </c>
      <c r="I144" s="198"/>
      <c r="J144" s="194"/>
      <c r="K144" s="194"/>
      <c r="L144" s="199"/>
      <c r="M144" s="200"/>
      <c r="N144" s="201"/>
      <c r="O144" s="201"/>
      <c r="P144" s="201"/>
      <c r="Q144" s="201"/>
      <c r="R144" s="201"/>
      <c r="S144" s="201"/>
      <c r="T144" s="202"/>
      <c r="AT144" s="203" t="s">
        <v>186</v>
      </c>
      <c r="AU144" s="203" t="s">
        <v>79</v>
      </c>
      <c r="AV144" s="11" t="s">
        <v>81</v>
      </c>
      <c r="AW144" s="11" t="s">
        <v>32</v>
      </c>
      <c r="AX144" s="11" t="s">
        <v>71</v>
      </c>
      <c r="AY144" s="203" t="s">
        <v>123</v>
      </c>
    </row>
    <row r="145" spans="2:51" s="13" customFormat="1" ht="11.25">
      <c r="B145" s="227"/>
      <c r="C145" s="228"/>
      <c r="D145" s="185" t="s">
        <v>186</v>
      </c>
      <c r="E145" s="229" t="s">
        <v>19</v>
      </c>
      <c r="F145" s="230" t="s">
        <v>756</v>
      </c>
      <c r="G145" s="228"/>
      <c r="H145" s="231">
        <v>58.14</v>
      </c>
      <c r="I145" s="232"/>
      <c r="J145" s="228"/>
      <c r="K145" s="228"/>
      <c r="L145" s="233"/>
      <c r="M145" s="234"/>
      <c r="N145" s="235"/>
      <c r="O145" s="235"/>
      <c r="P145" s="235"/>
      <c r="Q145" s="235"/>
      <c r="R145" s="235"/>
      <c r="S145" s="235"/>
      <c r="T145" s="236"/>
      <c r="AT145" s="237" t="s">
        <v>186</v>
      </c>
      <c r="AU145" s="237" t="s">
        <v>79</v>
      </c>
      <c r="AV145" s="13" t="s">
        <v>122</v>
      </c>
      <c r="AW145" s="13" t="s">
        <v>32</v>
      </c>
      <c r="AX145" s="13" t="s">
        <v>79</v>
      </c>
      <c r="AY145" s="237" t="s">
        <v>123</v>
      </c>
    </row>
    <row r="146" spans="2:65" s="1" customFormat="1" ht="22.5" customHeight="1">
      <c r="B146" s="33"/>
      <c r="C146" s="173" t="s">
        <v>8</v>
      </c>
      <c r="D146" s="173" t="s">
        <v>125</v>
      </c>
      <c r="E146" s="174" t="s">
        <v>801</v>
      </c>
      <c r="F146" s="175" t="s">
        <v>802</v>
      </c>
      <c r="G146" s="176" t="s">
        <v>233</v>
      </c>
      <c r="H146" s="177">
        <v>169.315</v>
      </c>
      <c r="I146" s="178"/>
      <c r="J146" s="179">
        <f>ROUND(I146*H146,2)</f>
        <v>0</v>
      </c>
      <c r="K146" s="175" t="s">
        <v>182</v>
      </c>
      <c r="L146" s="37"/>
      <c r="M146" s="180" t="s">
        <v>19</v>
      </c>
      <c r="N146" s="181" t="s">
        <v>42</v>
      </c>
      <c r="O146" s="59"/>
      <c r="P146" s="182">
        <f>O146*H146</f>
        <v>0</v>
      </c>
      <c r="Q146" s="182">
        <v>0</v>
      </c>
      <c r="R146" s="182">
        <f>Q146*H146</f>
        <v>0</v>
      </c>
      <c r="S146" s="182">
        <v>0</v>
      </c>
      <c r="T146" s="183">
        <f>S146*H146</f>
        <v>0</v>
      </c>
      <c r="AR146" s="16" t="s">
        <v>122</v>
      </c>
      <c r="AT146" s="16" t="s">
        <v>125</v>
      </c>
      <c r="AU146" s="16" t="s">
        <v>79</v>
      </c>
      <c r="AY146" s="16" t="s">
        <v>123</v>
      </c>
      <c r="BE146" s="184">
        <f>IF(N146="základní",J146,0)</f>
        <v>0</v>
      </c>
      <c r="BF146" s="184">
        <f>IF(N146="snížená",J146,0)</f>
        <v>0</v>
      </c>
      <c r="BG146" s="184">
        <f>IF(N146="zákl. přenesená",J146,0)</f>
        <v>0</v>
      </c>
      <c r="BH146" s="184">
        <f>IF(N146="sníž. přenesená",J146,0)</f>
        <v>0</v>
      </c>
      <c r="BI146" s="184">
        <f>IF(N146="nulová",J146,0)</f>
        <v>0</v>
      </c>
      <c r="BJ146" s="16" t="s">
        <v>79</v>
      </c>
      <c r="BK146" s="184">
        <f>ROUND(I146*H146,2)</f>
        <v>0</v>
      </c>
      <c r="BL146" s="16" t="s">
        <v>122</v>
      </c>
      <c r="BM146" s="16" t="s">
        <v>88</v>
      </c>
    </row>
    <row r="147" spans="2:51" s="12" customFormat="1" ht="11.25">
      <c r="B147" s="217"/>
      <c r="C147" s="218"/>
      <c r="D147" s="185" t="s">
        <v>186</v>
      </c>
      <c r="E147" s="219" t="s">
        <v>19</v>
      </c>
      <c r="F147" s="220" t="s">
        <v>807</v>
      </c>
      <c r="G147" s="218"/>
      <c r="H147" s="219" t="s">
        <v>19</v>
      </c>
      <c r="I147" s="221"/>
      <c r="J147" s="218"/>
      <c r="K147" s="218"/>
      <c r="L147" s="222"/>
      <c r="M147" s="223"/>
      <c r="N147" s="224"/>
      <c r="O147" s="224"/>
      <c r="P147" s="224"/>
      <c r="Q147" s="224"/>
      <c r="R147" s="224"/>
      <c r="S147" s="224"/>
      <c r="T147" s="225"/>
      <c r="AT147" s="226" t="s">
        <v>186</v>
      </c>
      <c r="AU147" s="226" t="s">
        <v>79</v>
      </c>
      <c r="AV147" s="12" t="s">
        <v>79</v>
      </c>
      <c r="AW147" s="12" t="s">
        <v>32</v>
      </c>
      <c r="AX147" s="12" t="s">
        <v>71</v>
      </c>
      <c r="AY147" s="226" t="s">
        <v>123</v>
      </c>
    </row>
    <row r="148" spans="2:51" s="11" customFormat="1" ht="11.25">
      <c r="B148" s="193"/>
      <c r="C148" s="194"/>
      <c r="D148" s="185" t="s">
        <v>186</v>
      </c>
      <c r="E148" s="195" t="s">
        <v>19</v>
      </c>
      <c r="F148" s="196" t="s">
        <v>808</v>
      </c>
      <c r="G148" s="194"/>
      <c r="H148" s="197">
        <v>169.315</v>
      </c>
      <c r="I148" s="198"/>
      <c r="J148" s="194"/>
      <c r="K148" s="194"/>
      <c r="L148" s="199"/>
      <c r="M148" s="200"/>
      <c r="N148" s="201"/>
      <c r="O148" s="201"/>
      <c r="P148" s="201"/>
      <c r="Q148" s="201"/>
      <c r="R148" s="201"/>
      <c r="S148" s="201"/>
      <c r="T148" s="202"/>
      <c r="AT148" s="203" t="s">
        <v>186</v>
      </c>
      <c r="AU148" s="203" t="s">
        <v>79</v>
      </c>
      <c r="AV148" s="11" t="s">
        <v>81</v>
      </c>
      <c r="AW148" s="11" t="s">
        <v>32</v>
      </c>
      <c r="AX148" s="11" t="s">
        <v>71</v>
      </c>
      <c r="AY148" s="203" t="s">
        <v>123</v>
      </c>
    </row>
    <row r="149" spans="2:51" s="13" customFormat="1" ht="11.25">
      <c r="B149" s="227"/>
      <c r="C149" s="228"/>
      <c r="D149" s="185" t="s">
        <v>186</v>
      </c>
      <c r="E149" s="229" t="s">
        <v>19</v>
      </c>
      <c r="F149" s="230" t="s">
        <v>756</v>
      </c>
      <c r="G149" s="228"/>
      <c r="H149" s="231">
        <v>169.315</v>
      </c>
      <c r="I149" s="232"/>
      <c r="J149" s="228"/>
      <c r="K149" s="228"/>
      <c r="L149" s="233"/>
      <c r="M149" s="234"/>
      <c r="N149" s="235"/>
      <c r="O149" s="235"/>
      <c r="P149" s="235"/>
      <c r="Q149" s="235"/>
      <c r="R149" s="235"/>
      <c r="S149" s="235"/>
      <c r="T149" s="236"/>
      <c r="AT149" s="237" t="s">
        <v>186</v>
      </c>
      <c r="AU149" s="237" t="s">
        <v>79</v>
      </c>
      <c r="AV149" s="13" t="s">
        <v>122</v>
      </c>
      <c r="AW149" s="13" t="s">
        <v>32</v>
      </c>
      <c r="AX149" s="13" t="s">
        <v>79</v>
      </c>
      <c r="AY149" s="237" t="s">
        <v>123</v>
      </c>
    </row>
    <row r="150" spans="2:65" s="1" customFormat="1" ht="22.5" customHeight="1">
      <c r="B150" s="33"/>
      <c r="C150" s="173" t="s">
        <v>269</v>
      </c>
      <c r="D150" s="173" t="s">
        <v>125</v>
      </c>
      <c r="E150" s="174" t="s">
        <v>801</v>
      </c>
      <c r="F150" s="175" t="s">
        <v>802</v>
      </c>
      <c r="G150" s="176" t="s">
        <v>233</v>
      </c>
      <c r="H150" s="177">
        <v>39.801</v>
      </c>
      <c r="I150" s="178"/>
      <c r="J150" s="179">
        <f>ROUND(I150*H150,2)</f>
        <v>0</v>
      </c>
      <c r="K150" s="175" t="s">
        <v>182</v>
      </c>
      <c r="L150" s="37"/>
      <c r="M150" s="180" t="s">
        <v>19</v>
      </c>
      <c r="N150" s="181" t="s">
        <v>42</v>
      </c>
      <c r="O150" s="59"/>
      <c r="P150" s="182">
        <f>O150*H150</f>
        <v>0</v>
      </c>
      <c r="Q150" s="182">
        <v>0</v>
      </c>
      <c r="R150" s="182">
        <f>Q150*H150</f>
        <v>0</v>
      </c>
      <c r="S150" s="182">
        <v>0</v>
      </c>
      <c r="T150" s="183">
        <f>S150*H150</f>
        <v>0</v>
      </c>
      <c r="AR150" s="16" t="s">
        <v>122</v>
      </c>
      <c r="AT150" s="16" t="s">
        <v>125</v>
      </c>
      <c r="AU150" s="16" t="s">
        <v>79</v>
      </c>
      <c r="AY150" s="16" t="s">
        <v>123</v>
      </c>
      <c r="BE150" s="184">
        <f>IF(N150="základní",J150,0)</f>
        <v>0</v>
      </c>
      <c r="BF150" s="184">
        <f>IF(N150="snížená",J150,0)</f>
        <v>0</v>
      </c>
      <c r="BG150" s="184">
        <f>IF(N150="zákl. přenesená",J150,0)</f>
        <v>0</v>
      </c>
      <c r="BH150" s="184">
        <f>IF(N150="sníž. přenesená",J150,0)</f>
        <v>0</v>
      </c>
      <c r="BI150" s="184">
        <f>IF(N150="nulová",J150,0)</f>
        <v>0</v>
      </c>
      <c r="BJ150" s="16" t="s">
        <v>79</v>
      </c>
      <c r="BK150" s="184">
        <f>ROUND(I150*H150,2)</f>
        <v>0</v>
      </c>
      <c r="BL150" s="16" t="s">
        <v>122</v>
      </c>
      <c r="BM150" s="16" t="s">
        <v>364</v>
      </c>
    </row>
    <row r="151" spans="2:51" s="12" customFormat="1" ht="11.25">
      <c r="B151" s="217"/>
      <c r="C151" s="218"/>
      <c r="D151" s="185" t="s">
        <v>186</v>
      </c>
      <c r="E151" s="219" t="s">
        <v>19</v>
      </c>
      <c r="F151" s="220" t="s">
        <v>809</v>
      </c>
      <c r="G151" s="218"/>
      <c r="H151" s="219" t="s">
        <v>19</v>
      </c>
      <c r="I151" s="221"/>
      <c r="J151" s="218"/>
      <c r="K151" s="218"/>
      <c r="L151" s="222"/>
      <c r="M151" s="223"/>
      <c r="N151" s="224"/>
      <c r="O151" s="224"/>
      <c r="P151" s="224"/>
      <c r="Q151" s="224"/>
      <c r="R151" s="224"/>
      <c r="S151" s="224"/>
      <c r="T151" s="225"/>
      <c r="AT151" s="226" t="s">
        <v>186</v>
      </c>
      <c r="AU151" s="226" t="s">
        <v>79</v>
      </c>
      <c r="AV151" s="12" t="s">
        <v>79</v>
      </c>
      <c r="AW151" s="12" t="s">
        <v>32</v>
      </c>
      <c r="AX151" s="12" t="s">
        <v>71</v>
      </c>
      <c r="AY151" s="226" t="s">
        <v>123</v>
      </c>
    </row>
    <row r="152" spans="2:51" s="11" customFormat="1" ht="11.25">
      <c r="B152" s="193"/>
      <c r="C152" s="194"/>
      <c r="D152" s="185" t="s">
        <v>186</v>
      </c>
      <c r="E152" s="195" t="s">
        <v>19</v>
      </c>
      <c r="F152" s="196" t="s">
        <v>810</v>
      </c>
      <c r="G152" s="194"/>
      <c r="H152" s="197">
        <v>39.801</v>
      </c>
      <c r="I152" s="198"/>
      <c r="J152" s="194"/>
      <c r="K152" s="194"/>
      <c r="L152" s="199"/>
      <c r="M152" s="200"/>
      <c r="N152" s="201"/>
      <c r="O152" s="201"/>
      <c r="P152" s="201"/>
      <c r="Q152" s="201"/>
      <c r="R152" s="201"/>
      <c r="S152" s="201"/>
      <c r="T152" s="202"/>
      <c r="AT152" s="203" t="s">
        <v>186</v>
      </c>
      <c r="AU152" s="203" t="s">
        <v>79</v>
      </c>
      <c r="AV152" s="11" t="s">
        <v>81</v>
      </c>
      <c r="AW152" s="11" t="s">
        <v>32</v>
      </c>
      <c r="AX152" s="11" t="s">
        <v>71</v>
      </c>
      <c r="AY152" s="203" t="s">
        <v>123</v>
      </c>
    </row>
    <row r="153" spans="2:51" s="13" customFormat="1" ht="11.25">
      <c r="B153" s="227"/>
      <c r="C153" s="228"/>
      <c r="D153" s="185" t="s">
        <v>186</v>
      </c>
      <c r="E153" s="229" t="s">
        <v>19</v>
      </c>
      <c r="F153" s="230" t="s">
        <v>756</v>
      </c>
      <c r="G153" s="228"/>
      <c r="H153" s="231">
        <v>39.801</v>
      </c>
      <c r="I153" s="232"/>
      <c r="J153" s="228"/>
      <c r="K153" s="228"/>
      <c r="L153" s="233"/>
      <c r="M153" s="234"/>
      <c r="N153" s="235"/>
      <c r="O153" s="235"/>
      <c r="P153" s="235"/>
      <c r="Q153" s="235"/>
      <c r="R153" s="235"/>
      <c r="S153" s="235"/>
      <c r="T153" s="236"/>
      <c r="AT153" s="237" t="s">
        <v>186</v>
      </c>
      <c r="AU153" s="237" t="s">
        <v>79</v>
      </c>
      <c r="AV153" s="13" t="s">
        <v>122</v>
      </c>
      <c r="AW153" s="13" t="s">
        <v>32</v>
      </c>
      <c r="AX153" s="13" t="s">
        <v>79</v>
      </c>
      <c r="AY153" s="237" t="s">
        <v>123</v>
      </c>
    </row>
    <row r="154" spans="2:65" s="1" customFormat="1" ht="16.5" customHeight="1">
      <c r="B154" s="33"/>
      <c r="C154" s="204" t="s">
        <v>275</v>
      </c>
      <c r="D154" s="204" t="s">
        <v>276</v>
      </c>
      <c r="E154" s="205" t="s">
        <v>811</v>
      </c>
      <c r="F154" s="206" t="s">
        <v>812</v>
      </c>
      <c r="G154" s="207" t="s">
        <v>266</v>
      </c>
      <c r="H154" s="208">
        <v>104.832</v>
      </c>
      <c r="I154" s="209"/>
      <c r="J154" s="210">
        <f>ROUND(I154*H154,2)</f>
        <v>0</v>
      </c>
      <c r="K154" s="206" t="s">
        <v>182</v>
      </c>
      <c r="L154" s="211"/>
      <c r="M154" s="212" t="s">
        <v>19</v>
      </c>
      <c r="N154" s="213" t="s">
        <v>42</v>
      </c>
      <c r="O154" s="59"/>
      <c r="P154" s="182">
        <f>O154*H154</f>
        <v>0</v>
      </c>
      <c r="Q154" s="182">
        <v>0</v>
      </c>
      <c r="R154" s="182">
        <f>Q154*H154</f>
        <v>0</v>
      </c>
      <c r="S154" s="182">
        <v>0</v>
      </c>
      <c r="T154" s="183">
        <f>S154*H154</f>
        <v>0</v>
      </c>
      <c r="AR154" s="16" t="s">
        <v>221</v>
      </c>
      <c r="AT154" s="16" t="s">
        <v>276</v>
      </c>
      <c r="AU154" s="16" t="s">
        <v>79</v>
      </c>
      <c r="AY154" s="16" t="s">
        <v>123</v>
      </c>
      <c r="BE154" s="184">
        <f>IF(N154="základní",J154,0)</f>
        <v>0</v>
      </c>
      <c r="BF154" s="184">
        <f>IF(N154="snížená",J154,0)</f>
        <v>0</v>
      </c>
      <c r="BG154" s="184">
        <f>IF(N154="zákl. přenesená",J154,0)</f>
        <v>0</v>
      </c>
      <c r="BH154" s="184">
        <f>IF(N154="sníž. přenesená",J154,0)</f>
        <v>0</v>
      </c>
      <c r="BI154" s="184">
        <f>IF(N154="nulová",J154,0)</f>
        <v>0</v>
      </c>
      <c r="BJ154" s="16" t="s">
        <v>79</v>
      </c>
      <c r="BK154" s="184">
        <f>ROUND(I154*H154,2)</f>
        <v>0</v>
      </c>
      <c r="BL154" s="16" t="s">
        <v>122</v>
      </c>
      <c r="BM154" s="16" t="s">
        <v>373</v>
      </c>
    </row>
    <row r="155" spans="2:51" s="11" customFormat="1" ht="11.25">
      <c r="B155" s="193"/>
      <c r="C155" s="194"/>
      <c r="D155" s="185" t="s">
        <v>186</v>
      </c>
      <c r="E155" s="195" t="s">
        <v>19</v>
      </c>
      <c r="F155" s="196" t="s">
        <v>813</v>
      </c>
      <c r="G155" s="194"/>
      <c r="H155" s="197">
        <v>104.832</v>
      </c>
      <c r="I155" s="198"/>
      <c r="J155" s="194"/>
      <c r="K155" s="194"/>
      <c r="L155" s="199"/>
      <c r="M155" s="200"/>
      <c r="N155" s="201"/>
      <c r="O155" s="201"/>
      <c r="P155" s="201"/>
      <c r="Q155" s="201"/>
      <c r="R155" s="201"/>
      <c r="S155" s="201"/>
      <c r="T155" s="202"/>
      <c r="AT155" s="203" t="s">
        <v>186</v>
      </c>
      <c r="AU155" s="203" t="s">
        <v>79</v>
      </c>
      <c r="AV155" s="11" t="s">
        <v>81</v>
      </c>
      <c r="AW155" s="11" t="s">
        <v>32</v>
      </c>
      <c r="AX155" s="11" t="s">
        <v>71</v>
      </c>
      <c r="AY155" s="203" t="s">
        <v>123</v>
      </c>
    </row>
    <row r="156" spans="2:51" s="13" customFormat="1" ht="11.25">
      <c r="B156" s="227"/>
      <c r="C156" s="228"/>
      <c r="D156" s="185" t="s">
        <v>186</v>
      </c>
      <c r="E156" s="229" t="s">
        <v>19</v>
      </c>
      <c r="F156" s="230" t="s">
        <v>756</v>
      </c>
      <c r="G156" s="228"/>
      <c r="H156" s="231">
        <v>104.832</v>
      </c>
      <c r="I156" s="232"/>
      <c r="J156" s="228"/>
      <c r="K156" s="228"/>
      <c r="L156" s="233"/>
      <c r="M156" s="234"/>
      <c r="N156" s="235"/>
      <c r="O156" s="235"/>
      <c r="P156" s="235"/>
      <c r="Q156" s="235"/>
      <c r="R156" s="235"/>
      <c r="S156" s="235"/>
      <c r="T156" s="236"/>
      <c r="AT156" s="237" t="s">
        <v>186</v>
      </c>
      <c r="AU156" s="237" t="s">
        <v>79</v>
      </c>
      <c r="AV156" s="13" t="s">
        <v>122</v>
      </c>
      <c r="AW156" s="13" t="s">
        <v>32</v>
      </c>
      <c r="AX156" s="13" t="s">
        <v>79</v>
      </c>
      <c r="AY156" s="237" t="s">
        <v>123</v>
      </c>
    </row>
    <row r="157" spans="2:63" s="10" customFormat="1" ht="25.9" customHeight="1">
      <c r="B157" s="157"/>
      <c r="C157" s="158"/>
      <c r="D157" s="159" t="s">
        <v>70</v>
      </c>
      <c r="E157" s="160" t="s">
        <v>814</v>
      </c>
      <c r="F157" s="160" t="s">
        <v>815</v>
      </c>
      <c r="G157" s="158"/>
      <c r="H157" s="158"/>
      <c r="I157" s="161"/>
      <c r="J157" s="162">
        <f>BK157</f>
        <v>0</v>
      </c>
      <c r="K157" s="158"/>
      <c r="L157" s="163"/>
      <c r="M157" s="164"/>
      <c r="N157" s="165"/>
      <c r="O157" s="165"/>
      <c r="P157" s="166">
        <f>SUM(P158:P171)</f>
        <v>0</v>
      </c>
      <c r="Q157" s="165"/>
      <c r="R157" s="166">
        <f>SUM(R158:R171)</f>
        <v>0</v>
      </c>
      <c r="S157" s="165"/>
      <c r="T157" s="167">
        <f>SUM(T158:T171)</f>
        <v>0</v>
      </c>
      <c r="AR157" s="168" t="s">
        <v>79</v>
      </c>
      <c r="AT157" s="169" t="s">
        <v>70</v>
      </c>
      <c r="AU157" s="169" t="s">
        <v>71</v>
      </c>
      <c r="AY157" s="168" t="s">
        <v>123</v>
      </c>
      <c r="BK157" s="170">
        <f>SUM(BK158:BK171)</f>
        <v>0</v>
      </c>
    </row>
    <row r="158" spans="2:65" s="1" customFormat="1" ht="16.5" customHeight="1">
      <c r="B158" s="33"/>
      <c r="C158" s="173" t="s">
        <v>282</v>
      </c>
      <c r="D158" s="173" t="s">
        <v>125</v>
      </c>
      <c r="E158" s="174" t="s">
        <v>816</v>
      </c>
      <c r="F158" s="175" t="s">
        <v>817</v>
      </c>
      <c r="G158" s="176" t="s">
        <v>233</v>
      </c>
      <c r="H158" s="177">
        <v>23.877</v>
      </c>
      <c r="I158" s="178"/>
      <c r="J158" s="179">
        <f>ROUND(I158*H158,2)</f>
        <v>0</v>
      </c>
      <c r="K158" s="175" t="s">
        <v>182</v>
      </c>
      <c r="L158" s="37"/>
      <c r="M158" s="180" t="s">
        <v>19</v>
      </c>
      <c r="N158" s="181" t="s">
        <v>42</v>
      </c>
      <c r="O158" s="59"/>
      <c r="P158" s="182">
        <f>O158*H158</f>
        <v>0</v>
      </c>
      <c r="Q158" s="182">
        <v>0</v>
      </c>
      <c r="R158" s="182">
        <f>Q158*H158</f>
        <v>0</v>
      </c>
      <c r="S158" s="182">
        <v>0</v>
      </c>
      <c r="T158" s="183">
        <f>S158*H158</f>
        <v>0</v>
      </c>
      <c r="AR158" s="16" t="s">
        <v>122</v>
      </c>
      <c r="AT158" s="16" t="s">
        <v>125</v>
      </c>
      <c r="AU158" s="16" t="s">
        <v>79</v>
      </c>
      <c r="AY158" s="16" t="s">
        <v>123</v>
      </c>
      <c r="BE158" s="184">
        <f>IF(N158="základní",J158,0)</f>
        <v>0</v>
      </c>
      <c r="BF158" s="184">
        <f>IF(N158="snížená",J158,0)</f>
        <v>0</v>
      </c>
      <c r="BG158" s="184">
        <f>IF(N158="zákl. přenesená",J158,0)</f>
        <v>0</v>
      </c>
      <c r="BH158" s="184">
        <f>IF(N158="sníž. přenesená",J158,0)</f>
        <v>0</v>
      </c>
      <c r="BI158" s="184">
        <f>IF(N158="nulová",J158,0)</f>
        <v>0</v>
      </c>
      <c r="BJ158" s="16" t="s">
        <v>79</v>
      </c>
      <c r="BK158" s="184">
        <f>ROUND(I158*H158,2)</f>
        <v>0</v>
      </c>
      <c r="BL158" s="16" t="s">
        <v>122</v>
      </c>
      <c r="BM158" s="16" t="s">
        <v>382</v>
      </c>
    </row>
    <row r="159" spans="2:51" s="12" customFormat="1" ht="11.25">
      <c r="B159" s="217"/>
      <c r="C159" s="218"/>
      <c r="D159" s="185" t="s">
        <v>186</v>
      </c>
      <c r="E159" s="219" t="s">
        <v>19</v>
      </c>
      <c r="F159" s="220" t="s">
        <v>818</v>
      </c>
      <c r="G159" s="218"/>
      <c r="H159" s="219" t="s">
        <v>19</v>
      </c>
      <c r="I159" s="221"/>
      <c r="J159" s="218"/>
      <c r="K159" s="218"/>
      <c r="L159" s="222"/>
      <c r="M159" s="223"/>
      <c r="N159" s="224"/>
      <c r="O159" s="224"/>
      <c r="P159" s="224"/>
      <c r="Q159" s="224"/>
      <c r="R159" s="224"/>
      <c r="S159" s="224"/>
      <c r="T159" s="225"/>
      <c r="AT159" s="226" t="s">
        <v>186</v>
      </c>
      <c r="AU159" s="226" t="s">
        <v>79</v>
      </c>
      <c r="AV159" s="12" t="s">
        <v>79</v>
      </c>
      <c r="AW159" s="12" t="s">
        <v>32</v>
      </c>
      <c r="AX159" s="12" t="s">
        <v>71</v>
      </c>
      <c r="AY159" s="226" t="s">
        <v>123</v>
      </c>
    </row>
    <row r="160" spans="2:51" s="11" customFormat="1" ht="11.25">
      <c r="B160" s="193"/>
      <c r="C160" s="194"/>
      <c r="D160" s="185" t="s">
        <v>186</v>
      </c>
      <c r="E160" s="195" t="s">
        <v>19</v>
      </c>
      <c r="F160" s="196" t="s">
        <v>819</v>
      </c>
      <c r="G160" s="194"/>
      <c r="H160" s="197">
        <v>22.077</v>
      </c>
      <c r="I160" s="198"/>
      <c r="J160" s="194"/>
      <c r="K160" s="194"/>
      <c r="L160" s="199"/>
      <c r="M160" s="200"/>
      <c r="N160" s="201"/>
      <c r="O160" s="201"/>
      <c r="P160" s="201"/>
      <c r="Q160" s="201"/>
      <c r="R160" s="201"/>
      <c r="S160" s="201"/>
      <c r="T160" s="202"/>
      <c r="AT160" s="203" t="s">
        <v>186</v>
      </c>
      <c r="AU160" s="203" t="s">
        <v>79</v>
      </c>
      <c r="AV160" s="11" t="s">
        <v>81</v>
      </c>
      <c r="AW160" s="11" t="s">
        <v>32</v>
      </c>
      <c r="AX160" s="11" t="s">
        <v>71</v>
      </c>
      <c r="AY160" s="203" t="s">
        <v>123</v>
      </c>
    </row>
    <row r="161" spans="2:51" s="12" customFormat="1" ht="11.25">
      <c r="B161" s="217"/>
      <c r="C161" s="218"/>
      <c r="D161" s="185" t="s">
        <v>186</v>
      </c>
      <c r="E161" s="219" t="s">
        <v>19</v>
      </c>
      <c r="F161" s="220" t="s">
        <v>820</v>
      </c>
      <c r="G161" s="218"/>
      <c r="H161" s="219" t="s">
        <v>19</v>
      </c>
      <c r="I161" s="221"/>
      <c r="J161" s="218"/>
      <c r="K161" s="218"/>
      <c r="L161" s="222"/>
      <c r="M161" s="223"/>
      <c r="N161" s="224"/>
      <c r="O161" s="224"/>
      <c r="P161" s="224"/>
      <c r="Q161" s="224"/>
      <c r="R161" s="224"/>
      <c r="S161" s="224"/>
      <c r="T161" s="225"/>
      <c r="AT161" s="226" t="s">
        <v>186</v>
      </c>
      <c r="AU161" s="226" t="s">
        <v>79</v>
      </c>
      <c r="AV161" s="12" t="s">
        <v>79</v>
      </c>
      <c r="AW161" s="12" t="s">
        <v>32</v>
      </c>
      <c r="AX161" s="12" t="s">
        <v>71</v>
      </c>
      <c r="AY161" s="226" t="s">
        <v>123</v>
      </c>
    </row>
    <row r="162" spans="2:51" s="11" customFormat="1" ht="11.25">
      <c r="B162" s="193"/>
      <c r="C162" s="194"/>
      <c r="D162" s="185" t="s">
        <v>186</v>
      </c>
      <c r="E162" s="195" t="s">
        <v>19</v>
      </c>
      <c r="F162" s="196" t="s">
        <v>821</v>
      </c>
      <c r="G162" s="194"/>
      <c r="H162" s="197">
        <v>1.8</v>
      </c>
      <c r="I162" s="198"/>
      <c r="J162" s="194"/>
      <c r="K162" s="194"/>
      <c r="L162" s="199"/>
      <c r="M162" s="200"/>
      <c r="N162" s="201"/>
      <c r="O162" s="201"/>
      <c r="P162" s="201"/>
      <c r="Q162" s="201"/>
      <c r="R162" s="201"/>
      <c r="S162" s="201"/>
      <c r="T162" s="202"/>
      <c r="AT162" s="203" t="s">
        <v>186</v>
      </c>
      <c r="AU162" s="203" t="s">
        <v>79</v>
      </c>
      <c r="AV162" s="11" t="s">
        <v>81</v>
      </c>
      <c r="AW162" s="11" t="s">
        <v>32</v>
      </c>
      <c r="AX162" s="11" t="s">
        <v>71</v>
      </c>
      <c r="AY162" s="203" t="s">
        <v>123</v>
      </c>
    </row>
    <row r="163" spans="2:51" s="13" customFormat="1" ht="11.25">
      <c r="B163" s="227"/>
      <c r="C163" s="228"/>
      <c r="D163" s="185" t="s">
        <v>186</v>
      </c>
      <c r="E163" s="229" t="s">
        <v>19</v>
      </c>
      <c r="F163" s="230" t="s">
        <v>756</v>
      </c>
      <c r="G163" s="228"/>
      <c r="H163" s="231">
        <v>23.877</v>
      </c>
      <c r="I163" s="232"/>
      <c r="J163" s="228"/>
      <c r="K163" s="228"/>
      <c r="L163" s="233"/>
      <c r="M163" s="234"/>
      <c r="N163" s="235"/>
      <c r="O163" s="235"/>
      <c r="P163" s="235"/>
      <c r="Q163" s="235"/>
      <c r="R163" s="235"/>
      <c r="S163" s="235"/>
      <c r="T163" s="236"/>
      <c r="AT163" s="237" t="s">
        <v>186</v>
      </c>
      <c r="AU163" s="237" t="s">
        <v>79</v>
      </c>
      <c r="AV163" s="13" t="s">
        <v>122</v>
      </c>
      <c r="AW163" s="13" t="s">
        <v>32</v>
      </c>
      <c r="AX163" s="13" t="s">
        <v>79</v>
      </c>
      <c r="AY163" s="237" t="s">
        <v>123</v>
      </c>
    </row>
    <row r="164" spans="2:65" s="1" customFormat="1" ht="22.5" customHeight="1">
      <c r="B164" s="33"/>
      <c r="C164" s="173" t="s">
        <v>289</v>
      </c>
      <c r="D164" s="173" t="s">
        <v>125</v>
      </c>
      <c r="E164" s="174" t="s">
        <v>822</v>
      </c>
      <c r="F164" s="175" t="s">
        <v>823</v>
      </c>
      <c r="G164" s="176" t="s">
        <v>233</v>
      </c>
      <c r="H164" s="177">
        <v>2.95</v>
      </c>
      <c r="I164" s="178"/>
      <c r="J164" s="179">
        <f>ROUND(I164*H164,2)</f>
        <v>0</v>
      </c>
      <c r="K164" s="175" t="s">
        <v>182</v>
      </c>
      <c r="L164" s="37"/>
      <c r="M164" s="180" t="s">
        <v>19</v>
      </c>
      <c r="N164" s="181" t="s">
        <v>42</v>
      </c>
      <c r="O164" s="59"/>
      <c r="P164" s="182">
        <f>O164*H164</f>
        <v>0</v>
      </c>
      <c r="Q164" s="182">
        <v>0</v>
      </c>
      <c r="R164" s="182">
        <f>Q164*H164</f>
        <v>0</v>
      </c>
      <c r="S164" s="182">
        <v>0</v>
      </c>
      <c r="T164" s="183">
        <f>S164*H164</f>
        <v>0</v>
      </c>
      <c r="AR164" s="16" t="s">
        <v>122</v>
      </c>
      <c r="AT164" s="16" t="s">
        <v>125</v>
      </c>
      <c r="AU164" s="16" t="s">
        <v>79</v>
      </c>
      <c r="AY164" s="16" t="s">
        <v>123</v>
      </c>
      <c r="BE164" s="184">
        <f>IF(N164="základní",J164,0)</f>
        <v>0</v>
      </c>
      <c r="BF164" s="184">
        <f>IF(N164="snížená",J164,0)</f>
        <v>0</v>
      </c>
      <c r="BG164" s="184">
        <f>IF(N164="zákl. přenesená",J164,0)</f>
        <v>0</v>
      </c>
      <c r="BH164" s="184">
        <f>IF(N164="sníž. přenesená",J164,0)</f>
        <v>0</v>
      </c>
      <c r="BI164" s="184">
        <f>IF(N164="nulová",J164,0)</f>
        <v>0</v>
      </c>
      <c r="BJ164" s="16" t="s">
        <v>79</v>
      </c>
      <c r="BK164" s="184">
        <f>ROUND(I164*H164,2)</f>
        <v>0</v>
      </c>
      <c r="BL164" s="16" t="s">
        <v>122</v>
      </c>
      <c r="BM164" s="16" t="s">
        <v>392</v>
      </c>
    </row>
    <row r="165" spans="2:51" s="12" customFormat="1" ht="11.25">
      <c r="B165" s="217"/>
      <c r="C165" s="218"/>
      <c r="D165" s="185" t="s">
        <v>186</v>
      </c>
      <c r="E165" s="219" t="s">
        <v>19</v>
      </c>
      <c r="F165" s="220" t="s">
        <v>820</v>
      </c>
      <c r="G165" s="218"/>
      <c r="H165" s="219" t="s">
        <v>19</v>
      </c>
      <c r="I165" s="221"/>
      <c r="J165" s="218"/>
      <c r="K165" s="218"/>
      <c r="L165" s="222"/>
      <c r="M165" s="223"/>
      <c r="N165" s="224"/>
      <c r="O165" s="224"/>
      <c r="P165" s="224"/>
      <c r="Q165" s="224"/>
      <c r="R165" s="224"/>
      <c r="S165" s="224"/>
      <c r="T165" s="225"/>
      <c r="AT165" s="226" t="s">
        <v>186</v>
      </c>
      <c r="AU165" s="226" t="s">
        <v>79</v>
      </c>
      <c r="AV165" s="12" t="s">
        <v>79</v>
      </c>
      <c r="AW165" s="12" t="s">
        <v>32</v>
      </c>
      <c r="AX165" s="12" t="s">
        <v>71</v>
      </c>
      <c r="AY165" s="226" t="s">
        <v>123</v>
      </c>
    </row>
    <row r="166" spans="2:51" s="11" customFormat="1" ht="11.25">
      <c r="B166" s="193"/>
      <c r="C166" s="194"/>
      <c r="D166" s="185" t="s">
        <v>186</v>
      </c>
      <c r="E166" s="195" t="s">
        <v>19</v>
      </c>
      <c r="F166" s="196" t="s">
        <v>824</v>
      </c>
      <c r="G166" s="194"/>
      <c r="H166" s="197">
        <v>2.95</v>
      </c>
      <c r="I166" s="198"/>
      <c r="J166" s="194"/>
      <c r="K166" s="194"/>
      <c r="L166" s="199"/>
      <c r="M166" s="200"/>
      <c r="N166" s="201"/>
      <c r="O166" s="201"/>
      <c r="P166" s="201"/>
      <c r="Q166" s="201"/>
      <c r="R166" s="201"/>
      <c r="S166" s="201"/>
      <c r="T166" s="202"/>
      <c r="AT166" s="203" t="s">
        <v>186</v>
      </c>
      <c r="AU166" s="203" t="s">
        <v>79</v>
      </c>
      <c r="AV166" s="11" t="s">
        <v>81</v>
      </c>
      <c r="AW166" s="11" t="s">
        <v>32</v>
      </c>
      <c r="AX166" s="11" t="s">
        <v>71</v>
      </c>
      <c r="AY166" s="203" t="s">
        <v>123</v>
      </c>
    </row>
    <row r="167" spans="2:51" s="13" customFormat="1" ht="11.25">
      <c r="B167" s="227"/>
      <c r="C167" s="228"/>
      <c r="D167" s="185" t="s">
        <v>186</v>
      </c>
      <c r="E167" s="229" t="s">
        <v>19</v>
      </c>
      <c r="F167" s="230" t="s">
        <v>756</v>
      </c>
      <c r="G167" s="228"/>
      <c r="H167" s="231">
        <v>2.95</v>
      </c>
      <c r="I167" s="232"/>
      <c r="J167" s="228"/>
      <c r="K167" s="228"/>
      <c r="L167" s="233"/>
      <c r="M167" s="234"/>
      <c r="N167" s="235"/>
      <c r="O167" s="235"/>
      <c r="P167" s="235"/>
      <c r="Q167" s="235"/>
      <c r="R167" s="235"/>
      <c r="S167" s="235"/>
      <c r="T167" s="236"/>
      <c r="AT167" s="237" t="s">
        <v>186</v>
      </c>
      <c r="AU167" s="237" t="s">
        <v>79</v>
      </c>
      <c r="AV167" s="13" t="s">
        <v>122</v>
      </c>
      <c r="AW167" s="13" t="s">
        <v>32</v>
      </c>
      <c r="AX167" s="13" t="s">
        <v>79</v>
      </c>
      <c r="AY167" s="237" t="s">
        <v>123</v>
      </c>
    </row>
    <row r="168" spans="2:65" s="1" customFormat="1" ht="33.75" customHeight="1">
      <c r="B168" s="33"/>
      <c r="C168" s="173" t="s">
        <v>85</v>
      </c>
      <c r="D168" s="173" t="s">
        <v>125</v>
      </c>
      <c r="E168" s="174" t="s">
        <v>825</v>
      </c>
      <c r="F168" s="175" t="s">
        <v>826</v>
      </c>
      <c r="G168" s="176" t="s">
        <v>181</v>
      </c>
      <c r="H168" s="177">
        <v>6.4</v>
      </c>
      <c r="I168" s="178"/>
      <c r="J168" s="179">
        <f>ROUND(I168*H168,2)</f>
        <v>0</v>
      </c>
      <c r="K168" s="175" t="s">
        <v>182</v>
      </c>
      <c r="L168" s="37"/>
      <c r="M168" s="180" t="s">
        <v>19</v>
      </c>
      <c r="N168" s="181" t="s">
        <v>42</v>
      </c>
      <c r="O168" s="59"/>
      <c r="P168" s="182">
        <f>O168*H168</f>
        <v>0</v>
      </c>
      <c r="Q168" s="182">
        <v>0</v>
      </c>
      <c r="R168" s="182">
        <f>Q168*H168</f>
        <v>0</v>
      </c>
      <c r="S168" s="182">
        <v>0</v>
      </c>
      <c r="T168" s="183">
        <f>S168*H168</f>
        <v>0</v>
      </c>
      <c r="AR168" s="16" t="s">
        <v>122</v>
      </c>
      <c r="AT168" s="16" t="s">
        <v>125</v>
      </c>
      <c r="AU168" s="16" t="s">
        <v>79</v>
      </c>
      <c r="AY168" s="16" t="s">
        <v>123</v>
      </c>
      <c r="BE168" s="184">
        <f>IF(N168="základní",J168,0)</f>
        <v>0</v>
      </c>
      <c r="BF168" s="184">
        <f>IF(N168="snížená",J168,0)</f>
        <v>0</v>
      </c>
      <c r="BG168" s="184">
        <f>IF(N168="zákl. přenesená",J168,0)</f>
        <v>0</v>
      </c>
      <c r="BH168" s="184">
        <f>IF(N168="sníž. přenesená",J168,0)</f>
        <v>0</v>
      </c>
      <c r="BI168" s="184">
        <f>IF(N168="nulová",J168,0)</f>
        <v>0</v>
      </c>
      <c r="BJ168" s="16" t="s">
        <v>79</v>
      </c>
      <c r="BK168" s="184">
        <f>ROUND(I168*H168,2)</f>
        <v>0</v>
      </c>
      <c r="BL168" s="16" t="s">
        <v>122</v>
      </c>
      <c r="BM168" s="16" t="s">
        <v>91</v>
      </c>
    </row>
    <row r="169" spans="2:51" s="12" customFormat="1" ht="11.25">
      <c r="B169" s="217"/>
      <c r="C169" s="218"/>
      <c r="D169" s="185" t="s">
        <v>186</v>
      </c>
      <c r="E169" s="219" t="s">
        <v>19</v>
      </c>
      <c r="F169" s="220" t="s">
        <v>827</v>
      </c>
      <c r="G169" s="218"/>
      <c r="H169" s="219" t="s">
        <v>19</v>
      </c>
      <c r="I169" s="221"/>
      <c r="J169" s="218"/>
      <c r="K169" s="218"/>
      <c r="L169" s="222"/>
      <c r="M169" s="223"/>
      <c r="N169" s="224"/>
      <c r="O169" s="224"/>
      <c r="P169" s="224"/>
      <c r="Q169" s="224"/>
      <c r="R169" s="224"/>
      <c r="S169" s="224"/>
      <c r="T169" s="225"/>
      <c r="AT169" s="226" t="s">
        <v>186</v>
      </c>
      <c r="AU169" s="226" t="s">
        <v>79</v>
      </c>
      <c r="AV169" s="12" t="s">
        <v>79</v>
      </c>
      <c r="AW169" s="12" t="s">
        <v>32</v>
      </c>
      <c r="AX169" s="12" t="s">
        <v>71</v>
      </c>
      <c r="AY169" s="226" t="s">
        <v>123</v>
      </c>
    </row>
    <row r="170" spans="2:51" s="11" customFormat="1" ht="11.25">
      <c r="B170" s="193"/>
      <c r="C170" s="194"/>
      <c r="D170" s="185" t="s">
        <v>186</v>
      </c>
      <c r="E170" s="195" t="s">
        <v>19</v>
      </c>
      <c r="F170" s="196" t="s">
        <v>828</v>
      </c>
      <c r="G170" s="194"/>
      <c r="H170" s="197">
        <v>6.4</v>
      </c>
      <c r="I170" s="198"/>
      <c r="J170" s="194"/>
      <c r="K170" s="194"/>
      <c r="L170" s="199"/>
      <c r="M170" s="200"/>
      <c r="N170" s="201"/>
      <c r="O170" s="201"/>
      <c r="P170" s="201"/>
      <c r="Q170" s="201"/>
      <c r="R170" s="201"/>
      <c r="S170" s="201"/>
      <c r="T170" s="202"/>
      <c r="AT170" s="203" t="s">
        <v>186</v>
      </c>
      <c r="AU170" s="203" t="s">
        <v>79</v>
      </c>
      <c r="AV170" s="11" t="s">
        <v>81</v>
      </c>
      <c r="AW170" s="11" t="s">
        <v>32</v>
      </c>
      <c r="AX170" s="11" t="s">
        <v>71</v>
      </c>
      <c r="AY170" s="203" t="s">
        <v>123</v>
      </c>
    </row>
    <row r="171" spans="2:51" s="13" customFormat="1" ht="11.25">
      <c r="B171" s="227"/>
      <c r="C171" s="228"/>
      <c r="D171" s="185" t="s">
        <v>186</v>
      </c>
      <c r="E171" s="229" t="s">
        <v>19</v>
      </c>
      <c r="F171" s="230" t="s">
        <v>756</v>
      </c>
      <c r="G171" s="228"/>
      <c r="H171" s="231">
        <v>6.4</v>
      </c>
      <c r="I171" s="232"/>
      <c r="J171" s="228"/>
      <c r="K171" s="228"/>
      <c r="L171" s="233"/>
      <c r="M171" s="234"/>
      <c r="N171" s="235"/>
      <c r="O171" s="235"/>
      <c r="P171" s="235"/>
      <c r="Q171" s="235"/>
      <c r="R171" s="235"/>
      <c r="S171" s="235"/>
      <c r="T171" s="236"/>
      <c r="AT171" s="237" t="s">
        <v>186</v>
      </c>
      <c r="AU171" s="237" t="s">
        <v>79</v>
      </c>
      <c r="AV171" s="13" t="s">
        <v>122</v>
      </c>
      <c r="AW171" s="13" t="s">
        <v>32</v>
      </c>
      <c r="AX171" s="13" t="s">
        <v>79</v>
      </c>
      <c r="AY171" s="237" t="s">
        <v>123</v>
      </c>
    </row>
    <row r="172" spans="2:63" s="10" customFormat="1" ht="25.9" customHeight="1">
      <c r="B172" s="157"/>
      <c r="C172" s="158"/>
      <c r="D172" s="159" t="s">
        <v>70</v>
      </c>
      <c r="E172" s="160" t="s">
        <v>829</v>
      </c>
      <c r="F172" s="160" t="s">
        <v>430</v>
      </c>
      <c r="G172" s="158"/>
      <c r="H172" s="158"/>
      <c r="I172" s="161"/>
      <c r="J172" s="162">
        <f>BK172</f>
        <v>0</v>
      </c>
      <c r="K172" s="158"/>
      <c r="L172" s="163"/>
      <c r="M172" s="164"/>
      <c r="N172" s="165"/>
      <c r="O172" s="165"/>
      <c r="P172" s="166">
        <f>SUM(P173:P248)</f>
        <v>0</v>
      </c>
      <c r="Q172" s="165"/>
      <c r="R172" s="166">
        <f>SUM(R173:R248)</f>
        <v>0.000222</v>
      </c>
      <c r="S172" s="165"/>
      <c r="T172" s="167">
        <f>SUM(T173:T248)</f>
        <v>0</v>
      </c>
      <c r="AR172" s="168" t="s">
        <v>79</v>
      </c>
      <c r="AT172" s="169" t="s">
        <v>70</v>
      </c>
      <c r="AU172" s="169" t="s">
        <v>71</v>
      </c>
      <c r="AY172" s="168" t="s">
        <v>123</v>
      </c>
      <c r="BK172" s="170">
        <f>SUM(BK173:BK248)</f>
        <v>0</v>
      </c>
    </row>
    <row r="173" spans="2:65" s="1" customFormat="1" ht="16.5" customHeight="1">
      <c r="B173" s="33"/>
      <c r="C173" s="173" t="s">
        <v>7</v>
      </c>
      <c r="D173" s="173" t="s">
        <v>125</v>
      </c>
      <c r="E173" s="174" t="s">
        <v>830</v>
      </c>
      <c r="F173" s="175" t="s">
        <v>831</v>
      </c>
      <c r="G173" s="176" t="s">
        <v>218</v>
      </c>
      <c r="H173" s="177">
        <v>97.2</v>
      </c>
      <c r="I173" s="178"/>
      <c r="J173" s="179">
        <f>ROUND(I173*H173,2)</f>
        <v>0</v>
      </c>
      <c r="K173" s="175" t="s">
        <v>182</v>
      </c>
      <c r="L173" s="37"/>
      <c r="M173" s="180" t="s">
        <v>19</v>
      </c>
      <c r="N173" s="181" t="s">
        <v>42</v>
      </c>
      <c r="O173" s="59"/>
      <c r="P173" s="182">
        <f>O173*H173</f>
        <v>0</v>
      </c>
      <c r="Q173" s="182">
        <v>0</v>
      </c>
      <c r="R173" s="182">
        <f>Q173*H173</f>
        <v>0</v>
      </c>
      <c r="S173" s="182">
        <v>0</v>
      </c>
      <c r="T173" s="183">
        <f>S173*H173</f>
        <v>0</v>
      </c>
      <c r="AR173" s="16" t="s">
        <v>122</v>
      </c>
      <c r="AT173" s="16" t="s">
        <v>125</v>
      </c>
      <c r="AU173" s="16" t="s">
        <v>79</v>
      </c>
      <c r="AY173" s="16" t="s">
        <v>123</v>
      </c>
      <c r="BE173" s="184">
        <f>IF(N173="základní",J173,0)</f>
        <v>0</v>
      </c>
      <c r="BF173" s="184">
        <f>IF(N173="snížená",J173,0)</f>
        <v>0</v>
      </c>
      <c r="BG173" s="184">
        <f>IF(N173="zákl. přenesená",J173,0)</f>
        <v>0</v>
      </c>
      <c r="BH173" s="184">
        <f>IF(N173="sníž. přenesená",J173,0)</f>
        <v>0</v>
      </c>
      <c r="BI173" s="184">
        <f>IF(N173="nulová",J173,0)</f>
        <v>0</v>
      </c>
      <c r="BJ173" s="16" t="s">
        <v>79</v>
      </c>
      <c r="BK173" s="184">
        <f>ROUND(I173*H173,2)</f>
        <v>0</v>
      </c>
      <c r="BL173" s="16" t="s">
        <v>122</v>
      </c>
      <c r="BM173" s="16" t="s">
        <v>412</v>
      </c>
    </row>
    <row r="174" spans="2:51" s="12" customFormat="1" ht="11.25">
      <c r="B174" s="217"/>
      <c r="C174" s="218"/>
      <c r="D174" s="185" t="s">
        <v>186</v>
      </c>
      <c r="E174" s="219" t="s">
        <v>19</v>
      </c>
      <c r="F174" s="220" t="s">
        <v>832</v>
      </c>
      <c r="G174" s="218"/>
      <c r="H174" s="219" t="s">
        <v>19</v>
      </c>
      <c r="I174" s="221"/>
      <c r="J174" s="218"/>
      <c r="K174" s="218"/>
      <c r="L174" s="222"/>
      <c r="M174" s="223"/>
      <c r="N174" s="224"/>
      <c r="O174" s="224"/>
      <c r="P174" s="224"/>
      <c r="Q174" s="224"/>
      <c r="R174" s="224"/>
      <c r="S174" s="224"/>
      <c r="T174" s="225"/>
      <c r="AT174" s="226" t="s">
        <v>186</v>
      </c>
      <c r="AU174" s="226" t="s">
        <v>79</v>
      </c>
      <c r="AV174" s="12" t="s">
        <v>79</v>
      </c>
      <c r="AW174" s="12" t="s">
        <v>32</v>
      </c>
      <c r="AX174" s="12" t="s">
        <v>71</v>
      </c>
      <c r="AY174" s="226" t="s">
        <v>123</v>
      </c>
    </row>
    <row r="175" spans="2:51" s="11" customFormat="1" ht="11.25">
      <c r="B175" s="193"/>
      <c r="C175" s="194"/>
      <c r="D175" s="185" t="s">
        <v>186</v>
      </c>
      <c r="E175" s="195" t="s">
        <v>19</v>
      </c>
      <c r="F175" s="196" t="s">
        <v>833</v>
      </c>
      <c r="G175" s="194"/>
      <c r="H175" s="197">
        <v>97.2</v>
      </c>
      <c r="I175" s="198"/>
      <c r="J175" s="194"/>
      <c r="K175" s="194"/>
      <c r="L175" s="199"/>
      <c r="M175" s="200"/>
      <c r="N175" s="201"/>
      <c r="O175" s="201"/>
      <c r="P175" s="201"/>
      <c r="Q175" s="201"/>
      <c r="R175" s="201"/>
      <c r="S175" s="201"/>
      <c r="T175" s="202"/>
      <c r="AT175" s="203" t="s">
        <v>186</v>
      </c>
      <c r="AU175" s="203" t="s">
        <v>79</v>
      </c>
      <c r="AV175" s="11" t="s">
        <v>81</v>
      </c>
      <c r="AW175" s="11" t="s">
        <v>32</v>
      </c>
      <c r="AX175" s="11" t="s">
        <v>71</v>
      </c>
      <c r="AY175" s="203" t="s">
        <v>123</v>
      </c>
    </row>
    <row r="176" spans="2:51" s="13" customFormat="1" ht="11.25">
      <c r="B176" s="227"/>
      <c r="C176" s="228"/>
      <c r="D176" s="185" t="s">
        <v>186</v>
      </c>
      <c r="E176" s="229" t="s">
        <v>19</v>
      </c>
      <c r="F176" s="230" t="s">
        <v>756</v>
      </c>
      <c r="G176" s="228"/>
      <c r="H176" s="231">
        <v>97.2</v>
      </c>
      <c r="I176" s="232"/>
      <c r="J176" s="228"/>
      <c r="K176" s="228"/>
      <c r="L176" s="233"/>
      <c r="M176" s="234"/>
      <c r="N176" s="235"/>
      <c r="O176" s="235"/>
      <c r="P176" s="235"/>
      <c r="Q176" s="235"/>
      <c r="R176" s="235"/>
      <c r="S176" s="235"/>
      <c r="T176" s="236"/>
      <c r="AT176" s="237" t="s">
        <v>186</v>
      </c>
      <c r="AU176" s="237" t="s">
        <v>79</v>
      </c>
      <c r="AV176" s="13" t="s">
        <v>122</v>
      </c>
      <c r="AW176" s="13" t="s">
        <v>32</v>
      </c>
      <c r="AX176" s="13" t="s">
        <v>79</v>
      </c>
      <c r="AY176" s="237" t="s">
        <v>123</v>
      </c>
    </row>
    <row r="177" spans="2:65" s="1" customFormat="1" ht="16.5" customHeight="1">
      <c r="B177" s="33"/>
      <c r="C177" s="204" t="s">
        <v>305</v>
      </c>
      <c r="D177" s="204" t="s">
        <v>276</v>
      </c>
      <c r="E177" s="205" t="s">
        <v>834</v>
      </c>
      <c r="F177" s="206" t="s">
        <v>835</v>
      </c>
      <c r="G177" s="207" t="s">
        <v>218</v>
      </c>
      <c r="H177" s="208">
        <v>100</v>
      </c>
      <c r="I177" s="209"/>
      <c r="J177" s="210">
        <f>ROUND(I177*H177,2)</f>
        <v>0</v>
      </c>
      <c r="K177" s="206" t="s">
        <v>182</v>
      </c>
      <c r="L177" s="211"/>
      <c r="M177" s="212" t="s">
        <v>19</v>
      </c>
      <c r="N177" s="213" t="s">
        <v>42</v>
      </c>
      <c r="O177" s="59"/>
      <c r="P177" s="182">
        <f>O177*H177</f>
        <v>0</v>
      </c>
      <c r="Q177" s="182">
        <v>0</v>
      </c>
      <c r="R177" s="182">
        <f>Q177*H177</f>
        <v>0</v>
      </c>
      <c r="S177" s="182">
        <v>0</v>
      </c>
      <c r="T177" s="183">
        <f>S177*H177</f>
        <v>0</v>
      </c>
      <c r="AR177" s="16" t="s">
        <v>221</v>
      </c>
      <c r="AT177" s="16" t="s">
        <v>276</v>
      </c>
      <c r="AU177" s="16" t="s">
        <v>79</v>
      </c>
      <c r="AY177" s="16" t="s">
        <v>123</v>
      </c>
      <c r="BE177" s="184">
        <f>IF(N177="základní",J177,0)</f>
        <v>0</v>
      </c>
      <c r="BF177" s="184">
        <f>IF(N177="snížená",J177,0)</f>
        <v>0</v>
      </c>
      <c r="BG177" s="184">
        <f>IF(N177="zákl. přenesená",J177,0)</f>
        <v>0</v>
      </c>
      <c r="BH177" s="184">
        <f>IF(N177="sníž. přenesená",J177,0)</f>
        <v>0</v>
      </c>
      <c r="BI177" s="184">
        <f>IF(N177="nulová",J177,0)</f>
        <v>0</v>
      </c>
      <c r="BJ177" s="16" t="s">
        <v>79</v>
      </c>
      <c r="BK177" s="184">
        <f>ROUND(I177*H177,2)</f>
        <v>0</v>
      </c>
      <c r="BL177" s="16" t="s">
        <v>122</v>
      </c>
      <c r="BM177" s="16" t="s">
        <v>431</v>
      </c>
    </row>
    <row r="178" spans="2:65" s="1" customFormat="1" ht="22.5" customHeight="1">
      <c r="B178" s="33"/>
      <c r="C178" s="173" t="s">
        <v>310</v>
      </c>
      <c r="D178" s="173" t="s">
        <v>125</v>
      </c>
      <c r="E178" s="174" t="s">
        <v>836</v>
      </c>
      <c r="F178" s="175" t="s">
        <v>837</v>
      </c>
      <c r="G178" s="176" t="s">
        <v>218</v>
      </c>
      <c r="H178" s="177">
        <v>90.6</v>
      </c>
      <c r="I178" s="178"/>
      <c r="J178" s="179">
        <f>ROUND(I178*H178,2)</f>
        <v>0</v>
      </c>
      <c r="K178" s="175" t="s">
        <v>182</v>
      </c>
      <c r="L178" s="37"/>
      <c r="M178" s="180" t="s">
        <v>19</v>
      </c>
      <c r="N178" s="181" t="s">
        <v>42</v>
      </c>
      <c r="O178" s="59"/>
      <c r="P178" s="182">
        <f>O178*H178</f>
        <v>0</v>
      </c>
      <c r="Q178" s="182">
        <v>0</v>
      </c>
      <c r="R178" s="182">
        <f>Q178*H178</f>
        <v>0</v>
      </c>
      <c r="S178" s="182">
        <v>0</v>
      </c>
      <c r="T178" s="183">
        <f>S178*H178</f>
        <v>0</v>
      </c>
      <c r="AR178" s="16" t="s">
        <v>122</v>
      </c>
      <c r="AT178" s="16" t="s">
        <v>125</v>
      </c>
      <c r="AU178" s="16" t="s">
        <v>79</v>
      </c>
      <c r="AY178" s="16" t="s">
        <v>123</v>
      </c>
      <c r="BE178" s="184">
        <f>IF(N178="základní",J178,0)</f>
        <v>0</v>
      </c>
      <c r="BF178" s="184">
        <f>IF(N178="snížená",J178,0)</f>
        <v>0</v>
      </c>
      <c r="BG178" s="184">
        <f>IF(N178="zákl. přenesená",J178,0)</f>
        <v>0</v>
      </c>
      <c r="BH178" s="184">
        <f>IF(N178="sníž. přenesená",J178,0)</f>
        <v>0</v>
      </c>
      <c r="BI178" s="184">
        <f>IF(N178="nulová",J178,0)</f>
        <v>0</v>
      </c>
      <c r="BJ178" s="16" t="s">
        <v>79</v>
      </c>
      <c r="BK178" s="184">
        <f>ROUND(I178*H178,2)</f>
        <v>0</v>
      </c>
      <c r="BL178" s="16" t="s">
        <v>122</v>
      </c>
      <c r="BM178" s="16" t="s">
        <v>444</v>
      </c>
    </row>
    <row r="179" spans="2:51" s="12" customFormat="1" ht="11.25">
      <c r="B179" s="217"/>
      <c r="C179" s="218"/>
      <c r="D179" s="185" t="s">
        <v>186</v>
      </c>
      <c r="E179" s="219" t="s">
        <v>19</v>
      </c>
      <c r="F179" s="220" t="s">
        <v>838</v>
      </c>
      <c r="G179" s="218"/>
      <c r="H179" s="219" t="s">
        <v>19</v>
      </c>
      <c r="I179" s="221"/>
      <c r="J179" s="218"/>
      <c r="K179" s="218"/>
      <c r="L179" s="222"/>
      <c r="M179" s="223"/>
      <c r="N179" s="224"/>
      <c r="O179" s="224"/>
      <c r="P179" s="224"/>
      <c r="Q179" s="224"/>
      <c r="R179" s="224"/>
      <c r="S179" s="224"/>
      <c r="T179" s="225"/>
      <c r="AT179" s="226" t="s">
        <v>186</v>
      </c>
      <c r="AU179" s="226" t="s">
        <v>79</v>
      </c>
      <c r="AV179" s="12" t="s">
        <v>79</v>
      </c>
      <c r="AW179" s="12" t="s">
        <v>32</v>
      </c>
      <c r="AX179" s="12" t="s">
        <v>71</v>
      </c>
      <c r="AY179" s="226" t="s">
        <v>123</v>
      </c>
    </row>
    <row r="180" spans="2:51" s="11" customFormat="1" ht="11.25">
      <c r="B180" s="193"/>
      <c r="C180" s="194"/>
      <c r="D180" s="185" t="s">
        <v>186</v>
      </c>
      <c r="E180" s="195" t="s">
        <v>19</v>
      </c>
      <c r="F180" s="196" t="s">
        <v>839</v>
      </c>
      <c r="G180" s="194"/>
      <c r="H180" s="197">
        <v>90.6</v>
      </c>
      <c r="I180" s="198"/>
      <c r="J180" s="194"/>
      <c r="K180" s="194"/>
      <c r="L180" s="199"/>
      <c r="M180" s="200"/>
      <c r="N180" s="201"/>
      <c r="O180" s="201"/>
      <c r="P180" s="201"/>
      <c r="Q180" s="201"/>
      <c r="R180" s="201"/>
      <c r="S180" s="201"/>
      <c r="T180" s="202"/>
      <c r="AT180" s="203" t="s">
        <v>186</v>
      </c>
      <c r="AU180" s="203" t="s">
        <v>79</v>
      </c>
      <c r="AV180" s="11" t="s">
        <v>81</v>
      </c>
      <c r="AW180" s="11" t="s">
        <v>32</v>
      </c>
      <c r="AX180" s="11" t="s">
        <v>71</v>
      </c>
      <c r="AY180" s="203" t="s">
        <v>123</v>
      </c>
    </row>
    <row r="181" spans="2:51" s="13" customFormat="1" ht="11.25">
      <c r="B181" s="227"/>
      <c r="C181" s="228"/>
      <c r="D181" s="185" t="s">
        <v>186</v>
      </c>
      <c r="E181" s="229" t="s">
        <v>19</v>
      </c>
      <c r="F181" s="230" t="s">
        <v>756</v>
      </c>
      <c r="G181" s="228"/>
      <c r="H181" s="231">
        <v>90.6</v>
      </c>
      <c r="I181" s="232"/>
      <c r="J181" s="228"/>
      <c r="K181" s="228"/>
      <c r="L181" s="233"/>
      <c r="M181" s="234"/>
      <c r="N181" s="235"/>
      <c r="O181" s="235"/>
      <c r="P181" s="235"/>
      <c r="Q181" s="235"/>
      <c r="R181" s="235"/>
      <c r="S181" s="235"/>
      <c r="T181" s="236"/>
      <c r="AT181" s="237" t="s">
        <v>186</v>
      </c>
      <c r="AU181" s="237" t="s">
        <v>79</v>
      </c>
      <c r="AV181" s="13" t="s">
        <v>122</v>
      </c>
      <c r="AW181" s="13" t="s">
        <v>32</v>
      </c>
      <c r="AX181" s="13" t="s">
        <v>79</v>
      </c>
      <c r="AY181" s="237" t="s">
        <v>123</v>
      </c>
    </row>
    <row r="182" spans="2:65" s="1" customFormat="1" ht="16.5" customHeight="1">
      <c r="B182" s="33"/>
      <c r="C182" s="204" t="s">
        <v>316</v>
      </c>
      <c r="D182" s="204" t="s">
        <v>276</v>
      </c>
      <c r="E182" s="205" t="s">
        <v>840</v>
      </c>
      <c r="F182" s="206" t="s">
        <v>841</v>
      </c>
      <c r="G182" s="207" t="s">
        <v>434</v>
      </c>
      <c r="H182" s="208">
        <v>9</v>
      </c>
      <c r="I182" s="209"/>
      <c r="J182" s="210">
        <f>ROUND(I182*H182,2)</f>
        <v>0</v>
      </c>
      <c r="K182" s="206" t="s">
        <v>19</v>
      </c>
      <c r="L182" s="211"/>
      <c r="M182" s="212" t="s">
        <v>19</v>
      </c>
      <c r="N182" s="213" t="s">
        <v>42</v>
      </c>
      <c r="O182" s="59"/>
      <c r="P182" s="182">
        <f>O182*H182</f>
        <v>0</v>
      </c>
      <c r="Q182" s="182">
        <v>0</v>
      </c>
      <c r="R182" s="182">
        <f>Q182*H182</f>
        <v>0</v>
      </c>
      <c r="S182" s="182">
        <v>0</v>
      </c>
      <c r="T182" s="183">
        <f>S182*H182</f>
        <v>0</v>
      </c>
      <c r="AR182" s="16" t="s">
        <v>221</v>
      </c>
      <c r="AT182" s="16" t="s">
        <v>276</v>
      </c>
      <c r="AU182" s="16" t="s">
        <v>79</v>
      </c>
      <c r="AY182" s="16" t="s">
        <v>123</v>
      </c>
      <c r="BE182" s="184">
        <f>IF(N182="základní",J182,0)</f>
        <v>0</v>
      </c>
      <c r="BF182" s="184">
        <f>IF(N182="snížená",J182,0)</f>
        <v>0</v>
      </c>
      <c r="BG182" s="184">
        <f>IF(N182="zákl. přenesená",J182,0)</f>
        <v>0</v>
      </c>
      <c r="BH182" s="184">
        <f>IF(N182="sníž. přenesená",J182,0)</f>
        <v>0</v>
      </c>
      <c r="BI182" s="184">
        <f>IF(N182="nulová",J182,0)</f>
        <v>0</v>
      </c>
      <c r="BJ182" s="16" t="s">
        <v>79</v>
      </c>
      <c r="BK182" s="184">
        <f>ROUND(I182*H182,2)</f>
        <v>0</v>
      </c>
      <c r="BL182" s="16" t="s">
        <v>122</v>
      </c>
      <c r="BM182" s="16" t="s">
        <v>452</v>
      </c>
    </row>
    <row r="183" spans="2:65" s="1" customFormat="1" ht="16.5" customHeight="1">
      <c r="B183" s="33"/>
      <c r="C183" s="204" t="s">
        <v>322</v>
      </c>
      <c r="D183" s="204" t="s">
        <v>276</v>
      </c>
      <c r="E183" s="205" t="s">
        <v>842</v>
      </c>
      <c r="F183" s="206" t="s">
        <v>843</v>
      </c>
      <c r="G183" s="207" t="s">
        <v>434</v>
      </c>
      <c r="H183" s="208">
        <v>8</v>
      </c>
      <c r="I183" s="209"/>
      <c r="J183" s="210">
        <f>ROUND(I183*H183,2)</f>
        <v>0</v>
      </c>
      <c r="K183" s="206" t="s">
        <v>19</v>
      </c>
      <c r="L183" s="211"/>
      <c r="M183" s="212" t="s">
        <v>19</v>
      </c>
      <c r="N183" s="213" t="s">
        <v>42</v>
      </c>
      <c r="O183" s="59"/>
      <c r="P183" s="182">
        <f>O183*H183</f>
        <v>0</v>
      </c>
      <c r="Q183" s="182">
        <v>0</v>
      </c>
      <c r="R183" s="182">
        <f>Q183*H183</f>
        <v>0</v>
      </c>
      <c r="S183" s="182">
        <v>0</v>
      </c>
      <c r="T183" s="183">
        <f>S183*H183</f>
        <v>0</v>
      </c>
      <c r="AR183" s="16" t="s">
        <v>221</v>
      </c>
      <c r="AT183" s="16" t="s">
        <v>276</v>
      </c>
      <c r="AU183" s="16" t="s">
        <v>79</v>
      </c>
      <c r="AY183" s="16" t="s">
        <v>123</v>
      </c>
      <c r="BE183" s="184">
        <f>IF(N183="základní",J183,0)</f>
        <v>0</v>
      </c>
      <c r="BF183" s="184">
        <f>IF(N183="snížená",J183,0)</f>
        <v>0</v>
      </c>
      <c r="BG183" s="184">
        <f>IF(N183="zákl. přenesená",J183,0)</f>
        <v>0</v>
      </c>
      <c r="BH183" s="184">
        <f>IF(N183="sníž. přenesená",J183,0)</f>
        <v>0</v>
      </c>
      <c r="BI183" s="184">
        <f>IF(N183="nulová",J183,0)</f>
        <v>0</v>
      </c>
      <c r="BJ183" s="16" t="s">
        <v>79</v>
      </c>
      <c r="BK183" s="184">
        <f>ROUND(I183*H183,2)</f>
        <v>0</v>
      </c>
      <c r="BL183" s="16" t="s">
        <v>122</v>
      </c>
      <c r="BM183" s="16" t="s">
        <v>94</v>
      </c>
    </row>
    <row r="184" spans="2:65" s="1" customFormat="1" ht="16.5" customHeight="1">
      <c r="B184" s="33"/>
      <c r="C184" s="204" t="s">
        <v>328</v>
      </c>
      <c r="D184" s="204" t="s">
        <v>276</v>
      </c>
      <c r="E184" s="205" t="s">
        <v>844</v>
      </c>
      <c r="F184" s="206" t="s">
        <v>843</v>
      </c>
      <c r="G184" s="207" t="s">
        <v>434</v>
      </c>
      <c r="H184" s="208">
        <v>12</v>
      </c>
      <c r="I184" s="209"/>
      <c r="J184" s="210">
        <f>ROUND(I184*H184,2)</f>
        <v>0</v>
      </c>
      <c r="K184" s="206" t="s">
        <v>19</v>
      </c>
      <c r="L184" s="211"/>
      <c r="M184" s="212" t="s">
        <v>19</v>
      </c>
      <c r="N184" s="213" t="s">
        <v>42</v>
      </c>
      <c r="O184" s="59"/>
      <c r="P184" s="182">
        <f>O184*H184</f>
        <v>0</v>
      </c>
      <c r="Q184" s="182">
        <v>0</v>
      </c>
      <c r="R184" s="182">
        <f>Q184*H184</f>
        <v>0</v>
      </c>
      <c r="S184" s="182">
        <v>0</v>
      </c>
      <c r="T184" s="183">
        <f>S184*H184</f>
        <v>0</v>
      </c>
      <c r="AR184" s="16" t="s">
        <v>221</v>
      </c>
      <c r="AT184" s="16" t="s">
        <v>276</v>
      </c>
      <c r="AU184" s="16" t="s">
        <v>79</v>
      </c>
      <c r="AY184" s="16" t="s">
        <v>123</v>
      </c>
      <c r="BE184" s="184">
        <f>IF(N184="základní",J184,0)</f>
        <v>0</v>
      </c>
      <c r="BF184" s="184">
        <f>IF(N184="snížená",J184,0)</f>
        <v>0</v>
      </c>
      <c r="BG184" s="184">
        <f>IF(N184="zákl. přenesená",J184,0)</f>
        <v>0</v>
      </c>
      <c r="BH184" s="184">
        <f>IF(N184="sníž. přenesená",J184,0)</f>
        <v>0</v>
      </c>
      <c r="BI184" s="184">
        <f>IF(N184="nulová",J184,0)</f>
        <v>0</v>
      </c>
      <c r="BJ184" s="16" t="s">
        <v>79</v>
      </c>
      <c r="BK184" s="184">
        <f>ROUND(I184*H184,2)</f>
        <v>0</v>
      </c>
      <c r="BL184" s="16" t="s">
        <v>122</v>
      </c>
      <c r="BM184" s="16" t="s">
        <v>469</v>
      </c>
    </row>
    <row r="185" spans="2:65" s="1" customFormat="1" ht="16.5" customHeight="1">
      <c r="B185" s="33"/>
      <c r="C185" s="204" t="s">
        <v>339</v>
      </c>
      <c r="D185" s="204" t="s">
        <v>276</v>
      </c>
      <c r="E185" s="205" t="s">
        <v>845</v>
      </c>
      <c r="F185" s="206" t="s">
        <v>846</v>
      </c>
      <c r="G185" s="207" t="s">
        <v>434</v>
      </c>
      <c r="H185" s="208">
        <v>9</v>
      </c>
      <c r="I185" s="209"/>
      <c r="J185" s="210">
        <f>ROUND(I185*H185,2)</f>
        <v>0</v>
      </c>
      <c r="K185" s="206" t="s">
        <v>19</v>
      </c>
      <c r="L185" s="211"/>
      <c r="M185" s="212" t="s">
        <v>19</v>
      </c>
      <c r="N185" s="213" t="s">
        <v>42</v>
      </c>
      <c r="O185" s="59"/>
      <c r="P185" s="182">
        <f>O185*H185</f>
        <v>0</v>
      </c>
      <c r="Q185" s="182">
        <v>0</v>
      </c>
      <c r="R185" s="182">
        <f>Q185*H185</f>
        <v>0</v>
      </c>
      <c r="S185" s="182">
        <v>0</v>
      </c>
      <c r="T185" s="183">
        <f>S185*H185</f>
        <v>0</v>
      </c>
      <c r="AR185" s="16" t="s">
        <v>221</v>
      </c>
      <c r="AT185" s="16" t="s">
        <v>276</v>
      </c>
      <c r="AU185" s="16" t="s">
        <v>79</v>
      </c>
      <c r="AY185" s="16" t="s">
        <v>123</v>
      </c>
      <c r="BE185" s="184">
        <f>IF(N185="základní",J185,0)</f>
        <v>0</v>
      </c>
      <c r="BF185" s="184">
        <f>IF(N185="snížená",J185,0)</f>
        <v>0</v>
      </c>
      <c r="BG185" s="184">
        <f>IF(N185="zákl. přenesená",J185,0)</f>
        <v>0</v>
      </c>
      <c r="BH185" s="184">
        <f>IF(N185="sníž. přenesená",J185,0)</f>
        <v>0</v>
      </c>
      <c r="BI185" s="184">
        <f>IF(N185="nulová",J185,0)</f>
        <v>0</v>
      </c>
      <c r="BJ185" s="16" t="s">
        <v>79</v>
      </c>
      <c r="BK185" s="184">
        <f>ROUND(I185*H185,2)</f>
        <v>0</v>
      </c>
      <c r="BL185" s="16" t="s">
        <v>122</v>
      </c>
      <c r="BM185" s="16" t="s">
        <v>477</v>
      </c>
    </row>
    <row r="186" spans="2:65" s="1" customFormat="1" ht="22.5" customHeight="1">
      <c r="B186" s="33"/>
      <c r="C186" s="173" t="s">
        <v>345</v>
      </c>
      <c r="D186" s="173" t="s">
        <v>125</v>
      </c>
      <c r="E186" s="174" t="s">
        <v>847</v>
      </c>
      <c r="F186" s="175" t="s">
        <v>848</v>
      </c>
      <c r="G186" s="176" t="s">
        <v>218</v>
      </c>
      <c r="H186" s="177">
        <v>86.1</v>
      </c>
      <c r="I186" s="178"/>
      <c r="J186" s="179">
        <f>ROUND(I186*H186,2)</f>
        <v>0</v>
      </c>
      <c r="K186" s="175" t="s">
        <v>182</v>
      </c>
      <c r="L186" s="37"/>
      <c r="M186" s="180" t="s">
        <v>19</v>
      </c>
      <c r="N186" s="181" t="s">
        <v>42</v>
      </c>
      <c r="O186" s="59"/>
      <c r="P186" s="182">
        <f>O186*H186</f>
        <v>0</v>
      </c>
      <c r="Q186" s="182">
        <v>0</v>
      </c>
      <c r="R186" s="182">
        <f>Q186*H186</f>
        <v>0</v>
      </c>
      <c r="S186" s="182">
        <v>0</v>
      </c>
      <c r="T186" s="183">
        <f>S186*H186</f>
        <v>0</v>
      </c>
      <c r="AR186" s="16" t="s">
        <v>122</v>
      </c>
      <c r="AT186" s="16" t="s">
        <v>125</v>
      </c>
      <c r="AU186" s="16" t="s">
        <v>79</v>
      </c>
      <c r="AY186" s="16" t="s">
        <v>123</v>
      </c>
      <c r="BE186" s="184">
        <f>IF(N186="základní",J186,0)</f>
        <v>0</v>
      </c>
      <c r="BF186" s="184">
        <f>IF(N186="snížená",J186,0)</f>
        <v>0</v>
      </c>
      <c r="BG186" s="184">
        <f>IF(N186="zákl. přenesená",J186,0)</f>
        <v>0</v>
      </c>
      <c r="BH186" s="184">
        <f>IF(N186="sníž. přenesená",J186,0)</f>
        <v>0</v>
      </c>
      <c r="BI186" s="184">
        <f>IF(N186="nulová",J186,0)</f>
        <v>0</v>
      </c>
      <c r="BJ186" s="16" t="s">
        <v>79</v>
      </c>
      <c r="BK186" s="184">
        <f>ROUND(I186*H186,2)</f>
        <v>0</v>
      </c>
      <c r="BL186" s="16" t="s">
        <v>122</v>
      </c>
      <c r="BM186" s="16" t="s">
        <v>487</v>
      </c>
    </row>
    <row r="187" spans="2:51" s="11" customFormat="1" ht="11.25">
      <c r="B187" s="193"/>
      <c r="C187" s="194"/>
      <c r="D187" s="185" t="s">
        <v>186</v>
      </c>
      <c r="E187" s="195" t="s">
        <v>19</v>
      </c>
      <c r="F187" s="196" t="s">
        <v>849</v>
      </c>
      <c r="G187" s="194"/>
      <c r="H187" s="197">
        <v>86.1</v>
      </c>
      <c r="I187" s="198"/>
      <c r="J187" s="194"/>
      <c r="K187" s="194"/>
      <c r="L187" s="199"/>
      <c r="M187" s="200"/>
      <c r="N187" s="201"/>
      <c r="O187" s="201"/>
      <c r="P187" s="201"/>
      <c r="Q187" s="201"/>
      <c r="R187" s="201"/>
      <c r="S187" s="201"/>
      <c r="T187" s="202"/>
      <c r="AT187" s="203" t="s">
        <v>186</v>
      </c>
      <c r="AU187" s="203" t="s">
        <v>79</v>
      </c>
      <c r="AV187" s="11" t="s">
        <v>81</v>
      </c>
      <c r="AW187" s="11" t="s">
        <v>32</v>
      </c>
      <c r="AX187" s="11" t="s">
        <v>71</v>
      </c>
      <c r="AY187" s="203" t="s">
        <v>123</v>
      </c>
    </row>
    <row r="188" spans="2:51" s="13" customFormat="1" ht="11.25">
      <c r="B188" s="227"/>
      <c r="C188" s="228"/>
      <c r="D188" s="185" t="s">
        <v>186</v>
      </c>
      <c r="E188" s="229" t="s">
        <v>19</v>
      </c>
      <c r="F188" s="230" t="s">
        <v>756</v>
      </c>
      <c r="G188" s="228"/>
      <c r="H188" s="231">
        <v>86.1</v>
      </c>
      <c r="I188" s="232"/>
      <c r="J188" s="228"/>
      <c r="K188" s="228"/>
      <c r="L188" s="233"/>
      <c r="M188" s="234"/>
      <c r="N188" s="235"/>
      <c r="O188" s="235"/>
      <c r="P188" s="235"/>
      <c r="Q188" s="235"/>
      <c r="R188" s="235"/>
      <c r="S188" s="235"/>
      <c r="T188" s="236"/>
      <c r="AT188" s="237" t="s">
        <v>186</v>
      </c>
      <c r="AU188" s="237" t="s">
        <v>79</v>
      </c>
      <c r="AV188" s="13" t="s">
        <v>122</v>
      </c>
      <c r="AW188" s="13" t="s">
        <v>32</v>
      </c>
      <c r="AX188" s="13" t="s">
        <v>79</v>
      </c>
      <c r="AY188" s="237" t="s">
        <v>123</v>
      </c>
    </row>
    <row r="189" spans="2:65" s="1" customFormat="1" ht="16.5" customHeight="1">
      <c r="B189" s="33"/>
      <c r="C189" s="204" t="s">
        <v>352</v>
      </c>
      <c r="D189" s="204" t="s">
        <v>276</v>
      </c>
      <c r="E189" s="205" t="s">
        <v>850</v>
      </c>
      <c r="F189" s="206" t="s">
        <v>851</v>
      </c>
      <c r="G189" s="207" t="s">
        <v>434</v>
      </c>
      <c r="H189" s="208">
        <v>42</v>
      </c>
      <c r="I189" s="209"/>
      <c r="J189" s="210">
        <f>ROUND(I189*H189,2)</f>
        <v>0</v>
      </c>
      <c r="K189" s="206" t="s">
        <v>19</v>
      </c>
      <c r="L189" s="211"/>
      <c r="M189" s="212" t="s">
        <v>19</v>
      </c>
      <c r="N189" s="213" t="s">
        <v>42</v>
      </c>
      <c r="O189" s="59"/>
      <c r="P189" s="182">
        <f>O189*H189</f>
        <v>0</v>
      </c>
      <c r="Q189" s="182">
        <v>0</v>
      </c>
      <c r="R189" s="182">
        <f>Q189*H189</f>
        <v>0</v>
      </c>
      <c r="S189" s="182">
        <v>0</v>
      </c>
      <c r="T189" s="183">
        <f>S189*H189</f>
        <v>0</v>
      </c>
      <c r="AR189" s="16" t="s">
        <v>221</v>
      </c>
      <c r="AT189" s="16" t="s">
        <v>276</v>
      </c>
      <c r="AU189" s="16" t="s">
        <v>79</v>
      </c>
      <c r="AY189" s="16" t="s">
        <v>123</v>
      </c>
      <c r="BE189" s="184">
        <f>IF(N189="základní",J189,0)</f>
        <v>0</v>
      </c>
      <c r="BF189" s="184">
        <f>IF(N189="snížená",J189,0)</f>
        <v>0</v>
      </c>
      <c r="BG189" s="184">
        <f>IF(N189="zákl. přenesená",J189,0)</f>
        <v>0</v>
      </c>
      <c r="BH189" s="184">
        <f>IF(N189="sníž. přenesená",J189,0)</f>
        <v>0</v>
      </c>
      <c r="BI189" s="184">
        <f>IF(N189="nulová",J189,0)</f>
        <v>0</v>
      </c>
      <c r="BJ189" s="16" t="s">
        <v>79</v>
      </c>
      <c r="BK189" s="184">
        <f>ROUND(I189*H189,2)</f>
        <v>0</v>
      </c>
      <c r="BL189" s="16" t="s">
        <v>122</v>
      </c>
      <c r="BM189" s="16" t="s">
        <v>496</v>
      </c>
    </row>
    <row r="190" spans="2:65" s="1" customFormat="1" ht="16.5" customHeight="1">
      <c r="B190" s="33"/>
      <c r="C190" s="204" t="s">
        <v>359</v>
      </c>
      <c r="D190" s="204" t="s">
        <v>276</v>
      </c>
      <c r="E190" s="205" t="s">
        <v>852</v>
      </c>
      <c r="F190" s="206" t="s">
        <v>853</v>
      </c>
      <c r="G190" s="207" t="s">
        <v>434</v>
      </c>
      <c r="H190" s="208">
        <v>4</v>
      </c>
      <c r="I190" s="209"/>
      <c r="J190" s="210">
        <f>ROUND(I190*H190,2)</f>
        <v>0</v>
      </c>
      <c r="K190" s="206" t="s">
        <v>19</v>
      </c>
      <c r="L190" s="211"/>
      <c r="M190" s="212" t="s">
        <v>19</v>
      </c>
      <c r="N190" s="213" t="s">
        <v>42</v>
      </c>
      <c r="O190" s="59"/>
      <c r="P190" s="182">
        <f>O190*H190</f>
        <v>0</v>
      </c>
      <c r="Q190" s="182">
        <v>0</v>
      </c>
      <c r="R190" s="182">
        <f>Q190*H190</f>
        <v>0</v>
      </c>
      <c r="S190" s="182">
        <v>0</v>
      </c>
      <c r="T190" s="183">
        <f>S190*H190</f>
        <v>0</v>
      </c>
      <c r="AR190" s="16" t="s">
        <v>221</v>
      </c>
      <c r="AT190" s="16" t="s">
        <v>276</v>
      </c>
      <c r="AU190" s="16" t="s">
        <v>79</v>
      </c>
      <c r="AY190" s="16" t="s">
        <v>123</v>
      </c>
      <c r="BE190" s="184">
        <f>IF(N190="základní",J190,0)</f>
        <v>0</v>
      </c>
      <c r="BF190" s="184">
        <f>IF(N190="snížená",J190,0)</f>
        <v>0</v>
      </c>
      <c r="BG190" s="184">
        <f>IF(N190="zákl. přenesená",J190,0)</f>
        <v>0</v>
      </c>
      <c r="BH190" s="184">
        <f>IF(N190="sníž. přenesená",J190,0)</f>
        <v>0</v>
      </c>
      <c r="BI190" s="184">
        <f>IF(N190="nulová",J190,0)</f>
        <v>0</v>
      </c>
      <c r="BJ190" s="16" t="s">
        <v>79</v>
      </c>
      <c r="BK190" s="184">
        <f>ROUND(I190*H190,2)</f>
        <v>0</v>
      </c>
      <c r="BL190" s="16" t="s">
        <v>122</v>
      </c>
      <c r="BM190" s="16" t="s">
        <v>515</v>
      </c>
    </row>
    <row r="191" spans="2:65" s="1" customFormat="1" ht="22.5" customHeight="1">
      <c r="B191" s="33"/>
      <c r="C191" s="173" t="s">
        <v>364</v>
      </c>
      <c r="D191" s="173" t="s">
        <v>125</v>
      </c>
      <c r="E191" s="174" t="s">
        <v>854</v>
      </c>
      <c r="F191" s="175" t="s">
        <v>855</v>
      </c>
      <c r="G191" s="176" t="s">
        <v>218</v>
      </c>
      <c r="H191" s="177">
        <v>11.1</v>
      </c>
      <c r="I191" s="178"/>
      <c r="J191" s="179">
        <f>ROUND(I191*H191,2)</f>
        <v>0</v>
      </c>
      <c r="K191" s="175" t="s">
        <v>182</v>
      </c>
      <c r="L191" s="37"/>
      <c r="M191" s="180" t="s">
        <v>19</v>
      </c>
      <c r="N191" s="181" t="s">
        <v>42</v>
      </c>
      <c r="O191" s="59"/>
      <c r="P191" s="182">
        <f>O191*H191</f>
        <v>0</v>
      </c>
      <c r="Q191" s="182">
        <v>2E-05</v>
      </c>
      <c r="R191" s="182">
        <f>Q191*H191</f>
        <v>0.000222</v>
      </c>
      <c r="S191" s="182">
        <v>0</v>
      </c>
      <c r="T191" s="183">
        <f>S191*H191</f>
        <v>0</v>
      </c>
      <c r="AR191" s="16" t="s">
        <v>122</v>
      </c>
      <c r="AT191" s="16" t="s">
        <v>125</v>
      </c>
      <c r="AU191" s="16" t="s">
        <v>79</v>
      </c>
      <c r="AY191" s="16" t="s">
        <v>123</v>
      </c>
      <c r="BE191" s="184">
        <f>IF(N191="základní",J191,0)</f>
        <v>0</v>
      </c>
      <c r="BF191" s="184">
        <f>IF(N191="snížená",J191,0)</f>
        <v>0</v>
      </c>
      <c r="BG191" s="184">
        <f>IF(N191="zákl. přenesená",J191,0)</f>
        <v>0</v>
      </c>
      <c r="BH191" s="184">
        <f>IF(N191="sníž. přenesená",J191,0)</f>
        <v>0</v>
      </c>
      <c r="BI191" s="184">
        <f>IF(N191="nulová",J191,0)</f>
        <v>0</v>
      </c>
      <c r="BJ191" s="16" t="s">
        <v>79</v>
      </c>
      <c r="BK191" s="184">
        <f>ROUND(I191*H191,2)</f>
        <v>0</v>
      </c>
      <c r="BL191" s="16" t="s">
        <v>122</v>
      </c>
      <c r="BM191" s="16" t="s">
        <v>856</v>
      </c>
    </row>
    <row r="192" spans="2:47" s="1" customFormat="1" ht="87.75">
      <c r="B192" s="33"/>
      <c r="C192" s="34"/>
      <c r="D192" s="185" t="s">
        <v>184</v>
      </c>
      <c r="E192" s="34"/>
      <c r="F192" s="186" t="s">
        <v>857</v>
      </c>
      <c r="G192" s="34"/>
      <c r="H192" s="34"/>
      <c r="I192" s="102"/>
      <c r="J192" s="34"/>
      <c r="K192" s="34"/>
      <c r="L192" s="37"/>
      <c r="M192" s="187"/>
      <c r="N192" s="59"/>
      <c r="O192" s="59"/>
      <c r="P192" s="59"/>
      <c r="Q192" s="59"/>
      <c r="R192" s="59"/>
      <c r="S192" s="59"/>
      <c r="T192" s="60"/>
      <c r="AT192" s="16" t="s">
        <v>184</v>
      </c>
      <c r="AU192" s="16" t="s">
        <v>79</v>
      </c>
    </row>
    <row r="193" spans="2:51" s="12" customFormat="1" ht="11.25">
      <c r="B193" s="217"/>
      <c r="C193" s="218"/>
      <c r="D193" s="185" t="s">
        <v>186</v>
      </c>
      <c r="E193" s="219" t="s">
        <v>19</v>
      </c>
      <c r="F193" s="220" t="s">
        <v>858</v>
      </c>
      <c r="G193" s="218"/>
      <c r="H193" s="219" t="s">
        <v>19</v>
      </c>
      <c r="I193" s="221"/>
      <c r="J193" s="218"/>
      <c r="K193" s="218"/>
      <c r="L193" s="222"/>
      <c r="M193" s="223"/>
      <c r="N193" s="224"/>
      <c r="O193" s="224"/>
      <c r="P193" s="224"/>
      <c r="Q193" s="224"/>
      <c r="R193" s="224"/>
      <c r="S193" s="224"/>
      <c r="T193" s="225"/>
      <c r="AT193" s="226" t="s">
        <v>186</v>
      </c>
      <c r="AU193" s="226" t="s">
        <v>79</v>
      </c>
      <c r="AV193" s="12" t="s">
        <v>79</v>
      </c>
      <c r="AW193" s="12" t="s">
        <v>32</v>
      </c>
      <c r="AX193" s="12" t="s">
        <v>71</v>
      </c>
      <c r="AY193" s="226" t="s">
        <v>123</v>
      </c>
    </row>
    <row r="194" spans="2:51" s="11" customFormat="1" ht="11.25">
      <c r="B194" s="193"/>
      <c r="C194" s="194"/>
      <c r="D194" s="185" t="s">
        <v>186</v>
      </c>
      <c r="E194" s="195" t="s">
        <v>19</v>
      </c>
      <c r="F194" s="196" t="s">
        <v>859</v>
      </c>
      <c r="G194" s="194"/>
      <c r="H194" s="197">
        <v>11.1</v>
      </c>
      <c r="I194" s="198"/>
      <c r="J194" s="194"/>
      <c r="K194" s="194"/>
      <c r="L194" s="199"/>
      <c r="M194" s="200"/>
      <c r="N194" s="201"/>
      <c r="O194" s="201"/>
      <c r="P194" s="201"/>
      <c r="Q194" s="201"/>
      <c r="R194" s="201"/>
      <c r="S194" s="201"/>
      <c r="T194" s="202"/>
      <c r="AT194" s="203" t="s">
        <v>186</v>
      </c>
      <c r="AU194" s="203" t="s">
        <v>79</v>
      </c>
      <c r="AV194" s="11" t="s">
        <v>81</v>
      </c>
      <c r="AW194" s="11" t="s">
        <v>32</v>
      </c>
      <c r="AX194" s="11" t="s">
        <v>71</v>
      </c>
      <c r="AY194" s="203" t="s">
        <v>123</v>
      </c>
    </row>
    <row r="195" spans="2:51" s="13" customFormat="1" ht="11.25">
      <c r="B195" s="227"/>
      <c r="C195" s="228"/>
      <c r="D195" s="185" t="s">
        <v>186</v>
      </c>
      <c r="E195" s="229" t="s">
        <v>19</v>
      </c>
      <c r="F195" s="230" t="s">
        <v>756</v>
      </c>
      <c r="G195" s="228"/>
      <c r="H195" s="231">
        <v>11.1</v>
      </c>
      <c r="I195" s="232"/>
      <c r="J195" s="228"/>
      <c r="K195" s="228"/>
      <c r="L195" s="233"/>
      <c r="M195" s="234"/>
      <c r="N195" s="235"/>
      <c r="O195" s="235"/>
      <c r="P195" s="235"/>
      <c r="Q195" s="235"/>
      <c r="R195" s="235"/>
      <c r="S195" s="235"/>
      <c r="T195" s="236"/>
      <c r="AT195" s="237" t="s">
        <v>186</v>
      </c>
      <c r="AU195" s="237" t="s">
        <v>79</v>
      </c>
      <c r="AV195" s="13" t="s">
        <v>122</v>
      </c>
      <c r="AW195" s="13" t="s">
        <v>32</v>
      </c>
      <c r="AX195" s="13" t="s">
        <v>79</v>
      </c>
      <c r="AY195" s="237" t="s">
        <v>123</v>
      </c>
    </row>
    <row r="196" spans="2:65" s="1" customFormat="1" ht="16.5" customHeight="1">
      <c r="B196" s="33"/>
      <c r="C196" s="204" t="s">
        <v>369</v>
      </c>
      <c r="D196" s="204" t="s">
        <v>276</v>
      </c>
      <c r="E196" s="205" t="s">
        <v>860</v>
      </c>
      <c r="F196" s="206" t="s">
        <v>861</v>
      </c>
      <c r="G196" s="207" t="s">
        <v>434</v>
      </c>
      <c r="H196" s="208">
        <v>1</v>
      </c>
      <c r="I196" s="209"/>
      <c r="J196" s="210">
        <f aca="true" t="shared" si="0" ref="J196:J220">ROUND(I196*H196,2)</f>
        <v>0</v>
      </c>
      <c r="K196" s="206" t="s">
        <v>19</v>
      </c>
      <c r="L196" s="211"/>
      <c r="M196" s="212" t="s">
        <v>19</v>
      </c>
      <c r="N196" s="213" t="s">
        <v>42</v>
      </c>
      <c r="O196" s="59"/>
      <c r="P196" s="182">
        <f aca="true" t="shared" si="1" ref="P196:P220">O196*H196</f>
        <v>0</v>
      </c>
      <c r="Q196" s="182">
        <v>0</v>
      </c>
      <c r="R196" s="182">
        <f aca="true" t="shared" si="2" ref="R196:R220">Q196*H196</f>
        <v>0</v>
      </c>
      <c r="S196" s="182">
        <v>0</v>
      </c>
      <c r="T196" s="183">
        <f aca="true" t="shared" si="3" ref="T196:T220">S196*H196</f>
        <v>0</v>
      </c>
      <c r="AR196" s="16" t="s">
        <v>221</v>
      </c>
      <c r="AT196" s="16" t="s">
        <v>276</v>
      </c>
      <c r="AU196" s="16" t="s">
        <v>79</v>
      </c>
      <c r="AY196" s="16" t="s">
        <v>123</v>
      </c>
      <c r="BE196" s="184">
        <f aca="true" t="shared" si="4" ref="BE196:BE220">IF(N196="základní",J196,0)</f>
        <v>0</v>
      </c>
      <c r="BF196" s="184">
        <f aca="true" t="shared" si="5" ref="BF196:BF220">IF(N196="snížená",J196,0)</f>
        <v>0</v>
      </c>
      <c r="BG196" s="184">
        <f aca="true" t="shared" si="6" ref="BG196:BG220">IF(N196="zákl. přenesená",J196,0)</f>
        <v>0</v>
      </c>
      <c r="BH196" s="184">
        <f aca="true" t="shared" si="7" ref="BH196:BH220">IF(N196="sníž. přenesená",J196,0)</f>
        <v>0</v>
      </c>
      <c r="BI196" s="184">
        <f aca="true" t="shared" si="8" ref="BI196:BI220">IF(N196="nulová",J196,0)</f>
        <v>0</v>
      </c>
      <c r="BJ196" s="16" t="s">
        <v>79</v>
      </c>
      <c r="BK196" s="184">
        <f aca="true" t="shared" si="9" ref="BK196:BK220">ROUND(I196*H196,2)</f>
        <v>0</v>
      </c>
      <c r="BL196" s="16" t="s">
        <v>122</v>
      </c>
      <c r="BM196" s="16" t="s">
        <v>535</v>
      </c>
    </row>
    <row r="197" spans="2:65" s="1" customFormat="1" ht="16.5" customHeight="1">
      <c r="B197" s="33"/>
      <c r="C197" s="204" t="s">
        <v>373</v>
      </c>
      <c r="D197" s="204" t="s">
        <v>276</v>
      </c>
      <c r="E197" s="205" t="s">
        <v>862</v>
      </c>
      <c r="F197" s="206" t="s">
        <v>863</v>
      </c>
      <c r="G197" s="207" t="s">
        <v>434</v>
      </c>
      <c r="H197" s="208">
        <v>1</v>
      </c>
      <c r="I197" s="209"/>
      <c r="J197" s="210">
        <f t="shared" si="0"/>
        <v>0</v>
      </c>
      <c r="K197" s="206" t="s">
        <v>19</v>
      </c>
      <c r="L197" s="211"/>
      <c r="M197" s="212" t="s">
        <v>19</v>
      </c>
      <c r="N197" s="213" t="s">
        <v>42</v>
      </c>
      <c r="O197" s="59"/>
      <c r="P197" s="182">
        <f t="shared" si="1"/>
        <v>0</v>
      </c>
      <c r="Q197" s="182">
        <v>0</v>
      </c>
      <c r="R197" s="182">
        <f t="shared" si="2"/>
        <v>0</v>
      </c>
      <c r="S197" s="182">
        <v>0</v>
      </c>
      <c r="T197" s="183">
        <f t="shared" si="3"/>
        <v>0</v>
      </c>
      <c r="AR197" s="16" t="s">
        <v>221</v>
      </c>
      <c r="AT197" s="16" t="s">
        <v>276</v>
      </c>
      <c r="AU197" s="16" t="s">
        <v>79</v>
      </c>
      <c r="AY197" s="16" t="s">
        <v>123</v>
      </c>
      <c r="BE197" s="184">
        <f t="shared" si="4"/>
        <v>0</v>
      </c>
      <c r="BF197" s="184">
        <f t="shared" si="5"/>
        <v>0</v>
      </c>
      <c r="BG197" s="184">
        <f t="shared" si="6"/>
        <v>0</v>
      </c>
      <c r="BH197" s="184">
        <f t="shared" si="7"/>
        <v>0</v>
      </c>
      <c r="BI197" s="184">
        <f t="shared" si="8"/>
        <v>0</v>
      </c>
      <c r="BJ197" s="16" t="s">
        <v>79</v>
      </c>
      <c r="BK197" s="184">
        <f t="shared" si="9"/>
        <v>0</v>
      </c>
      <c r="BL197" s="16" t="s">
        <v>122</v>
      </c>
      <c r="BM197" s="16" t="s">
        <v>864</v>
      </c>
    </row>
    <row r="198" spans="2:65" s="1" customFormat="1" ht="16.5" customHeight="1">
      <c r="B198" s="33"/>
      <c r="C198" s="204" t="s">
        <v>377</v>
      </c>
      <c r="D198" s="204" t="s">
        <v>276</v>
      </c>
      <c r="E198" s="205" t="s">
        <v>865</v>
      </c>
      <c r="F198" s="206" t="s">
        <v>866</v>
      </c>
      <c r="G198" s="207" t="s">
        <v>434</v>
      </c>
      <c r="H198" s="208">
        <v>4</v>
      </c>
      <c r="I198" s="209"/>
      <c r="J198" s="210">
        <f t="shared" si="0"/>
        <v>0</v>
      </c>
      <c r="K198" s="206" t="s">
        <v>19</v>
      </c>
      <c r="L198" s="211"/>
      <c r="M198" s="212" t="s">
        <v>19</v>
      </c>
      <c r="N198" s="213" t="s">
        <v>42</v>
      </c>
      <c r="O198" s="59"/>
      <c r="P198" s="182">
        <f t="shared" si="1"/>
        <v>0</v>
      </c>
      <c r="Q198" s="182">
        <v>0</v>
      </c>
      <c r="R198" s="182">
        <f t="shared" si="2"/>
        <v>0</v>
      </c>
      <c r="S198" s="182">
        <v>0</v>
      </c>
      <c r="T198" s="183">
        <f t="shared" si="3"/>
        <v>0</v>
      </c>
      <c r="AR198" s="16" t="s">
        <v>221</v>
      </c>
      <c r="AT198" s="16" t="s">
        <v>276</v>
      </c>
      <c r="AU198" s="16" t="s">
        <v>79</v>
      </c>
      <c r="AY198" s="16" t="s">
        <v>123</v>
      </c>
      <c r="BE198" s="184">
        <f t="shared" si="4"/>
        <v>0</v>
      </c>
      <c r="BF198" s="184">
        <f t="shared" si="5"/>
        <v>0</v>
      </c>
      <c r="BG198" s="184">
        <f t="shared" si="6"/>
        <v>0</v>
      </c>
      <c r="BH198" s="184">
        <f t="shared" si="7"/>
        <v>0</v>
      </c>
      <c r="BI198" s="184">
        <f t="shared" si="8"/>
        <v>0</v>
      </c>
      <c r="BJ198" s="16" t="s">
        <v>79</v>
      </c>
      <c r="BK198" s="184">
        <f t="shared" si="9"/>
        <v>0</v>
      </c>
      <c r="BL198" s="16" t="s">
        <v>122</v>
      </c>
      <c r="BM198" s="16" t="s">
        <v>867</v>
      </c>
    </row>
    <row r="199" spans="2:65" s="1" customFormat="1" ht="22.5" customHeight="1">
      <c r="B199" s="33"/>
      <c r="C199" s="173" t="s">
        <v>382</v>
      </c>
      <c r="D199" s="173" t="s">
        <v>125</v>
      </c>
      <c r="E199" s="174" t="s">
        <v>868</v>
      </c>
      <c r="F199" s="175" t="s">
        <v>869</v>
      </c>
      <c r="G199" s="176" t="s">
        <v>434</v>
      </c>
      <c r="H199" s="177">
        <v>12</v>
      </c>
      <c r="I199" s="178"/>
      <c r="J199" s="179">
        <f t="shared" si="0"/>
        <v>0</v>
      </c>
      <c r="K199" s="175" t="s">
        <v>182</v>
      </c>
      <c r="L199" s="37"/>
      <c r="M199" s="180" t="s">
        <v>19</v>
      </c>
      <c r="N199" s="181" t="s">
        <v>42</v>
      </c>
      <c r="O199" s="59"/>
      <c r="P199" s="182">
        <f t="shared" si="1"/>
        <v>0</v>
      </c>
      <c r="Q199" s="182">
        <v>0</v>
      </c>
      <c r="R199" s="182">
        <f t="shared" si="2"/>
        <v>0</v>
      </c>
      <c r="S199" s="182">
        <v>0</v>
      </c>
      <c r="T199" s="183">
        <f t="shared" si="3"/>
        <v>0</v>
      </c>
      <c r="AR199" s="16" t="s">
        <v>122</v>
      </c>
      <c r="AT199" s="16" t="s">
        <v>125</v>
      </c>
      <c r="AU199" s="16" t="s">
        <v>79</v>
      </c>
      <c r="AY199" s="16" t="s">
        <v>123</v>
      </c>
      <c r="BE199" s="184">
        <f t="shared" si="4"/>
        <v>0</v>
      </c>
      <c r="BF199" s="184">
        <f t="shared" si="5"/>
        <v>0</v>
      </c>
      <c r="BG199" s="184">
        <f t="shared" si="6"/>
        <v>0</v>
      </c>
      <c r="BH199" s="184">
        <f t="shared" si="7"/>
        <v>0</v>
      </c>
      <c r="BI199" s="184">
        <f t="shared" si="8"/>
        <v>0</v>
      </c>
      <c r="BJ199" s="16" t="s">
        <v>79</v>
      </c>
      <c r="BK199" s="184">
        <f t="shared" si="9"/>
        <v>0</v>
      </c>
      <c r="BL199" s="16" t="s">
        <v>122</v>
      </c>
      <c r="BM199" s="16" t="s">
        <v>567</v>
      </c>
    </row>
    <row r="200" spans="2:65" s="1" customFormat="1" ht="16.5" customHeight="1">
      <c r="B200" s="33"/>
      <c r="C200" s="204" t="s">
        <v>386</v>
      </c>
      <c r="D200" s="204" t="s">
        <v>276</v>
      </c>
      <c r="E200" s="205" t="s">
        <v>870</v>
      </c>
      <c r="F200" s="206" t="s">
        <v>871</v>
      </c>
      <c r="G200" s="207" t="s">
        <v>434</v>
      </c>
      <c r="H200" s="208">
        <v>12</v>
      </c>
      <c r="I200" s="209"/>
      <c r="J200" s="210">
        <f t="shared" si="0"/>
        <v>0</v>
      </c>
      <c r="K200" s="206" t="s">
        <v>182</v>
      </c>
      <c r="L200" s="211"/>
      <c r="M200" s="212" t="s">
        <v>19</v>
      </c>
      <c r="N200" s="213" t="s">
        <v>42</v>
      </c>
      <c r="O200" s="59"/>
      <c r="P200" s="182">
        <f t="shared" si="1"/>
        <v>0</v>
      </c>
      <c r="Q200" s="182">
        <v>0</v>
      </c>
      <c r="R200" s="182">
        <f t="shared" si="2"/>
        <v>0</v>
      </c>
      <c r="S200" s="182">
        <v>0</v>
      </c>
      <c r="T200" s="183">
        <f t="shared" si="3"/>
        <v>0</v>
      </c>
      <c r="AR200" s="16" t="s">
        <v>221</v>
      </c>
      <c r="AT200" s="16" t="s">
        <v>276</v>
      </c>
      <c r="AU200" s="16" t="s">
        <v>79</v>
      </c>
      <c r="AY200" s="16" t="s">
        <v>123</v>
      </c>
      <c r="BE200" s="184">
        <f t="shared" si="4"/>
        <v>0</v>
      </c>
      <c r="BF200" s="184">
        <f t="shared" si="5"/>
        <v>0</v>
      </c>
      <c r="BG200" s="184">
        <f t="shared" si="6"/>
        <v>0</v>
      </c>
      <c r="BH200" s="184">
        <f t="shared" si="7"/>
        <v>0</v>
      </c>
      <c r="BI200" s="184">
        <f t="shared" si="8"/>
        <v>0</v>
      </c>
      <c r="BJ200" s="16" t="s">
        <v>79</v>
      </c>
      <c r="BK200" s="184">
        <f t="shared" si="9"/>
        <v>0</v>
      </c>
      <c r="BL200" s="16" t="s">
        <v>122</v>
      </c>
      <c r="BM200" s="16" t="s">
        <v>577</v>
      </c>
    </row>
    <row r="201" spans="2:65" s="1" customFormat="1" ht="56.25" customHeight="1">
      <c r="B201" s="33"/>
      <c r="C201" s="173" t="s">
        <v>392</v>
      </c>
      <c r="D201" s="173" t="s">
        <v>125</v>
      </c>
      <c r="E201" s="174" t="s">
        <v>872</v>
      </c>
      <c r="F201" s="175" t="s">
        <v>873</v>
      </c>
      <c r="G201" s="176" t="s">
        <v>434</v>
      </c>
      <c r="H201" s="177">
        <v>3</v>
      </c>
      <c r="I201" s="178"/>
      <c r="J201" s="179">
        <f t="shared" si="0"/>
        <v>0</v>
      </c>
      <c r="K201" s="175" t="s">
        <v>182</v>
      </c>
      <c r="L201" s="37"/>
      <c r="M201" s="180" t="s">
        <v>19</v>
      </c>
      <c r="N201" s="181" t="s">
        <v>42</v>
      </c>
      <c r="O201" s="59"/>
      <c r="P201" s="182">
        <f t="shared" si="1"/>
        <v>0</v>
      </c>
      <c r="Q201" s="182">
        <v>0</v>
      </c>
      <c r="R201" s="182">
        <f t="shared" si="2"/>
        <v>0</v>
      </c>
      <c r="S201" s="182">
        <v>0</v>
      </c>
      <c r="T201" s="183">
        <f t="shared" si="3"/>
        <v>0</v>
      </c>
      <c r="AR201" s="16" t="s">
        <v>122</v>
      </c>
      <c r="AT201" s="16" t="s">
        <v>125</v>
      </c>
      <c r="AU201" s="16" t="s">
        <v>79</v>
      </c>
      <c r="AY201" s="16" t="s">
        <v>123</v>
      </c>
      <c r="BE201" s="184">
        <f t="shared" si="4"/>
        <v>0</v>
      </c>
      <c r="BF201" s="184">
        <f t="shared" si="5"/>
        <v>0</v>
      </c>
      <c r="BG201" s="184">
        <f t="shared" si="6"/>
        <v>0</v>
      </c>
      <c r="BH201" s="184">
        <f t="shared" si="7"/>
        <v>0</v>
      </c>
      <c r="BI201" s="184">
        <f t="shared" si="8"/>
        <v>0</v>
      </c>
      <c r="BJ201" s="16" t="s">
        <v>79</v>
      </c>
      <c r="BK201" s="184">
        <f t="shared" si="9"/>
        <v>0</v>
      </c>
      <c r="BL201" s="16" t="s">
        <v>122</v>
      </c>
      <c r="BM201" s="16" t="s">
        <v>587</v>
      </c>
    </row>
    <row r="202" spans="2:65" s="1" customFormat="1" ht="22.5" customHeight="1">
      <c r="B202" s="33"/>
      <c r="C202" s="173" t="s">
        <v>397</v>
      </c>
      <c r="D202" s="173" t="s">
        <v>125</v>
      </c>
      <c r="E202" s="174" t="s">
        <v>874</v>
      </c>
      <c r="F202" s="175" t="s">
        <v>875</v>
      </c>
      <c r="G202" s="176" t="s">
        <v>434</v>
      </c>
      <c r="H202" s="177">
        <v>4</v>
      </c>
      <c r="I202" s="178"/>
      <c r="J202" s="179">
        <f t="shared" si="0"/>
        <v>0</v>
      </c>
      <c r="K202" s="175" t="s">
        <v>182</v>
      </c>
      <c r="L202" s="37"/>
      <c r="M202" s="180" t="s">
        <v>19</v>
      </c>
      <c r="N202" s="181" t="s">
        <v>42</v>
      </c>
      <c r="O202" s="59"/>
      <c r="P202" s="182">
        <f t="shared" si="1"/>
        <v>0</v>
      </c>
      <c r="Q202" s="182">
        <v>0</v>
      </c>
      <c r="R202" s="182">
        <f t="shared" si="2"/>
        <v>0</v>
      </c>
      <c r="S202" s="182">
        <v>0</v>
      </c>
      <c r="T202" s="183">
        <f t="shared" si="3"/>
        <v>0</v>
      </c>
      <c r="AR202" s="16" t="s">
        <v>122</v>
      </c>
      <c r="AT202" s="16" t="s">
        <v>125</v>
      </c>
      <c r="AU202" s="16" t="s">
        <v>79</v>
      </c>
      <c r="AY202" s="16" t="s">
        <v>123</v>
      </c>
      <c r="BE202" s="184">
        <f t="shared" si="4"/>
        <v>0</v>
      </c>
      <c r="BF202" s="184">
        <f t="shared" si="5"/>
        <v>0</v>
      </c>
      <c r="BG202" s="184">
        <f t="shared" si="6"/>
        <v>0</v>
      </c>
      <c r="BH202" s="184">
        <f t="shared" si="7"/>
        <v>0</v>
      </c>
      <c r="BI202" s="184">
        <f t="shared" si="8"/>
        <v>0</v>
      </c>
      <c r="BJ202" s="16" t="s">
        <v>79</v>
      </c>
      <c r="BK202" s="184">
        <f t="shared" si="9"/>
        <v>0</v>
      </c>
      <c r="BL202" s="16" t="s">
        <v>122</v>
      </c>
      <c r="BM202" s="16" t="s">
        <v>597</v>
      </c>
    </row>
    <row r="203" spans="2:65" s="1" customFormat="1" ht="22.5" customHeight="1">
      <c r="B203" s="33"/>
      <c r="C203" s="173" t="s">
        <v>91</v>
      </c>
      <c r="D203" s="173" t="s">
        <v>125</v>
      </c>
      <c r="E203" s="174" t="s">
        <v>876</v>
      </c>
      <c r="F203" s="175" t="s">
        <v>877</v>
      </c>
      <c r="G203" s="176" t="s">
        <v>434</v>
      </c>
      <c r="H203" s="177">
        <v>2</v>
      </c>
      <c r="I203" s="178"/>
      <c r="J203" s="179">
        <f t="shared" si="0"/>
        <v>0</v>
      </c>
      <c r="K203" s="175" t="s">
        <v>19</v>
      </c>
      <c r="L203" s="37"/>
      <c r="M203" s="180" t="s">
        <v>19</v>
      </c>
      <c r="N203" s="181" t="s">
        <v>42</v>
      </c>
      <c r="O203" s="59"/>
      <c r="P203" s="182">
        <f t="shared" si="1"/>
        <v>0</v>
      </c>
      <c r="Q203" s="182">
        <v>0</v>
      </c>
      <c r="R203" s="182">
        <f t="shared" si="2"/>
        <v>0</v>
      </c>
      <c r="S203" s="182">
        <v>0</v>
      </c>
      <c r="T203" s="183">
        <f t="shared" si="3"/>
        <v>0</v>
      </c>
      <c r="AR203" s="16" t="s">
        <v>122</v>
      </c>
      <c r="AT203" s="16" t="s">
        <v>125</v>
      </c>
      <c r="AU203" s="16" t="s">
        <v>79</v>
      </c>
      <c r="AY203" s="16" t="s">
        <v>123</v>
      </c>
      <c r="BE203" s="184">
        <f t="shared" si="4"/>
        <v>0</v>
      </c>
      <c r="BF203" s="184">
        <f t="shared" si="5"/>
        <v>0</v>
      </c>
      <c r="BG203" s="184">
        <f t="shared" si="6"/>
        <v>0</v>
      </c>
      <c r="BH203" s="184">
        <f t="shared" si="7"/>
        <v>0</v>
      </c>
      <c r="BI203" s="184">
        <f t="shared" si="8"/>
        <v>0</v>
      </c>
      <c r="BJ203" s="16" t="s">
        <v>79</v>
      </c>
      <c r="BK203" s="184">
        <f t="shared" si="9"/>
        <v>0</v>
      </c>
      <c r="BL203" s="16" t="s">
        <v>122</v>
      </c>
      <c r="BM203" s="16" t="s">
        <v>623</v>
      </c>
    </row>
    <row r="204" spans="2:65" s="1" customFormat="1" ht="16.5" customHeight="1">
      <c r="B204" s="33"/>
      <c r="C204" s="204" t="s">
        <v>406</v>
      </c>
      <c r="D204" s="204" t="s">
        <v>276</v>
      </c>
      <c r="E204" s="205" t="s">
        <v>878</v>
      </c>
      <c r="F204" s="206" t="s">
        <v>879</v>
      </c>
      <c r="G204" s="207" t="s">
        <v>434</v>
      </c>
      <c r="H204" s="208">
        <v>3</v>
      </c>
      <c r="I204" s="209"/>
      <c r="J204" s="210">
        <f t="shared" si="0"/>
        <v>0</v>
      </c>
      <c r="K204" s="206" t="s">
        <v>19</v>
      </c>
      <c r="L204" s="211"/>
      <c r="M204" s="212" t="s">
        <v>19</v>
      </c>
      <c r="N204" s="213" t="s">
        <v>42</v>
      </c>
      <c r="O204" s="59"/>
      <c r="P204" s="182">
        <f t="shared" si="1"/>
        <v>0</v>
      </c>
      <c r="Q204" s="182">
        <v>0</v>
      </c>
      <c r="R204" s="182">
        <f t="shared" si="2"/>
        <v>0</v>
      </c>
      <c r="S204" s="182">
        <v>0</v>
      </c>
      <c r="T204" s="183">
        <f t="shared" si="3"/>
        <v>0</v>
      </c>
      <c r="AR204" s="16" t="s">
        <v>221</v>
      </c>
      <c r="AT204" s="16" t="s">
        <v>276</v>
      </c>
      <c r="AU204" s="16" t="s">
        <v>79</v>
      </c>
      <c r="AY204" s="16" t="s">
        <v>123</v>
      </c>
      <c r="BE204" s="184">
        <f t="shared" si="4"/>
        <v>0</v>
      </c>
      <c r="BF204" s="184">
        <f t="shared" si="5"/>
        <v>0</v>
      </c>
      <c r="BG204" s="184">
        <f t="shared" si="6"/>
        <v>0</v>
      </c>
      <c r="BH204" s="184">
        <f t="shared" si="7"/>
        <v>0</v>
      </c>
      <c r="BI204" s="184">
        <f t="shared" si="8"/>
        <v>0</v>
      </c>
      <c r="BJ204" s="16" t="s">
        <v>79</v>
      </c>
      <c r="BK204" s="184">
        <f t="shared" si="9"/>
        <v>0</v>
      </c>
      <c r="BL204" s="16" t="s">
        <v>122</v>
      </c>
      <c r="BM204" s="16" t="s">
        <v>633</v>
      </c>
    </row>
    <row r="205" spans="2:65" s="1" customFormat="1" ht="16.5" customHeight="1">
      <c r="B205" s="33"/>
      <c r="C205" s="204" t="s">
        <v>412</v>
      </c>
      <c r="D205" s="204" t="s">
        <v>276</v>
      </c>
      <c r="E205" s="205" t="s">
        <v>880</v>
      </c>
      <c r="F205" s="206" t="s">
        <v>881</v>
      </c>
      <c r="G205" s="207" t="s">
        <v>882</v>
      </c>
      <c r="H205" s="208">
        <v>4</v>
      </c>
      <c r="I205" s="209"/>
      <c r="J205" s="210">
        <f t="shared" si="0"/>
        <v>0</v>
      </c>
      <c r="K205" s="206" t="s">
        <v>19</v>
      </c>
      <c r="L205" s="211"/>
      <c r="M205" s="212" t="s">
        <v>19</v>
      </c>
      <c r="N205" s="213" t="s">
        <v>42</v>
      </c>
      <c r="O205" s="59"/>
      <c r="P205" s="182">
        <f t="shared" si="1"/>
        <v>0</v>
      </c>
      <c r="Q205" s="182">
        <v>0</v>
      </c>
      <c r="R205" s="182">
        <f t="shared" si="2"/>
        <v>0</v>
      </c>
      <c r="S205" s="182">
        <v>0</v>
      </c>
      <c r="T205" s="183">
        <f t="shared" si="3"/>
        <v>0</v>
      </c>
      <c r="AR205" s="16" t="s">
        <v>221</v>
      </c>
      <c r="AT205" s="16" t="s">
        <v>276</v>
      </c>
      <c r="AU205" s="16" t="s">
        <v>79</v>
      </c>
      <c r="AY205" s="16" t="s">
        <v>123</v>
      </c>
      <c r="BE205" s="184">
        <f t="shared" si="4"/>
        <v>0</v>
      </c>
      <c r="BF205" s="184">
        <f t="shared" si="5"/>
        <v>0</v>
      </c>
      <c r="BG205" s="184">
        <f t="shared" si="6"/>
        <v>0</v>
      </c>
      <c r="BH205" s="184">
        <f t="shared" si="7"/>
        <v>0</v>
      </c>
      <c r="BI205" s="184">
        <f t="shared" si="8"/>
        <v>0</v>
      </c>
      <c r="BJ205" s="16" t="s">
        <v>79</v>
      </c>
      <c r="BK205" s="184">
        <f t="shared" si="9"/>
        <v>0</v>
      </c>
      <c r="BL205" s="16" t="s">
        <v>122</v>
      </c>
      <c r="BM205" s="16" t="s">
        <v>644</v>
      </c>
    </row>
    <row r="206" spans="2:65" s="1" customFormat="1" ht="16.5" customHeight="1">
      <c r="B206" s="33"/>
      <c r="C206" s="204" t="s">
        <v>419</v>
      </c>
      <c r="D206" s="204" t="s">
        <v>276</v>
      </c>
      <c r="E206" s="205" t="s">
        <v>883</v>
      </c>
      <c r="F206" s="206" t="s">
        <v>884</v>
      </c>
      <c r="G206" s="207" t="s">
        <v>882</v>
      </c>
      <c r="H206" s="208">
        <v>2</v>
      </c>
      <c r="I206" s="209"/>
      <c r="J206" s="210">
        <f t="shared" si="0"/>
        <v>0</v>
      </c>
      <c r="K206" s="206" t="s">
        <v>19</v>
      </c>
      <c r="L206" s="211"/>
      <c r="M206" s="212" t="s">
        <v>19</v>
      </c>
      <c r="N206" s="213" t="s">
        <v>42</v>
      </c>
      <c r="O206" s="59"/>
      <c r="P206" s="182">
        <f t="shared" si="1"/>
        <v>0</v>
      </c>
      <c r="Q206" s="182">
        <v>0</v>
      </c>
      <c r="R206" s="182">
        <f t="shared" si="2"/>
        <v>0</v>
      </c>
      <c r="S206" s="182">
        <v>0</v>
      </c>
      <c r="T206" s="183">
        <f t="shared" si="3"/>
        <v>0</v>
      </c>
      <c r="AR206" s="16" t="s">
        <v>221</v>
      </c>
      <c r="AT206" s="16" t="s">
        <v>276</v>
      </c>
      <c r="AU206" s="16" t="s">
        <v>79</v>
      </c>
      <c r="AY206" s="16" t="s">
        <v>123</v>
      </c>
      <c r="BE206" s="184">
        <f t="shared" si="4"/>
        <v>0</v>
      </c>
      <c r="BF206" s="184">
        <f t="shared" si="5"/>
        <v>0</v>
      </c>
      <c r="BG206" s="184">
        <f t="shared" si="6"/>
        <v>0</v>
      </c>
      <c r="BH206" s="184">
        <f t="shared" si="7"/>
        <v>0</v>
      </c>
      <c r="BI206" s="184">
        <f t="shared" si="8"/>
        <v>0</v>
      </c>
      <c r="BJ206" s="16" t="s">
        <v>79</v>
      </c>
      <c r="BK206" s="184">
        <f t="shared" si="9"/>
        <v>0</v>
      </c>
      <c r="BL206" s="16" t="s">
        <v>122</v>
      </c>
      <c r="BM206" s="16" t="s">
        <v>657</v>
      </c>
    </row>
    <row r="207" spans="2:65" s="1" customFormat="1" ht="33.75" customHeight="1">
      <c r="B207" s="33"/>
      <c r="C207" s="173" t="s">
        <v>431</v>
      </c>
      <c r="D207" s="173" t="s">
        <v>125</v>
      </c>
      <c r="E207" s="174" t="s">
        <v>885</v>
      </c>
      <c r="F207" s="175" t="s">
        <v>886</v>
      </c>
      <c r="G207" s="176" t="s">
        <v>434</v>
      </c>
      <c r="H207" s="177">
        <v>4</v>
      </c>
      <c r="I207" s="178"/>
      <c r="J207" s="179">
        <f t="shared" si="0"/>
        <v>0</v>
      </c>
      <c r="K207" s="175" t="s">
        <v>182</v>
      </c>
      <c r="L207" s="37"/>
      <c r="M207" s="180" t="s">
        <v>19</v>
      </c>
      <c r="N207" s="181" t="s">
        <v>42</v>
      </c>
      <c r="O207" s="59"/>
      <c r="P207" s="182">
        <f t="shared" si="1"/>
        <v>0</v>
      </c>
      <c r="Q207" s="182">
        <v>0</v>
      </c>
      <c r="R207" s="182">
        <f t="shared" si="2"/>
        <v>0</v>
      </c>
      <c r="S207" s="182">
        <v>0</v>
      </c>
      <c r="T207" s="183">
        <f t="shared" si="3"/>
        <v>0</v>
      </c>
      <c r="AR207" s="16" t="s">
        <v>122</v>
      </c>
      <c r="AT207" s="16" t="s">
        <v>125</v>
      </c>
      <c r="AU207" s="16" t="s">
        <v>79</v>
      </c>
      <c r="AY207" s="16" t="s">
        <v>123</v>
      </c>
      <c r="BE207" s="184">
        <f t="shared" si="4"/>
        <v>0</v>
      </c>
      <c r="BF207" s="184">
        <f t="shared" si="5"/>
        <v>0</v>
      </c>
      <c r="BG207" s="184">
        <f t="shared" si="6"/>
        <v>0</v>
      </c>
      <c r="BH207" s="184">
        <f t="shared" si="7"/>
        <v>0</v>
      </c>
      <c r="BI207" s="184">
        <f t="shared" si="8"/>
        <v>0</v>
      </c>
      <c r="BJ207" s="16" t="s">
        <v>79</v>
      </c>
      <c r="BK207" s="184">
        <f t="shared" si="9"/>
        <v>0</v>
      </c>
      <c r="BL207" s="16" t="s">
        <v>122</v>
      </c>
      <c r="BM207" s="16" t="s">
        <v>667</v>
      </c>
    </row>
    <row r="208" spans="2:65" s="1" customFormat="1" ht="16.5" customHeight="1">
      <c r="B208" s="33"/>
      <c r="C208" s="204" t="s">
        <v>438</v>
      </c>
      <c r="D208" s="204" t="s">
        <v>276</v>
      </c>
      <c r="E208" s="205" t="s">
        <v>887</v>
      </c>
      <c r="F208" s="206" t="s">
        <v>888</v>
      </c>
      <c r="G208" s="207" t="s">
        <v>434</v>
      </c>
      <c r="H208" s="208">
        <v>4</v>
      </c>
      <c r="I208" s="209"/>
      <c r="J208" s="210">
        <f t="shared" si="0"/>
        <v>0</v>
      </c>
      <c r="K208" s="206" t="s">
        <v>19</v>
      </c>
      <c r="L208" s="211"/>
      <c r="M208" s="212" t="s">
        <v>19</v>
      </c>
      <c r="N208" s="213" t="s">
        <v>42</v>
      </c>
      <c r="O208" s="59"/>
      <c r="P208" s="182">
        <f t="shared" si="1"/>
        <v>0</v>
      </c>
      <c r="Q208" s="182">
        <v>0</v>
      </c>
      <c r="R208" s="182">
        <f t="shared" si="2"/>
        <v>0</v>
      </c>
      <c r="S208" s="182">
        <v>0</v>
      </c>
      <c r="T208" s="183">
        <f t="shared" si="3"/>
        <v>0</v>
      </c>
      <c r="AR208" s="16" t="s">
        <v>221</v>
      </c>
      <c r="AT208" s="16" t="s">
        <v>276</v>
      </c>
      <c r="AU208" s="16" t="s">
        <v>79</v>
      </c>
      <c r="AY208" s="16" t="s">
        <v>123</v>
      </c>
      <c r="BE208" s="184">
        <f t="shared" si="4"/>
        <v>0</v>
      </c>
      <c r="BF208" s="184">
        <f t="shared" si="5"/>
        <v>0</v>
      </c>
      <c r="BG208" s="184">
        <f t="shared" si="6"/>
        <v>0</v>
      </c>
      <c r="BH208" s="184">
        <f t="shared" si="7"/>
        <v>0</v>
      </c>
      <c r="BI208" s="184">
        <f t="shared" si="8"/>
        <v>0</v>
      </c>
      <c r="BJ208" s="16" t="s">
        <v>79</v>
      </c>
      <c r="BK208" s="184">
        <f t="shared" si="9"/>
        <v>0</v>
      </c>
      <c r="BL208" s="16" t="s">
        <v>122</v>
      </c>
      <c r="BM208" s="16" t="s">
        <v>676</v>
      </c>
    </row>
    <row r="209" spans="2:65" s="1" customFormat="1" ht="33.75" customHeight="1">
      <c r="B209" s="33"/>
      <c r="C209" s="173" t="s">
        <v>444</v>
      </c>
      <c r="D209" s="173" t="s">
        <v>125</v>
      </c>
      <c r="E209" s="174" t="s">
        <v>889</v>
      </c>
      <c r="F209" s="175" t="s">
        <v>890</v>
      </c>
      <c r="G209" s="176" t="s">
        <v>434</v>
      </c>
      <c r="H209" s="177">
        <v>5</v>
      </c>
      <c r="I209" s="178"/>
      <c r="J209" s="179">
        <f t="shared" si="0"/>
        <v>0</v>
      </c>
      <c r="K209" s="175" t="s">
        <v>182</v>
      </c>
      <c r="L209" s="37"/>
      <c r="M209" s="180" t="s">
        <v>19</v>
      </c>
      <c r="N209" s="181" t="s">
        <v>42</v>
      </c>
      <c r="O209" s="59"/>
      <c r="P209" s="182">
        <f t="shared" si="1"/>
        <v>0</v>
      </c>
      <c r="Q209" s="182">
        <v>0</v>
      </c>
      <c r="R209" s="182">
        <f t="shared" si="2"/>
        <v>0</v>
      </c>
      <c r="S209" s="182">
        <v>0</v>
      </c>
      <c r="T209" s="183">
        <f t="shared" si="3"/>
        <v>0</v>
      </c>
      <c r="AR209" s="16" t="s">
        <v>122</v>
      </c>
      <c r="AT209" s="16" t="s">
        <v>125</v>
      </c>
      <c r="AU209" s="16" t="s">
        <v>79</v>
      </c>
      <c r="AY209" s="16" t="s">
        <v>123</v>
      </c>
      <c r="BE209" s="184">
        <f t="shared" si="4"/>
        <v>0</v>
      </c>
      <c r="BF209" s="184">
        <f t="shared" si="5"/>
        <v>0</v>
      </c>
      <c r="BG209" s="184">
        <f t="shared" si="6"/>
        <v>0</v>
      </c>
      <c r="BH209" s="184">
        <f t="shared" si="7"/>
        <v>0</v>
      </c>
      <c r="BI209" s="184">
        <f t="shared" si="8"/>
        <v>0</v>
      </c>
      <c r="BJ209" s="16" t="s">
        <v>79</v>
      </c>
      <c r="BK209" s="184">
        <f t="shared" si="9"/>
        <v>0</v>
      </c>
      <c r="BL209" s="16" t="s">
        <v>122</v>
      </c>
      <c r="BM209" s="16" t="s">
        <v>688</v>
      </c>
    </row>
    <row r="210" spans="2:65" s="1" customFormat="1" ht="16.5" customHeight="1">
      <c r="B210" s="33"/>
      <c r="C210" s="204" t="s">
        <v>448</v>
      </c>
      <c r="D210" s="204" t="s">
        <v>276</v>
      </c>
      <c r="E210" s="205" t="s">
        <v>891</v>
      </c>
      <c r="F210" s="206" t="s">
        <v>892</v>
      </c>
      <c r="G210" s="207" t="s">
        <v>434</v>
      </c>
      <c r="H210" s="208">
        <v>2</v>
      </c>
      <c r="I210" s="209"/>
      <c r="J210" s="210">
        <f t="shared" si="0"/>
        <v>0</v>
      </c>
      <c r="K210" s="206" t="s">
        <v>19</v>
      </c>
      <c r="L210" s="211"/>
      <c r="M210" s="212" t="s">
        <v>19</v>
      </c>
      <c r="N210" s="213" t="s">
        <v>42</v>
      </c>
      <c r="O210" s="59"/>
      <c r="P210" s="182">
        <f t="shared" si="1"/>
        <v>0</v>
      </c>
      <c r="Q210" s="182">
        <v>0</v>
      </c>
      <c r="R210" s="182">
        <f t="shared" si="2"/>
        <v>0</v>
      </c>
      <c r="S210" s="182">
        <v>0</v>
      </c>
      <c r="T210" s="183">
        <f t="shared" si="3"/>
        <v>0</v>
      </c>
      <c r="AR210" s="16" t="s">
        <v>221</v>
      </c>
      <c r="AT210" s="16" t="s">
        <v>276</v>
      </c>
      <c r="AU210" s="16" t="s">
        <v>79</v>
      </c>
      <c r="AY210" s="16" t="s">
        <v>123</v>
      </c>
      <c r="BE210" s="184">
        <f t="shared" si="4"/>
        <v>0</v>
      </c>
      <c r="BF210" s="184">
        <f t="shared" si="5"/>
        <v>0</v>
      </c>
      <c r="BG210" s="184">
        <f t="shared" si="6"/>
        <v>0</v>
      </c>
      <c r="BH210" s="184">
        <f t="shared" si="7"/>
        <v>0</v>
      </c>
      <c r="BI210" s="184">
        <f t="shared" si="8"/>
        <v>0</v>
      </c>
      <c r="BJ210" s="16" t="s">
        <v>79</v>
      </c>
      <c r="BK210" s="184">
        <f t="shared" si="9"/>
        <v>0</v>
      </c>
      <c r="BL210" s="16" t="s">
        <v>122</v>
      </c>
      <c r="BM210" s="16" t="s">
        <v>699</v>
      </c>
    </row>
    <row r="211" spans="2:65" s="1" customFormat="1" ht="16.5" customHeight="1">
      <c r="B211" s="33"/>
      <c r="C211" s="204" t="s">
        <v>452</v>
      </c>
      <c r="D211" s="204" t="s">
        <v>276</v>
      </c>
      <c r="E211" s="205" t="s">
        <v>893</v>
      </c>
      <c r="F211" s="206" t="s">
        <v>894</v>
      </c>
      <c r="G211" s="207" t="s">
        <v>434</v>
      </c>
      <c r="H211" s="208">
        <v>3</v>
      </c>
      <c r="I211" s="209"/>
      <c r="J211" s="210">
        <f t="shared" si="0"/>
        <v>0</v>
      </c>
      <c r="K211" s="206" t="s">
        <v>19</v>
      </c>
      <c r="L211" s="211"/>
      <c r="M211" s="212" t="s">
        <v>19</v>
      </c>
      <c r="N211" s="213" t="s">
        <v>42</v>
      </c>
      <c r="O211" s="59"/>
      <c r="P211" s="182">
        <f t="shared" si="1"/>
        <v>0</v>
      </c>
      <c r="Q211" s="182">
        <v>0</v>
      </c>
      <c r="R211" s="182">
        <f t="shared" si="2"/>
        <v>0</v>
      </c>
      <c r="S211" s="182">
        <v>0</v>
      </c>
      <c r="T211" s="183">
        <f t="shared" si="3"/>
        <v>0</v>
      </c>
      <c r="AR211" s="16" t="s">
        <v>221</v>
      </c>
      <c r="AT211" s="16" t="s">
        <v>276</v>
      </c>
      <c r="AU211" s="16" t="s">
        <v>79</v>
      </c>
      <c r="AY211" s="16" t="s">
        <v>123</v>
      </c>
      <c r="BE211" s="184">
        <f t="shared" si="4"/>
        <v>0</v>
      </c>
      <c r="BF211" s="184">
        <f t="shared" si="5"/>
        <v>0</v>
      </c>
      <c r="BG211" s="184">
        <f t="shared" si="6"/>
        <v>0</v>
      </c>
      <c r="BH211" s="184">
        <f t="shared" si="7"/>
        <v>0</v>
      </c>
      <c r="BI211" s="184">
        <f t="shared" si="8"/>
        <v>0</v>
      </c>
      <c r="BJ211" s="16" t="s">
        <v>79</v>
      </c>
      <c r="BK211" s="184">
        <f t="shared" si="9"/>
        <v>0</v>
      </c>
      <c r="BL211" s="16" t="s">
        <v>122</v>
      </c>
      <c r="BM211" s="16" t="s">
        <v>238</v>
      </c>
    </row>
    <row r="212" spans="2:65" s="1" customFormat="1" ht="16.5" customHeight="1">
      <c r="B212" s="33"/>
      <c r="C212" s="173" t="s">
        <v>456</v>
      </c>
      <c r="D212" s="173" t="s">
        <v>125</v>
      </c>
      <c r="E212" s="174" t="s">
        <v>895</v>
      </c>
      <c r="F212" s="175" t="s">
        <v>896</v>
      </c>
      <c r="G212" s="176" t="s">
        <v>434</v>
      </c>
      <c r="H212" s="177">
        <v>4</v>
      </c>
      <c r="I212" s="178"/>
      <c r="J212" s="179">
        <f t="shared" si="0"/>
        <v>0</v>
      </c>
      <c r="K212" s="175" t="s">
        <v>182</v>
      </c>
      <c r="L212" s="37"/>
      <c r="M212" s="180" t="s">
        <v>19</v>
      </c>
      <c r="N212" s="181" t="s">
        <v>42</v>
      </c>
      <c r="O212" s="59"/>
      <c r="P212" s="182">
        <f t="shared" si="1"/>
        <v>0</v>
      </c>
      <c r="Q212" s="182">
        <v>0</v>
      </c>
      <c r="R212" s="182">
        <f t="shared" si="2"/>
        <v>0</v>
      </c>
      <c r="S212" s="182">
        <v>0</v>
      </c>
      <c r="T212" s="183">
        <f t="shared" si="3"/>
        <v>0</v>
      </c>
      <c r="AR212" s="16" t="s">
        <v>122</v>
      </c>
      <c r="AT212" s="16" t="s">
        <v>125</v>
      </c>
      <c r="AU212" s="16" t="s">
        <v>79</v>
      </c>
      <c r="AY212" s="16" t="s">
        <v>123</v>
      </c>
      <c r="BE212" s="184">
        <f t="shared" si="4"/>
        <v>0</v>
      </c>
      <c r="BF212" s="184">
        <f t="shared" si="5"/>
        <v>0</v>
      </c>
      <c r="BG212" s="184">
        <f t="shared" si="6"/>
        <v>0</v>
      </c>
      <c r="BH212" s="184">
        <f t="shared" si="7"/>
        <v>0</v>
      </c>
      <c r="BI212" s="184">
        <f t="shared" si="8"/>
        <v>0</v>
      </c>
      <c r="BJ212" s="16" t="s">
        <v>79</v>
      </c>
      <c r="BK212" s="184">
        <f t="shared" si="9"/>
        <v>0</v>
      </c>
      <c r="BL212" s="16" t="s">
        <v>122</v>
      </c>
      <c r="BM212" s="16" t="s">
        <v>704</v>
      </c>
    </row>
    <row r="213" spans="2:65" s="1" customFormat="1" ht="16.5" customHeight="1">
      <c r="B213" s="33"/>
      <c r="C213" s="204" t="s">
        <v>94</v>
      </c>
      <c r="D213" s="204" t="s">
        <v>276</v>
      </c>
      <c r="E213" s="205" t="s">
        <v>897</v>
      </c>
      <c r="F213" s="206" t="s">
        <v>898</v>
      </c>
      <c r="G213" s="207" t="s">
        <v>434</v>
      </c>
      <c r="H213" s="208">
        <v>4</v>
      </c>
      <c r="I213" s="209"/>
      <c r="J213" s="210">
        <f t="shared" si="0"/>
        <v>0</v>
      </c>
      <c r="K213" s="206" t="s">
        <v>182</v>
      </c>
      <c r="L213" s="211"/>
      <c r="M213" s="212" t="s">
        <v>19</v>
      </c>
      <c r="N213" s="213" t="s">
        <v>42</v>
      </c>
      <c r="O213" s="59"/>
      <c r="P213" s="182">
        <f t="shared" si="1"/>
        <v>0</v>
      </c>
      <c r="Q213" s="182">
        <v>0</v>
      </c>
      <c r="R213" s="182">
        <f t="shared" si="2"/>
        <v>0</v>
      </c>
      <c r="S213" s="182">
        <v>0</v>
      </c>
      <c r="T213" s="183">
        <f t="shared" si="3"/>
        <v>0</v>
      </c>
      <c r="AR213" s="16" t="s">
        <v>221</v>
      </c>
      <c r="AT213" s="16" t="s">
        <v>276</v>
      </c>
      <c r="AU213" s="16" t="s">
        <v>79</v>
      </c>
      <c r="AY213" s="16" t="s">
        <v>123</v>
      </c>
      <c r="BE213" s="184">
        <f t="shared" si="4"/>
        <v>0</v>
      </c>
      <c r="BF213" s="184">
        <f t="shared" si="5"/>
        <v>0</v>
      </c>
      <c r="BG213" s="184">
        <f t="shared" si="6"/>
        <v>0</v>
      </c>
      <c r="BH213" s="184">
        <f t="shared" si="7"/>
        <v>0</v>
      </c>
      <c r="BI213" s="184">
        <f t="shared" si="8"/>
        <v>0</v>
      </c>
      <c r="BJ213" s="16" t="s">
        <v>79</v>
      </c>
      <c r="BK213" s="184">
        <f t="shared" si="9"/>
        <v>0</v>
      </c>
      <c r="BL213" s="16" t="s">
        <v>122</v>
      </c>
      <c r="BM213" s="16" t="s">
        <v>718</v>
      </c>
    </row>
    <row r="214" spans="2:65" s="1" customFormat="1" ht="16.5" customHeight="1">
      <c r="B214" s="33"/>
      <c r="C214" s="173" t="s">
        <v>465</v>
      </c>
      <c r="D214" s="173" t="s">
        <v>125</v>
      </c>
      <c r="E214" s="174" t="s">
        <v>899</v>
      </c>
      <c r="F214" s="175" t="s">
        <v>900</v>
      </c>
      <c r="G214" s="176" t="s">
        <v>434</v>
      </c>
      <c r="H214" s="177">
        <v>1</v>
      </c>
      <c r="I214" s="178"/>
      <c r="J214" s="179">
        <f t="shared" si="0"/>
        <v>0</v>
      </c>
      <c r="K214" s="175" t="s">
        <v>19</v>
      </c>
      <c r="L214" s="37"/>
      <c r="M214" s="180" t="s">
        <v>19</v>
      </c>
      <c r="N214" s="181" t="s">
        <v>42</v>
      </c>
      <c r="O214" s="59"/>
      <c r="P214" s="182">
        <f t="shared" si="1"/>
        <v>0</v>
      </c>
      <c r="Q214" s="182">
        <v>0</v>
      </c>
      <c r="R214" s="182">
        <f t="shared" si="2"/>
        <v>0</v>
      </c>
      <c r="S214" s="182">
        <v>0</v>
      </c>
      <c r="T214" s="183">
        <f t="shared" si="3"/>
        <v>0</v>
      </c>
      <c r="AR214" s="16" t="s">
        <v>122</v>
      </c>
      <c r="AT214" s="16" t="s">
        <v>125</v>
      </c>
      <c r="AU214" s="16" t="s">
        <v>79</v>
      </c>
      <c r="AY214" s="16" t="s">
        <v>123</v>
      </c>
      <c r="BE214" s="184">
        <f t="shared" si="4"/>
        <v>0</v>
      </c>
      <c r="BF214" s="184">
        <f t="shared" si="5"/>
        <v>0</v>
      </c>
      <c r="BG214" s="184">
        <f t="shared" si="6"/>
        <v>0</v>
      </c>
      <c r="BH214" s="184">
        <f t="shared" si="7"/>
        <v>0</v>
      </c>
      <c r="BI214" s="184">
        <f t="shared" si="8"/>
        <v>0</v>
      </c>
      <c r="BJ214" s="16" t="s">
        <v>79</v>
      </c>
      <c r="BK214" s="184">
        <f t="shared" si="9"/>
        <v>0</v>
      </c>
      <c r="BL214" s="16" t="s">
        <v>122</v>
      </c>
      <c r="BM214" s="16" t="s">
        <v>728</v>
      </c>
    </row>
    <row r="215" spans="2:65" s="1" customFormat="1" ht="16.5" customHeight="1">
      <c r="B215" s="33"/>
      <c r="C215" s="204" t="s">
        <v>469</v>
      </c>
      <c r="D215" s="204" t="s">
        <v>276</v>
      </c>
      <c r="E215" s="205" t="s">
        <v>901</v>
      </c>
      <c r="F215" s="206" t="s">
        <v>902</v>
      </c>
      <c r="G215" s="207" t="s">
        <v>434</v>
      </c>
      <c r="H215" s="208">
        <v>2</v>
      </c>
      <c r="I215" s="209"/>
      <c r="J215" s="210">
        <f t="shared" si="0"/>
        <v>0</v>
      </c>
      <c r="K215" s="206" t="s">
        <v>19</v>
      </c>
      <c r="L215" s="211"/>
      <c r="M215" s="212" t="s">
        <v>19</v>
      </c>
      <c r="N215" s="213" t="s">
        <v>42</v>
      </c>
      <c r="O215" s="59"/>
      <c r="P215" s="182">
        <f t="shared" si="1"/>
        <v>0</v>
      </c>
      <c r="Q215" s="182">
        <v>0</v>
      </c>
      <c r="R215" s="182">
        <f t="shared" si="2"/>
        <v>0</v>
      </c>
      <c r="S215" s="182">
        <v>0</v>
      </c>
      <c r="T215" s="183">
        <f t="shared" si="3"/>
        <v>0</v>
      </c>
      <c r="AR215" s="16" t="s">
        <v>221</v>
      </c>
      <c r="AT215" s="16" t="s">
        <v>276</v>
      </c>
      <c r="AU215" s="16" t="s">
        <v>79</v>
      </c>
      <c r="AY215" s="16" t="s">
        <v>123</v>
      </c>
      <c r="BE215" s="184">
        <f t="shared" si="4"/>
        <v>0</v>
      </c>
      <c r="BF215" s="184">
        <f t="shared" si="5"/>
        <v>0</v>
      </c>
      <c r="BG215" s="184">
        <f t="shared" si="6"/>
        <v>0</v>
      </c>
      <c r="BH215" s="184">
        <f t="shared" si="7"/>
        <v>0</v>
      </c>
      <c r="BI215" s="184">
        <f t="shared" si="8"/>
        <v>0</v>
      </c>
      <c r="BJ215" s="16" t="s">
        <v>79</v>
      </c>
      <c r="BK215" s="184">
        <f t="shared" si="9"/>
        <v>0</v>
      </c>
      <c r="BL215" s="16" t="s">
        <v>122</v>
      </c>
      <c r="BM215" s="16" t="s">
        <v>601</v>
      </c>
    </row>
    <row r="216" spans="2:65" s="1" customFormat="1" ht="16.5" customHeight="1">
      <c r="B216" s="33"/>
      <c r="C216" s="204" t="s">
        <v>473</v>
      </c>
      <c r="D216" s="204" t="s">
        <v>276</v>
      </c>
      <c r="E216" s="205" t="s">
        <v>903</v>
      </c>
      <c r="F216" s="206" t="s">
        <v>904</v>
      </c>
      <c r="G216" s="207" t="s">
        <v>434</v>
      </c>
      <c r="H216" s="208">
        <v>1</v>
      </c>
      <c r="I216" s="209"/>
      <c r="J216" s="210">
        <f t="shared" si="0"/>
        <v>0</v>
      </c>
      <c r="K216" s="206" t="s">
        <v>182</v>
      </c>
      <c r="L216" s="211"/>
      <c r="M216" s="212" t="s">
        <v>19</v>
      </c>
      <c r="N216" s="213" t="s">
        <v>42</v>
      </c>
      <c r="O216" s="59"/>
      <c r="P216" s="182">
        <f t="shared" si="1"/>
        <v>0</v>
      </c>
      <c r="Q216" s="182">
        <v>0</v>
      </c>
      <c r="R216" s="182">
        <f t="shared" si="2"/>
        <v>0</v>
      </c>
      <c r="S216" s="182">
        <v>0</v>
      </c>
      <c r="T216" s="183">
        <f t="shared" si="3"/>
        <v>0</v>
      </c>
      <c r="AR216" s="16" t="s">
        <v>221</v>
      </c>
      <c r="AT216" s="16" t="s">
        <v>276</v>
      </c>
      <c r="AU216" s="16" t="s">
        <v>79</v>
      </c>
      <c r="AY216" s="16" t="s">
        <v>123</v>
      </c>
      <c r="BE216" s="184">
        <f t="shared" si="4"/>
        <v>0</v>
      </c>
      <c r="BF216" s="184">
        <f t="shared" si="5"/>
        <v>0</v>
      </c>
      <c r="BG216" s="184">
        <f t="shared" si="6"/>
        <v>0</v>
      </c>
      <c r="BH216" s="184">
        <f t="shared" si="7"/>
        <v>0</v>
      </c>
      <c r="BI216" s="184">
        <f t="shared" si="8"/>
        <v>0</v>
      </c>
      <c r="BJ216" s="16" t="s">
        <v>79</v>
      </c>
      <c r="BK216" s="184">
        <f t="shared" si="9"/>
        <v>0</v>
      </c>
      <c r="BL216" s="16" t="s">
        <v>122</v>
      </c>
      <c r="BM216" s="16" t="s">
        <v>611</v>
      </c>
    </row>
    <row r="217" spans="2:65" s="1" customFormat="1" ht="16.5" customHeight="1">
      <c r="B217" s="33"/>
      <c r="C217" s="173" t="s">
        <v>477</v>
      </c>
      <c r="D217" s="173" t="s">
        <v>125</v>
      </c>
      <c r="E217" s="174" t="s">
        <v>905</v>
      </c>
      <c r="F217" s="175" t="s">
        <v>906</v>
      </c>
      <c r="G217" s="176" t="s">
        <v>434</v>
      </c>
      <c r="H217" s="177">
        <v>2</v>
      </c>
      <c r="I217" s="178"/>
      <c r="J217" s="179">
        <f t="shared" si="0"/>
        <v>0</v>
      </c>
      <c r="K217" s="175" t="s">
        <v>19</v>
      </c>
      <c r="L217" s="37"/>
      <c r="M217" s="180" t="s">
        <v>19</v>
      </c>
      <c r="N217" s="181" t="s">
        <v>42</v>
      </c>
      <c r="O217" s="59"/>
      <c r="P217" s="182">
        <f t="shared" si="1"/>
        <v>0</v>
      </c>
      <c r="Q217" s="182">
        <v>0</v>
      </c>
      <c r="R217" s="182">
        <f t="shared" si="2"/>
        <v>0</v>
      </c>
      <c r="S217" s="182">
        <v>0</v>
      </c>
      <c r="T217" s="183">
        <f t="shared" si="3"/>
        <v>0</v>
      </c>
      <c r="AR217" s="16" t="s">
        <v>122</v>
      </c>
      <c r="AT217" s="16" t="s">
        <v>125</v>
      </c>
      <c r="AU217" s="16" t="s">
        <v>79</v>
      </c>
      <c r="AY217" s="16" t="s">
        <v>123</v>
      </c>
      <c r="BE217" s="184">
        <f t="shared" si="4"/>
        <v>0</v>
      </c>
      <c r="BF217" s="184">
        <f t="shared" si="5"/>
        <v>0</v>
      </c>
      <c r="BG217" s="184">
        <f t="shared" si="6"/>
        <v>0</v>
      </c>
      <c r="BH217" s="184">
        <f t="shared" si="7"/>
        <v>0</v>
      </c>
      <c r="BI217" s="184">
        <f t="shared" si="8"/>
        <v>0</v>
      </c>
      <c r="BJ217" s="16" t="s">
        <v>79</v>
      </c>
      <c r="BK217" s="184">
        <f t="shared" si="9"/>
        <v>0</v>
      </c>
      <c r="BL217" s="16" t="s">
        <v>122</v>
      </c>
      <c r="BM217" s="16" t="s">
        <v>907</v>
      </c>
    </row>
    <row r="218" spans="2:65" s="1" customFormat="1" ht="16.5" customHeight="1">
      <c r="B218" s="33"/>
      <c r="C218" s="173" t="s">
        <v>481</v>
      </c>
      <c r="D218" s="173" t="s">
        <v>125</v>
      </c>
      <c r="E218" s="174" t="s">
        <v>908</v>
      </c>
      <c r="F218" s="175" t="s">
        <v>909</v>
      </c>
      <c r="G218" s="176" t="s">
        <v>434</v>
      </c>
      <c r="H218" s="177">
        <v>5</v>
      </c>
      <c r="I218" s="178"/>
      <c r="J218" s="179">
        <f t="shared" si="0"/>
        <v>0</v>
      </c>
      <c r="K218" s="175" t="s">
        <v>182</v>
      </c>
      <c r="L218" s="37"/>
      <c r="M218" s="180" t="s">
        <v>19</v>
      </c>
      <c r="N218" s="181" t="s">
        <v>42</v>
      </c>
      <c r="O218" s="59"/>
      <c r="P218" s="182">
        <f t="shared" si="1"/>
        <v>0</v>
      </c>
      <c r="Q218" s="182">
        <v>0</v>
      </c>
      <c r="R218" s="182">
        <f t="shared" si="2"/>
        <v>0</v>
      </c>
      <c r="S218" s="182">
        <v>0</v>
      </c>
      <c r="T218" s="183">
        <f t="shared" si="3"/>
        <v>0</v>
      </c>
      <c r="AR218" s="16" t="s">
        <v>122</v>
      </c>
      <c r="AT218" s="16" t="s">
        <v>125</v>
      </c>
      <c r="AU218" s="16" t="s">
        <v>79</v>
      </c>
      <c r="AY218" s="16" t="s">
        <v>123</v>
      </c>
      <c r="BE218" s="184">
        <f t="shared" si="4"/>
        <v>0</v>
      </c>
      <c r="BF218" s="184">
        <f t="shared" si="5"/>
        <v>0</v>
      </c>
      <c r="BG218" s="184">
        <f t="shared" si="6"/>
        <v>0</v>
      </c>
      <c r="BH218" s="184">
        <f t="shared" si="7"/>
        <v>0</v>
      </c>
      <c r="BI218" s="184">
        <f t="shared" si="8"/>
        <v>0</v>
      </c>
      <c r="BJ218" s="16" t="s">
        <v>79</v>
      </c>
      <c r="BK218" s="184">
        <f t="shared" si="9"/>
        <v>0</v>
      </c>
      <c r="BL218" s="16" t="s">
        <v>122</v>
      </c>
      <c r="BM218" s="16" t="s">
        <v>910</v>
      </c>
    </row>
    <row r="219" spans="2:65" s="1" customFormat="1" ht="22.5" customHeight="1">
      <c r="B219" s="33"/>
      <c r="C219" s="204" t="s">
        <v>487</v>
      </c>
      <c r="D219" s="204" t="s">
        <v>276</v>
      </c>
      <c r="E219" s="205" t="s">
        <v>911</v>
      </c>
      <c r="F219" s="206" t="s">
        <v>912</v>
      </c>
      <c r="G219" s="207" t="s">
        <v>434</v>
      </c>
      <c r="H219" s="208">
        <v>5</v>
      </c>
      <c r="I219" s="209"/>
      <c r="J219" s="210">
        <f t="shared" si="0"/>
        <v>0</v>
      </c>
      <c r="K219" s="206" t="s">
        <v>19</v>
      </c>
      <c r="L219" s="211"/>
      <c r="M219" s="212" t="s">
        <v>19</v>
      </c>
      <c r="N219" s="213" t="s">
        <v>42</v>
      </c>
      <c r="O219" s="59"/>
      <c r="P219" s="182">
        <f t="shared" si="1"/>
        <v>0</v>
      </c>
      <c r="Q219" s="182">
        <v>0</v>
      </c>
      <c r="R219" s="182">
        <f t="shared" si="2"/>
        <v>0</v>
      </c>
      <c r="S219" s="182">
        <v>0</v>
      </c>
      <c r="T219" s="183">
        <f t="shared" si="3"/>
        <v>0</v>
      </c>
      <c r="AR219" s="16" t="s">
        <v>221</v>
      </c>
      <c r="AT219" s="16" t="s">
        <v>276</v>
      </c>
      <c r="AU219" s="16" t="s">
        <v>79</v>
      </c>
      <c r="AY219" s="16" t="s">
        <v>123</v>
      </c>
      <c r="BE219" s="184">
        <f t="shared" si="4"/>
        <v>0</v>
      </c>
      <c r="BF219" s="184">
        <f t="shared" si="5"/>
        <v>0</v>
      </c>
      <c r="BG219" s="184">
        <f t="shared" si="6"/>
        <v>0</v>
      </c>
      <c r="BH219" s="184">
        <f t="shared" si="7"/>
        <v>0</v>
      </c>
      <c r="BI219" s="184">
        <f t="shared" si="8"/>
        <v>0</v>
      </c>
      <c r="BJ219" s="16" t="s">
        <v>79</v>
      </c>
      <c r="BK219" s="184">
        <f t="shared" si="9"/>
        <v>0</v>
      </c>
      <c r="BL219" s="16" t="s">
        <v>122</v>
      </c>
      <c r="BM219" s="16" t="s">
        <v>913</v>
      </c>
    </row>
    <row r="220" spans="2:65" s="1" customFormat="1" ht="16.5" customHeight="1">
      <c r="B220" s="33"/>
      <c r="C220" s="173" t="s">
        <v>491</v>
      </c>
      <c r="D220" s="173" t="s">
        <v>125</v>
      </c>
      <c r="E220" s="174" t="s">
        <v>914</v>
      </c>
      <c r="F220" s="175" t="s">
        <v>915</v>
      </c>
      <c r="G220" s="176" t="s">
        <v>434</v>
      </c>
      <c r="H220" s="177">
        <v>1</v>
      </c>
      <c r="I220" s="178"/>
      <c r="J220" s="179">
        <f t="shared" si="0"/>
        <v>0</v>
      </c>
      <c r="K220" s="175" t="s">
        <v>182</v>
      </c>
      <c r="L220" s="37"/>
      <c r="M220" s="180" t="s">
        <v>19</v>
      </c>
      <c r="N220" s="181" t="s">
        <v>42</v>
      </c>
      <c r="O220" s="59"/>
      <c r="P220" s="182">
        <f t="shared" si="1"/>
        <v>0</v>
      </c>
      <c r="Q220" s="182">
        <v>0</v>
      </c>
      <c r="R220" s="182">
        <f t="shared" si="2"/>
        <v>0</v>
      </c>
      <c r="S220" s="182">
        <v>0</v>
      </c>
      <c r="T220" s="183">
        <f t="shared" si="3"/>
        <v>0</v>
      </c>
      <c r="AR220" s="16" t="s">
        <v>122</v>
      </c>
      <c r="AT220" s="16" t="s">
        <v>125</v>
      </c>
      <c r="AU220" s="16" t="s">
        <v>79</v>
      </c>
      <c r="AY220" s="16" t="s">
        <v>123</v>
      </c>
      <c r="BE220" s="184">
        <f t="shared" si="4"/>
        <v>0</v>
      </c>
      <c r="BF220" s="184">
        <f t="shared" si="5"/>
        <v>0</v>
      </c>
      <c r="BG220" s="184">
        <f t="shared" si="6"/>
        <v>0</v>
      </c>
      <c r="BH220" s="184">
        <f t="shared" si="7"/>
        <v>0</v>
      </c>
      <c r="BI220" s="184">
        <f t="shared" si="8"/>
        <v>0</v>
      </c>
      <c r="BJ220" s="16" t="s">
        <v>79</v>
      </c>
      <c r="BK220" s="184">
        <f t="shared" si="9"/>
        <v>0</v>
      </c>
      <c r="BL220" s="16" t="s">
        <v>122</v>
      </c>
      <c r="BM220" s="16" t="s">
        <v>916</v>
      </c>
    </row>
    <row r="221" spans="2:47" s="1" customFormat="1" ht="39">
      <c r="B221" s="33"/>
      <c r="C221" s="34"/>
      <c r="D221" s="185" t="s">
        <v>130</v>
      </c>
      <c r="E221" s="34"/>
      <c r="F221" s="186" t="s">
        <v>917</v>
      </c>
      <c r="G221" s="34"/>
      <c r="H221" s="34"/>
      <c r="I221" s="102"/>
      <c r="J221" s="34"/>
      <c r="K221" s="34"/>
      <c r="L221" s="37"/>
      <c r="M221" s="187"/>
      <c r="N221" s="59"/>
      <c r="O221" s="59"/>
      <c r="P221" s="59"/>
      <c r="Q221" s="59"/>
      <c r="R221" s="59"/>
      <c r="S221" s="59"/>
      <c r="T221" s="60"/>
      <c r="AT221" s="16" t="s">
        <v>130</v>
      </c>
      <c r="AU221" s="16" t="s">
        <v>79</v>
      </c>
    </row>
    <row r="222" spans="2:65" s="1" customFormat="1" ht="16.5" customHeight="1">
      <c r="B222" s="33"/>
      <c r="C222" s="173" t="s">
        <v>496</v>
      </c>
      <c r="D222" s="173" t="s">
        <v>125</v>
      </c>
      <c r="E222" s="174" t="s">
        <v>918</v>
      </c>
      <c r="F222" s="175" t="s">
        <v>919</v>
      </c>
      <c r="G222" s="176" t="s">
        <v>434</v>
      </c>
      <c r="H222" s="177">
        <v>1</v>
      </c>
      <c r="I222" s="178"/>
      <c r="J222" s="179">
        <f>ROUND(I222*H222,2)</f>
        <v>0</v>
      </c>
      <c r="K222" s="175" t="s">
        <v>182</v>
      </c>
      <c r="L222" s="37"/>
      <c r="M222" s="180" t="s">
        <v>19</v>
      </c>
      <c r="N222" s="181" t="s">
        <v>42</v>
      </c>
      <c r="O222" s="59"/>
      <c r="P222" s="182">
        <f>O222*H222</f>
        <v>0</v>
      </c>
      <c r="Q222" s="182">
        <v>0</v>
      </c>
      <c r="R222" s="182">
        <f>Q222*H222</f>
        <v>0</v>
      </c>
      <c r="S222" s="182">
        <v>0</v>
      </c>
      <c r="T222" s="183">
        <f>S222*H222</f>
        <v>0</v>
      </c>
      <c r="AR222" s="16" t="s">
        <v>122</v>
      </c>
      <c r="AT222" s="16" t="s">
        <v>125</v>
      </c>
      <c r="AU222" s="16" t="s">
        <v>79</v>
      </c>
      <c r="AY222" s="16" t="s">
        <v>123</v>
      </c>
      <c r="BE222" s="184">
        <f>IF(N222="základní",J222,0)</f>
        <v>0</v>
      </c>
      <c r="BF222" s="184">
        <f>IF(N222="snížená",J222,0)</f>
        <v>0</v>
      </c>
      <c r="BG222" s="184">
        <f>IF(N222="zákl. přenesená",J222,0)</f>
        <v>0</v>
      </c>
      <c r="BH222" s="184">
        <f>IF(N222="sníž. přenesená",J222,0)</f>
        <v>0</v>
      </c>
      <c r="BI222" s="184">
        <f>IF(N222="nulová",J222,0)</f>
        <v>0</v>
      </c>
      <c r="BJ222" s="16" t="s">
        <v>79</v>
      </c>
      <c r="BK222" s="184">
        <f>ROUND(I222*H222,2)</f>
        <v>0</v>
      </c>
      <c r="BL222" s="16" t="s">
        <v>122</v>
      </c>
      <c r="BM222" s="16" t="s">
        <v>920</v>
      </c>
    </row>
    <row r="223" spans="2:47" s="1" customFormat="1" ht="29.25">
      <c r="B223" s="33"/>
      <c r="C223" s="34"/>
      <c r="D223" s="185" t="s">
        <v>130</v>
      </c>
      <c r="E223" s="34"/>
      <c r="F223" s="186" t="s">
        <v>921</v>
      </c>
      <c r="G223" s="34"/>
      <c r="H223" s="34"/>
      <c r="I223" s="102"/>
      <c r="J223" s="34"/>
      <c r="K223" s="34"/>
      <c r="L223" s="37"/>
      <c r="M223" s="187"/>
      <c r="N223" s="59"/>
      <c r="O223" s="59"/>
      <c r="P223" s="59"/>
      <c r="Q223" s="59"/>
      <c r="R223" s="59"/>
      <c r="S223" s="59"/>
      <c r="T223" s="60"/>
      <c r="AT223" s="16" t="s">
        <v>130</v>
      </c>
      <c r="AU223" s="16" t="s">
        <v>79</v>
      </c>
    </row>
    <row r="224" spans="2:65" s="1" customFormat="1" ht="33.75" customHeight="1">
      <c r="B224" s="33"/>
      <c r="C224" s="173" t="s">
        <v>500</v>
      </c>
      <c r="D224" s="173" t="s">
        <v>125</v>
      </c>
      <c r="E224" s="174" t="s">
        <v>922</v>
      </c>
      <c r="F224" s="175" t="s">
        <v>923</v>
      </c>
      <c r="G224" s="176" t="s">
        <v>434</v>
      </c>
      <c r="H224" s="177">
        <v>6</v>
      </c>
      <c r="I224" s="178"/>
      <c r="J224" s="179">
        <f aca="true" t="shared" si="10" ref="J224:J237">ROUND(I224*H224,2)</f>
        <v>0</v>
      </c>
      <c r="K224" s="175" t="s">
        <v>182</v>
      </c>
      <c r="L224" s="37"/>
      <c r="M224" s="180" t="s">
        <v>19</v>
      </c>
      <c r="N224" s="181" t="s">
        <v>42</v>
      </c>
      <c r="O224" s="59"/>
      <c r="P224" s="182">
        <f aca="true" t="shared" si="11" ref="P224:P237">O224*H224</f>
        <v>0</v>
      </c>
      <c r="Q224" s="182">
        <v>0</v>
      </c>
      <c r="R224" s="182">
        <f aca="true" t="shared" si="12" ref="R224:R237">Q224*H224</f>
        <v>0</v>
      </c>
      <c r="S224" s="182">
        <v>0</v>
      </c>
      <c r="T224" s="183">
        <f aca="true" t="shared" si="13" ref="T224:T237">S224*H224</f>
        <v>0</v>
      </c>
      <c r="AR224" s="16" t="s">
        <v>122</v>
      </c>
      <c r="AT224" s="16" t="s">
        <v>125</v>
      </c>
      <c r="AU224" s="16" t="s">
        <v>79</v>
      </c>
      <c r="AY224" s="16" t="s">
        <v>123</v>
      </c>
      <c r="BE224" s="184">
        <f aca="true" t="shared" si="14" ref="BE224:BE237">IF(N224="základní",J224,0)</f>
        <v>0</v>
      </c>
      <c r="BF224" s="184">
        <f aca="true" t="shared" si="15" ref="BF224:BF237">IF(N224="snížená",J224,0)</f>
        <v>0</v>
      </c>
      <c r="BG224" s="184">
        <f aca="true" t="shared" si="16" ref="BG224:BG237">IF(N224="zákl. přenesená",J224,0)</f>
        <v>0</v>
      </c>
      <c r="BH224" s="184">
        <f aca="true" t="shared" si="17" ref="BH224:BH237">IF(N224="sníž. přenesená",J224,0)</f>
        <v>0</v>
      </c>
      <c r="BI224" s="184">
        <f aca="true" t="shared" si="18" ref="BI224:BI237">IF(N224="nulová",J224,0)</f>
        <v>0</v>
      </c>
      <c r="BJ224" s="16" t="s">
        <v>79</v>
      </c>
      <c r="BK224" s="184">
        <f aca="true" t="shared" si="19" ref="BK224:BK237">ROUND(I224*H224,2)</f>
        <v>0</v>
      </c>
      <c r="BL224" s="16" t="s">
        <v>122</v>
      </c>
      <c r="BM224" s="16" t="s">
        <v>924</v>
      </c>
    </row>
    <row r="225" spans="2:65" s="1" customFormat="1" ht="16.5" customHeight="1">
      <c r="B225" s="33"/>
      <c r="C225" s="204" t="s">
        <v>505</v>
      </c>
      <c r="D225" s="204" t="s">
        <v>276</v>
      </c>
      <c r="E225" s="205" t="s">
        <v>925</v>
      </c>
      <c r="F225" s="206" t="s">
        <v>926</v>
      </c>
      <c r="G225" s="207" t="s">
        <v>434</v>
      </c>
      <c r="H225" s="208">
        <v>6</v>
      </c>
      <c r="I225" s="209"/>
      <c r="J225" s="210">
        <f t="shared" si="10"/>
        <v>0</v>
      </c>
      <c r="K225" s="206" t="s">
        <v>182</v>
      </c>
      <c r="L225" s="211"/>
      <c r="M225" s="212" t="s">
        <v>19</v>
      </c>
      <c r="N225" s="213" t="s">
        <v>42</v>
      </c>
      <c r="O225" s="59"/>
      <c r="P225" s="182">
        <f t="shared" si="11"/>
        <v>0</v>
      </c>
      <c r="Q225" s="182">
        <v>0</v>
      </c>
      <c r="R225" s="182">
        <f t="shared" si="12"/>
        <v>0</v>
      </c>
      <c r="S225" s="182">
        <v>0</v>
      </c>
      <c r="T225" s="183">
        <f t="shared" si="13"/>
        <v>0</v>
      </c>
      <c r="AR225" s="16" t="s">
        <v>221</v>
      </c>
      <c r="AT225" s="16" t="s">
        <v>276</v>
      </c>
      <c r="AU225" s="16" t="s">
        <v>79</v>
      </c>
      <c r="AY225" s="16" t="s">
        <v>123</v>
      </c>
      <c r="BE225" s="184">
        <f t="shared" si="14"/>
        <v>0</v>
      </c>
      <c r="BF225" s="184">
        <f t="shared" si="15"/>
        <v>0</v>
      </c>
      <c r="BG225" s="184">
        <f t="shared" si="16"/>
        <v>0</v>
      </c>
      <c r="BH225" s="184">
        <f t="shared" si="17"/>
        <v>0</v>
      </c>
      <c r="BI225" s="184">
        <f t="shared" si="18"/>
        <v>0</v>
      </c>
      <c r="BJ225" s="16" t="s">
        <v>79</v>
      </c>
      <c r="BK225" s="184">
        <f t="shared" si="19"/>
        <v>0</v>
      </c>
      <c r="BL225" s="16" t="s">
        <v>122</v>
      </c>
      <c r="BM225" s="16" t="s">
        <v>927</v>
      </c>
    </row>
    <row r="226" spans="2:65" s="1" customFormat="1" ht="16.5" customHeight="1">
      <c r="B226" s="33"/>
      <c r="C226" s="204" t="s">
        <v>510</v>
      </c>
      <c r="D226" s="204" t="s">
        <v>276</v>
      </c>
      <c r="E226" s="205" t="s">
        <v>928</v>
      </c>
      <c r="F226" s="206" t="s">
        <v>929</v>
      </c>
      <c r="G226" s="207" t="s">
        <v>434</v>
      </c>
      <c r="H226" s="208">
        <v>9</v>
      </c>
      <c r="I226" s="209"/>
      <c r="J226" s="210">
        <f t="shared" si="10"/>
        <v>0</v>
      </c>
      <c r="K226" s="206" t="s">
        <v>182</v>
      </c>
      <c r="L226" s="211"/>
      <c r="M226" s="212" t="s">
        <v>19</v>
      </c>
      <c r="N226" s="213" t="s">
        <v>42</v>
      </c>
      <c r="O226" s="59"/>
      <c r="P226" s="182">
        <f t="shared" si="11"/>
        <v>0</v>
      </c>
      <c r="Q226" s="182">
        <v>0</v>
      </c>
      <c r="R226" s="182">
        <f t="shared" si="12"/>
        <v>0</v>
      </c>
      <c r="S226" s="182">
        <v>0</v>
      </c>
      <c r="T226" s="183">
        <f t="shared" si="13"/>
        <v>0</v>
      </c>
      <c r="AR226" s="16" t="s">
        <v>221</v>
      </c>
      <c r="AT226" s="16" t="s">
        <v>276</v>
      </c>
      <c r="AU226" s="16" t="s">
        <v>79</v>
      </c>
      <c r="AY226" s="16" t="s">
        <v>123</v>
      </c>
      <c r="BE226" s="184">
        <f t="shared" si="14"/>
        <v>0</v>
      </c>
      <c r="BF226" s="184">
        <f t="shared" si="15"/>
        <v>0</v>
      </c>
      <c r="BG226" s="184">
        <f t="shared" si="16"/>
        <v>0</v>
      </c>
      <c r="BH226" s="184">
        <f t="shared" si="17"/>
        <v>0</v>
      </c>
      <c r="BI226" s="184">
        <f t="shared" si="18"/>
        <v>0</v>
      </c>
      <c r="BJ226" s="16" t="s">
        <v>79</v>
      </c>
      <c r="BK226" s="184">
        <f t="shared" si="19"/>
        <v>0</v>
      </c>
      <c r="BL226" s="16" t="s">
        <v>122</v>
      </c>
      <c r="BM226" s="16" t="s">
        <v>930</v>
      </c>
    </row>
    <row r="227" spans="2:65" s="1" customFormat="1" ht="16.5" customHeight="1">
      <c r="B227" s="33"/>
      <c r="C227" s="204" t="s">
        <v>515</v>
      </c>
      <c r="D227" s="204" t="s">
        <v>276</v>
      </c>
      <c r="E227" s="205" t="s">
        <v>931</v>
      </c>
      <c r="F227" s="206" t="s">
        <v>932</v>
      </c>
      <c r="G227" s="207" t="s">
        <v>434</v>
      </c>
      <c r="H227" s="208">
        <v>3</v>
      </c>
      <c r="I227" s="209"/>
      <c r="J227" s="210">
        <f t="shared" si="10"/>
        <v>0</v>
      </c>
      <c r="K227" s="206" t="s">
        <v>182</v>
      </c>
      <c r="L227" s="211"/>
      <c r="M227" s="212" t="s">
        <v>19</v>
      </c>
      <c r="N227" s="213" t="s">
        <v>42</v>
      </c>
      <c r="O227" s="59"/>
      <c r="P227" s="182">
        <f t="shared" si="11"/>
        <v>0</v>
      </c>
      <c r="Q227" s="182">
        <v>0</v>
      </c>
      <c r="R227" s="182">
        <f t="shared" si="12"/>
        <v>0</v>
      </c>
      <c r="S227" s="182">
        <v>0</v>
      </c>
      <c r="T227" s="183">
        <f t="shared" si="13"/>
        <v>0</v>
      </c>
      <c r="AR227" s="16" t="s">
        <v>221</v>
      </c>
      <c r="AT227" s="16" t="s">
        <v>276</v>
      </c>
      <c r="AU227" s="16" t="s">
        <v>79</v>
      </c>
      <c r="AY227" s="16" t="s">
        <v>123</v>
      </c>
      <c r="BE227" s="184">
        <f t="shared" si="14"/>
        <v>0</v>
      </c>
      <c r="BF227" s="184">
        <f t="shared" si="15"/>
        <v>0</v>
      </c>
      <c r="BG227" s="184">
        <f t="shared" si="16"/>
        <v>0</v>
      </c>
      <c r="BH227" s="184">
        <f t="shared" si="17"/>
        <v>0</v>
      </c>
      <c r="BI227" s="184">
        <f t="shared" si="18"/>
        <v>0</v>
      </c>
      <c r="BJ227" s="16" t="s">
        <v>79</v>
      </c>
      <c r="BK227" s="184">
        <f t="shared" si="19"/>
        <v>0</v>
      </c>
      <c r="BL227" s="16" t="s">
        <v>122</v>
      </c>
      <c r="BM227" s="16" t="s">
        <v>933</v>
      </c>
    </row>
    <row r="228" spans="2:65" s="1" customFormat="1" ht="16.5" customHeight="1">
      <c r="B228" s="33"/>
      <c r="C228" s="204" t="s">
        <v>520</v>
      </c>
      <c r="D228" s="204" t="s">
        <v>276</v>
      </c>
      <c r="E228" s="205" t="s">
        <v>934</v>
      </c>
      <c r="F228" s="206" t="s">
        <v>935</v>
      </c>
      <c r="G228" s="207" t="s">
        <v>434</v>
      </c>
      <c r="H228" s="208">
        <v>6</v>
      </c>
      <c r="I228" s="209"/>
      <c r="J228" s="210">
        <f t="shared" si="10"/>
        <v>0</v>
      </c>
      <c r="K228" s="206" t="s">
        <v>182</v>
      </c>
      <c r="L228" s="211"/>
      <c r="M228" s="212" t="s">
        <v>19</v>
      </c>
      <c r="N228" s="213" t="s">
        <v>42</v>
      </c>
      <c r="O228" s="59"/>
      <c r="P228" s="182">
        <f t="shared" si="11"/>
        <v>0</v>
      </c>
      <c r="Q228" s="182">
        <v>0</v>
      </c>
      <c r="R228" s="182">
        <f t="shared" si="12"/>
        <v>0</v>
      </c>
      <c r="S228" s="182">
        <v>0</v>
      </c>
      <c r="T228" s="183">
        <f t="shared" si="13"/>
        <v>0</v>
      </c>
      <c r="AR228" s="16" t="s">
        <v>221</v>
      </c>
      <c r="AT228" s="16" t="s">
        <v>276</v>
      </c>
      <c r="AU228" s="16" t="s">
        <v>79</v>
      </c>
      <c r="AY228" s="16" t="s">
        <v>123</v>
      </c>
      <c r="BE228" s="184">
        <f t="shared" si="14"/>
        <v>0</v>
      </c>
      <c r="BF228" s="184">
        <f t="shared" si="15"/>
        <v>0</v>
      </c>
      <c r="BG228" s="184">
        <f t="shared" si="16"/>
        <v>0</v>
      </c>
      <c r="BH228" s="184">
        <f t="shared" si="17"/>
        <v>0</v>
      </c>
      <c r="BI228" s="184">
        <f t="shared" si="18"/>
        <v>0</v>
      </c>
      <c r="BJ228" s="16" t="s">
        <v>79</v>
      </c>
      <c r="BK228" s="184">
        <f t="shared" si="19"/>
        <v>0</v>
      </c>
      <c r="BL228" s="16" t="s">
        <v>122</v>
      </c>
      <c r="BM228" s="16" t="s">
        <v>936</v>
      </c>
    </row>
    <row r="229" spans="2:65" s="1" customFormat="1" ht="16.5" customHeight="1">
      <c r="B229" s="33"/>
      <c r="C229" s="204" t="s">
        <v>525</v>
      </c>
      <c r="D229" s="204" t="s">
        <v>276</v>
      </c>
      <c r="E229" s="205" t="s">
        <v>937</v>
      </c>
      <c r="F229" s="206" t="s">
        <v>938</v>
      </c>
      <c r="G229" s="207" t="s">
        <v>434</v>
      </c>
      <c r="H229" s="208">
        <v>6</v>
      </c>
      <c r="I229" s="209"/>
      <c r="J229" s="210">
        <f t="shared" si="10"/>
        <v>0</v>
      </c>
      <c r="K229" s="206" t="s">
        <v>182</v>
      </c>
      <c r="L229" s="211"/>
      <c r="M229" s="212" t="s">
        <v>19</v>
      </c>
      <c r="N229" s="213" t="s">
        <v>42</v>
      </c>
      <c r="O229" s="59"/>
      <c r="P229" s="182">
        <f t="shared" si="11"/>
        <v>0</v>
      </c>
      <c r="Q229" s="182">
        <v>0</v>
      </c>
      <c r="R229" s="182">
        <f t="shared" si="12"/>
        <v>0</v>
      </c>
      <c r="S229" s="182">
        <v>0</v>
      </c>
      <c r="T229" s="183">
        <f t="shared" si="13"/>
        <v>0</v>
      </c>
      <c r="AR229" s="16" t="s">
        <v>221</v>
      </c>
      <c r="AT229" s="16" t="s">
        <v>276</v>
      </c>
      <c r="AU229" s="16" t="s">
        <v>79</v>
      </c>
      <c r="AY229" s="16" t="s">
        <v>123</v>
      </c>
      <c r="BE229" s="184">
        <f t="shared" si="14"/>
        <v>0</v>
      </c>
      <c r="BF229" s="184">
        <f t="shared" si="15"/>
        <v>0</v>
      </c>
      <c r="BG229" s="184">
        <f t="shared" si="16"/>
        <v>0</v>
      </c>
      <c r="BH229" s="184">
        <f t="shared" si="17"/>
        <v>0</v>
      </c>
      <c r="BI229" s="184">
        <f t="shared" si="18"/>
        <v>0</v>
      </c>
      <c r="BJ229" s="16" t="s">
        <v>79</v>
      </c>
      <c r="BK229" s="184">
        <f t="shared" si="19"/>
        <v>0</v>
      </c>
      <c r="BL229" s="16" t="s">
        <v>122</v>
      </c>
      <c r="BM229" s="16" t="s">
        <v>939</v>
      </c>
    </row>
    <row r="230" spans="2:65" s="1" customFormat="1" ht="16.5" customHeight="1">
      <c r="B230" s="33"/>
      <c r="C230" s="204" t="s">
        <v>530</v>
      </c>
      <c r="D230" s="204" t="s">
        <v>276</v>
      </c>
      <c r="E230" s="205" t="s">
        <v>940</v>
      </c>
      <c r="F230" s="206" t="s">
        <v>941</v>
      </c>
      <c r="G230" s="207" t="s">
        <v>434</v>
      </c>
      <c r="H230" s="208">
        <v>6</v>
      </c>
      <c r="I230" s="209"/>
      <c r="J230" s="210">
        <f t="shared" si="10"/>
        <v>0</v>
      </c>
      <c r="K230" s="206" t="s">
        <v>182</v>
      </c>
      <c r="L230" s="211"/>
      <c r="M230" s="212" t="s">
        <v>19</v>
      </c>
      <c r="N230" s="213" t="s">
        <v>42</v>
      </c>
      <c r="O230" s="59"/>
      <c r="P230" s="182">
        <f t="shared" si="11"/>
        <v>0</v>
      </c>
      <c r="Q230" s="182">
        <v>0</v>
      </c>
      <c r="R230" s="182">
        <f t="shared" si="12"/>
        <v>0</v>
      </c>
      <c r="S230" s="182">
        <v>0</v>
      </c>
      <c r="T230" s="183">
        <f t="shared" si="13"/>
        <v>0</v>
      </c>
      <c r="AR230" s="16" t="s">
        <v>221</v>
      </c>
      <c r="AT230" s="16" t="s">
        <v>276</v>
      </c>
      <c r="AU230" s="16" t="s">
        <v>79</v>
      </c>
      <c r="AY230" s="16" t="s">
        <v>123</v>
      </c>
      <c r="BE230" s="184">
        <f t="shared" si="14"/>
        <v>0</v>
      </c>
      <c r="BF230" s="184">
        <f t="shared" si="15"/>
        <v>0</v>
      </c>
      <c r="BG230" s="184">
        <f t="shared" si="16"/>
        <v>0</v>
      </c>
      <c r="BH230" s="184">
        <f t="shared" si="17"/>
        <v>0</v>
      </c>
      <c r="BI230" s="184">
        <f t="shared" si="18"/>
        <v>0</v>
      </c>
      <c r="BJ230" s="16" t="s">
        <v>79</v>
      </c>
      <c r="BK230" s="184">
        <f t="shared" si="19"/>
        <v>0</v>
      </c>
      <c r="BL230" s="16" t="s">
        <v>122</v>
      </c>
      <c r="BM230" s="16" t="s">
        <v>942</v>
      </c>
    </row>
    <row r="231" spans="2:65" s="1" customFormat="1" ht="33.75" customHeight="1">
      <c r="B231" s="33"/>
      <c r="C231" s="173" t="s">
        <v>535</v>
      </c>
      <c r="D231" s="173" t="s">
        <v>125</v>
      </c>
      <c r="E231" s="174" t="s">
        <v>943</v>
      </c>
      <c r="F231" s="175" t="s">
        <v>944</v>
      </c>
      <c r="G231" s="176" t="s">
        <v>434</v>
      </c>
      <c r="H231" s="177">
        <v>10</v>
      </c>
      <c r="I231" s="178"/>
      <c r="J231" s="179">
        <f t="shared" si="10"/>
        <v>0</v>
      </c>
      <c r="K231" s="175" t="s">
        <v>182</v>
      </c>
      <c r="L231" s="37"/>
      <c r="M231" s="180" t="s">
        <v>19</v>
      </c>
      <c r="N231" s="181" t="s">
        <v>42</v>
      </c>
      <c r="O231" s="59"/>
      <c r="P231" s="182">
        <f t="shared" si="11"/>
        <v>0</v>
      </c>
      <c r="Q231" s="182">
        <v>0</v>
      </c>
      <c r="R231" s="182">
        <f t="shared" si="12"/>
        <v>0</v>
      </c>
      <c r="S231" s="182">
        <v>0</v>
      </c>
      <c r="T231" s="183">
        <f t="shared" si="13"/>
        <v>0</v>
      </c>
      <c r="AR231" s="16" t="s">
        <v>122</v>
      </c>
      <c r="AT231" s="16" t="s">
        <v>125</v>
      </c>
      <c r="AU231" s="16" t="s">
        <v>79</v>
      </c>
      <c r="AY231" s="16" t="s">
        <v>123</v>
      </c>
      <c r="BE231" s="184">
        <f t="shared" si="14"/>
        <v>0</v>
      </c>
      <c r="BF231" s="184">
        <f t="shared" si="15"/>
        <v>0</v>
      </c>
      <c r="BG231" s="184">
        <f t="shared" si="16"/>
        <v>0</v>
      </c>
      <c r="BH231" s="184">
        <f t="shared" si="17"/>
        <v>0</v>
      </c>
      <c r="BI231" s="184">
        <f t="shared" si="18"/>
        <v>0</v>
      </c>
      <c r="BJ231" s="16" t="s">
        <v>79</v>
      </c>
      <c r="BK231" s="184">
        <f t="shared" si="19"/>
        <v>0</v>
      </c>
      <c r="BL231" s="16" t="s">
        <v>122</v>
      </c>
      <c r="BM231" s="16" t="s">
        <v>945</v>
      </c>
    </row>
    <row r="232" spans="2:65" s="1" customFormat="1" ht="16.5" customHeight="1">
      <c r="B232" s="33"/>
      <c r="C232" s="204" t="s">
        <v>540</v>
      </c>
      <c r="D232" s="204" t="s">
        <v>276</v>
      </c>
      <c r="E232" s="205" t="s">
        <v>946</v>
      </c>
      <c r="F232" s="206" t="s">
        <v>947</v>
      </c>
      <c r="G232" s="207" t="s">
        <v>434</v>
      </c>
      <c r="H232" s="208">
        <v>6</v>
      </c>
      <c r="I232" s="209"/>
      <c r="J232" s="210">
        <f t="shared" si="10"/>
        <v>0</v>
      </c>
      <c r="K232" s="206" t="s">
        <v>182</v>
      </c>
      <c r="L232" s="211"/>
      <c r="M232" s="212" t="s">
        <v>19</v>
      </c>
      <c r="N232" s="213" t="s">
        <v>42</v>
      </c>
      <c r="O232" s="59"/>
      <c r="P232" s="182">
        <f t="shared" si="11"/>
        <v>0</v>
      </c>
      <c r="Q232" s="182">
        <v>0</v>
      </c>
      <c r="R232" s="182">
        <f t="shared" si="12"/>
        <v>0</v>
      </c>
      <c r="S232" s="182">
        <v>0</v>
      </c>
      <c r="T232" s="183">
        <f t="shared" si="13"/>
        <v>0</v>
      </c>
      <c r="AR232" s="16" t="s">
        <v>221</v>
      </c>
      <c r="AT232" s="16" t="s">
        <v>276</v>
      </c>
      <c r="AU232" s="16" t="s">
        <v>79</v>
      </c>
      <c r="AY232" s="16" t="s">
        <v>123</v>
      </c>
      <c r="BE232" s="184">
        <f t="shared" si="14"/>
        <v>0</v>
      </c>
      <c r="BF232" s="184">
        <f t="shared" si="15"/>
        <v>0</v>
      </c>
      <c r="BG232" s="184">
        <f t="shared" si="16"/>
        <v>0</v>
      </c>
      <c r="BH232" s="184">
        <f t="shared" si="17"/>
        <v>0</v>
      </c>
      <c r="BI232" s="184">
        <f t="shared" si="18"/>
        <v>0</v>
      </c>
      <c r="BJ232" s="16" t="s">
        <v>79</v>
      </c>
      <c r="BK232" s="184">
        <f t="shared" si="19"/>
        <v>0</v>
      </c>
      <c r="BL232" s="16" t="s">
        <v>122</v>
      </c>
      <c r="BM232" s="16" t="s">
        <v>948</v>
      </c>
    </row>
    <row r="233" spans="2:65" s="1" customFormat="1" ht="16.5" customHeight="1">
      <c r="B233" s="33"/>
      <c r="C233" s="204" t="s">
        <v>238</v>
      </c>
      <c r="D233" s="204" t="s">
        <v>276</v>
      </c>
      <c r="E233" s="205" t="s">
        <v>949</v>
      </c>
      <c r="F233" s="206" t="s">
        <v>947</v>
      </c>
      <c r="G233" s="207" t="s">
        <v>434</v>
      </c>
      <c r="H233" s="208">
        <v>4</v>
      </c>
      <c r="I233" s="209"/>
      <c r="J233" s="210">
        <f t="shared" si="10"/>
        <v>0</v>
      </c>
      <c r="K233" s="206" t="s">
        <v>19</v>
      </c>
      <c r="L233" s="211"/>
      <c r="M233" s="212" t="s">
        <v>19</v>
      </c>
      <c r="N233" s="213" t="s">
        <v>42</v>
      </c>
      <c r="O233" s="59"/>
      <c r="P233" s="182">
        <f t="shared" si="11"/>
        <v>0</v>
      </c>
      <c r="Q233" s="182">
        <v>0</v>
      </c>
      <c r="R233" s="182">
        <f t="shared" si="12"/>
        <v>0</v>
      </c>
      <c r="S233" s="182">
        <v>0</v>
      </c>
      <c r="T233" s="183">
        <f t="shared" si="13"/>
        <v>0</v>
      </c>
      <c r="AR233" s="16" t="s">
        <v>221</v>
      </c>
      <c r="AT233" s="16" t="s">
        <v>276</v>
      </c>
      <c r="AU233" s="16" t="s">
        <v>79</v>
      </c>
      <c r="AY233" s="16" t="s">
        <v>123</v>
      </c>
      <c r="BE233" s="184">
        <f t="shared" si="14"/>
        <v>0</v>
      </c>
      <c r="BF233" s="184">
        <f t="shared" si="15"/>
        <v>0</v>
      </c>
      <c r="BG233" s="184">
        <f t="shared" si="16"/>
        <v>0</v>
      </c>
      <c r="BH233" s="184">
        <f t="shared" si="17"/>
        <v>0</v>
      </c>
      <c r="BI233" s="184">
        <f t="shared" si="18"/>
        <v>0</v>
      </c>
      <c r="BJ233" s="16" t="s">
        <v>79</v>
      </c>
      <c r="BK233" s="184">
        <f t="shared" si="19"/>
        <v>0</v>
      </c>
      <c r="BL233" s="16" t="s">
        <v>122</v>
      </c>
      <c r="BM233" s="16" t="s">
        <v>950</v>
      </c>
    </row>
    <row r="234" spans="2:65" s="1" customFormat="1" ht="16.5" customHeight="1">
      <c r="B234" s="33"/>
      <c r="C234" s="204" t="s">
        <v>551</v>
      </c>
      <c r="D234" s="204" t="s">
        <v>276</v>
      </c>
      <c r="E234" s="205" t="s">
        <v>951</v>
      </c>
      <c r="F234" s="206" t="s">
        <v>952</v>
      </c>
      <c r="G234" s="207" t="s">
        <v>434</v>
      </c>
      <c r="H234" s="208">
        <v>10</v>
      </c>
      <c r="I234" s="209"/>
      <c r="J234" s="210">
        <f t="shared" si="10"/>
        <v>0</v>
      </c>
      <c r="K234" s="206" t="s">
        <v>182</v>
      </c>
      <c r="L234" s="211"/>
      <c r="M234" s="212" t="s">
        <v>19</v>
      </c>
      <c r="N234" s="213" t="s">
        <v>42</v>
      </c>
      <c r="O234" s="59"/>
      <c r="P234" s="182">
        <f t="shared" si="11"/>
        <v>0</v>
      </c>
      <c r="Q234" s="182">
        <v>0</v>
      </c>
      <c r="R234" s="182">
        <f t="shared" si="12"/>
        <v>0</v>
      </c>
      <c r="S234" s="182">
        <v>0</v>
      </c>
      <c r="T234" s="183">
        <f t="shared" si="13"/>
        <v>0</v>
      </c>
      <c r="AR234" s="16" t="s">
        <v>221</v>
      </c>
      <c r="AT234" s="16" t="s">
        <v>276</v>
      </c>
      <c r="AU234" s="16" t="s">
        <v>79</v>
      </c>
      <c r="AY234" s="16" t="s">
        <v>123</v>
      </c>
      <c r="BE234" s="184">
        <f t="shared" si="14"/>
        <v>0</v>
      </c>
      <c r="BF234" s="184">
        <f t="shared" si="15"/>
        <v>0</v>
      </c>
      <c r="BG234" s="184">
        <f t="shared" si="16"/>
        <v>0</v>
      </c>
      <c r="BH234" s="184">
        <f t="shared" si="17"/>
        <v>0</v>
      </c>
      <c r="BI234" s="184">
        <f t="shared" si="18"/>
        <v>0</v>
      </c>
      <c r="BJ234" s="16" t="s">
        <v>79</v>
      </c>
      <c r="BK234" s="184">
        <f t="shared" si="19"/>
        <v>0</v>
      </c>
      <c r="BL234" s="16" t="s">
        <v>122</v>
      </c>
      <c r="BM234" s="16" t="s">
        <v>953</v>
      </c>
    </row>
    <row r="235" spans="2:65" s="1" customFormat="1" ht="56.25" customHeight="1">
      <c r="B235" s="33"/>
      <c r="C235" s="173" t="s">
        <v>555</v>
      </c>
      <c r="D235" s="173" t="s">
        <v>125</v>
      </c>
      <c r="E235" s="174" t="s">
        <v>954</v>
      </c>
      <c r="F235" s="175" t="s">
        <v>955</v>
      </c>
      <c r="G235" s="176" t="s">
        <v>434</v>
      </c>
      <c r="H235" s="177">
        <v>6</v>
      </c>
      <c r="I235" s="178"/>
      <c r="J235" s="179">
        <f t="shared" si="10"/>
        <v>0</v>
      </c>
      <c r="K235" s="175" t="s">
        <v>182</v>
      </c>
      <c r="L235" s="37"/>
      <c r="M235" s="180" t="s">
        <v>19</v>
      </c>
      <c r="N235" s="181" t="s">
        <v>42</v>
      </c>
      <c r="O235" s="59"/>
      <c r="P235" s="182">
        <f t="shared" si="11"/>
        <v>0</v>
      </c>
      <c r="Q235" s="182">
        <v>0</v>
      </c>
      <c r="R235" s="182">
        <f t="shared" si="12"/>
        <v>0</v>
      </c>
      <c r="S235" s="182">
        <v>0</v>
      </c>
      <c r="T235" s="183">
        <f t="shared" si="13"/>
        <v>0</v>
      </c>
      <c r="AR235" s="16" t="s">
        <v>122</v>
      </c>
      <c r="AT235" s="16" t="s">
        <v>125</v>
      </c>
      <c r="AU235" s="16" t="s">
        <v>79</v>
      </c>
      <c r="AY235" s="16" t="s">
        <v>123</v>
      </c>
      <c r="BE235" s="184">
        <f t="shared" si="14"/>
        <v>0</v>
      </c>
      <c r="BF235" s="184">
        <f t="shared" si="15"/>
        <v>0</v>
      </c>
      <c r="BG235" s="184">
        <f t="shared" si="16"/>
        <v>0</v>
      </c>
      <c r="BH235" s="184">
        <f t="shared" si="17"/>
        <v>0</v>
      </c>
      <c r="BI235" s="184">
        <f t="shared" si="18"/>
        <v>0</v>
      </c>
      <c r="BJ235" s="16" t="s">
        <v>79</v>
      </c>
      <c r="BK235" s="184">
        <f t="shared" si="19"/>
        <v>0</v>
      </c>
      <c r="BL235" s="16" t="s">
        <v>122</v>
      </c>
      <c r="BM235" s="16" t="s">
        <v>956</v>
      </c>
    </row>
    <row r="236" spans="2:65" s="1" customFormat="1" ht="16.5" customHeight="1">
      <c r="B236" s="33"/>
      <c r="C236" s="204" t="s">
        <v>561</v>
      </c>
      <c r="D236" s="204" t="s">
        <v>276</v>
      </c>
      <c r="E236" s="205" t="s">
        <v>957</v>
      </c>
      <c r="F236" s="206" t="s">
        <v>958</v>
      </c>
      <c r="G236" s="207" t="s">
        <v>434</v>
      </c>
      <c r="H236" s="208">
        <v>6</v>
      </c>
      <c r="I236" s="209"/>
      <c r="J236" s="210">
        <f t="shared" si="10"/>
        <v>0</v>
      </c>
      <c r="K236" s="206" t="s">
        <v>182</v>
      </c>
      <c r="L236" s="211"/>
      <c r="M236" s="212" t="s">
        <v>19</v>
      </c>
      <c r="N236" s="213" t="s">
        <v>42</v>
      </c>
      <c r="O236" s="59"/>
      <c r="P236" s="182">
        <f t="shared" si="11"/>
        <v>0</v>
      </c>
      <c r="Q236" s="182">
        <v>0</v>
      </c>
      <c r="R236" s="182">
        <f t="shared" si="12"/>
        <v>0</v>
      </c>
      <c r="S236" s="182">
        <v>0</v>
      </c>
      <c r="T236" s="183">
        <f t="shared" si="13"/>
        <v>0</v>
      </c>
      <c r="AR236" s="16" t="s">
        <v>221</v>
      </c>
      <c r="AT236" s="16" t="s">
        <v>276</v>
      </c>
      <c r="AU236" s="16" t="s">
        <v>79</v>
      </c>
      <c r="AY236" s="16" t="s">
        <v>123</v>
      </c>
      <c r="BE236" s="184">
        <f t="shared" si="14"/>
        <v>0</v>
      </c>
      <c r="BF236" s="184">
        <f t="shared" si="15"/>
        <v>0</v>
      </c>
      <c r="BG236" s="184">
        <f t="shared" si="16"/>
        <v>0</v>
      </c>
      <c r="BH236" s="184">
        <f t="shared" si="17"/>
        <v>0</v>
      </c>
      <c r="BI236" s="184">
        <f t="shared" si="18"/>
        <v>0</v>
      </c>
      <c r="BJ236" s="16" t="s">
        <v>79</v>
      </c>
      <c r="BK236" s="184">
        <f t="shared" si="19"/>
        <v>0</v>
      </c>
      <c r="BL236" s="16" t="s">
        <v>122</v>
      </c>
      <c r="BM236" s="16" t="s">
        <v>959</v>
      </c>
    </row>
    <row r="237" spans="2:65" s="1" customFormat="1" ht="16.5" customHeight="1">
      <c r="B237" s="33"/>
      <c r="C237" s="173" t="s">
        <v>567</v>
      </c>
      <c r="D237" s="173" t="s">
        <v>125</v>
      </c>
      <c r="E237" s="174" t="s">
        <v>960</v>
      </c>
      <c r="F237" s="175" t="s">
        <v>961</v>
      </c>
      <c r="G237" s="176" t="s">
        <v>434</v>
      </c>
      <c r="H237" s="177">
        <v>6</v>
      </c>
      <c r="I237" s="178"/>
      <c r="J237" s="179">
        <f t="shared" si="10"/>
        <v>0</v>
      </c>
      <c r="K237" s="175" t="s">
        <v>19</v>
      </c>
      <c r="L237" s="37"/>
      <c r="M237" s="180" t="s">
        <v>19</v>
      </c>
      <c r="N237" s="181" t="s">
        <v>42</v>
      </c>
      <c r="O237" s="59"/>
      <c r="P237" s="182">
        <f t="shared" si="11"/>
        <v>0</v>
      </c>
      <c r="Q237" s="182">
        <v>0</v>
      </c>
      <c r="R237" s="182">
        <f t="shared" si="12"/>
        <v>0</v>
      </c>
      <c r="S237" s="182">
        <v>0</v>
      </c>
      <c r="T237" s="183">
        <f t="shared" si="13"/>
        <v>0</v>
      </c>
      <c r="AR237" s="16" t="s">
        <v>122</v>
      </c>
      <c r="AT237" s="16" t="s">
        <v>125</v>
      </c>
      <c r="AU237" s="16" t="s">
        <v>79</v>
      </c>
      <c r="AY237" s="16" t="s">
        <v>123</v>
      </c>
      <c r="BE237" s="184">
        <f t="shared" si="14"/>
        <v>0</v>
      </c>
      <c r="BF237" s="184">
        <f t="shared" si="15"/>
        <v>0</v>
      </c>
      <c r="BG237" s="184">
        <f t="shared" si="16"/>
        <v>0</v>
      </c>
      <c r="BH237" s="184">
        <f t="shared" si="17"/>
        <v>0</v>
      </c>
      <c r="BI237" s="184">
        <f t="shared" si="18"/>
        <v>0</v>
      </c>
      <c r="BJ237" s="16" t="s">
        <v>79</v>
      </c>
      <c r="BK237" s="184">
        <f t="shared" si="19"/>
        <v>0</v>
      </c>
      <c r="BL237" s="16" t="s">
        <v>122</v>
      </c>
      <c r="BM237" s="16" t="s">
        <v>962</v>
      </c>
    </row>
    <row r="238" spans="2:47" s="1" customFormat="1" ht="48.75">
      <c r="B238" s="33"/>
      <c r="C238" s="34"/>
      <c r="D238" s="185" t="s">
        <v>130</v>
      </c>
      <c r="E238" s="34"/>
      <c r="F238" s="186" t="s">
        <v>963</v>
      </c>
      <c r="G238" s="34"/>
      <c r="H238" s="34"/>
      <c r="I238" s="102"/>
      <c r="J238" s="34"/>
      <c r="K238" s="34"/>
      <c r="L238" s="37"/>
      <c r="M238" s="187"/>
      <c r="N238" s="59"/>
      <c r="O238" s="59"/>
      <c r="P238" s="59"/>
      <c r="Q238" s="59"/>
      <c r="R238" s="59"/>
      <c r="S238" s="59"/>
      <c r="T238" s="60"/>
      <c r="AT238" s="16" t="s">
        <v>130</v>
      </c>
      <c r="AU238" s="16" t="s">
        <v>79</v>
      </c>
    </row>
    <row r="239" spans="2:51" s="11" customFormat="1" ht="11.25">
      <c r="B239" s="193"/>
      <c r="C239" s="194"/>
      <c r="D239" s="185" t="s">
        <v>186</v>
      </c>
      <c r="E239" s="195" t="s">
        <v>19</v>
      </c>
      <c r="F239" s="196" t="s">
        <v>964</v>
      </c>
      <c r="G239" s="194"/>
      <c r="H239" s="197">
        <v>6</v>
      </c>
      <c r="I239" s="198"/>
      <c r="J239" s="194"/>
      <c r="K239" s="194"/>
      <c r="L239" s="199"/>
      <c r="M239" s="200"/>
      <c r="N239" s="201"/>
      <c r="O239" s="201"/>
      <c r="P239" s="201"/>
      <c r="Q239" s="201"/>
      <c r="R239" s="201"/>
      <c r="S239" s="201"/>
      <c r="T239" s="202"/>
      <c r="AT239" s="203" t="s">
        <v>186</v>
      </c>
      <c r="AU239" s="203" t="s">
        <v>79</v>
      </c>
      <c r="AV239" s="11" t="s">
        <v>81</v>
      </c>
      <c r="AW239" s="11" t="s">
        <v>32</v>
      </c>
      <c r="AX239" s="11" t="s">
        <v>71</v>
      </c>
      <c r="AY239" s="203" t="s">
        <v>123</v>
      </c>
    </row>
    <row r="240" spans="2:51" s="13" customFormat="1" ht="11.25">
      <c r="B240" s="227"/>
      <c r="C240" s="228"/>
      <c r="D240" s="185" t="s">
        <v>186</v>
      </c>
      <c r="E240" s="229" t="s">
        <v>19</v>
      </c>
      <c r="F240" s="230" t="s">
        <v>756</v>
      </c>
      <c r="G240" s="228"/>
      <c r="H240" s="231">
        <v>6</v>
      </c>
      <c r="I240" s="232"/>
      <c r="J240" s="228"/>
      <c r="K240" s="228"/>
      <c r="L240" s="233"/>
      <c r="M240" s="234"/>
      <c r="N240" s="235"/>
      <c r="O240" s="235"/>
      <c r="P240" s="235"/>
      <c r="Q240" s="235"/>
      <c r="R240" s="235"/>
      <c r="S240" s="235"/>
      <c r="T240" s="236"/>
      <c r="AT240" s="237" t="s">
        <v>186</v>
      </c>
      <c r="AU240" s="237" t="s">
        <v>79</v>
      </c>
      <c r="AV240" s="13" t="s">
        <v>122</v>
      </c>
      <c r="AW240" s="13" t="s">
        <v>32</v>
      </c>
      <c r="AX240" s="13" t="s">
        <v>79</v>
      </c>
      <c r="AY240" s="237" t="s">
        <v>123</v>
      </c>
    </row>
    <row r="241" spans="2:65" s="1" customFormat="1" ht="16.5" customHeight="1">
      <c r="B241" s="33"/>
      <c r="C241" s="173" t="s">
        <v>572</v>
      </c>
      <c r="D241" s="173" t="s">
        <v>125</v>
      </c>
      <c r="E241" s="174" t="s">
        <v>965</v>
      </c>
      <c r="F241" s="175" t="s">
        <v>966</v>
      </c>
      <c r="G241" s="176" t="s">
        <v>434</v>
      </c>
      <c r="H241" s="177">
        <v>1</v>
      </c>
      <c r="I241" s="178"/>
      <c r="J241" s="179">
        <f>ROUND(I241*H241,2)</f>
        <v>0</v>
      </c>
      <c r="K241" s="175" t="s">
        <v>19</v>
      </c>
      <c r="L241" s="37"/>
      <c r="M241" s="180" t="s">
        <v>19</v>
      </c>
      <c r="N241" s="181" t="s">
        <v>42</v>
      </c>
      <c r="O241" s="59"/>
      <c r="P241" s="182">
        <f>O241*H241</f>
        <v>0</v>
      </c>
      <c r="Q241" s="182">
        <v>0</v>
      </c>
      <c r="R241" s="182">
        <f>Q241*H241</f>
        <v>0</v>
      </c>
      <c r="S241" s="182">
        <v>0</v>
      </c>
      <c r="T241" s="183">
        <f>S241*H241</f>
        <v>0</v>
      </c>
      <c r="AR241" s="16" t="s">
        <v>122</v>
      </c>
      <c r="AT241" s="16" t="s">
        <v>125</v>
      </c>
      <c r="AU241" s="16" t="s">
        <v>79</v>
      </c>
      <c r="AY241" s="16" t="s">
        <v>123</v>
      </c>
      <c r="BE241" s="184">
        <f>IF(N241="základní",J241,0)</f>
        <v>0</v>
      </c>
      <c r="BF241" s="184">
        <f>IF(N241="snížená",J241,0)</f>
        <v>0</v>
      </c>
      <c r="BG241" s="184">
        <f>IF(N241="zákl. přenesená",J241,0)</f>
        <v>0</v>
      </c>
      <c r="BH241" s="184">
        <f>IF(N241="sníž. přenesená",J241,0)</f>
        <v>0</v>
      </c>
      <c r="BI241" s="184">
        <f>IF(N241="nulová",J241,0)</f>
        <v>0</v>
      </c>
      <c r="BJ241" s="16" t="s">
        <v>79</v>
      </c>
      <c r="BK241" s="184">
        <f>ROUND(I241*H241,2)</f>
        <v>0</v>
      </c>
      <c r="BL241" s="16" t="s">
        <v>122</v>
      </c>
      <c r="BM241" s="16" t="s">
        <v>967</v>
      </c>
    </row>
    <row r="242" spans="2:47" s="1" customFormat="1" ht="68.25">
      <c r="B242" s="33"/>
      <c r="C242" s="34"/>
      <c r="D242" s="185" t="s">
        <v>130</v>
      </c>
      <c r="E242" s="34"/>
      <c r="F242" s="186" t="s">
        <v>968</v>
      </c>
      <c r="G242" s="34"/>
      <c r="H242" s="34"/>
      <c r="I242" s="102"/>
      <c r="J242" s="34"/>
      <c r="K242" s="34"/>
      <c r="L242" s="37"/>
      <c r="M242" s="187"/>
      <c r="N242" s="59"/>
      <c r="O242" s="59"/>
      <c r="P242" s="59"/>
      <c r="Q242" s="59"/>
      <c r="R242" s="59"/>
      <c r="S242" s="59"/>
      <c r="T242" s="60"/>
      <c r="AT242" s="16" t="s">
        <v>130</v>
      </c>
      <c r="AU242" s="16" t="s">
        <v>79</v>
      </c>
    </row>
    <row r="243" spans="2:65" s="1" customFormat="1" ht="16.5" customHeight="1">
      <c r="B243" s="33"/>
      <c r="C243" s="173" t="s">
        <v>577</v>
      </c>
      <c r="D243" s="173" t="s">
        <v>125</v>
      </c>
      <c r="E243" s="174" t="s">
        <v>969</v>
      </c>
      <c r="F243" s="175" t="s">
        <v>970</v>
      </c>
      <c r="G243" s="176" t="s">
        <v>279</v>
      </c>
      <c r="H243" s="177">
        <v>75</v>
      </c>
      <c r="I243" s="178"/>
      <c r="J243" s="179">
        <f>ROUND(I243*H243,2)</f>
        <v>0</v>
      </c>
      <c r="K243" s="175" t="s">
        <v>19</v>
      </c>
      <c r="L243" s="37"/>
      <c r="M243" s="180" t="s">
        <v>19</v>
      </c>
      <c r="N243" s="181" t="s">
        <v>42</v>
      </c>
      <c r="O243" s="59"/>
      <c r="P243" s="182">
        <f>O243*H243</f>
        <v>0</v>
      </c>
      <c r="Q243" s="182">
        <v>0</v>
      </c>
      <c r="R243" s="182">
        <f>Q243*H243</f>
        <v>0</v>
      </c>
      <c r="S243" s="182">
        <v>0</v>
      </c>
      <c r="T243" s="183">
        <f>S243*H243</f>
        <v>0</v>
      </c>
      <c r="AR243" s="16" t="s">
        <v>122</v>
      </c>
      <c r="AT243" s="16" t="s">
        <v>125</v>
      </c>
      <c r="AU243" s="16" t="s">
        <v>79</v>
      </c>
      <c r="AY243" s="16" t="s">
        <v>123</v>
      </c>
      <c r="BE243" s="184">
        <f>IF(N243="základní",J243,0)</f>
        <v>0</v>
      </c>
      <c r="BF243" s="184">
        <f>IF(N243="snížená",J243,0)</f>
        <v>0</v>
      </c>
      <c r="BG243" s="184">
        <f>IF(N243="zákl. přenesená",J243,0)</f>
        <v>0</v>
      </c>
      <c r="BH243" s="184">
        <f>IF(N243="sníž. přenesená",J243,0)</f>
        <v>0</v>
      </c>
      <c r="BI243" s="184">
        <f>IF(N243="nulová",J243,0)</f>
        <v>0</v>
      </c>
      <c r="BJ243" s="16" t="s">
        <v>79</v>
      </c>
      <c r="BK243" s="184">
        <f>ROUND(I243*H243,2)</f>
        <v>0</v>
      </c>
      <c r="BL243" s="16" t="s">
        <v>122</v>
      </c>
      <c r="BM243" s="16" t="s">
        <v>971</v>
      </c>
    </row>
    <row r="244" spans="2:47" s="1" customFormat="1" ht="39">
      <c r="B244" s="33"/>
      <c r="C244" s="34"/>
      <c r="D244" s="185" t="s">
        <v>130</v>
      </c>
      <c r="E244" s="34"/>
      <c r="F244" s="186" t="s">
        <v>972</v>
      </c>
      <c r="G244" s="34"/>
      <c r="H244" s="34"/>
      <c r="I244" s="102"/>
      <c r="J244" s="34"/>
      <c r="K244" s="34"/>
      <c r="L244" s="37"/>
      <c r="M244" s="187"/>
      <c r="N244" s="59"/>
      <c r="O244" s="59"/>
      <c r="P244" s="59"/>
      <c r="Q244" s="59"/>
      <c r="R244" s="59"/>
      <c r="S244" s="59"/>
      <c r="T244" s="60"/>
      <c r="AT244" s="16" t="s">
        <v>130</v>
      </c>
      <c r="AU244" s="16" t="s">
        <v>79</v>
      </c>
    </row>
    <row r="245" spans="2:65" s="1" customFormat="1" ht="16.5" customHeight="1">
      <c r="B245" s="33"/>
      <c r="C245" s="173" t="s">
        <v>582</v>
      </c>
      <c r="D245" s="173" t="s">
        <v>125</v>
      </c>
      <c r="E245" s="174" t="s">
        <v>973</v>
      </c>
      <c r="F245" s="175" t="s">
        <v>974</v>
      </c>
      <c r="G245" s="176" t="s">
        <v>882</v>
      </c>
      <c r="H245" s="177">
        <v>4</v>
      </c>
      <c r="I245" s="178"/>
      <c r="J245" s="179">
        <f>ROUND(I245*H245,2)</f>
        <v>0</v>
      </c>
      <c r="K245" s="175" t="s">
        <v>19</v>
      </c>
      <c r="L245" s="37"/>
      <c r="M245" s="180" t="s">
        <v>19</v>
      </c>
      <c r="N245" s="181" t="s">
        <v>42</v>
      </c>
      <c r="O245" s="59"/>
      <c r="P245" s="182">
        <f>O245*H245</f>
        <v>0</v>
      </c>
      <c r="Q245" s="182">
        <v>0</v>
      </c>
      <c r="R245" s="182">
        <f>Q245*H245</f>
        <v>0</v>
      </c>
      <c r="S245" s="182">
        <v>0</v>
      </c>
      <c r="T245" s="183">
        <f>S245*H245</f>
        <v>0</v>
      </c>
      <c r="AR245" s="16" t="s">
        <v>122</v>
      </c>
      <c r="AT245" s="16" t="s">
        <v>125</v>
      </c>
      <c r="AU245" s="16" t="s">
        <v>79</v>
      </c>
      <c r="AY245" s="16" t="s">
        <v>123</v>
      </c>
      <c r="BE245" s="184">
        <f>IF(N245="základní",J245,0)</f>
        <v>0</v>
      </c>
      <c r="BF245" s="184">
        <f>IF(N245="snížená",J245,0)</f>
        <v>0</v>
      </c>
      <c r="BG245" s="184">
        <f>IF(N245="zákl. přenesená",J245,0)</f>
        <v>0</v>
      </c>
      <c r="BH245" s="184">
        <f>IF(N245="sníž. přenesená",J245,0)</f>
        <v>0</v>
      </c>
      <c r="BI245" s="184">
        <f>IF(N245="nulová",J245,0)</f>
        <v>0</v>
      </c>
      <c r="BJ245" s="16" t="s">
        <v>79</v>
      </c>
      <c r="BK245" s="184">
        <f>ROUND(I245*H245,2)</f>
        <v>0</v>
      </c>
      <c r="BL245" s="16" t="s">
        <v>122</v>
      </c>
      <c r="BM245" s="16" t="s">
        <v>975</v>
      </c>
    </row>
    <row r="246" spans="2:47" s="1" customFormat="1" ht="87.75">
      <c r="B246" s="33"/>
      <c r="C246" s="34"/>
      <c r="D246" s="185" t="s">
        <v>130</v>
      </c>
      <c r="E246" s="34"/>
      <c r="F246" s="186" t="s">
        <v>976</v>
      </c>
      <c r="G246" s="34"/>
      <c r="H246" s="34"/>
      <c r="I246" s="102"/>
      <c r="J246" s="34"/>
      <c r="K246" s="34"/>
      <c r="L246" s="37"/>
      <c r="M246" s="187"/>
      <c r="N246" s="59"/>
      <c r="O246" s="59"/>
      <c r="P246" s="59"/>
      <c r="Q246" s="59"/>
      <c r="R246" s="59"/>
      <c r="S246" s="59"/>
      <c r="T246" s="60"/>
      <c r="AT246" s="16" t="s">
        <v>130</v>
      </c>
      <c r="AU246" s="16" t="s">
        <v>79</v>
      </c>
    </row>
    <row r="247" spans="2:65" s="1" customFormat="1" ht="22.5" customHeight="1">
      <c r="B247" s="33"/>
      <c r="C247" s="204" t="s">
        <v>587</v>
      </c>
      <c r="D247" s="204" t="s">
        <v>276</v>
      </c>
      <c r="E247" s="205" t="s">
        <v>977</v>
      </c>
      <c r="F247" s="206" t="s">
        <v>978</v>
      </c>
      <c r="G247" s="207" t="s">
        <v>128</v>
      </c>
      <c r="H247" s="208">
        <v>4</v>
      </c>
      <c r="I247" s="209"/>
      <c r="J247" s="210">
        <f>ROUND(I247*H247,2)</f>
        <v>0</v>
      </c>
      <c r="K247" s="206" t="s">
        <v>19</v>
      </c>
      <c r="L247" s="211"/>
      <c r="M247" s="212" t="s">
        <v>19</v>
      </c>
      <c r="N247" s="213" t="s">
        <v>42</v>
      </c>
      <c r="O247" s="59"/>
      <c r="P247" s="182">
        <f>O247*H247</f>
        <v>0</v>
      </c>
      <c r="Q247" s="182">
        <v>0</v>
      </c>
      <c r="R247" s="182">
        <f>Q247*H247</f>
        <v>0</v>
      </c>
      <c r="S247" s="182">
        <v>0</v>
      </c>
      <c r="T247" s="183">
        <f>S247*H247</f>
        <v>0</v>
      </c>
      <c r="AR247" s="16" t="s">
        <v>221</v>
      </c>
      <c r="AT247" s="16" t="s">
        <v>276</v>
      </c>
      <c r="AU247" s="16" t="s">
        <v>79</v>
      </c>
      <c r="AY247" s="16" t="s">
        <v>123</v>
      </c>
      <c r="BE247" s="184">
        <f>IF(N247="základní",J247,0)</f>
        <v>0</v>
      </c>
      <c r="BF247" s="184">
        <f>IF(N247="snížená",J247,0)</f>
        <v>0</v>
      </c>
      <c r="BG247" s="184">
        <f>IF(N247="zákl. přenesená",J247,0)</f>
        <v>0</v>
      </c>
      <c r="BH247" s="184">
        <f>IF(N247="sníž. přenesená",J247,0)</f>
        <v>0</v>
      </c>
      <c r="BI247" s="184">
        <f>IF(N247="nulová",J247,0)</f>
        <v>0</v>
      </c>
      <c r="BJ247" s="16" t="s">
        <v>79</v>
      </c>
      <c r="BK247" s="184">
        <f>ROUND(I247*H247,2)</f>
        <v>0</v>
      </c>
      <c r="BL247" s="16" t="s">
        <v>122</v>
      </c>
      <c r="BM247" s="16" t="s">
        <v>979</v>
      </c>
    </row>
    <row r="248" spans="2:47" s="1" customFormat="1" ht="48.75">
      <c r="B248" s="33"/>
      <c r="C248" s="34"/>
      <c r="D248" s="185" t="s">
        <v>130</v>
      </c>
      <c r="E248" s="34"/>
      <c r="F248" s="186" t="s">
        <v>980</v>
      </c>
      <c r="G248" s="34"/>
      <c r="H248" s="34"/>
      <c r="I248" s="102"/>
      <c r="J248" s="34"/>
      <c r="K248" s="34"/>
      <c r="L248" s="37"/>
      <c r="M248" s="187"/>
      <c r="N248" s="59"/>
      <c r="O248" s="59"/>
      <c r="P248" s="59"/>
      <c r="Q248" s="59"/>
      <c r="R248" s="59"/>
      <c r="S248" s="59"/>
      <c r="T248" s="60"/>
      <c r="AT248" s="16" t="s">
        <v>130</v>
      </c>
      <c r="AU248" s="16" t="s">
        <v>79</v>
      </c>
    </row>
    <row r="249" spans="2:63" s="10" customFormat="1" ht="25.9" customHeight="1">
      <c r="B249" s="157"/>
      <c r="C249" s="158"/>
      <c r="D249" s="159" t="s">
        <v>70</v>
      </c>
      <c r="E249" s="160" t="s">
        <v>981</v>
      </c>
      <c r="F249" s="160" t="s">
        <v>982</v>
      </c>
      <c r="G249" s="158"/>
      <c r="H249" s="158"/>
      <c r="I249" s="161"/>
      <c r="J249" s="162">
        <f>BK249</f>
        <v>0</v>
      </c>
      <c r="K249" s="158"/>
      <c r="L249" s="163"/>
      <c r="M249" s="164"/>
      <c r="N249" s="165"/>
      <c r="O249" s="165"/>
      <c r="P249" s="166">
        <f>SUM(P250:P279)</f>
        <v>0</v>
      </c>
      <c r="Q249" s="165"/>
      <c r="R249" s="166">
        <f>SUM(R250:R279)</f>
        <v>0</v>
      </c>
      <c r="S249" s="165"/>
      <c r="T249" s="167">
        <f>SUM(T250:T279)</f>
        <v>0</v>
      </c>
      <c r="AR249" s="168" t="s">
        <v>79</v>
      </c>
      <c r="AT249" s="169" t="s">
        <v>70</v>
      </c>
      <c r="AU249" s="169" t="s">
        <v>71</v>
      </c>
      <c r="AY249" s="168" t="s">
        <v>123</v>
      </c>
      <c r="BK249" s="170">
        <f>SUM(BK250:BK279)</f>
        <v>0</v>
      </c>
    </row>
    <row r="250" spans="2:65" s="1" customFormat="1" ht="33.75" customHeight="1">
      <c r="B250" s="33"/>
      <c r="C250" s="173" t="s">
        <v>592</v>
      </c>
      <c r="D250" s="173" t="s">
        <v>125</v>
      </c>
      <c r="E250" s="174" t="s">
        <v>983</v>
      </c>
      <c r="F250" s="175" t="s">
        <v>984</v>
      </c>
      <c r="G250" s="176" t="s">
        <v>218</v>
      </c>
      <c r="H250" s="177">
        <v>41.6</v>
      </c>
      <c r="I250" s="178"/>
      <c r="J250" s="179">
        <f>ROUND(I250*H250,2)</f>
        <v>0</v>
      </c>
      <c r="K250" s="175" t="s">
        <v>182</v>
      </c>
      <c r="L250" s="37"/>
      <c r="M250" s="180" t="s">
        <v>19</v>
      </c>
      <c r="N250" s="181" t="s">
        <v>42</v>
      </c>
      <c r="O250" s="59"/>
      <c r="P250" s="182">
        <f>O250*H250</f>
        <v>0</v>
      </c>
      <c r="Q250" s="182">
        <v>0</v>
      </c>
      <c r="R250" s="182">
        <f>Q250*H250</f>
        <v>0</v>
      </c>
      <c r="S250" s="182">
        <v>0</v>
      </c>
      <c r="T250" s="183">
        <f>S250*H250</f>
        <v>0</v>
      </c>
      <c r="AR250" s="16" t="s">
        <v>122</v>
      </c>
      <c r="AT250" s="16" t="s">
        <v>125</v>
      </c>
      <c r="AU250" s="16" t="s">
        <v>79</v>
      </c>
      <c r="AY250" s="16" t="s">
        <v>123</v>
      </c>
      <c r="BE250" s="184">
        <f>IF(N250="základní",J250,0)</f>
        <v>0</v>
      </c>
      <c r="BF250" s="184">
        <f>IF(N250="snížená",J250,0)</f>
        <v>0</v>
      </c>
      <c r="BG250" s="184">
        <f>IF(N250="zákl. přenesená",J250,0)</f>
        <v>0</v>
      </c>
      <c r="BH250" s="184">
        <f>IF(N250="sníž. přenesená",J250,0)</f>
        <v>0</v>
      </c>
      <c r="BI250" s="184">
        <f>IF(N250="nulová",J250,0)</f>
        <v>0</v>
      </c>
      <c r="BJ250" s="16" t="s">
        <v>79</v>
      </c>
      <c r="BK250" s="184">
        <f>ROUND(I250*H250,2)</f>
        <v>0</v>
      </c>
      <c r="BL250" s="16" t="s">
        <v>122</v>
      </c>
      <c r="BM250" s="16" t="s">
        <v>985</v>
      </c>
    </row>
    <row r="251" spans="2:51" s="11" customFormat="1" ht="11.25">
      <c r="B251" s="193"/>
      <c r="C251" s="194"/>
      <c r="D251" s="185" t="s">
        <v>186</v>
      </c>
      <c r="E251" s="195" t="s">
        <v>19</v>
      </c>
      <c r="F251" s="196" t="s">
        <v>986</v>
      </c>
      <c r="G251" s="194"/>
      <c r="H251" s="197">
        <v>41.6</v>
      </c>
      <c r="I251" s="198"/>
      <c r="J251" s="194"/>
      <c r="K251" s="194"/>
      <c r="L251" s="199"/>
      <c r="M251" s="200"/>
      <c r="N251" s="201"/>
      <c r="O251" s="201"/>
      <c r="P251" s="201"/>
      <c r="Q251" s="201"/>
      <c r="R251" s="201"/>
      <c r="S251" s="201"/>
      <c r="T251" s="202"/>
      <c r="AT251" s="203" t="s">
        <v>186</v>
      </c>
      <c r="AU251" s="203" t="s">
        <v>79</v>
      </c>
      <c r="AV251" s="11" t="s">
        <v>81</v>
      </c>
      <c r="AW251" s="11" t="s">
        <v>32</v>
      </c>
      <c r="AX251" s="11" t="s">
        <v>71</v>
      </c>
      <c r="AY251" s="203" t="s">
        <v>123</v>
      </c>
    </row>
    <row r="252" spans="2:51" s="13" customFormat="1" ht="11.25">
      <c r="B252" s="227"/>
      <c r="C252" s="228"/>
      <c r="D252" s="185" t="s">
        <v>186</v>
      </c>
      <c r="E252" s="229" t="s">
        <v>19</v>
      </c>
      <c r="F252" s="230" t="s">
        <v>756</v>
      </c>
      <c r="G252" s="228"/>
      <c r="H252" s="231">
        <v>41.6</v>
      </c>
      <c r="I252" s="232"/>
      <c r="J252" s="228"/>
      <c r="K252" s="228"/>
      <c r="L252" s="233"/>
      <c r="M252" s="234"/>
      <c r="N252" s="235"/>
      <c r="O252" s="235"/>
      <c r="P252" s="235"/>
      <c r="Q252" s="235"/>
      <c r="R252" s="235"/>
      <c r="S252" s="235"/>
      <c r="T252" s="236"/>
      <c r="AT252" s="237" t="s">
        <v>186</v>
      </c>
      <c r="AU252" s="237" t="s">
        <v>79</v>
      </c>
      <c r="AV252" s="13" t="s">
        <v>122</v>
      </c>
      <c r="AW252" s="13" t="s">
        <v>32</v>
      </c>
      <c r="AX252" s="13" t="s">
        <v>79</v>
      </c>
      <c r="AY252" s="237" t="s">
        <v>123</v>
      </c>
    </row>
    <row r="253" spans="2:65" s="1" customFormat="1" ht="33.75" customHeight="1">
      <c r="B253" s="33"/>
      <c r="C253" s="173" t="s">
        <v>597</v>
      </c>
      <c r="D253" s="173" t="s">
        <v>125</v>
      </c>
      <c r="E253" s="174" t="s">
        <v>987</v>
      </c>
      <c r="F253" s="175" t="s">
        <v>984</v>
      </c>
      <c r="G253" s="176" t="s">
        <v>218</v>
      </c>
      <c r="H253" s="177">
        <v>3</v>
      </c>
      <c r="I253" s="178"/>
      <c r="J253" s="179">
        <f>ROUND(I253*H253,2)</f>
        <v>0</v>
      </c>
      <c r="K253" s="175" t="s">
        <v>19</v>
      </c>
      <c r="L253" s="37"/>
      <c r="M253" s="180" t="s">
        <v>19</v>
      </c>
      <c r="N253" s="181" t="s">
        <v>42</v>
      </c>
      <c r="O253" s="59"/>
      <c r="P253" s="182">
        <f>O253*H253</f>
        <v>0</v>
      </c>
      <c r="Q253" s="182">
        <v>0</v>
      </c>
      <c r="R253" s="182">
        <f>Q253*H253</f>
        <v>0</v>
      </c>
      <c r="S253" s="182">
        <v>0</v>
      </c>
      <c r="T253" s="183">
        <f>S253*H253</f>
        <v>0</v>
      </c>
      <c r="AR253" s="16" t="s">
        <v>122</v>
      </c>
      <c r="AT253" s="16" t="s">
        <v>125</v>
      </c>
      <c r="AU253" s="16" t="s">
        <v>79</v>
      </c>
      <c r="AY253" s="16" t="s">
        <v>123</v>
      </c>
      <c r="BE253" s="184">
        <f>IF(N253="základní",J253,0)</f>
        <v>0</v>
      </c>
      <c r="BF253" s="184">
        <f>IF(N253="snížená",J253,0)</f>
        <v>0</v>
      </c>
      <c r="BG253" s="184">
        <f>IF(N253="zákl. přenesená",J253,0)</f>
        <v>0</v>
      </c>
      <c r="BH253" s="184">
        <f>IF(N253="sníž. přenesená",J253,0)</f>
        <v>0</v>
      </c>
      <c r="BI253" s="184">
        <f>IF(N253="nulová",J253,0)</f>
        <v>0</v>
      </c>
      <c r="BJ253" s="16" t="s">
        <v>79</v>
      </c>
      <c r="BK253" s="184">
        <f>ROUND(I253*H253,2)</f>
        <v>0</v>
      </c>
      <c r="BL253" s="16" t="s">
        <v>122</v>
      </c>
      <c r="BM253" s="16" t="s">
        <v>988</v>
      </c>
    </row>
    <row r="254" spans="2:51" s="11" customFormat="1" ht="11.25">
      <c r="B254" s="193"/>
      <c r="C254" s="194"/>
      <c r="D254" s="185" t="s">
        <v>186</v>
      </c>
      <c r="E254" s="195" t="s">
        <v>19</v>
      </c>
      <c r="F254" s="196" t="s">
        <v>136</v>
      </c>
      <c r="G254" s="194"/>
      <c r="H254" s="197">
        <v>3</v>
      </c>
      <c r="I254" s="198"/>
      <c r="J254" s="194"/>
      <c r="K254" s="194"/>
      <c r="L254" s="199"/>
      <c r="M254" s="200"/>
      <c r="N254" s="201"/>
      <c r="O254" s="201"/>
      <c r="P254" s="201"/>
      <c r="Q254" s="201"/>
      <c r="R254" s="201"/>
      <c r="S254" s="201"/>
      <c r="T254" s="202"/>
      <c r="AT254" s="203" t="s">
        <v>186</v>
      </c>
      <c r="AU254" s="203" t="s">
        <v>79</v>
      </c>
      <c r="AV254" s="11" t="s">
        <v>81</v>
      </c>
      <c r="AW254" s="11" t="s">
        <v>32</v>
      </c>
      <c r="AX254" s="11" t="s">
        <v>71</v>
      </c>
      <c r="AY254" s="203" t="s">
        <v>123</v>
      </c>
    </row>
    <row r="255" spans="2:51" s="13" customFormat="1" ht="11.25">
      <c r="B255" s="227"/>
      <c r="C255" s="228"/>
      <c r="D255" s="185" t="s">
        <v>186</v>
      </c>
      <c r="E255" s="229" t="s">
        <v>19</v>
      </c>
      <c r="F255" s="230" t="s">
        <v>756</v>
      </c>
      <c r="G255" s="228"/>
      <c r="H255" s="231">
        <v>3</v>
      </c>
      <c r="I255" s="232"/>
      <c r="J255" s="228"/>
      <c r="K255" s="228"/>
      <c r="L255" s="233"/>
      <c r="M255" s="234"/>
      <c r="N255" s="235"/>
      <c r="O255" s="235"/>
      <c r="P255" s="235"/>
      <c r="Q255" s="235"/>
      <c r="R255" s="235"/>
      <c r="S255" s="235"/>
      <c r="T255" s="236"/>
      <c r="AT255" s="237" t="s">
        <v>186</v>
      </c>
      <c r="AU255" s="237" t="s">
        <v>79</v>
      </c>
      <c r="AV255" s="13" t="s">
        <v>122</v>
      </c>
      <c r="AW255" s="13" t="s">
        <v>32</v>
      </c>
      <c r="AX255" s="13" t="s">
        <v>79</v>
      </c>
      <c r="AY255" s="237" t="s">
        <v>123</v>
      </c>
    </row>
    <row r="256" spans="2:65" s="1" customFormat="1" ht="16.5" customHeight="1">
      <c r="B256" s="33"/>
      <c r="C256" s="173" t="s">
        <v>618</v>
      </c>
      <c r="D256" s="173" t="s">
        <v>125</v>
      </c>
      <c r="E256" s="174" t="s">
        <v>989</v>
      </c>
      <c r="F256" s="175" t="s">
        <v>990</v>
      </c>
      <c r="G256" s="176" t="s">
        <v>434</v>
      </c>
      <c r="H256" s="177">
        <v>13</v>
      </c>
      <c r="I256" s="178"/>
      <c r="J256" s="179">
        <f>ROUND(I256*H256,2)</f>
        <v>0</v>
      </c>
      <c r="K256" s="175" t="s">
        <v>19</v>
      </c>
      <c r="L256" s="37"/>
      <c r="M256" s="180" t="s">
        <v>19</v>
      </c>
      <c r="N256" s="181" t="s">
        <v>42</v>
      </c>
      <c r="O256" s="59"/>
      <c r="P256" s="182">
        <f>O256*H256</f>
        <v>0</v>
      </c>
      <c r="Q256" s="182">
        <v>0</v>
      </c>
      <c r="R256" s="182">
        <f>Q256*H256</f>
        <v>0</v>
      </c>
      <c r="S256" s="182">
        <v>0</v>
      </c>
      <c r="T256" s="183">
        <f>S256*H256</f>
        <v>0</v>
      </c>
      <c r="AR256" s="16" t="s">
        <v>122</v>
      </c>
      <c r="AT256" s="16" t="s">
        <v>125</v>
      </c>
      <c r="AU256" s="16" t="s">
        <v>79</v>
      </c>
      <c r="AY256" s="16" t="s">
        <v>123</v>
      </c>
      <c r="BE256" s="184">
        <f>IF(N256="základní",J256,0)</f>
        <v>0</v>
      </c>
      <c r="BF256" s="184">
        <f>IF(N256="snížená",J256,0)</f>
        <v>0</v>
      </c>
      <c r="BG256" s="184">
        <f>IF(N256="zákl. přenesená",J256,0)</f>
        <v>0</v>
      </c>
      <c r="BH256" s="184">
        <f>IF(N256="sníž. přenesená",J256,0)</f>
        <v>0</v>
      </c>
      <c r="BI256" s="184">
        <f>IF(N256="nulová",J256,0)</f>
        <v>0</v>
      </c>
      <c r="BJ256" s="16" t="s">
        <v>79</v>
      </c>
      <c r="BK256" s="184">
        <f>ROUND(I256*H256,2)</f>
        <v>0</v>
      </c>
      <c r="BL256" s="16" t="s">
        <v>122</v>
      </c>
      <c r="BM256" s="16" t="s">
        <v>991</v>
      </c>
    </row>
    <row r="257" spans="2:47" s="1" customFormat="1" ht="48.75">
      <c r="B257" s="33"/>
      <c r="C257" s="34"/>
      <c r="D257" s="185" t="s">
        <v>130</v>
      </c>
      <c r="E257" s="34"/>
      <c r="F257" s="186" t="s">
        <v>437</v>
      </c>
      <c r="G257" s="34"/>
      <c r="H257" s="34"/>
      <c r="I257" s="102"/>
      <c r="J257" s="34"/>
      <c r="K257" s="34"/>
      <c r="L257" s="37"/>
      <c r="M257" s="187"/>
      <c r="N257" s="59"/>
      <c r="O257" s="59"/>
      <c r="P257" s="59"/>
      <c r="Q257" s="59"/>
      <c r="R257" s="59"/>
      <c r="S257" s="59"/>
      <c r="T257" s="60"/>
      <c r="AT257" s="16" t="s">
        <v>130</v>
      </c>
      <c r="AU257" s="16" t="s">
        <v>79</v>
      </c>
    </row>
    <row r="258" spans="2:65" s="1" customFormat="1" ht="16.5" customHeight="1">
      <c r="B258" s="33"/>
      <c r="C258" s="173" t="s">
        <v>623</v>
      </c>
      <c r="D258" s="173" t="s">
        <v>125</v>
      </c>
      <c r="E258" s="174" t="s">
        <v>992</v>
      </c>
      <c r="F258" s="175" t="s">
        <v>993</v>
      </c>
      <c r="G258" s="176" t="s">
        <v>434</v>
      </c>
      <c r="H258" s="177">
        <v>1</v>
      </c>
      <c r="I258" s="178"/>
      <c r="J258" s="179">
        <f>ROUND(I258*H258,2)</f>
        <v>0</v>
      </c>
      <c r="K258" s="175" t="s">
        <v>19</v>
      </c>
      <c r="L258" s="37"/>
      <c r="M258" s="180" t="s">
        <v>19</v>
      </c>
      <c r="N258" s="181" t="s">
        <v>42</v>
      </c>
      <c r="O258" s="59"/>
      <c r="P258" s="182">
        <f>O258*H258</f>
        <v>0</v>
      </c>
      <c r="Q258" s="182">
        <v>0</v>
      </c>
      <c r="R258" s="182">
        <f>Q258*H258</f>
        <v>0</v>
      </c>
      <c r="S258" s="182">
        <v>0</v>
      </c>
      <c r="T258" s="183">
        <f>S258*H258</f>
        <v>0</v>
      </c>
      <c r="AR258" s="16" t="s">
        <v>122</v>
      </c>
      <c r="AT258" s="16" t="s">
        <v>125</v>
      </c>
      <c r="AU258" s="16" t="s">
        <v>79</v>
      </c>
      <c r="AY258" s="16" t="s">
        <v>123</v>
      </c>
      <c r="BE258" s="184">
        <f>IF(N258="základní",J258,0)</f>
        <v>0</v>
      </c>
      <c r="BF258" s="184">
        <f>IF(N258="snížená",J258,0)</f>
        <v>0</v>
      </c>
      <c r="BG258" s="184">
        <f>IF(N258="zákl. přenesená",J258,0)</f>
        <v>0</v>
      </c>
      <c r="BH258" s="184">
        <f>IF(N258="sníž. přenesená",J258,0)</f>
        <v>0</v>
      </c>
      <c r="BI258" s="184">
        <f>IF(N258="nulová",J258,0)</f>
        <v>0</v>
      </c>
      <c r="BJ258" s="16" t="s">
        <v>79</v>
      </c>
      <c r="BK258" s="184">
        <f>ROUND(I258*H258,2)</f>
        <v>0</v>
      </c>
      <c r="BL258" s="16" t="s">
        <v>122</v>
      </c>
      <c r="BM258" s="16" t="s">
        <v>994</v>
      </c>
    </row>
    <row r="259" spans="2:47" s="1" customFormat="1" ht="48.75">
      <c r="B259" s="33"/>
      <c r="C259" s="34"/>
      <c r="D259" s="185" t="s">
        <v>130</v>
      </c>
      <c r="E259" s="34"/>
      <c r="F259" s="186" t="s">
        <v>995</v>
      </c>
      <c r="G259" s="34"/>
      <c r="H259" s="34"/>
      <c r="I259" s="102"/>
      <c r="J259" s="34"/>
      <c r="K259" s="34"/>
      <c r="L259" s="37"/>
      <c r="M259" s="187"/>
      <c r="N259" s="59"/>
      <c r="O259" s="59"/>
      <c r="P259" s="59"/>
      <c r="Q259" s="59"/>
      <c r="R259" s="59"/>
      <c r="S259" s="59"/>
      <c r="T259" s="60"/>
      <c r="AT259" s="16" t="s">
        <v>130</v>
      </c>
      <c r="AU259" s="16" t="s">
        <v>79</v>
      </c>
    </row>
    <row r="260" spans="2:65" s="1" customFormat="1" ht="16.5" customHeight="1">
      <c r="B260" s="33"/>
      <c r="C260" s="173" t="s">
        <v>628</v>
      </c>
      <c r="D260" s="173" t="s">
        <v>125</v>
      </c>
      <c r="E260" s="174" t="s">
        <v>996</v>
      </c>
      <c r="F260" s="175" t="s">
        <v>997</v>
      </c>
      <c r="G260" s="176" t="s">
        <v>128</v>
      </c>
      <c r="H260" s="177">
        <v>2</v>
      </c>
      <c r="I260" s="178"/>
      <c r="J260" s="179">
        <f>ROUND(I260*H260,2)</f>
        <v>0</v>
      </c>
      <c r="K260" s="175" t="s">
        <v>19</v>
      </c>
      <c r="L260" s="37"/>
      <c r="M260" s="180" t="s">
        <v>19</v>
      </c>
      <c r="N260" s="181" t="s">
        <v>42</v>
      </c>
      <c r="O260" s="59"/>
      <c r="P260" s="182">
        <f>O260*H260</f>
        <v>0</v>
      </c>
      <c r="Q260" s="182">
        <v>0</v>
      </c>
      <c r="R260" s="182">
        <f>Q260*H260</f>
        <v>0</v>
      </c>
      <c r="S260" s="182">
        <v>0</v>
      </c>
      <c r="T260" s="183">
        <f>S260*H260</f>
        <v>0</v>
      </c>
      <c r="AR260" s="16" t="s">
        <v>122</v>
      </c>
      <c r="AT260" s="16" t="s">
        <v>125</v>
      </c>
      <c r="AU260" s="16" t="s">
        <v>79</v>
      </c>
      <c r="AY260" s="16" t="s">
        <v>123</v>
      </c>
      <c r="BE260" s="184">
        <f>IF(N260="základní",J260,0)</f>
        <v>0</v>
      </c>
      <c r="BF260" s="184">
        <f>IF(N260="snížená",J260,0)</f>
        <v>0</v>
      </c>
      <c r="BG260" s="184">
        <f>IF(N260="zákl. přenesená",J260,0)</f>
        <v>0</v>
      </c>
      <c r="BH260" s="184">
        <f>IF(N260="sníž. přenesená",J260,0)</f>
        <v>0</v>
      </c>
      <c r="BI260" s="184">
        <f>IF(N260="nulová",J260,0)</f>
        <v>0</v>
      </c>
      <c r="BJ260" s="16" t="s">
        <v>79</v>
      </c>
      <c r="BK260" s="184">
        <f>ROUND(I260*H260,2)</f>
        <v>0</v>
      </c>
      <c r="BL260" s="16" t="s">
        <v>122</v>
      </c>
      <c r="BM260" s="16" t="s">
        <v>998</v>
      </c>
    </row>
    <row r="261" spans="2:65" s="1" customFormat="1" ht="16.5" customHeight="1">
      <c r="B261" s="33"/>
      <c r="C261" s="173" t="s">
        <v>633</v>
      </c>
      <c r="D261" s="173" t="s">
        <v>125</v>
      </c>
      <c r="E261" s="174" t="s">
        <v>999</v>
      </c>
      <c r="F261" s="175" t="s">
        <v>1000</v>
      </c>
      <c r="G261" s="176" t="s">
        <v>218</v>
      </c>
      <c r="H261" s="177">
        <v>93</v>
      </c>
      <c r="I261" s="178"/>
      <c r="J261" s="179">
        <f>ROUND(I261*H261,2)</f>
        <v>0</v>
      </c>
      <c r="K261" s="175" t="s">
        <v>19</v>
      </c>
      <c r="L261" s="37"/>
      <c r="M261" s="180" t="s">
        <v>19</v>
      </c>
      <c r="N261" s="181" t="s">
        <v>42</v>
      </c>
      <c r="O261" s="59"/>
      <c r="P261" s="182">
        <f>O261*H261</f>
        <v>0</v>
      </c>
      <c r="Q261" s="182">
        <v>0</v>
      </c>
      <c r="R261" s="182">
        <f>Q261*H261</f>
        <v>0</v>
      </c>
      <c r="S261" s="182">
        <v>0</v>
      </c>
      <c r="T261" s="183">
        <f>S261*H261</f>
        <v>0</v>
      </c>
      <c r="AR261" s="16" t="s">
        <v>122</v>
      </c>
      <c r="AT261" s="16" t="s">
        <v>125</v>
      </c>
      <c r="AU261" s="16" t="s">
        <v>79</v>
      </c>
      <c r="AY261" s="16" t="s">
        <v>123</v>
      </c>
      <c r="BE261" s="184">
        <f>IF(N261="základní",J261,0)</f>
        <v>0</v>
      </c>
      <c r="BF261" s="184">
        <f>IF(N261="snížená",J261,0)</f>
        <v>0</v>
      </c>
      <c r="BG261" s="184">
        <f>IF(N261="zákl. přenesená",J261,0)</f>
        <v>0</v>
      </c>
      <c r="BH261" s="184">
        <f>IF(N261="sníž. přenesená",J261,0)</f>
        <v>0</v>
      </c>
      <c r="BI261" s="184">
        <f>IF(N261="nulová",J261,0)</f>
        <v>0</v>
      </c>
      <c r="BJ261" s="16" t="s">
        <v>79</v>
      </c>
      <c r="BK261" s="184">
        <f>ROUND(I261*H261,2)</f>
        <v>0</v>
      </c>
      <c r="BL261" s="16" t="s">
        <v>122</v>
      </c>
      <c r="BM261" s="16" t="s">
        <v>1001</v>
      </c>
    </row>
    <row r="262" spans="2:47" s="1" customFormat="1" ht="58.5">
      <c r="B262" s="33"/>
      <c r="C262" s="34"/>
      <c r="D262" s="185" t="s">
        <v>130</v>
      </c>
      <c r="E262" s="34"/>
      <c r="F262" s="186" t="s">
        <v>1002</v>
      </c>
      <c r="G262" s="34"/>
      <c r="H262" s="34"/>
      <c r="I262" s="102"/>
      <c r="J262" s="34"/>
      <c r="K262" s="34"/>
      <c r="L262" s="37"/>
      <c r="M262" s="187"/>
      <c r="N262" s="59"/>
      <c r="O262" s="59"/>
      <c r="P262" s="59"/>
      <c r="Q262" s="59"/>
      <c r="R262" s="59"/>
      <c r="S262" s="59"/>
      <c r="T262" s="60"/>
      <c r="AT262" s="16" t="s">
        <v>130</v>
      </c>
      <c r="AU262" s="16" t="s">
        <v>79</v>
      </c>
    </row>
    <row r="263" spans="2:51" s="12" customFormat="1" ht="11.25">
      <c r="B263" s="217"/>
      <c r="C263" s="218"/>
      <c r="D263" s="185" t="s">
        <v>186</v>
      </c>
      <c r="E263" s="219" t="s">
        <v>19</v>
      </c>
      <c r="F263" s="220" t="s">
        <v>1003</v>
      </c>
      <c r="G263" s="218"/>
      <c r="H263" s="219" t="s">
        <v>19</v>
      </c>
      <c r="I263" s="221"/>
      <c r="J263" s="218"/>
      <c r="K263" s="218"/>
      <c r="L263" s="222"/>
      <c r="M263" s="223"/>
      <c r="N263" s="224"/>
      <c r="O263" s="224"/>
      <c r="P263" s="224"/>
      <c r="Q263" s="224"/>
      <c r="R263" s="224"/>
      <c r="S263" s="224"/>
      <c r="T263" s="225"/>
      <c r="AT263" s="226" t="s">
        <v>186</v>
      </c>
      <c r="AU263" s="226" t="s">
        <v>79</v>
      </c>
      <c r="AV263" s="12" t="s">
        <v>79</v>
      </c>
      <c r="AW263" s="12" t="s">
        <v>32</v>
      </c>
      <c r="AX263" s="12" t="s">
        <v>71</v>
      </c>
      <c r="AY263" s="226" t="s">
        <v>123</v>
      </c>
    </row>
    <row r="264" spans="2:51" s="11" customFormat="1" ht="11.25">
      <c r="B264" s="193"/>
      <c r="C264" s="194"/>
      <c r="D264" s="185" t="s">
        <v>186</v>
      </c>
      <c r="E264" s="195" t="s">
        <v>19</v>
      </c>
      <c r="F264" s="196" t="s">
        <v>1004</v>
      </c>
      <c r="G264" s="194"/>
      <c r="H264" s="197">
        <v>93</v>
      </c>
      <c r="I264" s="198"/>
      <c r="J264" s="194"/>
      <c r="K264" s="194"/>
      <c r="L264" s="199"/>
      <c r="M264" s="200"/>
      <c r="N264" s="201"/>
      <c r="O264" s="201"/>
      <c r="P264" s="201"/>
      <c r="Q264" s="201"/>
      <c r="R264" s="201"/>
      <c r="S264" s="201"/>
      <c r="T264" s="202"/>
      <c r="AT264" s="203" t="s">
        <v>186</v>
      </c>
      <c r="AU264" s="203" t="s">
        <v>79</v>
      </c>
      <c r="AV264" s="11" t="s">
        <v>81</v>
      </c>
      <c r="AW264" s="11" t="s">
        <v>32</v>
      </c>
      <c r="AX264" s="11" t="s">
        <v>71</v>
      </c>
      <c r="AY264" s="203" t="s">
        <v>123</v>
      </c>
    </row>
    <row r="265" spans="2:51" s="13" customFormat="1" ht="11.25">
      <c r="B265" s="227"/>
      <c r="C265" s="228"/>
      <c r="D265" s="185" t="s">
        <v>186</v>
      </c>
      <c r="E265" s="229" t="s">
        <v>19</v>
      </c>
      <c r="F265" s="230" t="s">
        <v>756</v>
      </c>
      <c r="G265" s="228"/>
      <c r="H265" s="231">
        <v>93</v>
      </c>
      <c r="I265" s="232"/>
      <c r="J265" s="228"/>
      <c r="K265" s="228"/>
      <c r="L265" s="233"/>
      <c r="M265" s="234"/>
      <c r="N265" s="235"/>
      <c r="O265" s="235"/>
      <c r="P265" s="235"/>
      <c r="Q265" s="235"/>
      <c r="R265" s="235"/>
      <c r="S265" s="235"/>
      <c r="T265" s="236"/>
      <c r="AT265" s="237" t="s">
        <v>186</v>
      </c>
      <c r="AU265" s="237" t="s">
        <v>79</v>
      </c>
      <c r="AV265" s="13" t="s">
        <v>122</v>
      </c>
      <c r="AW265" s="13" t="s">
        <v>32</v>
      </c>
      <c r="AX265" s="13" t="s">
        <v>79</v>
      </c>
      <c r="AY265" s="237" t="s">
        <v>123</v>
      </c>
    </row>
    <row r="266" spans="2:65" s="1" customFormat="1" ht="16.5" customHeight="1">
      <c r="B266" s="33"/>
      <c r="C266" s="204" t="s">
        <v>638</v>
      </c>
      <c r="D266" s="204" t="s">
        <v>276</v>
      </c>
      <c r="E266" s="205" t="s">
        <v>1005</v>
      </c>
      <c r="F266" s="206" t="s">
        <v>1006</v>
      </c>
      <c r="G266" s="207" t="s">
        <v>218</v>
      </c>
      <c r="H266" s="208">
        <v>46</v>
      </c>
      <c r="I266" s="209"/>
      <c r="J266" s="210">
        <f>ROUND(I266*H266,2)</f>
        <v>0</v>
      </c>
      <c r="K266" s="206" t="s">
        <v>19</v>
      </c>
      <c r="L266" s="211"/>
      <c r="M266" s="212" t="s">
        <v>19</v>
      </c>
      <c r="N266" s="213" t="s">
        <v>42</v>
      </c>
      <c r="O266" s="59"/>
      <c r="P266" s="182">
        <f>O266*H266</f>
        <v>0</v>
      </c>
      <c r="Q266" s="182">
        <v>0</v>
      </c>
      <c r="R266" s="182">
        <f>Q266*H266</f>
        <v>0</v>
      </c>
      <c r="S266" s="182">
        <v>0</v>
      </c>
      <c r="T266" s="183">
        <f>S266*H266</f>
        <v>0</v>
      </c>
      <c r="AR266" s="16" t="s">
        <v>221</v>
      </c>
      <c r="AT266" s="16" t="s">
        <v>276</v>
      </c>
      <c r="AU266" s="16" t="s">
        <v>79</v>
      </c>
      <c r="AY266" s="16" t="s">
        <v>123</v>
      </c>
      <c r="BE266" s="184">
        <f>IF(N266="základní",J266,0)</f>
        <v>0</v>
      </c>
      <c r="BF266" s="184">
        <f>IF(N266="snížená",J266,0)</f>
        <v>0</v>
      </c>
      <c r="BG266" s="184">
        <f>IF(N266="zákl. přenesená",J266,0)</f>
        <v>0</v>
      </c>
      <c r="BH266" s="184">
        <f>IF(N266="sníž. přenesená",J266,0)</f>
        <v>0</v>
      </c>
      <c r="BI266" s="184">
        <f>IF(N266="nulová",J266,0)</f>
        <v>0</v>
      </c>
      <c r="BJ266" s="16" t="s">
        <v>79</v>
      </c>
      <c r="BK266" s="184">
        <f>ROUND(I266*H266,2)</f>
        <v>0</v>
      </c>
      <c r="BL266" s="16" t="s">
        <v>122</v>
      </c>
      <c r="BM266" s="16" t="s">
        <v>1007</v>
      </c>
    </row>
    <row r="267" spans="2:47" s="1" customFormat="1" ht="29.25">
      <c r="B267" s="33"/>
      <c r="C267" s="34"/>
      <c r="D267" s="185" t="s">
        <v>130</v>
      </c>
      <c r="E267" s="34"/>
      <c r="F267" s="186" t="s">
        <v>1008</v>
      </c>
      <c r="G267" s="34"/>
      <c r="H267" s="34"/>
      <c r="I267" s="102"/>
      <c r="J267" s="34"/>
      <c r="K267" s="34"/>
      <c r="L267" s="37"/>
      <c r="M267" s="187"/>
      <c r="N267" s="59"/>
      <c r="O267" s="59"/>
      <c r="P267" s="59"/>
      <c r="Q267" s="59"/>
      <c r="R267" s="59"/>
      <c r="S267" s="59"/>
      <c r="T267" s="60"/>
      <c r="AT267" s="16" t="s">
        <v>130</v>
      </c>
      <c r="AU267" s="16" t="s">
        <v>79</v>
      </c>
    </row>
    <row r="268" spans="2:51" s="11" customFormat="1" ht="11.25">
      <c r="B268" s="193"/>
      <c r="C268" s="194"/>
      <c r="D268" s="185" t="s">
        <v>186</v>
      </c>
      <c r="E268" s="195" t="s">
        <v>19</v>
      </c>
      <c r="F268" s="196" t="s">
        <v>1009</v>
      </c>
      <c r="G268" s="194"/>
      <c r="H268" s="197">
        <v>46</v>
      </c>
      <c r="I268" s="198"/>
      <c r="J268" s="194"/>
      <c r="K268" s="194"/>
      <c r="L268" s="199"/>
      <c r="M268" s="200"/>
      <c r="N268" s="201"/>
      <c r="O268" s="201"/>
      <c r="P268" s="201"/>
      <c r="Q268" s="201"/>
      <c r="R268" s="201"/>
      <c r="S268" s="201"/>
      <c r="T268" s="202"/>
      <c r="AT268" s="203" t="s">
        <v>186</v>
      </c>
      <c r="AU268" s="203" t="s">
        <v>79</v>
      </c>
      <c r="AV268" s="11" t="s">
        <v>81</v>
      </c>
      <c r="AW268" s="11" t="s">
        <v>32</v>
      </c>
      <c r="AX268" s="11" t="s">
        <v>79</v>
      </c>
      <c r="AY268" s="203" t="s">
        <v>123</v>
      </c>
    </row>
    <row r="269" spans="2:65" s="1" customFormat="1" ht="16.5" customHeight="1">
      <c r="B269" s="33"/>
      <c r="C269" s="204" t="s">
        <v>644</v>
      </c>
      <c r="D269" s="204" t="s">
        <v>276</v>
      </c>
      <c r="E269" s="205" t="s">
        <v>1010</v>
      </c>
      <c r="F269" s="206" t="s">
        <v>1011</v>
      </c>
      <c r="G269" s="207" t="s">
        <v>218</v>
      </c>
      <c r="H269" s="208">
        <v>47</v>
      </c>
      <c r="I269" s="209"/>
      <c r="J269" s="210">
        <f>ROUND(I269*H269,2)</f>
        <v>0</v>
      </c>
      <c r="K269" s="206" t="s">
        <v>19</v>
      </c>
      <c r="L269" s="211"/>
      <c r="M269" s="212" t="s">
        <v>19</v>
      </c>
      <c r="N269" s="213" t="s">
        <v>42</v>
      </c>
      <c r="O269" s="59"/>
      <c r="P269" s="182">
        <f>O269*H269</f>
        <v>0</v>
      </c>
      <c r="Q269" s="182">
        <v>0</v>
      </c>
      <c r="R269" s="182">
        <f>Q269*H269</f>
        <v>0</v>
      </c>
      <c r="S269" s="182">
        <v>0</v>
      </c>
      <c r="T269" s="183">
        <f>S269*H269</f>
        <v>0</v>
      </c>
      <c r="AR269" s="16" t="s">
        <v>221</v>
      </c>
      <c r="AT269" s="16" t="s">
        <v>276</v>
      </c>
      <c r="AU269" s="16" t="s">
        <v>79</v>
      </c>
      <c r="AY269" s="16" t="s">
        <v>123</v>
      </c>
      <c r="BE269" s="184">
        <f>IF(N269="základní",J269,0)</f>
        <v>0</v>
      </c>
      <c r="BF269" s="184">
        <f>IF(N269="snížená",J269,0)</f>
        <v>0</v>
      </c>
      <c r="BG269" s="184">
        <f>IF(N269="zákl. přenesená",J269,0)</f>
        <v>0</v>
      </c>
      <c r="BH269" s="184">
        <f>IF(N269="sníž. přenesená",J269,0)</f>
        <v>0</v>
      </c>
      <c r="BI269" s="184">
        <f>IF(N269="nulová",J269,0)</f>
        <v>0</v>
      </c>
      <c r="BJ269" s="16" t="s">
        <v>79</v>
      </c>
      <c r="BK269" s="184">
        <f>ROUND(I269*H269,2)</f>
        <v>0</v>
      </c>
      <c r="BL269" s="16" t="s">
        <v>122</v>
      </c>
      <c r="BM269" s="16" t="s">
        <v>1012</v>
      </c>
    </row>
    <row r="270" spans="2:47" s="1" customFormat="1" ht="29.25">
      <c r="B270" s="33"/>
      <c r="C270" s="34"/>
      <c r="D270" s="185" t="s">
        <v>130</v>
      </c>
      <c r="E270" s="34"/>
      <c r="F270" s="186" t="s">
        <v>1008</v>
      </c>
      <c r="G270" s="34"/>
      <c r="H270" s="34"/>
      <c r="I270" s="102"/>
      <c r="J270" s="34"/>
      <c r="K270" s="34"/>
      <c r="L270" s="37"/>
      <c r="M270" s="187"/>
      <c r="N270" s="59"/>
      <c r="O270" s="59"/>
      <c r="P270" s="59"/>
      <c r="Q270" s="59"/>
      <c r="R270" s="59"/>
      <c r="S270" s="59"/>
      <c r="T270" s="60"/>
      <c r="AT270" s="16" t="s">
        <v>130</v>
      </c>
      <c r="AU270" s="16" t="s">
        <v>79</v>
      </c>
    </row>
    <row r="271" spans="2:51" s="11" customFormat="1" ht="11.25">
      <c r="B271" s="193"/>
      <c r="C271" s="194"/>
      <c r="D271" s="185" t="s">
        <v>186</v>
      </c>
      <c r="E271" s="195" t="s">
        <v>19</v>
      </c>
      <c r="F271" s="196" t="s">
        <v>1013</v>
      </c>
      <c r="G271" s="194"/>
      <c r="H271" s="197">
        <v>47</v>
      </c>
      <c r="I271" s="198"/>
      <c r="J271" s="194"/>
      <c r="K271" s="194"/>
      <c r="L271" s="199"/>
      <c r="M271" s="200"/>
      <c r="N271" s="201"/>
      <c r="O271" s="201"/>
      <c r="P271" s="201"/>
      <c r="Q271" s="201"/>
      <c r="R271" s="201"/>
      <c r="S271" s="201"/>
      <c r="T271" s="202"/>
      <c r="AT271" s="203" t="s">
        <v>186</v>
      </c>
      <c r="AU271" s="203" t="s">
        <v>79</v>
      </c>
      <c r="AV271" s="11" t="s">
        <v>81</v>
      </c>
      <c r="AW271" s="11" t="s">
        <v>32</v>
      </c>
      <c r="AX271" s="11" t="s">
        <v>79</v>
      </c>
      <c r="AY271" s="203" t="s">
        <v>123</v>
      </c>
    </row>
    <row r="272" spans="2:65" s="1" customFormat="1" ht="16.5" customHeight="1">
      <c r="B272" s="33"/>
      <c r="C272" s="173" t="s">
        <v>652</v>
      </c>
      <c r="D272" s="173" t="s">
        <v>125</v>
      </c>
      <c r="E272" s="174" t="s">
        <v>1014</v>
      </c>
      <c r="F272" s="175" t="s">
        <v>1015</v>
      </c>
      <c r="G272" s="176" t="s">
        <v>218</v>
      </c>
      <c r="H272" s="177">
        <v>12</v>
      </c>
      <c r="I272" s="178"/>
      <c r="J272" s="179">
        <f>ROUND(I272*H272,2)</f>
        <v>0</v>
      </c>
      <c r="K272" s="175" t="s">
        <v>19</v>
      </c>
      <c r="L272" s="37"/>
      <c r="M272" s="180" t="s">
        <v>19</v>
      </c>
      <c r="N272" s="181" t="s">
        <v>42</v>
      </c>
      <c r="O272" s="59"/>
      <c r="P272" s="182">
        <f>O272*H272</f>
        <v>0</v>
      </c>
      <c r="Q272" s="182">
        <v>0</v>
      </c>
      <c r="R272" s="182">
        <f>Q272*H272</f>
        <v>0</v>
      </c>
      <c r="S272" s="182">
        <v>0</v>
      </c>
      <c r="T272" s="183">
        <f>S272*H272</f>
        <v>0</v>
      </c>
      <c r="AR272" s="16" t="s">
        <v>122</v>
      </c>
      <c r="AT272" s="16" t="s">
        <v>125</v>
      </c>
      <c r="AU272" s="16" t="s">
        <v>79</v>
      </c>
      <c r="AY272" s="16" t="s">
        <v>123</v>
      </c>
      <c r="BE272" s="184">
        <f>IF(N272="základní",J272,0)</f>
        <v>0</v>
      </c>
      <c r="BF272" s="184">
        <f>IF(N272="snížená",J272,0)</f>
        <v>0</v>
      </c>
      <c r="BG272" s="184">
        <f>IF(N272="zákl. přenesená",J272,0)</f>
        <v>0</v>
      </c>
      <c r="BH272" s="184">
        <f>IF(N272="sníž. přenesená",J272,0)</f>
        <v>0</v>
      </c>
      <c r="BI272" s="184">
        <f>IF(N272="nulová",J272,0)</f>
        <v>0</v>
      </c>
      <c r="BJ272" s="16" t="s">
        <v>79</v>
      </c>
      <c r="BK272" s="184">
        <f>ROUND(I272*H272,2)</f>
        <v>0</v>
      </c>
      <c r="BL272" s="16" t="s">
        <v>122</v>
      </c>
      <c r="BM272" s="16" t="s">
        <v>1016</v>
      </c>
    </row>
    <row r="273" spans="2:47" s="1" customFormat="1" ht="58.5">
      <c r="B273" s="33"/>
      <c r="C273" s="34"/>
      <c r="D273" s="185" t="s">
        <v>130</v>
      </c>
      <c r="E273" s="34"/>
      <c r="F273" s="186" t="s">
        <v>1017</v>
      </c>
      <c r="G273" s="34"/>
      <c r="H273" s="34"/>
      <c r="I273" s="102"/>
      <c r="J273" s="34"/>
      <c r="K273" s="34"/>
      <c r="L273" s="37"/>
      <c r="M273" s="187"/>
      <c r="N273" s="59"/>
      <c r="O273" s="59"/>
      <c r="P273" s="59"/>
      <c r="Q273" s="59"/>
      <c r="R273" s="59"/>
      <c r="S273" s="59"/>
      <c r="T273" s="60"/>
      <c r="AT273" s="16" t="s">
        <v>130</v>
      </c>
      <c r="AU273" s="16" t="s">
        <v>79</v>
      </c>
    </row>
    <row r="274" spans="2:51" s="12" customFormat="1" ht="11.25">
      <c r="B274" s="217"/>
      <c r="C274" s="218"/>
      <c r="D274" s="185" t="s">
        <v>186</v>
      </c>
      <c r="E274" s="219" t="s">
        <v>19</v>
      </c>
      <c r="F274" s="220" t="s">
        <v>1018</v>
      </c>
      <c r="G274" s="218"/>
      <c r="H274" s="219" t="s">
        <v>19</v>
      </c>
      <c r="I274" s="221"/>
      <c r="J274" s="218"/>
      <c r="K274" s="218"/>
      <c r="L274" s="222"/>
      <c r="M274" s="223"/>
      <c r="N274" s="224"/>
      <c r="O274" s="224"/>
      <c r="P274" s="224"/>
      <c r="Q274" s="224"/>
      <c r="R274" s="224"/>
      <c r="S274" s="224"/>
      <c r="T274" s="225"/>
      <c r="AT274" s="226" t="s">
        <v>186</v>
      </c>
      <c r="AU274" s="226" t="s">
        <v>79</v>
      </c>
      <c r="AV274" s="12" t="s">
        <v>79</v>
      </c>
      <c r="AW274" s="12" t="s">
        <v>32</v>
      </c>
      <c r="AX274" s="12" t="s">
        <v>71</v>
      </c>
      <c r="AY274" s="226" t="s">
        <v>123</v>
      </c>
    </row>
    <row r="275" spans="2:51" s="11" customFormat="1" ht="11.25">
      <c r="B275" s="193"/>
      <c r="C275" s="194"/>
      <c r="D275" s="185" t="s">
        <v>186</v>
      </c>
      <c r="E275" s="195" t="s">
        <v>19</v>
      </c>
      <c r="F275" s="196" t="s">
        <v>250</v>
      </c>
      <c r="G275" s="194"/>
      <c r="H275" s="197">
        <v>12</v>
      </c>
      <c r="I275" s="198"/>
      <c r="J275" s="194"/>
      <c r="K275" s="194"/>
      <c r="L275" s="199"/>
      <c r="M275" s="200"/>
      <c r="N275" s="201"/>
      <c r="O275" s="201"/>
      <c r="P275" s="201"/>
      <c r="Q275" s="201"/>
      <c r="R275" s="201"/>
      <c r="S275" s="201"/>
      <c r="T275" s="202"/>
      <c r="AT275" s="203" t="s">
        <v>186</v>
      </c>
      <c r="AU275" s="203" t="s">
        <v>79</v>
      </c>
      <c r="AV275" s="11" t="s">
        <v>81</v>
      </c>
      <c r="AW275" s="11" t="s">
        <v>32</v>
      </c>
      <c r="AX275" s="11" t="s">
        <v>71</v>
      </c>
      <c r="AY275" s="203" t="s">
        <v>123</v>
      </c>
    </row>
    <row r="276" spans="2:51" s="13" customFormat="1" ht="11.25">
      <c r="B276" s="227"/>
      <c r="C276" s="228"/>
      <c r="D276" s="185" t="s">
        <v>186</v>
      </c>
      <c r="E276" s="229" t="s">
        <v>19</v>
      </c>
      <c r="F276" s="230" t="s">
        <v>756</v>
      </c>
      <c r="G276" s="228"/>
      <c r="H276" s="231">
        <v>12</v>
      </c>
      <c r="I276" s="232"/>
      <c r="J276" s="228"/>
      <c r="K276" s="228"/>
      <c r="L276" s="233"/>
      <c r="M276" s="234"/>
      <c r="N276" s="235"/>
      <c r="O276" s="235"/>
      <c r="P276" s="235"/>
      <c r="Q276" s="235"/>
      <c r="R276" s="235"/>
      <c r="S276" s="235"/>
      <c r="T276" s="236"/>
      <c r="AT276" s="237" t="s">
        <v>186</v>
      </c>
      <c r="AU276" s="237" t="s">
        <v>79</v>
      </c>
      <c r="AV276" s="13" t="s">
        <v>122</v>
      </c>
      <c r="AW276" s="13" t="s">
        <v>32</v>
      </c>
      <c r="AX276" s="13" t="s">
        <v>79</v>
      </c>
      <c r="AY276" s="237" t="s">
        <v>123</v>
      </c>
    </row>
    <row r="277" spans="2:65" s="1" customFormat="1" ht="16.5" customHeight="1">
      <c r="B277" s="33"/>
      <c r="C277" s="204" t="s">
        <v>657</v>
      </c>
      <c r="D277" s="204" t="s">
        <v>276</v>
      </c>
      <c r="E277" s="205" t="s">
        <v>1019</v>
      </c>
      <c r="F277" s="206" t="s">
        <v>1020</v>
      </c>
      <c r="G277" s="207" t="s">
        <v>218</v>
      </c>
      <c r="H277" s="208">
        <v>12</v>
      </c>
      <c r="I277" s="209"/>
      <c r="J277" s="210">
        <f>ROUND(I277*H277,2)</f>
        <v>0</v>
      </c>
      <c r="K277" s="206" t="s">
        <v>19</v>
      </c>
      <c r="L277" s="211"/>
      <c r="M277" s="212" t="s">
        <v>19</v>
      </c>
      <c r="N277" s="213" t="s">
        <v>42</v>
      </c>
      <c r="O277" s="59"/>
      <c r="P277" s="182">
        <f>O277*H277</f>
        <v>0</v>
      </c>
      <c r="Q277" s="182">
        <v>0</v>
      </c>
      <c r="R277" s="182">
        <f>Q277*H277</f>
        <v>0</v>
      </c>
      <c r="S277" s="182">
        <v>0</v>
      </c>
      <c r="T277" s="183">
        <f>S277*H277</f>
        <v>0</v>
      </c>
      <c r="AR277" s="16" t="s">
        <v>221</v>
      </c>
      <c r="AT277" s="16" t="s">
        <v>276</v>
      </c>
      <c r="AU277" s="16" t="s">
        <v>79</v>
      </c>
      <c r="AY277" s="16" t="s">
        <v>123</v>
      </c>
      <c r="BE277" s="184">
        <f>IF(N277="základní",J277,0)</f>
        <v>0</v>
      </c>
      <c r="BF277" s="184">
        <f>IF(N277="snížená",J277,0)</f>
        <v>0</v>
      </c>
      <c r="BG277" s="184">
        <f>IF(N277="zákl. přenesená",J277,0)</f>
        <v>0</v>
      </c>
      <c r="BH277" s="184">
        <f>IF(N277="sníž. přenesená",J277,0)</f>
        <v>0</v>
      </c>
      <c r="BI277" s="184">
        <f>IF(N277="nulová",J277,0)</f>
        <v>0</v>
      </c>
      <c r="BJ277" s="16" t="s">
        <v>79</v>
      </c>
      <c r="BK277" s="184">
        <f>ROUND(I277*H277,2)</f>
        <v>0</v>
      </c>
      <c r="BL277" s="16" t="s">
        <v>122</v>
      </c>
      <c r="BM277" s="16" t="s">
        <v>1021</v>
      </c>
    </row>
    <row r="278" spans="2:47" s="1" customFormat="1" ht="29.25">
      <c r="B278" s="33"/>
      <c r="C278" s="34"/>
      <c r="D278" s="185" t="s">
        <v>130</v>
      </c>
      <c r="E278" s="34"/>
      <c r="F278" s="186" t="s">
        <v>1008</v>
      </c>
      <c r="G278" s="34"/>
      <c r="H278" s="34"/>
      <c r="I278" s="102"/>
      <c r="J278" s="34"/>
      <c r="K278" s="34"/>
      <c r="L278" s="37"/>
      <c r="M278" s="187"/>
      <c r="N278" s="59"/>
      <c r="O278" s="59"/>
      <c r="P278" s="59"/>
      <c r="Q278" s="59"/>
      <c r="R278" s="59"/>
      <c r="S278" s="59"/>
      <c r="T278" s="60"/>
      <c r="AT278" s="16" t="s">
        <v>130</v>
      </c>
      <c r="AU278" s="16" t="s">
        <v>79</v>
      </c>
    </row>
    <row r="279" spans="2:51" s="11" customFormat="1" ht="11.25">
      <c r="B279" s="193"/>
      <c r="C279" s="194"/>
      <c r="D279" s="185" t="s">
        <v>186</v>
      </c>
      <c r="E279" s="195" t="s">
        <v>19</v>
      </c>
      <c r="F279" s="196" t="s">
        <v>1022</v>
      </c>
      <c r="G279" s="194"/>
      <c r="H279" s="197">
        <v>12</v>
      </c>
      <c r="I279" s="198"/>
      <c r="J279" s="194"/>
      <c r="K279" s="194"/>
      <c r="L279" s="199"/>
      <c r="M279" s="200"/>
      <c r="N279" s="201"/>
      <c r="O279" s="201"/>
      <c r="P279" s="201"/>
      <c r="Q279" s="201"/>
      <c r="R279" s="201"/>
      <c r="S279" s="201"/>
      <c r="T279" s="202"/>
      <c r="AT279" s="203" t="s">
        <v>186</v>
      </c>
      <c r="AU279" s="203" t="s">
        <v>79</v>
      </c>
      <c r="AV279" s="11" t="s">
        <v>81</v>
      </c>
      <c r="AW279" s="11" t="s">
        <v>32</v>
      </c>
      <c r="AX279" s="11" t="s">
        <v>79</v>
      </c>
      <c r="AY279" s="203" t="s">
        <v>123</v>
      </c>
    </row>
    <row r="280" spans="2:63" s="10" customFormat="1" ht="25.9" customHeight="1">
      <c r="B280" s="157"/>
      <c r="C280" s="158"/>
      <c r="D280" s="159" t="s">
        <v>70</v>
      </c>
      <c r="E280" s="160" t="s">
        <v>1023</v>
      </c>
      <c r="F280" s="160" t="s">
        <v>1024</v>
      </c>
      <c r="G280" s="158"/>
      <c r="H280" s="158"/>
      <c r="I280" s="161"/>
      <c r="J280" s="162">
        <f>BK280</f>
        <v>0</v>
      </c>
      <c r="K280" s="158"/>
      <c r="L280" s="163"/>
      <c r="M280" s="164"/>
      <c r="N280" s="165"/>
      <c r="O280" s="165"/>
      <c r="P280" s="166">
        <f>SUM(P281:P287)</f>
        <v>0</v>
      </c>
      <c r="Q280" s="165"/>
      <c r="R280" s="166">
        <f>SUM(R281:R287)</f>
        <v>0</v>
      </c>
      <c r="S280" s="165"/>
      <c r="T280" s="167">
        <f>SUM(T281:T287)</f>
        <v>0</v>
      </c>
      <c r="AR280" s="168" t="s">
        <v>79</v>
      </c>
      <c r="AT280" s="169" t="s">
        <v>70</v>
      </c>
      <c r="AU280" s="169" t="s">
        <v>71</v>
      </c>
      <c r="AY280" s="168" t="s">
        <v>123</v>
      </c>
      <c r="BK280" s="170">
        <f>SUM(BK281:BK287)</f>
        <v>0</v>
      </c>
    </row>
    <row r="281" spans="2:65" s="1" customFormat="1" ht="33.75" customHeight="1">
      <c r="B281" s="33"/>
      <c r="C281" s="173" t="s">
        <v>662</v>
      </c>
      <c r="D281" s="173" t="s">
        <v>125</v>
      </c>
      <c r="E281" s="174" t="s">
        <v>1025</v>
      </c>
      <c r="F281" s="175" t="s">
        <v>1026</v>
      </c>
      <c r="G281" s="176" t="s">
        <v>266</v>
      </c>
      <c r="H281" s="177">
        <v>37.004</v>
      </c>
      <c r="I281" s="178"/>
      <c r="J281" s="179">
        <f>ROUND(I281*H281,2)</f>
        <v>0</v>
      </c>
      <c r="K281" s="175" t="s">
        <v>182</v>
      </c>
      <c r="L281" s="37"/>
      <c r="M281" s="180" t="s">
        <v>19</v>
      </c>
      <c r="N281" s="181" t="s">
        <v>42</v>
      </c>
      <c r="O281" s="59"/>
      <c r="P281" s="182">
        <f>O281*H281</f>
        <v>0</v>
      </c>
      <c r="Q281" s="182">
        <v>0</v>
      </c>
      <c r="R281" s="182">
        <f>Q281*H281</f>
        <v>0</v>
      </c>
      <c r="S281" s="182">
        <v>0</v>
      </c>
      <c r="T281" s="183">
        <f>S281*H281</f>
        <v>0</v>
      </c>
      <c r="AR281" s="16" t="s">
        <v>122</v>
      </c>
      <c r="AT281" s="16" t="s">
        <v>125</v>
      </c>
      <c r="AU281" s="16" t="s">
        <v>79</v>
      </c>
      <c r="AY281" s="16" t="s">
        <v>123</v>
      </c>
      <c r="BE281" s="184">
        <f>IF(N281="základní",J281,0)</f>
        <v>0</v>
      </c>
      <c r="BF281" s="184">
        <f>IF(N281="snížená",J281,0)</f>
        <v>0</v>
      </c>
      <c r="BG281" s="184">
        <f>IF(N281="zákl. přenesená",J281,0)</f>
        <v>0</v>
      </c>
      <c r="BH281" s="184">
        <f>IF(N281="sníž. přenesená",J281,0)</f>
        <v>0</v>
      </c>
      <c r="BI281" s="184">
        <f>IF(N281="nulová",J281,0)</f>
        <v>0</v>
      </c>
      <c r="BJ281" s="16" t="s">
        <v>79</v>
      </c>
      <c r="BK281" s="184">
        <f>ROUND(I281*H281,2)</f>
        <v>0</v>
      </c>
      <c r="BL281" s="16" t="s">
        <v>122</v>
      </c>
      <c r="BM281" s="16" t="s">
        <v>1027</v>
      </c>
    </row>
    <row r="282" spans="2:65" s="1" customFormat="1" ht="22.5" customHeight="1">
      <c r="B282" s="33"/>
      <c r="C282" s="173" t="s">
        <v>667</v>
      </c>
      <c r="D282" s="173" t="s">
        <v>125</v>
      </c>
      <c r="E282" s="174" t="s">
        <v>1028</v>
      </c>
      <c r="F282" s="175" t="s">
        <v>1029</v>
      </c>
      <c r="G282" s="176" t="s">
        <v>266</v>
      </c>
      <c r="H282" s="177">
        <v>333.036</v>
      </c>
      <c r="I282" s="178"/>
      <c r="J282" s="179">
        <f>ROUND(I282*H282,2)</f>
        <v>0</v>
      </c>
      <c r="K282" s="175" t="s">
        <v>182</v>
      </c>
      <c r="L282" s="37"/>
      <c r="M282" s="180" t="s">
        <v>19</v>
      </c>
      <c r="N282" s="181" t="s">
        <v>42</v>
      </c>
      <c r="O282" s="59"/>
      <c r="P282" s="182">
        <f>O282*H282</f>
        <v>0</v>
      </c>
      <c r="Q282" s="182">
        <v>0</v>
      </c>
      <c r="R282" s="182">
        <f>Q282*H282</f>
        <v>0</v>
      </c>
      <c r="S282" s="182">
        <v>0</v>
      </c>
      <c r="T282" s="183">
        <f>S282*H282</f>
        <v>0</v>
      </c>
      <c r="AR282" s="16" t="s">
        <v>122</v>
      </c>
      <c r="AT282" s="16" t="s">
        <v>125</v>
      </c>
      <c r="AU282" s="16" t="s">
        <v>79</v>
      </c>
      <c r="AY282" s="16" t="s">
        <v>123</v>
      </c>
      <c r="BE282" s="184">
        <f>IF(N282="základní",J282,0)</f>
        <v>0</v>
      </c>
      <c r="BF282" s="184">
        <f>IF(N282="snížená",J282,0)</f>
        <v>0</v>
      </c>
      <c r="BG282" s="184">
        <f>IF(N282="zákl. přenesená",J282,0)</f>
        <v>0</v>
      </c>
      <c r="BH282" s="184">
        <f>IF(N282="sníž. přenesená",J282,0)</f>
        <v>0</v>
      </c>
      <c r="BI282" s="184">
        <f>IF(N282="nulová",J282,0)</f>
        <v>0</v>
      </c>
      <c r="BJ282" s="16" t="s">
        <v>79</v>
      </c>
      <c r="BK282" s="184">
        <f>ROUND(I282*H282,2)</f>
        <v>0</v>
      </c>
      <c r="BL282" s="16" t="s">
        <v>122</v>
      </c>
      <c r="BM282" s="16" t="s">
        <v>1030</v>
      </c>
    </row>
    <row r="283" spans="2:51" s="11" customFormat="1" ht="11.25">
      <c r="B283" s="193"/>
      <c r="C283" s="194"/>
      <c r="D283" s="185" t="s">
        <v>186</v>
      </c>
      <c r="E283" s="195" t="s">
        <v>19</v>
      </c>
      <c r="F283" s="196" t="s">
        <v>1031</v>
      </c>
      <c r="G283" s="194"/>
      <c r="H283" s="197">
        <v>333.036</v>
      </c>
      <c r="I283" s="198"/>
      <c r="J283" s="194"/>
      <c r="K283" s="194"/>
      <c r="L283" s="199"/>
      <c r="M283" s="200"/>
      <c r="N283" s="201"/>
      <c r="O283" s="201"/>
      <c r="P283" s="201"/>
      <c r="Q283" s="201"/>
      <c r="R283" s="201"/>
      <c r="S283" s="201"/>
      <c r="T283" s="202"/>
      <c r="AT283" s="203" t="s">
        <v>186</v>
      </c>
      <c r="AU283" s="203" t="s">
        <v>79</v>
      </c>
      <c r="AV283" s="11" t="s">
        <v>81</v>
      </c>
      <c r="AW283" s="11" t="s">
        <v>32</v>
      </c>
      <c r="AX283" s="11" t="s">
        <v>71</v>
      </c>
      <c r="AY283" s="203" t="s">
        <v>123</v>
      </c>
    </row>
    <row r="284" spans="2:51" s="13" customFormat="1" ht="11.25">
      <c r="B284" s="227"/>
      <c r="C284" s="228"/>
      <c r="D284" s="185" t="s">
        <v>186</v>
      </c>
      <c r="E284" s="229" t="s">
        <v>19</v>
      </c>
      <c r="F284" s="230" t="s">
        <v>756</v>
      </c>
      <c r="G284" s="228"/>
      <c r="H284" s="231">
        <v>333.036</v>
      </c>
      <c r="I284" s="232"/>
      <c r="J284" s="228"/>
      <c r="K284" s="228"/>
      <c r="L284" s="233"/>
      <c r="M284" s="234"/>
      <c r="N284" s="235"/>
      <c r="O284" s="235"/>
      <c r="P284" s="235"/>
      <c r="Q284" s="235"/>
      <c r="R284" s="235"/>
      <c r="S284" s="235"/>
      <c r="T284" s="236"/>
      <c r="AT284" s="237" t="s">
        <v>186</v>
      </c>
      <c r="AU284" s="237" t="s">
        <v>79</v>
      </c>
      <c r="AV284" s="13" t="s">
        <v>122</v>
      </c>
      <c r="AW284" s="13" t="s">
        <v>32</v>
      </c>
      <c r="AX284" s="13" t="s">
        <v>79</v>
      </c>
      <c r="AY284" s="237" t="s">
        <v>123</v>
      </c>
    </row>
    <row r="285" spans="2:65" s="1" customFormat="1" ht="33.75" customHeight="1">
      <c r="B285" s="33"/>
      <c r="C285" s="173" t="s">
        <v>672</v>
      </c>
      <c r="D285" s="173" t="s">
        <v>125</v>
      </c>
      <c r="E285" s="174" t="s">
        <v>1032</v>
      </c>
      <c r="F285" s="175" t="s">
        <v>1033</v>
      </c>
      <c r="G285" s="176" t="s">
        <v>266</v>
      </c>
      <c r="H285" s="177">
        <v>37.004</v>
      </c>
      <c r="I285" s="178"/>
      <c r="J285" s="179">
        <f>ROUND(I285*H285,2)</f>
        <v>0</v>
      </c>
      <c r="K285" s="175" t="s">
        <v>182</v>
      </c>
      <c r="L285" s="37"/>
      <c r="M285" s="180" t="s">
        <v>19</v>
      </c>
      <c r="N285" s="181" t="s">
        <v>42</v>
      </c>
      <c r="O285" s="59"/>
      <c r="P285" s="182">
        <f>O285*H285</f>
        <v>0</v>
      </c>
      <c r="Q285" s="182">
        <v>0</v>
      </c>
      <c r="R285" s="182">
        <f>Q285*H285</f>
        <v>0</v>
      </c>
      <c r="S285" s="182">
        <v>0</v>
      </c>
      <c r="T285" s="183">
        <f>S285*H285</f>
        <v>0</v>
      </c>
      <c r="AR285" s="16" t="s">
        <v>122</v>
      </c>
      <c r="AT285" s="16" t="s">
        <v>125</v>
      </c>
      <c r="AU285" s="16" t="s">
        <v>79</v>
      </c>
      <c r="AY285" s="16" t="s">
        <v>123</v>
      </c>
      <c r="BE285" s="184">
        <f>IF(N285="základní",J285,0)</f>
        <v>0</v>
      </c>
      <c r="BF285" s="184">
        <f>IF(N285="snížená",J285,0)</f>
        <v>0</v>
      </c>
      <c r="BG285" s="184">
        <f>IF(N285="zákl. přenesená",J285,0)</f>
        <v>0</v>
      </c>
      <c r="BH285" s="184">
        <f>IF(N285="sníž. přenesená",J285,0)</f>
        <v>0</v>
      </c>
      <c r="BI285" s="184">
        <f>IF(N285="nulová",J285,0)</f>
        <v>0</v>
      </c>
      <c r="BJ285" s="16" t="s">
        <v>79</v>
      </c>
      <c r="BK285" s="184">
        <f>ROUND(I285*H285,2)</f>
        <v>0</v>
      </c>
      <c r="BL285" s="16" t="s">
        <v>122</v>
      </c>
      <c r="BM285" s="16" t="s">
        <v>1034</v>
      </c>
    </row>
    <row r="286" spans="2:65" s="1" customFormat="1" ht="22.5" customHeight="1">
      <c r="B286" s="33"/>
      <c r="C286" s="173" t="s">
        <v>676</v>
      </c>
      <c r="D286" s="173" t="s">
        <v>125</v>
      </c>
      <c r="E286" s="174" t="s">
        <v>629</v>
      </c>
      <c r="F286" s="175" t="s">
        <v>1035</v>
      </c>
      <c r="G286" s="176" t="s">
        <v>266</v>
      </c>
      <c r="H286" s="177">
        <v>37.004</v>
      </c>
      <c r="I286" s="178"/>
      <c r="J286" s="179">
        <f>ROUND(I286*H286,2)</f>
        <v>0</v>
      </c>
      <c r="K286" s="175" t="s">
        <v>182</v>
      </c>
      <c r="L286" s="37"/>
      <c r="M286" s="180" t="s">
        <v>19</v>
      </c>
      <c r="N286" s="181" t="s">
        <v>42</v>
      </c>
      <c r="O286" s="59"/>
      <c r="P286" s="182">
        <f>O286*H286</f>
        <v>0</v>
      </c>
      <c r="Q286" s="182">
        <v>0</v>
      </c>
      <c r="R286" s="182">
        <f>Q286*H286</f>
        <v>0</v>
      </c>
      <c r="S286" s="182">
        <v>0</v>
      </c>
      <c r="T286" s="183">
        <f>S286*H286</f>
        <v>0</v>
      </c>
      <c r="AR286" s="16" t="s">
        <v>122</v>
      </c>
      <c r="AT286" s="16" t="s">
        <v>125</v>
      </c>
      <c r="AU286" s="16" t="s">
        <v>79</v>
      </c>
      <c r="AY286" s="16" t="s">
        <v>123</v>
      </c>
      <c r="BE286" s="184">
        <f>IF(N286="základní",J286,0)</f>
        <v>0</v>
      </c>
      <c r="BF286" s="184">
        <f>IF(N286="snížená",J286,0)</f>
        <v>0</v>
      </c>
      <c r="BG286" s="184">
        <f>IF(N286="zákl. přenesená",J286,0)</f>
        <v>0</v>
      </c>
      <c r="BH286" s="184">
        <f>IF(N286="sníž. přenesená",J286,0)</f>
        <v>0</v>
      </c>
      <c r="BI286" s="184">
        <f>IF(N286="nulová",J286,0)</f>
        <v>0</v>
      </c>
      <c r="BJ286" s="16" t="s">
        <v>79</v>
      </c>
      <c r="BK286" s="184">
        <f>ROUND(I286*H286,2)</f>
        <v>0</v>
      </c>
      <c r="BL286" s="16" t="s">
        <v>122</v>
      </c>
      <c r="BM286" s="16" t="s">
        <v>1036</v>
      </c>
    </row>
    <row r="287" spans="2:65" s="1" customFormat="1" ht="45" customHeight="1">
      <c r="B287" s="33"/>
      <c r="C287" s="173" t="s">
        <v>684</v>
      </c>
      <c r="D287" s="173" t="s">
        <v>125</v>
      </c>
      <c r="E287" s="174" t="s">
        <v>1037</v>
      </c>
      <c r="F287" s="175" t="s">
        <v>1038</v>
      </c>
      <c r="G287" s="176" t="s">
        <v>266</v>
      </c>
      <c r="H287" s="177">
        <v>24.291</v>
      </c>
      <c r="I287" s="178"/>
      <c r="J287" s="179">
        <f>ROUND(I287*H287,2)</f>
        <v>0</v>
      </c>
      <c r="K287" s="175" t="s">
        <v>182</v>
      </c>
      <c r="L287" s="37"/>
      <c r="M287" s="180" t="s">
        <v>19</v>
      </c>
      <c r="N287" s="181" t="s">
        <v>42</v>
      </c>
      <c r="O287" s="59"/>
      <c r="P287" s="182">
        <f>O287*H287</f>
        <v>0</v>
      </c>
      <c r="Q287" s="182">
        <v>0</v>
      </c>
      <c r="R287" s="182">
        <f>Q287*H287</f>
        <v>0</v>
      </c>
      <c r="S287" s="182">
        <v>0</v>
      </c>
      <c r="T287" s="183">
        <f>S287*H287</f>
        <v>0</v>
      </c>
      <c r="AR287" s="16" t="s">
        <v>122</v>
      </c>
      <c r="AT287" s="16" t="s">
        <v>125</v>
      </c>
      <c r="AU287" s="16" t="s">
        <v>79</v>
      </c>
      <c r="AY287" s="16" t="s">
        <v>123</v>
      </c>
      <c r="BE287" s="184">
        <f>IF(N287="základní",J287,0)</f>
        <v>0</v>
      </c>
      <c r="BF287" s="184">
        <f>IF(N287="snížená",J287,0)</f>
        <v>0</v>
      </c>
      <c r="BG287" s="184">
        <f>IF(N287="zákl. přenesená",J287,0)</f>
        <v>0</v>
      </c>
      <c r="BH287" s="184">
        <f>IF(N287="sníž. přenesená",J287,0)</f>
        <v>0</v>
      </c>
      <c r="BI287" s="184">
        <f>IF(N287="nulová",J287,0)</f>
        <v>0</v>
      </c>
      <c r="BJ287" s="16" t="s">
        <v>79</v>
      </c>
      <c r="BK287" s="184">
        <f>ROUND(I287*H287,2)</f>
        <v>0</v>
      </c>
      <c r="BL287" s="16" t="s">
        <v>122</v>
      </c>
      <c r="BM287" s="16" t="s">
        <v>1039</v>
      </c>
    </row>
    <row r="288" spans="2:63" s="10" customFormat="1" ht="25.9" customHeight="1">
      <c r="B288" s="157"/>
      <c r="C288" s="158"/>
      <c r="D288" s="159" t="s">
        <v>70</v>
      </c>
      <c r="E288" s="160" t="s">
        <v>176</v>
      </c>
      <c r="F288" s="160" t="s">
        <v>177</v>
      </c>
      <c r="G288" s="158"/>
      <c r="H288" s="158"/>
      <c r="I288" s="161"/>
      <c r="J288" s="162">
        <f>BK288</f>
        <v>0</v>
      </c>
      <c r="K288" s="158"/>
      <c r="L288" s="163"/>
      <c r="M288" s="164"/>
      <c r="N288" s="165"/>
      <c r="O288" s="165"/>
      <c r="P288" s="166">
        <f>P289</f>
        <v>0</v>
      </c>
      <c r="Q288" s="165"/>
      <c r="R288" s="166">
        <f>R289</f>
        <v>0.0952</v>
      </c>
      <c r="S288" s="165"/>
      <c r="T288" s="167">
        <f>T289</f>
        <v>0</v>
      </c>
      <c r="AR288" s="168" t="s">
        <v>79</v>
      </c>
      <c r="AT288" s="169" t="s">
        <v>70</v>
      </c>
      <c r="AU288" s="169" t="s">
        <v>71</v>
      </c>
      <c r="AY288" s="168" t="s">
        <v>123</v>
      </c>
      <c r="BK288" s="170">
        <f>BK289</f>
        <v>0</v>
      </c>
    </row>
    <row r="289" spans="2:63" s="10" customFormat="1" ht="22.9" customHeight="1">
      <c r="B289" s="157"/>
      <c r="C289" s="158"/>
      <c r="D289" s="159" t="s">
        <v>70</v>
      </c>
      <c r="E289" s="171" t="s">
        <v>122</v>
      </c>
      <c r="F289" s="171" t="s">
        <v>815</v>
      </c>
      <c r="G289" s="158"/>
      <c r="H289" s="158"/>
      <c r="I289" s="161"/>
      <c r="J289" s="172">
        <f>BK289</f>
        <v>0</v>
      </c>
      <c r="K289" s="158"/>
      <c r="L289" s="163"/>
      <c r="M289" s="164"/>
      <c r="N289" s="165"/>
      <c r="O289" s="165"/>
      <c r="P289" s="166">
        <f>SUM(P290:P292)</f>
        <v>0</v>
      </c>
      <c r="Q289" s="165"/>
      <c r="R289" s="166">
        <f>SUM(R290:R292)</f>
        <v>0.0952</v>
      </c>
      <c r="S289" s="165"/>
      <c r="T289" s="167">
        <f>SUM(T290:T292)</f>
        <v>0</v>
      </c>
      <c r="AR289" s="168" t="s">
        <v>79</v>
      </c>
      <c r="AT289" s="169" t="s">
        <v>70</v>
      </c>
      <c r="AU289" s="169" t="s">
        <v>79</v>
      </c>
      <c r="AY289" s="168" t="s">
        <v>123</v>
      </c>
      <c r="BK289" s="170">
        <f>SUM(BK290:BK292)</f>
        <v>0</v>
      </c>
    </row>
    <row r="290" spans="2:65" s="1" customFormat="1" ht="16.5" customHeight="1">
      <c r="B290" s="33"/>
      <c r="C290" s="173" t="s">
        <v>704</v>
      </c>
      <c r="D290" s="173" t="s">
        <v>125</v>
      </c>
      <c r="E290" s="174" t="s">
        <v>1040</v>
      </c>
      <c r="F290" s="175" t="s">
        <v>1041</v>
      </c>
      <c r="G290" s="176" t="s">
        <v>434</v>
      </c>
      <c r="H290" s="177">
        <v>2</v>
      </c>
      <c r="I290" s="178"/>
      <c r="J290" s="179">
        <f>ROUND(I290*H290,2)</f>
        <v>0</v>
      </c>
      <c r="K290" s="175" t="s">
        <v>182</v>
      </c>
      <c r="L290" s="37"/>
      <c r="M290" s="180" t="s">
        <v>19</v>
      </c>
      <c r="N290" s="181" t="s">
        <v>42</v>
      </c>
      <c r="O290" s="59"/>
      <c r="P290" s="182">
        <f>O290*H290</f>
        <v>0</v>
      </c>
      <c r="Q290" s="182">
        <v>0.0066</v>
      </c>
      <c r="R290" s="182">
        <f>Q290*H290</f>
        <v>0.0132</v>
      </c>
      <c r="S290" s="182">
        <v>0</v>
      </c>
      <c r="T290" s="183">
        <f>S290*H290</f>
        <v>0</v>
      </c>
      <c r="AR290" s="16" t="s">
        <v>122</v>
      </c>
      <c r="AT290" s="16" t="s">
        <v>125</v>
      </c>
      <c r="AU290" s="16" t="s">
        <v>81</v>
      </c>
      <c r="AY290" s="16" t="s">
        <v>123</v>
      </c>
      <c r="BE290" s="184">
        <f>IF(N290="základní",J290,0)</f>
        <v>0</v>
      </c>
      <c r="BF290" s="184">
        <f>IF(N290="snížená",J290,0)</f>
        <v>0</v>
      </c>
      <c r="BG290" s="184">
        <f>IF(N290="zákl. přenesená",J290,0)</f>
        <v>0</v>
      </c>
      <c r="BH290" s="184">
        <f>IF(N290="sníž. přenesená",J290,0)</f>
        <v>0</v>
      </c>
      <c r="BI290" s="184">
        <f>IF(N290="nulová",J290,0)</f>
        <v>0</v>
      </c>
      <c r="BJ290" s="16" t="s">
        <v>79</v>
      </c>
      <c r="BK290" s="184">
        <f>ROUND(I290*H290,2)</f>
        <v>0</v>
      </c>
      <c r="BL290" s="16" t="s">
        <v>122</v>
      </c>
      <c r="BM290" s="16" t="s">
        <v>1042</v>
      </c>
    </row>
    <row r="291" spans="2:47" s="1" customFormat="1" ht="29.25">
      <c r="B291" s="33"/>
      <c r="C291" s="34"/>
      <c r="D291" s="185" t="s">
        <v>184</v>
      </c>
      <c r="E291" s="34"/>
      <c r="F291" s="186" t="s">
        <v>1043</v>
      </c>
      <c r="G291" s="34"/>
      <c r="H291" s="34"/>
      <c r="I291" s="102"/>
      <c r="J291" s="34"/>
      <c r="K291" s="34"/>
      <c r="L291" s="37"/>
      <c r="M291" s="187"/>
      <c r="N291" s="59"/>
      <c r="O291" s="59"/>
      <c r="P291" s="59"/>
      <c r="Q291" s="59"/>
      <c r="R291" s="59"/>
      <c r="S291" s="59"/>
      <c r="T291" s="60"/>
      <c r="AT291" s="16" t="s">
        <v>184</v>
      </c>
      <c r="AU291" s="16" t="s">
        <v>81</v>
      </c>
    </row>
    <row r="292" spans="2:65" s="1" customFormat="1" ht="16.5" customHeight="1">
      <c r="B292" s="33"/>
      <c r="C292" s="204" t="s">
        <v>712</v>
      </c>
      <c r="D292" s="204" t="s">
        <v>276</v>
      </c>
      <c r="E292" s="205" t="s">
        <v>1044</v>
      </c>
      <c r="F292" s="206" t="s">
        <v>1045</v>
      </c>
      <c r="G292" s="207" t="s">
        <v>434</v>
      </c>
      <c r="H292" s="208">
        <v>2</v>
      </c>
      <c r="I292" s="209"/>
      <c r="J292" s="210">
        <f>ROUND(I292*H292,2)</f>
        <v>0</v>
      </c>
      <c r="K292" s="206" t="s">
        <v>182</v>
      </c>
      <c r="L292" s="211"/>
      <c r="M292" s="238" t="s">
        <v>19</v>
      </c>
      <c r="N292" s="239" t="s">
        <v>42</v>
      </c>
      <c r="O292" s="190"/>
      <c r="P292" s="191">
        <f>O292*H292</f>
        <v>0</v>
      </c>
      <c r="Q292" s="191">
        <v>0.041</v>
      </c>
      <c r="R292" s="191">
        <f>Q292*H292</f>
        <v>0.082</v>
      </c>
      <c r="S292" s="191">
        <v>0</v>
      </c>
      <c r="T292" s="192">
        <f>S292*H292</f>
        <v>0</v>
      </c>
      <c r="AR292" s="16" t="s">
        <v>221</v>
      </c>
      <c r="AT292" s="16" t="s">
        <v>276</v>
      </c>
      <c r="AU292" s="16" t="s">
        <v>81</v>
      </c>
      <c r="AY292" s="16" t="s">
        <v>123</v>
      </c>
      <c r="BE292" s="184">
        <f>IF(N292="základní",J292,0)</f>
        <v>0</v>
      </c>
      <c r="BF292" s="184">
        <f>IF(N292="snížená",J292,0)</f>
        <v>0</v>
      </c>
      <c r="BG292" s="184">
        <f>IF(N292="zákl. přenesená",J292,0)</f>
        <v>0</v>
      </c>
      <c r="BH292" s="184">
        <f>IF(N292="sníž. přenesená",J292,0)</f>
        <v>0</v>
      </c>
      <c r="BI292" s="184">
        <f>IF(N292="nulová",J292,0)</f>
        <v>0</v>
      </c>
      <c r="BJ292" s="16" t="s">
        <v>79</v>
      </c>
      <c r="BK292" s="184">
        <f>ROUND(I292*H292,2)</f>
        <v>0</v>
      </c>
      <c r="BL292" s="16" t="s">
        <v>122</v>
      </c>
      <c r="BM292" s="16" t="s">
        <v>1046</v>
      </c>
    </row>
    <row r="293" spans="2:12" s="1" customFormat="1" ht="6.95" customHeight="1">
      <c r="B293" s="45"/>
      <c r="C293" s="46"/>
      <c r="D293" s="46"/>
      <c r="E293" s="46"/>
      <c r="F293" s="46"/>
      <c r="G293" s="46"/>
      <c r="H293" s="46"/>
      <c r="I293" s="124"/>
      <c r="J293" s="46"/>
      <c r="K293" s="46"/>
      <c r="L293" s="37"/>
    </row>
  </sheetData>
  <sheetProtection algorithmName="SHA-512" hashValue="LC+6oW3/LpO6lv4NW7WMjW2C2i4Y3Q8ORxIe+2EpajLapj8ptzWIUWIPVRwlno3+mGDaa7Iv00sc2lU7AoAn2w==" saltValue="dYXu5+RdqeBUIQFC6v3voRs5PM+l0wZmwuQFVenErHtda6UHOX9Tfx0l8KAIlQHLA5djfBLu9kKOnF7tDfeucQ==" spinCount="100000" sheet="1" objects="1" scenarios="1" formatColumns="0" formatRows="0" autoFilter="0"/>
  <autoFilter ref="C85:K29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90</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1047</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744</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744</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16.5" customHeight="1">
      <c r="B27" s="105"/>
      <c r="E27" s="363" t="s">
        <v>19</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ROUND(J84,2)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ROUND((SUM(BE84:BE167)),2)</f>
        <v>0</v>
      </c>
      <c r="I33" s="113">
        <v>0.21</v>
      </c>
      <c r="J33" s="112">
        <f>ROUND(((SUM(BE84:BE167))*I33),2)</f>
        <v>0</v>
      </c>
      <c r="L33" s="37"/>
    </row>
    <row r="34" spans="2:12" s="1" customFormat="1" ht="14.45" customHeight="1">
      <c r="B34" s="37"/>
      <c r="E34" s="101" t="s">
        <v>43</v>
      </c>
      <c r="F34" s="112">
        <f>ROUND((SUM(BF84:BF167)),2)</f>
        <v>0</v>
      </c>
      <c r="I34" s="113">
        <v>0.15</v>
      </c>
      <c r="J34" s="112">
        <f>ROUND(((SUM(BF84:BF167))*I34),2)</f>
        <v>0</v>
      </c>
      <c r="L34" s="37"/>
    </row>
    <row r="35" spans="2:12" s="1" customFormat="1" ht="14.45" customHeight="1" hidden="1">
      <c r="B35" s="37"/>
      <c r="E35" s="101" t="s">
        <v>44</v>
      </c>
      <c r="F35" s="112">
        <f>ROUND((SUM(BG84:BG167)),2)</f>
        <v>0</v>
      </c>
      <c r="I35" s="113">
        <v>0.21</v>
      </c>
      <c r="J35" s="112">
        <f>0</f>
        <v>0</v>
      </c>
      <c r="L35" s="37"/>
    </row>
    <row r="36" spans="2:12" s="1" customFormat="1" ht="14.45" customHeight="1" hidden="1">
      <c r="B36" s="37"/>
      <c r="E36" s="101" t="s">
        <v>45</v>
      </c>
      <c r="F36" s="112">
        <f>ROUND((SUM(BH84:BH167)),2)</f>
        <v>0</v>
      </c>
      <c r="I36" s="113">
        <v>0.15</v>
      </c>
      <c r="J36" s="112">
        <f>0</f>
        <v>0</v>
      </c>
      <c r="L36" s="37"/>
    </row>
    <row r="37" spans="2:12" s="1" customFormat="1" ht="14.45" customHeight="1" hidden="1">
      <c r="B37" s="37"/>
      <c r="E37" s="101" t="s">
        <v>46</v>
      </c>
      <c r="F37" s="112">
        <f>ROUND((SUM(BI84:BI167)),2)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30 - SO 301 - Stávající přípojky UV a okapových svodů</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ing.Ontko Petr</v>
      </c>
      <c r="K54" s="34"/>
      <c r="L54" s="37"/>
    </row>
    <row r="55" spans="2:12" s="1" customFormat="1" ht="13.7" customHeight="1">
      <c r="B55" s="33"/>
      <c r="C55" s="28" t="s">
        <v>28</v>
      </c>
      <c r="D55" s="34"/>
      <c r="E55" s="34"/>
      <c r="F55" s="26" t="str">
        <f>IF(E18="","",E18)</f>
        <v>Vyplň údaj</v>
      </c>
      <c r="G55" s="34"/>
      <c r="H55" s="34"/>
      <c r="I55" s="103" t="s">
        <v>33</v>
      </c>
      <c r="J55" s="31" t="str">
        <f>E24</f>
        <v>ing.Ontko Petr</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J84</f>
        <v>0</v>
      </c>
      <c r="K59" s="34"/>
      <c r="L59" s="37"/>
      <c r="AU59" s="16" t="s">
        <v>104</v>
      </c>
    </row>
    <row r="60" spans="2:12" s="7" customFormat="1" ht="24.95" customHeight="1">
      <c r="B60" s="133"/>
      <c r="C60" s="134"/>
      <c r="D60" s="135" t="s">
        <v>745</v>
      </c>
      <c r="E60" s="136"/>
      <c r="F60" s="136"/>
      <c r="G60" s="136"/>
      <c r="H60" s="136"/>
      <c r="I60" s="137"/>
      <c r="J60" s="138">
        <f>J85</f>
        <v>0</v>
      </c>
      <c r="K60" s="134"/>
      <c r="L60" s="139"/>
    </row>
    <row r="61" spans="2:12" s="7" customFormat="1" ht="24.95" customHeight="1">
      <c r="B61" s="133"/>
      <c r="C61" s="134"/>
      <c r="D61" s="135" t="s">
        <v>746</v>
      </c>
      <c r="E61" s="136"/>
      <c r="F61" s="136"/>
      <c r="G61" s="136"/>
      <c r="H61" s="136"/>
      <c r="I61" s="137"/>
      <c r="J61" s="138">
        <f>J134</f>
        <v>0</v>
      </c>
      <c r="K61" s="134"/>
      <c r="L61" s="139"/>
    </row>
    <row r="62" spans="2:12" s="7" customFormat="1" ht="24.95" customHeight="1">
      <c r="B62" s="133"/>
      <c r="C62" s="134"/>
      <c r="D62" s="135" t="s">
        <v>747</v>
      </c>
      <c r="E62" s="136"/>
      <c r="F62" s="136"/>
      <c r="G62" s="136"/>
      <c r="H62" s="136"/>
      <c r="I62" s="137"/>
      <c r="J62" s="138">
        <f>J139</f>
        <v>0</v>
      </c>
      <c r="K62" s="134"/>
      <c r="L62" s="139"/>
    </row>
    <row r="63" spans="2:12" s="7" customFormat="1" ht="24.95" customHeight="1">
      <c r="B63" s="133"/>
      <c r="C63" s="134"/>
      <c r="D63" s="135" t="s">
        <v>748</v>
      </c>
      <c r="E63" s="136"/>
      <c r="F63" s="136"/>
      <c r="G63" s="136"/>
      <c r="H63" s="136"/>
      <c r="I63" s="137"/>
      <c r="J63" s="138">
        <f>J154</f>
        <v>0</v>
      </c>
      <c r="K63" s="134"/>
      <c r="L63" s="139"/>
    </row>
    <row r="64" spans="2:12" s="7" customFormat="1" ht="24.95" customHeight="1">
      <c r="B64" s="133"/>
      <c r="C64" s="134"/>
      <c r="D64" s="135" t="s">
        <v>749</v>
      </c>
      <c r="E64" s="136"/>
      <c r="F64" s="136"/>
      <c r="G64" s="136"/>
      <c r="H64" s="136"/>
      <c r="I64" s="137"/>
      <c r="J64" s="138">
        <f>J160</f>
        <v>0</v>
      </c>
      <c r="K64" s="134"/>
      <c r="L64" s="139"/>
    </row>
    <row r="65" spans="2:12" s="1" customFormat="1" ht="21.75" customHeight="1">
      <c r="B65" s="33"/>
      <c r="C65" s="34"/>
      <c r="D65" s="34"/>
      <c r="E65" s="34"/>
      <c r="F65" s="34"/>
      <c r="G65" s="34"/>
      <c r="H65" s="34"/>
      <c r="I65" s="102"/>
      <c r="J65" s="34"/>
      <c r="K65" s="34"/>
      <c r="L65" s="37"/>
    </row>
    <row r="66" spans="2:12" s="1" customFormat="1" ht="6.95" customHeight="1">
      <c r="B66" s="45"/>
      <c r="C66" s="46"/>
      <c r="D66" s="46"/>
      <c r="E66" s="46"/>
      <c r="F66" s="46"/>
      <c r="G66" s="46"/>
      <c r="H66" s="46"/>
      <c r="I66" s="124"/>
      <c r="J66" s="46"/>
      <c r="K66" s="46"/>
      <c r="L66" s="37"/>
    </row>
    <row r="70" spans="2:12" s="1" customFormat="1" ht="6.95" customHeight="1">
      <c r="B70" s="47"/>
      <c r="C70" s="48"/>
      <c r="D70" s="48"/>
      <c r="E70" s="48"/>
      <c r="F70" s="48"/>
      <c r="G70" s="48"/>
      <c r="H70" s="48"/>
      <c r="I70" s="127"/>
      <c r="J70" s="48"/>
      <c r="K70" s="48"/>
      <c r="L70" s="37"/>
    </row>
    <row r="71" spans="2:12" s="1" customFormat="1" ht="24.95" customHeight="1">
      <c r="B71" s="33"/>
      <c r="C71" s="22" t="s">
        <v>107</v>
      </c>
      <c r="D71" s="34"/>
      <c r="E71" s="34"/>
      <c r="F71" s="34"/>
      <c r="G71" s="34"/>
      <c r="H71" s="34"/>
      <c r="I71" s="102"/>
      <c r="J71" s="34"/>
      <c r="K71" s="34"/>
      <c r="L71" s="37"/>
    </row>
    <row r="72" spans="2:12" s="1" customFormat="1" ht="6.95" customHeight="1">
      <c r="B72" s="33"/>
      <c r="C72" s="34"/>
      <c r="D72" s="34"/>
      <c r="E72" s="34"/>
      <c r="F72" s="34"/>
      <c r="G72" s="34"/>
      <c r="H72" s="34"/>
      <c r="I72" s="102"/>
      <c r="J72" s="34"/>
      <c r="K72" s="34"/>
      <c r="L72" s="37"/>
    </row>
    <row r="73" spans="2:12" s="1" customFormat="1" ht="12" customHeight="1">
      <c r="B73" s="33"/>
      <c r="C73" s="28" t="s">
        <v>16</v>
      </c>
      <c r="D73" s="34"/>
      <c r="E73" s="34"/>
      <c r="F73" s="34"/>
      <c r="G73" s="34"/>
      <c r="H73" s="34"/>
      <c r="I73" s="102"/>
      <c r="J73" s="34"/>
      <c r="K73" s="34"/>
      <c r="L73" s="37"/>
    </row>
    <row r="74" spans="2:12" s="1" customFormat="1" ht="16.5" customHeight="1">
      <c r="B74" s="33"/>
      <c r="C74" s="34"/>
      <c r="D74" s="34"/>
      <c r="E74" s="364" t="str">
        <f>E7</f>
        <v>Stavební úpravy komunikace v ul.Obrněné brigády a Valdštejnova, Cheb</v>
      </c>
      <c r="F74" s="365"/>
      <c r="G74" s="365"/>
      <c r="H74" s="365"/>
      <c r="I74" s="102"/>
      <c r="J74" s="34"/>
      <c r="K74" s="34"/>
      <c r="L74" s="37"/>
    </row>
    <row r="75" spans="2:12" s="1" customFormat="1" ht="12" customHeight="1">
      <c r="B75" s="33"/>
      <c r="C75" s="28" t="s">
        <v>98</v>
      </c>
      <c r="D75" s="34"/>
      <c r="E75" s="34"/>
      <c r="F75" s="34"/>
      <c r="G75" s="34"/>
      <c r="H75" s="34"/>
      <c r="I75" s="102"/>
      <c r="J75" s="34"/>
      <c r="K75" s="34"/>
      <c r="L75" s="37"/>
    </row>
    <row r="76" spans="2:12" s="1" customFormat="1" ht="16.5" customHeight="1">
      <c r="B76" s="33"/>
      <c r="C76" s="34"/>
      <c r="D76" s="34"/>
      <c r="E76" s="337" t="str">
        <f>E9</f>
        <v>30 - SO 301 - Stávající přípojky UV a okapových svodů</v>
      </c>
      <c r="F76" s="336"/>
      <c r="G76" s="336"/>
      <c r="H76" s="336"/>
      <c r="I76" s="102"/>
      <c r="J76" s="34"/>
      <c r="K76" s="34"/>
      <c r="L76" s="37"/>
    </row>
    <row r="77" spans="2:12" s="1" customFormat="1" ht="6.95" customHeight="1">
      <c r="B77" s="33"/>
      <c r="C77" s="34"/>
      <c r="D77" s="34"/>
      <c r="E77" s="34"/>
      <c r="F77" s="34"/>
      <c r="G77" s="34"/>
      <c r="H77" s="34"/>
      <c r="I77" s="102"/>
      <c r="J77" s="34"/>
      <c r="K77" s="34"/>
      <c r="L77" s="37"/>
    </row>
    <row r="78" spans="2:12" s="1" customFormat="1" ht="12" customHeight="1">
      <c r="B78" s="33"/>
      <c r="C78" s="28" t="s">
        <v>21</v>
      </c>
      <c r="D78" s="34"/>
      <c r="E78" s="34"/>
      <c r="F78" s="26" t="str">
        <f>F12</f>
        <v>Cheb</v>
      </c>
      <c r="G78" s="34"/>
      <c r="H78" s="34"/>
      <c r="I78" s="103" t="s">
        <v>23</v>
      </c>
      <c r="J78" s="54">
        <f>IF(J12="","",J12)</f>
        <v>43521</v>
      </c>
      <c r="K78" s="34"/>
      <c r="L78" s="37"/>
    </row>
    <row r="79" spans="2:12" s="1" customFormat="1" ht="6.95" customHeight="1">
      <c r="B79" s="33"/>
      <c r="C79" s="34"/>
      <c r="D79" s="34"/>
      <c r="E79" s="34"/>
      <c r="F79" s="34"/>
      <c r="G79" s="34"/>
      <c r="H79" s="34"/>
      <c r="I79" s="102"/>
      <c r="J79" s="34"/>
      <c r="K79" s="34"/>
      <c r="L79" s="37"/>
    </row>
    <row r="80" spans="2:12" s="1" customFormat="1" ht="13.7" customHeight="1">
      <c r="B80" s="33"/>
      <c r="C80" s="28" t="s">
        <v>24</v>
      </c>
      <c r="D80" s="34"/>
      <c r="E80" s="34"/>
      <c r="F80" s="26" t="str">
        <f>E15</f>
        <v>Město Cheb</v>
      </c>
      <c r="G80" s="34"/>
      <c r="H80" s="34"/>
      <c r="I80" s="103" t="s">
        <v>30</v>
      </c>
      <c r="J80" s="31" t="str">
        <f>E21</f>
        <v>ing.Ontko Petr</v>
      </c>
      <c r="K80" s="34"/>
      <c r="L80" s="37"/>
    </row>
    <row r="81" spans="2:12" s="1" customFormat="1" ht="13.7" customHeight="1">
      <c r="B81" s="33"/>
      <c r="C81" s="28" t="s">
        <v>28</v>
      </c>
      <c r="D81" s="34"/>
      <c r="E81" s="34"/>
      <c r="F81" s="26" t="str">
        <f>IF(E18="","",E18)</f>
        <v>Vyplň údaj</v>
      </c>
      <c r="G81" s="34"/>
      <c r="H81" s="34"/>
      <c r="I81" s="103" t="s">
        <v>33</v>
      </c>
      <c r="J81" s="31" t="str">
        <f>E24</f>
        <v>ing.Ontko Petr</v>
      </c>
      <c r="K81" s="34"/>
      <c r="L81" s="37"/>
    </row>
    <row r="82" spans="2:12" s="1" customFormat="1" ht="10.35" customHeight="1">
      <c r="B82" s="33"/>
      <c r="C82" s="34"/>
      <c r="D82" s="34"/>
      <c r="E82" s="34"/>
      <c r="F82" s="34"/>
      <c r="G82" s="34"/>
      <c r="H82" s="34"/>
      <c r="I82" s="102"/>
      <c r="J82" s="34"/>
      <c r="K82" s="34"/>
      <c r="L82" s="37"/>
    </row>
    <row r="83" spans="2:20" s="9" customFormat="1" ht="29.25" customHeight="1">
      <c r="B83" s="147"/>
      <c r="C83" s="148" t="s">
        <v>108</v>
      </c>
      <c r="D83" s="149" t="s">
        <v>56</v>
      </c>
      <c r="E83" s="149" t="s">
        <v>52</v>
      </c>
      <c r="F83" s="149" t="s">
        <v>53</v>
      </c>
      <c r="G83" s="149" t="s">
        <v>109</v>
      </c>
      <c r="H83" s="149" t="s">
        <v>110</v>
      </c>
      <c r="I83" s="150" t="s">
        <v>111</v>
      </c>
      <c r="J83" s="149" t="s">
        <v>103</v>
      </c>
      <c r="K83" s="151" t="s">
        <v>112</v>
      </c>
      <c r="L83" s="152"/>
      <c r="M83" s="63" t="s">
        <v>19</v>
      </c>
      <c r="N83" s="64" t="s">
        <v>41</v>
      </c>
      <c r="O83" s="64" t="s">
        <v>113</v>
      </c>
      <c r="P83" s="64" t="s">
        <v>114</v>
      </c>
      <c r="Q83" s="64" t="s">
        <v>115</v>
      </c>
      <c r="R83" s="64" t="s">
        <v>116</v>
      </c>
      <c r="S83" s="64" t="s">
        <v>117</v>
      </c>
      <c r="T83" s="65" t="s">
        <v>118</v>
      </c>
    </row>
    <row r="84" spans="2:63" s="1" customFormat="1" ht="22.9" customHeight="1">
      <c r="B84" s="33"/>
      <c r="C84" s="70" t="s">
        <v>119</v>
      </c>
      <c r="D84" s="34"/>
      <c r="E84" s="34"/>
      <c r="F84" s="34"/>
      <c r="G84" s="34"/>
      <c r="H84" s="34"/>
      <c r="I84" s="102"/>
      <c r="J84" s="153">
        <f>BK84</f>
        <v>0</v>
      </c>
      <c r="K84" s="34"/>
      <c r="L84" s="37"/>
      <c r="M84" s="66"/>
      <c r="N84" s="67"/>
      <c r="O84" s="67"/>
      <c r="P84" s="154">
        <f>P85+P134+P139+P154+P160</f>
        <v>0</v>
      </c>
      <c r="Q84" s="67"/>
      <c r="R84" s="154">
        <f>R85+R134+R139+R154+R160</f>
        <v>0</v>
      </c>
      <c r="S84" s="67"/>
      <c r="T84" s="155">
        <f>T85+T134+T139+T154+T160</f>
        <v>0</v>
      </c>
      <c r="AT84" s="16" t="s">
        <v>70</v>
      </c>
      <c r="AU84" s="16" t="s">
        <v>104</v>
      </c>
      <c r="BK84" s="156">
        <f>BK85+BK134+BK139+BK154+BK160</f>
        <v>0</v>
      </c>
    </row>
    <row r="85" spans="2:63" s="10" customFormat="1" ht="25.9" customHeight="1">
      <c r="B85" s="157"/>
      <c r="C85" s="158"/>
      <c r="D85" s="159" t="s">
        <v>70</v>
      </c>
      <c r="E85" s="160" t="s">
        <v>751</v>
      </c>
      <c r="F85" s="160" t="s">
        <v>178</v>
      </c>
      <c r="G85" s="158"/>
      <c r="H85" s="158"/>
      <c r="I85" s="161"/>
      <c r="J85" s="162">
        <f>BK85</f>
        <v>0</v>
      </c>
      <c r="K85" s="158"/>
      <c r="L85" s="163"/>
      <c r="M85" s="164"/>
      <c r="N85" s="165"/>
      <c r="O85" s="165"/>
      <c r="P85" s="166">
        <f>SUM(P86:P133)</f>
        <v>0</v>
      </c>
      <c r="Q85" s="165"/>
      <c r="R85" s="166">
        <f>SUM(R86:R133)</f>
        <v>0</v>
      </c>
      <c r="S85" s="165"/>
      <c r="T85" s="167">
        <f>SUM(T86:T133)</f>
        <v>0</v>
      </c>
      <c r="AR85" s="168" t="s">
        <v>79</v>
      </c>
      <c r="AT85" s="169" t="s">
        <v>70</v>
      </c>
      <c r="AU85" s="169" t="s">
        <v>71</v>
      </c>
      <c r="AY85" s="168" t="s">
        <v>123</v>
      </c>
      <c r="BK85" s="170">
        <f>SUM(BK86:BK133)</f>
        <v>0</v>
      </c>
    </row>
    <row r="86" spans="2:65" s="1" customFormat="1" ht="22.5" customHeight="1">
      <c r="B86" s="33"/>
      <c r="C86" s="173" t="s">
        <v>79</v>
      </c>
      <c r="D86" s="173" t="s">
        <v>125</v>
      </c>
      <c r="E86" s="174" t="s">
        <v>752</v>
      </c>
      <c r="F86" s="175" t="s">
        <v>753</v>
      </c>
      <c r="G86" s="176" t="s">
        <v>233</v>
      </c>
      <c r="H86" s="177">
        <v>19.5</v>
      </c>
      <c r="I86" s="178"/>
      <c r="J86" s="179">
        <f>ROUND(I86*H86,2)</f>
        <v>0</v>
      </c>
      <c r="K86" s="175" t="s">
        <v>182</v>
      </c>
      <c r="L86" s="37"/>
      <c r="M86" s="180" t="s">
        <v>19</v>
      </c>
      <c r="N86" s="181" t="s">
        <v>42</v>
      </c>
      <c r="O86" s="59"/>
      <c r="P86" s="182">
        <f>O86*H86</f>
        <v>0</v>
      </c>
      <c r="Q86" s="182">
        <v>0</v>
      </c>
      <c r="R86" s="182">
        <f>Q86*H86</f>
        <v>0</v>
      </c>
      <c r="S86" s="182">
        <v>0</v>
      </c>
      <c r="T86" s="183">
        <f>S86*H86</f>
        <v>0</v>
      </c>
      <c r="AR86" s="16" t="s">
        <v>122</v>
      </c>
      <c r="AT86" s="16" t="s">
        <v>125</v>
      </c>
      <c r="AU86" s="16" t="s">
        <v>79</v>
      </c>
      <c r="AY86" s="16" t="s">
        <v>123</v>
      </c>
      <c r="BE86" s="184">
        <f>IF(N86="základní",J86,0)</f>
        <v>0</v>
      </c>
      <c r="BF86" s="184">
        <f>IF(N86="snížená",J86,0)</f>
        <v>0</v>
      </c>
      <c r="BG86" s="184">
        <f>IF(N86="zákl. přenesená",J86,0)</f>
        <v>0</v>
      </c>
      <c r="BH86" s="184">
        <f>IF(N86="sníž. přenesená",J86,0)</f>
        <v>0</v>
      </c>
      <c r="BI86" s="184">
        <f>IF(N86="nulová",J86,0)</f>
        <v>0</v>
      </c>
      <c r="BJ86" s="16" t="s">
        <v>79</v>
      </c>
      <c r="BK86" s="184">
        <f>ROUND(I86*H86,2)</f>
        <v>0</v>
      </c>
      <c r="BL86" s="16" t="s">
        <v>122</v>
      </c>
      <c r="BM86" s="16" t="s">
        <v>81</v>
      </c>
    </row>
    <row r="87" spans="2:51" s="12" customFormat="1" ht="11.25">
      <c r="B87" s="217"/>
      <c r="C87" s="218"/>
      <c r="D87" s="185" t="s">
        <v>186</v>
      </c>
      <c r="E87" s="219" t="s">
        <v>19</v>
      </c>
      <c r="F87" s="220" t="s">
        <v>1048</v>
      </c>
      <c r="G87" s="218"/>
      <c r="H87" s="219" t="s">
        <v>19</v>
      </c>
      <c r="I87" s="221"/>
      <c r="J87" s="218"/>
      <c r="K87" s="218"/>
      <c r="L87" s="222"/>
      <c r="M87" s="223"/>
      <c r="N87" s="224"/>
      <c r="O87" s="224"/>
      <c r="P87" s="224"/>
      <c r="Q87" s="224"/>
      <c r="R87" s="224"/>
      <c r="S87" s="224"/>
      <c r="T87" s="225"/>
      <c r="AT87" s="226" t="s">
        <v>186</v>
      </c>
      <c r="AU87" s="226" t="s">
        <v>79</v>
      </c>
      <c r="AV87" s="12" t="s">
        <v>79</v>
      </c>
      <c r="AW87" s="12" t="s">
        <v>32</v>
      </c>
      <c r="AX87" s="12" t="s">
        <v>71</v>
      </c>
      <c r="AY87" s="226" t="s">
        <v>123</v>
      </c>
    </row>
    <row r="88" spans="2:51" s="11" customFormat="1" ht="11.25">
      <c r="B88" s="193"/>
      <c r="C88" s="194"/>
      <c r="D88" s="185" t="s">
        <v>186</v>
      </c>
      <c r="E88" s="195" t="s">
        <v>19</v>
      </c>
      <c r="F88" s="196" t="s">
        <v>1049</v>
      </c>
      <c r="G88" s="194"/>
      <c r="H88" s="197">
        <v>19.5</v>
      </c>
      <c r="I88" s="198"/>
      <c r="J88" s="194"/>
      <c r="K88" s="194"/>
      <c r="L88" s="199"/>
      <c r="M88" s="200"/>
      <c r="N88" s="201"/>
      <c r="O88" s="201"/>
      <c r="P88" s="201"/>
      <c r="Q88" s="201"/>
      <c r="R88" s="201"/>
      <c r="S88" s="201"/>
      <c r="T88" s="202"/>
      <c r="AT88" s="203" t="s">
        <v>186</v>
      </c>
      <c r="AU88" s="203" t="s">
        <v>79</v>
      </c>
      <c r="AV88" s="11" t="s">
        <v>81</v>
      </c>
      <c r="AW88" s="11" t="s">
        <v>32</v>
      </c>
      <c r="AX88" s="11" t="s">
        <v>71</v>
      </c>
      <c r="AY88" s="203" t="s">
        <v>123</v>
      </c>
    </row>
    <row r="89" spans="2:51" s="13" customFormat="1" ht="11.25">
      <c r="B89" s="227"/>
      <c r="C89" s="228"/>
      <c r="D89" s="185" t="s">
        <v>186</v>
      </c>
      <c r="E89" s="229" t="s">
        <v>19</v>
      </c>
      <c r="F89" s="230" t="s">
        <v>756</v>
      </c>
      <c r="G89" s="228"/>
      <c r="H89" s="231">
        <v>19.5</v>
      </c>
      <c r="I89" s="232"/>
      <c r="J89" s="228"/>
      <c r="K89" s="228"/>
      <c r="L89" s="233"/>
      <c r="M89" s="234"/>
      <c r="N89" s="235"/>
      <c r="O89" s="235"/>
      <c r="P89" s="235"/>
      <c r="Q89" s="235"/>
      <c r="R89" s="235"/>
      <c r="S89" s="235"/>
      <c r="T89" s="236"/>
      <c r="AT89" s="237" t="s">
        <v>186</v>
      </c>
      <c r="AU89" s="237" t="s">
        <v>79</v>
      </c>
      <c r="AV89" s="13" t="s">
        <v>122</v>
      </c>
      <c r="AW89" s="13" t="s">
        <v>32</v>
      </c>
      <c r="AX89" s="13" t="s">
        <v>79</v>
      </c>
      <c r="AY89" s="237" t="s">
        <v>123</v>
      </c>
    </row>
    <row r="90" spans="2:65" s="1" customFormat="1" ht="22.5" customHeight="1">
      <c r="B90" s="33"/>
      <c r="C90" s="173" t="s">
        <v>81</v>
      </c>
      <c r="D90" s="173" t="s">
        <v>125</v>
      </c>
      <c r="E90" s="174" t="s">
        <v>766</v>
      </c>
      <c r="F90" s="175" t="s">
        <v>767</v>
      </c>
      <c r="G90" s="176" t="s">
        <v>233</v>
      </c>
      <c r="H90" s="177">
        <v>108.36</v>
      </c>
      <c r="I90" s="178"/>
      <c r="J90" s="179">
        <f>ROUND(I90*H90,2)</f>
        <v>0</v>
      </c>
      <c r="K90" s="175" t="s">
        <v>182</v>
      </c>
      <c r="L90" s="37"/>
      <c r="M90" s="180" t="s">
        <v>19</v>
      </c>
      <c r="N90" s="181" t="s">
        <v>42</v>
      </c>
      <c r="O90" s="59"/>
      <c r="P90" s="182">
        <f>O90*H90</f>
        <v>0</v>
      </c>
      <c r="Q90" s="182">
        <v>0</v>
      </c>
      <c r="R90" s="182">
        <f>Q90*H90</f>
        <v>0</v>
      </c>
      <c r="S90" s="182">
        <v>0</v>
      </c>
      <c r="T90" s="183">
        <f>S90*H90</f>
        <v>0</v>
      </c>
      <c r="AR90" s="16" t="s">
        <v>122</v>
      </c>
      <c r="AT90" s="16" t="s">
        <v>125</v>
      </c>
      <c r="AU90" s="16" t="s">
        <v>79</v>
      </c>
      <c r="AY90" s="16" t="s">
        <v>123</v>
      </c>
      <c r="BE90" s="184">
        <f>IF(N90="základní",J90,0)</f>
        <v>0</v>
      </c>
      <c r="BF90" s="184">
        <f>IF(N90="snížená",J90,0)</f>
        <v>0</v>
      </c>
      <c r="BG90" s="184">
        <f>IF(N90="zákl. přenesená",J90,0)</f>
        <v>0</v>
      </c>
      <c r="BH90" s="184">
        <f>IF(N90="sníž. přenesená",J90,0)</f>
        <v>0</v>
      </c>
      <c r="BI90" s="184">
        <f>IF(N90="nulová",J90,0)</f>
        <v>0</v>
      </c>
      <c r="BJ90" s="16" t="s">
        <v>79</v>
      </c>
      <c r="BK90" s="184">
        <f>ROUND(I90*H90,2)</f>
        <v>0</v>
      </c>
      <c r="BL90" s="16" t="s">
        <v>122</v>
      </c>
      <c r="BM90" s="16" t="s">
        <v>122</v>
      </c>
    </row>
    <row r="91" spans="2:51" s="12" customFormat="1" ht="11.25">
      <c r="B91" s="217"/>
      <c r="C91" s="218"/>
      <c r="D91" s="185" t="s">
        <v>186</v>
      </c>
      <c r="E91" s="219" t="s">
        <v>19</v>
      </c>
      <c r="F91" s="220" t="s">
        <v>1050</v>
      </c>
      <c r="G91" s="218"/>
      <c r="H91" s="219" t="s">
        <v>19</v>
      </c>
      <c r="I91" s="221"/>
      <c r="J91" s="218"/>
      <c r="K91" s="218"/>
      <c r="L91" s="222"/>
      <c r="M91" s="223"/>
      <c r="N91" s="224"/>
      <c r="O91" s="224"/>
      <c r="P91" s="224"/>
      <c r="Q91" s="224"/>
      <c r="R91" s="224"/>
      <c r="S91" s="224"/>
      <c r="T91" s="225"/>
      <c r="AT91" s="226" t="s">
        <v>186</v>
      </c>
      <c r="AU91" s="226" t="s">
        <v>79</v>
      </c>
      <c r="AV91" s="12" t="s">
        <v>79</v>
      </c>
      <c r="AW91" s="12" t="s">
        <v>32</v>
      </c>
      <c r="AX91" s="12" t="s">
        <v>71</v>
      </c>
      <c r="AY91" s="226" t="s">
        <v>123</v>
      </c>
    </row>
    <row r="92" spans="2:51" s="11" customFormat="1" ht="11.25">
      <c r="B92" s="193"/>
      <c r="C92" s="194"/>
      <c r="D92" s="185" t="s">
        <v>186</v>
      </c>
      <c r="E92" s="195" t="s">
        <v>19</v>
      </c>
      <c r="F92" s="196" t="s">
        <v>1051</v>
      </c>
      <c r="G92" s="194"/>
      <c r="H92" s="197">
        <v>108.36</v>
      </c>
      <c r="I92" s="198"/>
      <c r="J92" s="194"/>
      <c r="K92" s="194"/>
      <c r="L92" s="199"/>
      <c r="M92" s="200"/>
      <c r="N92" s="201"/>
      <c r="O92" s="201"/>
      <c r="P92" s="201"/>
      <c r="Q92" s="201"/>
      <c r="R92" s="201"/>
      <c r="S92" s="201"/>
      <c r="T92" s="202"/>
      <c r="AT92" s="203" t="s">
        <v>186</v>
      </c>
      <c r="AU92" s="203" t="s">
        <v>79</v>
      </c>
      <c r="AV92" s="11" t="s">
        <v>81</v>
      </c>
      <c r="AW92" s="11" t="s">
        <v>32</v>
      </c>
      <c r="AX92" s="11" t="s">
        <v>71</v>
      </c>
      <c r="AY92" s="203" t="s">
        <v>123</v>
      </c>
    </row>
    <row r="93" spans="2:51" s="13" customFormat="1" ht="11.25">
      <c r="B93" s="227"/>
      <c r="C93" s="228"/>
      <c r="D93" s="185" t="s">
        <v>186</v>
      </c>
      <c r="E93" s="229" t="s">
        <v>19</v>
      </c>
      <c r="F93" s="230" t="s">
        <v>756</v>
      </c>
      <c r="G93" s="228"/>
      <c r="H93" s="231">
        <v>108.36</v>
      </c>
      <c r="I93" s="232"/>
      <c r="J93" s="228"/>
      <c r="K93" s="228"/>
      <c r="L93" s="233"/>
      <c r="M93" s="234"/>
      <c r="N93" s="235"/>
      <c r="O93" s="235"/>
      <c r="P93" s="235"/>
      <c r="Q93" s="235"/>
      <c r="R93" s="235"/>
      <c r="S93" s="235"/>
      <c r="T93" s="236"/>
      <c r="AT93" s="237" t="s">
        <v>186</v>
      </c>
      <c r="AU93" s="237" t="s">
        <v>79</v>
      </c>
      <c r="AV93" s="13" t="s">
        <v>122</v>
      </c>
      <c r="AW93" s="13" t="s">
        <v>32</v>
      </c>
      <c r="AX93" s="13" t="s">
        <v>79</v>
      </c>
      <c r="AY93" s="237" t="s">
        <v>123</v>
      </c>
    </row>
    <row r="94" spans="2:65" s="1" customFormat="1" ht="22.5" customHeight="1">
      <c r="B94" s="33"/>
      <c r="C94" s="173" t="s">
        <v>136</v>
      </c>
      <c r="D94" s="173" t="s">
        <v>125</v>
      </c>
      <c r="E94" s="174" t="s">
        <v>770</v>
      </c>
      <c r="F94" s="175" t="s">
        <v>771</v>
      </c>
      <c r="G94" s="176" t="s">
        <v>233</v>
      </c>
      <c r="H94" s="177">
        <v>54.2</v>
      </c>
      <c r="I94" s="178"/>
      <c r="J94" s="179">
        <f>ROUND(I94*H94,2)</f>
        <v>0</v>
      </c>
      <c r="K94" s="175" t="s">
        <v>182</v>
      </c>
      <c r="L94" s="37"/>
      <c r="M94" s="180" t="s">
        <v>19</v>
      </c>
      <c r="N94" s="181" t="s">
        <v>42</v>
      </c>
      <c r="O94" s="59"/>
      <c r="P94" s="182">
        <f>O94*H94</f>
        <v>0</v>
      </c>
      <c r="Q94" s="182">
        <v>0</v>
      </c>
      <c r="R94" s="182">
        <f>Q94*H94</f>
        <v>0</v>
      </c>
      <c r="S94" s="182">
        <v>0</v>
      </c>
      <c r="T94" s="183">
        <f>S94*H94</f>
        <v>0</v>
      </c>
      <c r="AR94" s="16" t="s">
        <v>122</v>
      </c>
      <c r="AT94" s="16" t="s">
        <v>125</v>
      </c>
      <c r="AU94" s="16" t="s">
        <v>79</v>
      </c>
      <c r="AY94" s="16" t="s">
        <v>123</v>
      </c>
      <c r="BE94" s="184">
        <f>IF(N94="základní",J94,0)</f>
        <v>0</v>
      </c>
      <c r="BF94" s="184">
        <f>IF(N94="snížená",J94,0)</f>
        <v>0</v>
      </c>
      <c r="BG94" s="184">
        <f>IF(N94="zákl. přenesená",J94,0)</f>
        <v>0</v>
      </c>
      <c r="BH94" s="184">
        <f>IF(N94="sníž. přenesená",J94,0)</f>
        <v>0</v>
      </c>
      <c r="BI94" s="184">
        <f>IF(N94="nulová",J94,0)</f>
        <v>0</v>
      </c>
      <c r="BJ94" s="16" t="s">
        <v>79</v>
      </c>
      <c r="BK94" s="184">
        <f>ROUND(I94*H94,2)</f>
        <v>0</v>
      </c>
      <c r="BL94" s="16" t="s">
        <v>122</v>
      </c>
      <c r="BM94" s="16" t="s">
        <v>150</v>
      </c>
    </row>
    <row r="95" spans="2:51" s="12" customFormat="1" ht="11.25">
      <c r="B95" s="217"/>
      <c r="C95" s="218"/>
      <c r="D95" s="185" t="s">
        <v>186</v>
      </c>
      <c r="E95" s="219" t="s">
        <v>19</v>
      </c>
      <c r="F95" s="220" t="s">
        <v>764</v>
      </c>
      <c r="G95" s="218"/>
      <c r="H95" s="219" t="s">
        <v>19</v>
      </c>
      <c r="I95" s="221"/>
      <c r="J95" s="218"/>
      <c r="K95" s="218"/>
      <c r="L95" s="222"/>
      <c r="M95" s="223"/>
      <c r="N95" s="224"/>
      <c r="O95" s="224"/>
      <c r="P95" s="224"/>
      <c r="Q95" s="224"/>
      <c r="R95" s="224"/>
      <c r="S95" s="224"/>
      <c r="T95" s="225"/>
      <c r="AT95" s="226" t="s">
        <v>186</v>
      </c>
      <c r="AU95" s="226" t="s">
        <v>79</v>
      </c>
      <c r="AV95" s="12" t="s">
        <v>79</v>
      </c>
      <c r="AW95" s="12" t="s">
        <v>32</v>
      </c>
      <c r="AX95" s="12" t="s">
        <v>71</v>
      </c>
      <c r="AY95" s="226" t="s">
        <v>123</v>
      </c>
    </row>
    <row r="96" spans="2:51" s="11" customFormat="1" ht="11.25">
      <c r="B96" s="193"/>
      <c r="C96" s="194"/>
      <c r="D96" s="185" t="s">
        <v>186</v>
      </c>
      <c r="E96" s="195" t="s">
        <v>19</v>
      </c>
      <c r="F96" s="196" t="s">
        <v>1052</v>
      </c>
      <c r="G96" s="194"/>
      <c r="H96" s="197">
        <v>54.2</v>
      </c>
      <c r="I96" s="198"/>
      <c r="J96" s="194"/>
      <c r="K96" s="194"/>
      <c r="L96" s="199"/>
      <c r="M96" s="200"/>
      <c r="N96" s="201"/>
      <c r="O96" s="201"/>
      <c r="P96" s="201"/>
      <c r="Q96" s="201"/>
      <c r="R96" s="201"/>
      <c r="S96" s="201"/>
      <c r="T96" s="202"/>
      <c r="AT96" s="203" t="s">
        <v>186</v>
      </c>
      <c r="AU96" s="203" t="s">
        <v>79</v>
      </c>
      <c r="AV96" s="11" t="s">
        <v>81</v>
      </c>
      <c r="AW96" s="11" t="s">
        <v>32</v>
      </c>
      <c r="AX96" s="11" t="s">
        <v>71</v>
      </c>
      <c r="AY96" s="203" t="s">
        <v>123</v>
      </c>
    </row>
    <row r="97" spans="2:51" s="13" customFormat="1" ht="11.25">
      <c r="B97" s="227"/>
      <c r="C97" s="228"/>
      <c r="D97" s="185" t="s">
        <v>186</v>
      </c>
      <c r="E97" s="229" t="s">
        <v>19</v>
      </c>
      <c r="F97" s="230" t="s">
        <v>756</v>
      </c>
      <c r="G97" s="228"/>
      <c r="H97" s="231">
        <v>54.2</v>
      </c>
      <c r="I97" s="232"/>
      <c r="J97" s="228"/>
      <c r="K97" s="228"/>
      <c r="L97" s="233"/>
      <c r="M97" s="234"/>
      <c r="N97" s="235"/>
      <c r="O97" s="235"/>
      <c r="P97" s="235"/>
      <c r="Q97" s="235"/>
      <c r="R97" s="235"/>
      <c r="S97" s="235"/>
      <c r="T97" s="236"/>
      <c r="AT97" s="237" t="s">
        <v>186</v>
      </c>
      <c r="AU97" s="237" t="s">
        <v>79</v>
      </c>
      <c r="AV97" s="13" t="s">
        <v>122</v>
      </c>
      <c r="AW97" s="13" t="s">
        <v>32</v>
      </c>
      <c r="AX97" s="13" t="s">
        <v>79</v>
      </c>
      <c r="AY97" s="237" t="s">
        <v>123</v>
      </c>
    </row>
    <row r="98" spans="2:65" s="1" customFormat="1" ht="22.5" customHeight="1">
      <c r="B98" s="33"/>
      <c r="C98" s="173" t="s">
        <v>122</v>
      </c>
      <c r="D98" s="173" t="s">
        <v>125</v>
      </c>
      <c r="E98" s="174" t="s">
        <v>773</v>
      </c>
      <c r="F98" s="175" t="s">
        <v>774</v>
      </c>
      <c r="G98" s="176" t="s">
        <v>181</v>
      </c>
      <c r="H98" s="177">
        <v>71.4</v>
      </c>
      <c r="I98" s="178"/>
      <c r="J98" s="179">
        <f>ROUND(I98*H98,2)</f>
        <v>0</v>
      </c>
      <c r="K98" s="175" t="s">
        <v>182</v>
      </c>
      <c r="L98" s="37"/>
      <c r="M98" s="180" t="s">
        <v>19</v>
      </c>
      <c r="N98" s="181" t="s">
        <v>42</v>
      </c>
      <c r="O98" s="59"/>
      <c r="P98" s="182">
        <f>O98*H98</f>
        <v>0</v>
      </c>
      <c r="Q98" s="182">
        <v>0</v>
      </c>
      <c r="R98" s="182">
        <f>Q98*H98</f>
        <v>0</v>
      </c>
      <c r="S98" s="182">
        <v>0</v>
      </c>
      <c r="T98" s="183">
        <f>S98*H98</f>
        <v>0</v>
      </c>
      <c r="AR98" s="16" t="s">
        <v>122</v>
      </c>
      <c r="AT98" s="16" t="s">
        <v>125</v>
      </c>
      <c r="AU98" s="16" t="s">
        <v>79</v>
      </c>
      <c r="AY98" s="16" t="s">
        <v>123</v>
      </c>
      <c r="BE98" s="184">
        <f>IF(N98="základní",J98,0)</f>
        <v>0</v>
      </c>
      <c r="BF98" s="184">
        <f>IF(N98="snížená",J98,0)</f>
        <v>0</v>
      </c>
      <c r="BG98" s="184">
        <f>IF(N98="zákl. přenesená",J98,0)</f>
        <v>0</v>
      </c>
      <c r="BH98" s="184">
        <f>IF(N98="sníž. přenesená",J98,0)</f>
        <v>0</v>
      </c>
      <c r="BI98" s="184">
        <f>IF(N98="nulová",J98,0)</f>
        <v>0</v>
      </c>
      <c r="BJ98" s="16" t="s">
        <v>79</v>
      </c>
      <c r="BK98" s="184">
        <f>ROUND(I98*H98,2)</f>
        <v>0</v>
      </c>
      <c r="BL98" s="16" t="s">
        <v>122</v>
      </c>
      <c r="BM98" s="16" t="s">
        <v>221</v>
      </c>
    </row>
    <row r="99" spans="2:51" s="12" customFormat="1" ht="11.25">
      <c r="B99" s="217"/>
      <c r="C99" s="218"/>
      <c r="D99" s="185" t="s">
        <v>186</v>
      </c>
      <c r="E99" s="219" t="s">
        <v>19</v>
      </c>
      <c r="F99" s="220" t="s">
        <v>775</v>
      </c>
      <c r="G99" s="218"/>
      <c r="H99" s="219" t="s">
        <v>19</v>
      </c>
      <c r="I99" s="221"/>
      <c r="J99" s="218"/>
      <c r="K99" s="218"/>
      <c r="L99" s="222"/>
      <c r="M99" s="223"/>
      <c r="N99" s="224"/>
      <c r="O99" s="224"/>
      <c r="P99" s="224"/>
      <c r="Q99" s="224"/>
      <c r="R99" s="224"/>
      <c r="S99" s="224"/>
      <c r="T99" s="225"/>
      <c r="AT99" s="226" t="s">
        <v>186</v>
      </c>
      <c r="AU99" s="226" t="s">
        <v>79</v>
      </c>
      <c r="AV99" s="12" t="s">
        <v>79</v>
      </c>
      <c r="AW99" s="12" t="s">
        <v>32</v>
      </c>
      <c r="AX99" s="12" t="s">
        <v>71</v>
      </c>
      <c r="AY99" s="226" t="s">
        <v>123</v>
      </c>
    </row>
    <row r="100" spans="2:51" s="11" customFormat="1" ht="11.25">
      <c r="B100" s="193"/>
      <c r="C100" s="194"/>
      <c r="D100" s="185" t="s">
        <v>186</v>
      </c>
      <c r="E100" s="195" t="s">
        <v>19</v>
      </c>
      <c r="F100" s="196" t="s">
        <v>1053</v>
      </c>
      <c r="G100" s="194"/>
      <c r="H100" s="197">
        <v>71.4</v>
      </c>
      <c r="I100" s="198"/>
      <c r="J100" s="194"/>
      <c r="K100" s="194"/>
      <c r="L100" s="199"/>
      <c r="M100" s="200"/>
      <c r="N100" s="201"/>
      <c r="O100" s="201"/>
      <c r="P100" s="201"/>
      <c r="Q100" s="201"/>
      <c r="R100" s="201"/>
      <c r="S100" s="201"/>
      <c r="T100" s="202"/>
      <c r="AT100" s="203" t="s">
        <v>186</v>
      </c>
      <c r="AU100" s="203" t="s">
        <v>79</v>
      </c>
      <c r="AV100" s="11" t="s">
        <v>81</v>
      </c>
      <c r="AW100" s="11" t="s">
        <v>32</v>
      </c>
      <c r="AX100" s="11" t="s">
        <v>71</v>
      </c>
      <c r="AY100" s="203" t="s">
        <v>123</v>
      </c>
    </row>
    <row r="101" spans="2:51" s="13" customFormat="1" ht="11.25">
      <c r="B101" s="227"/>
      <c r="C101" s="228"/>
      <c r="D101" s="185" t="s">
        <v>186</v>
      </c>
      <c r="E101" s="229" t="s">
        <v>19</v>
      </c>
      <c r="F101" s="230" t="s">
        <v>756</v>
      </c>
      <c r="G101" s="228"/>
      <c r="H101" s="231">
        <v>71.4</v>
      </c>
      <c r="I101" s="232"/>
      <c r="J101" s="228"/>
      <c r="K101" s="228"/>
      <c r="L101" s="233"/>
      <c r="M101" s="234"/>
      <c r="N101" s="235"/>
      <c r="O101" s="235"/>
      <c r="P101" s="235"/>
      <c r="Q101" s="235"/>
      <c r="R101" s="235"/>
      <c r="S101" s="235"/>
      <c r="T101" s="236"/>
      <c r="AT101" s="237" t="s">
        <v>186</v>
      </c>
      <c r="AU101" s="237" t="s">
        <v>79</v>
      </c>
      <c r="AV101" s="13" t="s">
        <v>122</v>
      </c>
      <c r="AW101" s="13" t="s">
        <v>32</v>
      </c>
      <c r="AX101" s="13" t="s">
        <v>79</v>
      </c>
      <c r="AY101" s="237" t="s">
        <v>123</v>
      </c>
    </row>
    <row r="102" spans="2:65" s="1" customFormat="1" ht="22.5" customHeight="1">
      <c r="B102" s="33"/>
      <c r="C102" s="173" t="s">
        <v>145</v>
      </c>
      <c r="D102" s="173" t="s">
        <v>125</v>
      </c>
      <c r="E102" s="174" t="s">
        <v>777</v>
      </c>
      <c r="F102" s="175" t="s">
        <v>778</v>
      </c>
      <c r="G102" s="176" t="s">
        <v>181</v>
      </c>
      <c r="H102" s="177">
        <v>71.4</v>
      </c>
      <c r="I102" s="178"/>
      <c r="J102" s="179">
        <f>ROUND(I102*H102,2)</f>
        <v>0</v>
      </c>
      <c r="K102" s="175" t="s">
        <v>182</v>
      </c>
      <c r="L102" s="37"/>
      <c r="M102" s="180" t="s">
        <v>19</v>
      </c>
      <c r="N102" s="181" t="s">
        <v>42</v>
      </c>
      <c r="O102" s="59"/>
      <c r="P102" s="182">
        <f>O102*H102</f>
        <v>0</v>
      </c>
      <c r="Q102" s="182">
        <v>0</v>
      </c>
      <c r="R102" s="182">
        <f>Q102*H102</f>
        <v>0</v>
      </c>
      <c r="S102" s="182">
        <v>0</v>
      </c>
      <c r="T102" s="183">
        <f>S102*H102</f>
        <v>0</v>
      </c>
      <c r="AR102" s="16" t="s">
        <v>122</v>
      </c>
      <c r="AT102" s="16" t="s">
        <v>125</v>
      </c>
      <c r="AU102" s="16" t="s">
        <v>79</v>
      </c>
      <c r="AY102" s="16" t="s">
        <v>123</v>
      </c>
      <c r="BE102" s="184">
        <f>IF(N102="základní",J102,0)</f>
        <v>0</v>
      </c>
      <c r="BF102" s="184">
        <f>IF(N102="snížená",J102,0)</f>
        <v>0</v>
      </c>
      <c r="BG102" s="184">
        <f>IF(N102="zákl. přenesená",J102,0)</f>
        <v>0</v>
      </c>
      <c r="BH102" s="184">
        <f>IF(N102="sníž. přenesená",J102,0)</f>
        <v>0</v>
      </c>
      <c r="BI102" s="184">
        <f>IF(N102="nulová",J102,0)</f>
        <v>0</v>
      </c>
      <c r="BJ102" s="16" t="s">
        <v>79</v>
      </c>
      <c r="BK102" s="184">
        <f>ROUND(I102*H102,2)</f>
        <v>0</v>
      </c>
      <c r="BL102" s="16" t="s">
        <v>122</v>
      </c>
      <c r="BM102" s="16" t="s">
        <v>82</v>
      </c>
    </row>
    <row r="103" spans="2:65" s="1" customFormat="1" ht="22.5" customHeight="1">
      <c r="B103" s="33"/>
      <c r="C103" s="173" t="s">
        <v>364</v>
      </c>
      <c r="D103" s="173" t="s">
        <v>125</v>
      </c>
      <c r="E103" s="174" t="s">
        <v>257</v>
      </c>
      <c r="F103" s="175" t="s">
        <v>781</v>
      </c>
      <c r="G103" s="176" t="s">
        <v>233</v>
      </c>
      <c r="H103" s="177">
        <v>108.36</v>
      </c>
      <c r="I103" s="178"/>
      <c r="J103" s="179">
        <f>ROUND(I103*H103,2)</f>
        <v>0</v>
      </c>
      <c r="K103" s="175" t="s">
        <v>182</v>
      </c>
      <c r="L103" s="37"/>
      <c r="M103" s="180" t="s">
        <v>19</v>
      </c>
      <c r="N103" s="181" t="s">
        <v>42</v>
      </c>
      <c r="O103" s="59"/>
      <c r="P103" s="182">
        <f>O103*H103</f>
        <v>0</v>
      </c>
      <c r="Q103" s="182">
        <v>0</v>
      </c>
      <c r="R103" s="182">
        <f>Q103*H103</f>
        <v>0</v>
      </c>
      <c r="S103" s="182">
        <v>0</v>
      </c>
      <c r="T103" s="183">
        <f>S103*H103</f>
        <v>0</v>
      </c>
      <c r="AR103" s="16" t="s">
        <v>122</v>
      </c>
      <c r="AT103" s="16" t="s">
        <v>125</v>
      </c>
      <c r="AU103" s="16" t="s">
        <v>79</v>
      </c>
      <c r="AY103" s="16" t="s">
        <v>123</v>
      </c>
      <c r="BE103" s="184">
        <f>IF(N103="základní",J103,0)</f>
        <v>0</v>
      </c>
      <c r="BF103" s="184">
        <f>IF(N103="snížená",J103,0)</f>
        <v>0</v>
      </c>
      <c r="BG103" s="184">
        <f>IF(N103="zákl. přenesená",J103,0)</f>
        <v>0</v>
      </c>
      <c r="BH103" s="184">
        <f>IF(N103="sníž. přenesená",J103,0)</f>
        <v>0</v>
      </c>
      <c r="BI103" s="184">
        <f>IF(N103="nulová",J103,0)</f>
        <v>0</v>
      </c>
      <c r="BJ103" s="16" t="s">
        <v>79</v>
      </c>
      <c r="BK103" s="184">
        <f>ROUND(I103*H103,2)</f>
        <v>0</v>
      </c>
      <c r="BL103" s="16" t="s">
        <v>122</v>
      </c>
      <c r="BM103" s="16" t="s">
        <v>1054</v>
      </c>
    </row>
    <row r="104" spans="2:47" s="1" customFormat="1" ht="136.5">
      <c r="B104" s="33"/>
      <c r="C104" s="34"/>
      <c r="D104" s="185" t="s">
        <v>184</v>
      </c>
      <c r="E104" s="34"/>
      <c r="F104" s="186" t="s">
        <v>783</v>
      </c>
      <c r="G104" s="34"/>
      <c r="H104" s="34"/>
      <c r="I104" s="102"/>
      <c r="J104" s="34"/>
      <c r="K104" s="34"/>
      <c r="L104" s="37"/>
      <c r="M104" s="187"/>
      <c r="N104" s="59"/>
      <c r="O104" s="59"/>
      <c r="P104" s="59"/>
      <c r="Q104" s="59"/>
      <c r="R104" s="59"/>
      <c r="S104" s="59"/>
      <c r="T104" s="60"/>
      <c r="AT104" s="16" t="s">
        <v>184</v>
      </c>
      <c r="AU104" s="16" t="s">
        <v>79</v>
      </c>
    </row>
    <row r="105" spans="2:51" s="12" customFormat="1" ht="11.25">
      <c r="B105" s="217"/>
      <c r="C105" s="218"/>
      <c r="D105" s="185" t="s">
        <v>186</v>
      </c>
      <c r="E105" s="219" t="s">
        <v>19</v>
      </c>
      <c r="F105" s="220" t="s">
        <v>1055</v>
      </c>
      <c r="G105" s="218"/>
      <c r="H105" s="219" t="s">
        <v>19</v>
      </c>
      <c r="I105" s="221"/>
      <c r="J105" s="218"/>
      <c r="K105" s="218"/>
      <c r="L105" s="222"/>
      <c r="M105" s="223"/>
      <c r="N105" s="224"/>
      <c r="O105" s="224"/>
      <c r="P105" s="224"/>
      <c r="Q105" s="224"/>
      <c r="R105" s="224"/>
      <c r="S105" s="224"/>
      <c r="T105" s="225"/>
      <c r="AT105" s="226" t="s">
        <v>186</v>
      </c>
      <c r="AU105" s="226" t="s">
        <v>79</v>
      </c>
      <c r="AV105" s="12" t="s">
        <v>79</v>
      </c>
      <c r="AW105" s="12" t="s">
        <v>32</v>
      </c>
      <c r="AX105" s="12" t="s">
        <v>71</v>
      </c>
      <c r="AY105" s="226" t="s">
        <v>123</v>
      </c>
    </row>
    <row r="106" spans="2:51" s="11" customFormat="1" ht="11.25">
      <c r="B106" s="193"/>
      <c r="C106" s="194"/>
      <c r="D106" s="185" t="s">
        <v>186</v>
      </c>
      <c r="E106" s="195" t="s">
        <v>19</v>
      </c>
      <c r="F106" s="196" t="s">
        <v>1056</v>
      </c>
      <c r="G106" s="194"/>
      <c r="H106" s="197">
        <v>108.36</v>
      </c>
      <c r="I106" s="198"/>
      <c r="J106" s="194"/>
      <c r="K106" s="194"/>
      <c r="L106" s="199"/>
      <c r="M106" s="200"/>
      <c r="N106" s="201"/>
      <c r="O106" s="201"/>
      <c r="P106" s="201"/>
      <c r="Q106" s="201"/>
      <c r="R106" s="201"/>
      <c r="S106" s="201"/>
      <c r="T106" s="202"/>
      <c r="AT106" s="203" t="s">
        <v>186</v>
      </c>
      <c r="AU106" s="203" t="s">
        <v>79</v>
      </c>
      <c r="AV106" s="11" t="s">
        <v>81</v>
      </c>
      <c r="AW106" s="11" t="s">
        <v>32</v>
      </c>
      <c r="AX106" s="11" t="s">
        <v>71</v>
      </c>
      <c r="AY106" s="203" t="s">
        <v>123</v>
      </c>
    </row>
    <row r="107" spans="2:51" s="13" customFormat="1" ht="11.25">
      <c r="B107" s="227"/>
      <c r="C107" s="228"/>
      <c r="D107" s="185" t="s">
        <v>186</v>
      </c>
      <c r="E107" s="229" t="s">
        <v>19</v>
      </c>
      <c r="F107" s="230" t="s">
        <v>756</v>
      </c>
      <c r="G107" s="228"/>
      <c r="H107" s="231">
        <v>108.36</v>
      </c>
      <c r="I107" s="232"/>
      <c r="J107" s="228"/>
      <c r="K107" s="228"/>
      <c r="L107" s="233"/>
      <c r="M107" s="234"/>
      <c r="N107" s="235"/>
      <c r="O107" s="235"/>
      <c r="P107" s="235"/>
      <c r="Q107" s="235"/>
      <c r="R107" s="235"/>
      <c r="S107" s="235"/>
      <c r="T107" s="236"/>
      <c r="AT107" s="237" t="s">
        <v>186</v>
      </c>
      <c r="AU107" s="237" t="s">
        <v>79</v>
      </c>
      <c r="AV107" s="13" t="s">
        <v>122</v>
      </c>
      <c r="AW107" s="13" t="s">
        <v>32</v>
      </c>
      <c r="AX107" s="13" t="s">
        <v>79</v>
      </c>
      <c r="AY107" s="237" t="s">
        <v>123</v>
      </c>
    </row>
    <row r="108" spans="2:65" s="1" customFormat="1" ht="22.5" customHeight="1">
      <c r="B108" s="33"/>
      <c r="C108" s="173" t="s">
        <v>155</v>
      </c>
      <c r="D108" s="173" t="s">
        <v>125</v>
      </c>
      <c r="E108" s="174" t="s">
        <v>264</v>
      </c>
      <c r="F108" s="175" t="s">
        <v>786</v>
      </c>
      <c r="G108" s="176" t="s">
        <v>266</v>
      </c>
      <c r="H108" s="177">
        <v>216.72</v>
      </c>
      <c r="I108" s="178"/>
      <c r="J108" s="179">
        <f>ROUND(I108*H108,2)</f>
        <v>0</v>
      </c>
      <c r="K108" s="175" t="s">
        <v>182</v>
      </c>
      <c r="L108" s="37"/>
      <c r="M108" s="180" t="s">
        <v>19</v>
      </c>
      <c r="N108" s="181" t="s">
        <v>42</v>
      </c>
      <c r="O108" s="59"/>
      <c r="P108" s="182">
        <f>O108*H108</f>
        <v>0</v>
      </c>
      <c r="Q108" s="182">
        <v>0</v>
      </c>
      <c r="R108" s="182">
        <f>Q108*H108</f>
        <v>0</v>
      </c>
      <c r="S108" s="182">
        <v>0</v>
      </c>
      <c r="T108" s="183">
        <f>S108*H108</f>
        <v>0</v>
      </c>
      <c r="AR108" s="16" t="s">
        <v>122</v>
      </c>
      <c r="AT108" s="16" t="s">
        <v>125</v>
      </c>
      <c r="AU108" s="16" t="s">
        <v>79</v>
      </c>
      <c r="AY108" s="16" t="s">
        <v>123</v>
      </c>
      <c r="BE108" s="184">
        <f>IF(N108="základní",J108,0)</f>
        <v>0</v>
      </c>
      <c r="BF108" s="184">
        <f>IF(N108="snížená",J108,0)</f>
        <v>0</v>
      </c>
      <c r="BG108" s="184">
        <f>IF(N108="zákl. přenesená",J108,0)</f>
        <v>0</v>
      </c>
      <c r="BH108" s="184">
        <f>IF(N108="sníž. přenesená",J108,0)</f>
        <v>0</v>
      </c>
      <c r="BI108" s="184">
        <f>IF(N108="nulová",J108,0)</f>
        <v>0</v>
      </c>
      <c r="BJ108" s="16" t="s">
        <v>79</v>
      </c>
      <c r="BK108" s="184">
        <f>ROUND(I108*H108,2)</f>
        <v>0</v>
      </c>
      <c r="BL108" s="16" t="s">
        <v>122</v>
      </c>
      <c r="BM108" s="16" t="s">
        <v>260</v>
      </c>
    </row>
    <row r="109" spans="2:51" s="11" customFormat="1" ht="11.25">
      <c r="B109" s="193"/>
      <c r="C109" s="194"/>
      <c r="D109" s="185" t="s">
        <v>186</v>
      </c>
      <c r="E109" s="195" t="s">
        <v>19</v>
      </c>
      <c r="F109" s="196" t="s">
        <v>1057</v>
      </c>
      <c r="G109" s="194"/>
      <c r="H109" s="197">
        <v>216.72</v>
      </c>
      <c r="I109" s="198"/>
      <c r="J109" s="194"/>
      <c r="K109" s="194"/>
      <c r="L109" s="199"/>
      <c r="M109" s="200"/>
      <c r="N109" s="201"/>
      <c r="O109" s="201"/>
      <c r="P109" s="201"/>
      <c r="Q109" s="201"/>
      <c r="R109" s="201"/>
      <c r="S109" s="201"/>
      <c r="T109" s="202"/>
      <c r="AT109" s="203" t="s">
        <v>186</v>
      </c>
      <c r="AU109" s="203" t="s">
        <v>79</v>
      </c>
      <c r="AV109" s="11" t="s">
        <v>81</v>
      </c>
      <c r="AW109" s="11" t="s">
        <v>32</v>
      </c>
      <c r="AX109" s="11" t="s">
        <v>71</v>
      </c>
      <c r="AY109" s="203" t="s">
        <v>123</v>
      </c>
    </row>
    <row r="110" spans="2:51" s="13" customFormat="1" ht="11.25">
      <c r="B110" s="227"/>
      <c r="C110" s="228"/>
      <c r="D110" s="185" t="s">
        <v>186</v>
      </c>
      <c r="E110" s="229" t="s">
        <v>19</v>
      </c>
      <c r="F110" s="230" t="s">
        <v>756</v>
      </c>
      <c r="G110" s="228"/>
      <c r="H110" s="231">
        <v>216.72</v>
      </c>
      <c r="I110" s="232"/>
      <c r="J110" s="228"/>
      <c r="K110" s="228"/>
      <c r="L110" s="233"/>
      <c r="M110" s="234"/>
      <c r="N110" s="235"/>
      <c r="O110" s="235"/>
      <c r="P110" s="235"/>
      <c r="Q110" s="235"/>
      <c r="R110" s="235"/>
      <c r="S110" s="235"/>
      <c r="T110" s="236"/>
      <c r="AT110" s="237" t="s">
        <v>186</v>
      </c>
      <c r="AU110" s="237" t="s">
        <v>79</v>
      </c>
      <c r="AV110" s="13" t="s">
        <v>122</v>
      </c>
      <c r="AW110" s="13" t="s">
        <v>32</v>
      </c>
      <c r="AX110" s="13" t="s">
        <v>79</v>
      </c>
      <c r="AY110" s="237" t="s">
        <v>123</v>
      </c>
    </row>
    <row r="111" spans="2:65" s="1" customFormat="1" ht="22.5" customHeight="1">
      <c r="B111" s="33"/>
      <c r="C111" s="173" t="s">
        <v>221</v>
      </c>
      <c r="D111" s="173" t="s">
        <v>125</v>
      </c>
      <c r="E111" s="174" t="s">
        <v>788</v>
      </c>
      <c r="F111" s="175" t="s">
        <v>789</v>
      </c>
      <c r="G111" s="176" t="s">
        <v>233</v>
      </c>
      <c r="H111" s="177">
        <v>7.286</v>
      </c>
      <c r="I111" s="178"/>
      <c r="J111" s="179">
        <f>ROUND(I111*H111,2)</f>
        <v>0</v>
      </c>
      <c r="K111" s="175" t="s">
        <v>182</v>
      </c>
      <c r="L111" s="37"/>
      <c r="M111" s="180" t="s">
        <v>19</v>
      </c>
      <c r="N111" s="181" t="s">
        <v>42</v>
      </c>
      <c r="O111" s="59"/>
      <c r="P111" s="182">
        <f>O111*H111</f>
        <v>0</v>
      </c>
      <c r="Q111" s="182">
        <v>0</v>
      </c>
      <c r="R111" s="182">
        <f>Q111*H111</f>
        <v>0</v>
      </c>
      <c r="S111" s="182">
        <v>0</v>
      </c>
      <c r="T111" s="183">
        <f>S111*H111</f>
        <v>0</v>
      </c>
      <c r="AR111" s="16" t="s">
        <v>122</v>
      </c>
      <c r="AT111" s="16" t="s">
        <v>125</v>
      </c>
      <c r="AU111" s="16" t="s">
        <v>79</v>
      </c>
      <c r="AY111" s="16" t="s">
        <v>123</v>
      </c>
      <c r="BE111" s="184">
        <f>IF(N111="základní",J111,0)</f>
        <v>0</v>
      </c>
      <c r="BF111" s="184">
        <f>IF(N111="snížená",J111,0)</f>
        <v>0</v>
      </c>
      <c r="BG111" s="184">
        <f>IF(N111="zákl. přenesená",J111,0)</f>
        <v>0</v>
      </c>
      <c r="BH111" s="184">
        <f>IF(N111="sníž. přenesená",J111,0)</f>
        <v>0</v>
      </c>
      <c r="BI111" s="184">
        <f>IF(N111="nulová",J111,0)</f>
        <v>0</v>
      </c>
      <c r="BJ111" s="16" t="s">
        <v>79</v>
      </c>
      <c r="BK111" s="184">
        <f>ROUND(I111*H111,2)</f>
        <v>0</v>
      </c>
      <c r="BL111" s="16" t="s">
        <v>122</v>
      </c>
      <c r="BM111" s="16" t="s">
        <v>269</v>
      </c>
    </row>
    <row r="112" spans="2:51" s="12" customFormat="1" ht="11.25">
      <c r="B112" s="217"/>
      <c r="C112" s="218"/>
      <c r="D112" s="185" t="s">
        <v>186</v>
      </c>
      <c r="E112" s="219" t="s">
        <v>19</v>
      </c>
      <c r="F112" s="220" t="s">
        <v>1058</v>
      </c>
      <c r="G112" s="218"/>
      <c r="H112" s="219" t="s">
        <v>19</v>
      </c>
      <c r="I112" s="221"/>
      <c r="J112" s="218"/>
      <c r="K112" s="218"/>
      <c r="L112" s="222"/>
      <c r="M112" s="223"/>
      <c r="N112" s="224"/>
      <c r="O112" s="224"/>
      <c r="P112" s="224"/>
      <c r="Q112" s="224"/>
      <c r="R112" s="224"/>
      <c r="S112" s="224"/>
      <c r="T112" s="225"/>
      <c r="AT112" s="226" t="s">
        <v>186</v>
      </c>
      <c r="AU112" s="226" t="s">
        <v>79</v>
      </c>
      <c r="AV112" s="12" t="s">
        <v>79</v>
      </c>
      <c r="AW112" s="12" t="s">
        <v>32</v>
      </c>
      <c r="AX112" s="12" t="s">
        <v>71</v>
      </c>
      <c r="AY112" s="226" t="s">
        <v>123</v>
      </c>
    </row>
    <row r="113" spans="2:51" s="11" customFormat="1" ht="11.25">
      <c r="B113" s="193"/>
      <c r="C113" s="194"/>
      <c r="D113" s="185" t="s">
        <v>186</v>
      </c>
      <c r="E113" s="195" t="s">
        <v>19</v>
      </c>
      <c r="F113" s="196" t="s">
        <v>1059</v>
      </c>
      <c r="G113" s="194"/>
      <c r="H113" s="197">
        <v>7.286</v>
      </c>
      <c r="I113" s="198"/>
      <c r="J113" s="194"/>
      <c r="K113" s="194"/>
      <c r="L113" s="199"/>
      <c r="M113" s="200"/>
      <c r="N113" s="201"/>
      <c r="O113" s="201"/>
      <c r="P113" s="201"/>
      <c r="Q113" s="201"/>
      <c r="R113" s="201"/>
      <c r="S113" s="201"/>
      <c r="T113" s="202"/>
      <c r="AT113" s="203" t="s">
        <v>186</v>
      </c>
      <c r="AU113" s="203" t="s">
        <v>79</v>
      </c>
      <c r="AV113" s="11" t="s">
        <v>81</v>
      </c>
      <c r="AW113" s="11" t="s">
        <v>32</v>
      </c>
      <c r="AX113" s="11" t="s">
        <v>71</v>
      </c>
      <c r="AY113" s="203" t="s">
        <v>123</v>
      </c>
    </row>
    <row r="114" spans="2:51" s="13" customFormat="1" ht="11.25">
      <c r="B114" s="227"/>
      <c r="C114" s="228"/>
      <c r="D114" s="185" t="s">
        <v>186</v>
      </c>
      <c r="E114" s="229" t="s">
        <v>19</v>
      </c>
      <c r="F114" s="230" t="s">
        <v>756</v>
      </c>
      <c r="G114" s="228"/>
      <c r="H114" s="231">
        <v>7.286</v>
      </c>
      <c r="I114" s="232"/>
      <c r="J114" s="228"/>
      <c r="K114" s="228"/>
      <c r="L114" s="233"/>
      <c r="M114" s="234"/>
      <c r="N114" s="235"/>
      <c r="O114" s="235"/>
      <c r="P114" s="235"/>
      <c r="Q114" s="235"/>
      <c r="R114" s="235"/>
      <c r="S114" s="235"/>
      <c r="T114" s="236"/>
      <c r="AT114" s="237" t="s">
        <v>186</v>
      </c>
      <c r="AU114" s="237" t="s">
        <v>79</v>
      </c>
      <c r="AV114" s="13" t="s">
        <v>122</v>
      </c>
      <c r="AW114" s="13" t="s">
        <v>32</v>
      </c>
      <c r="AX114" s="13" t="s">
        <v>79</v>
      </c>
      <c r="AY114" s="237" t="s">
        <v>123</v>
      </c>
    </row>
    <row r="115" spans="2:65" s="1" customFormat="1" ht="16.5" customHeight="1">
      <c r="B115" s="33"/>
      <c r="C115" s="204" t="s">
        <v>227</v>
      </c>
      <c r="D115" s="204" t="s">
        <v>276</v>
      </c>
      <c r="E115" s="205" t="s">
        <v>797</v>
      </c>
      <c r="F115" s="206" t="s">
        <v>798</v>
      </c>
      <c r="G115" s="207" t="s">
        <v>266</v>
      </c>
      <c r="H115" s="208">
        <v>12.41</v>
      </c>
      <c r="I115" s="209"/>
      <c r="J115" s="210">
        <f>ROUND(I115*H115,2)</f>
        <v>0</v>
      </c>
      <c r="K115" s="206" t="s">
        <v>182</v>
      </c>
      <c r="L115" s="211"/>
      <c r="M115" s="212" t="s">
        <v>19</v>
      </c>
      <c r="N115" s="213" t="s">
        <v>42</v>
      </c>
      <c r="O115" s="59"/>
      <c r="P115" s="182">
        <f>O115*H115</f>
        <v>0</v>
      </c>
      <c r="Q115" s="182">
        <v>0</v>
      </c>
      <c r="R115" s="182">
        <f>Q115*H115</f>
        <v>0</v>
      </c>
      <c r="S115" s="182">
        <v>0</v>
      </c>
      <c r="T115" s="183">
        <f>S115*H115</f>
        <v>0</v>
      </c>
      <c r="AR115" s="16" t="s">
        <v>221</v>
      </c>
      <c r="AT115" s="16" t="s">
        <v>276</v>
      </c>
      <c r="AU115" s="16" t="s">
        <v>79</v>
      </c>
      <c r="AY115" s="16" t="s">
        <v>123</v>
      </c>
      <c r="BE115" s="184">
        <f>IF(N115="základní",J115,0)</f>
        <v>0</v>
      </c>
      <c r="BF115" s="184">
        <f>IF(N115="snížená",J115,0)</f>
        <v>0</v>
      </c>
      <c r="BG115" s="184">
        <f>IF(N115="zákl. přenesená",J115,0)</f>
        <v>0</v>
      </c>
      <c r="BH115" s="184">
        <f>IF(N115="sníž. přenesená",J115,0)</f>
        <v>0</v>
      </c>
      <c r="BI115" s="184">
        <f>IF(N115="nulová",J115,0)</f>
        <v>0</v>
      </c>
      <c r="BJ115" s="16" t="s">
        <v>79</v>
      </c>
      <c r="BK115" s="184">
        <f>ROUND(I115*H115,2)</f>
        <v>0</v>
      </c>
      <c r="BL115" s="16" t="s">
        <v>122</v>
      </c>
      <c r="BM115" s="16" t="s">
        <v>282</v>
      </c>
    </row>
    <row r="116" spans="2:51" s="12" customFormat="1" ht="11.25">
      <c r="B116" s="217"/>
      <c r="C116" s="218"/>
      <c r="D116" s="185" t="s">
        <v>186</v>
      </c>
      <c r="E116" s="219" t="s">
        <v>19</v>
      </c>
      <c r="F116" s="220" t="s">
        <v>1060</v>
      </c>
      <c r="G116" s="218"/>
      <c r="H116" s="219" t="s">
        <v>19</v>
      </c>
      <c r="I116" s="221"/>
      <c r="J116" s="218"/>
      <c r="K116" s="218"/>
      <c r="L116" s="222"/>
      <c r="M116" s="223"/>
      <c r="N116" s="224"/>
      <c r="O116" s="224"/>
      <c r="P116" s="224"/>
      <c r="Q116" s="224"/>
      <c r="R116" s="224"/>
      <c r="S116" s="224"/>
      <c r="T116" s="225"/>
      <c r="AT116" s="226" t="s">
        <v>186</v>
      </c>
      <c r="AU116" s="226" t="s">
        <v>79</v>
      </c>
      <c r="AV116" s="12" t="s">
        <v>79</v>
      </c>
      <c r="AW116" s="12" t="s">
        <v>32</v>
      </c>
      <c r="AX116" s="12" t="s">
        <v>71</v>
      </c>
      <c r="AY116" s="226" t="s">
        <v>123</v>
      </c>
    </row>
    <row r="117" spans="2:51" s="11" customFormat="1" ht="11.25">
      <c r="B117" s="193"/>
      <c r="C117" s="194"/>
      <c r="D117" s="185" t="s">
        <v>186</v>
      </c>
      <c r="E117" s="195" t="s">
        <v>19</v>
      </c>
      <c r="F117" s="196" t="s">
        <v>1061</v>
      </c>
      <c r="G117" s="194"/>
      <c r="H117" s="197">
        <v>12.41</v>
      </c>
      <c r="I117" s="198"/>
      <c r="J117" s="194"/>
      <c r="K117" s="194"/>
      <c r="L117" s="199"/>
      <c r="M117" s="200"/>
      <c r="N117" s="201"/>
      <c r="O117" s="201"/>
      <c r="P117" s="201"/>
      <c r="Q117" s="201"/>
      <c r="R117" s="201"/>
      <c r="S117" s="201"/>
      <c r="T117" s="202"/>
      <c r="AT117" s="203" t="s">
        <v>186</v>
      </c>
      <c r="AU117" s="203" t="s">
        <v>79</v>
      </c>
      <c r="AV117" s="11" t="s">
        <v>81</v>
      </c>
      <c r="AW117" s="11" t="s">
        <v>32</v>
      </c>
      <c r="AX117" s="11" t="s">
        <v>71</v>
      </c>
      <c r="AY117" s="203" t="s">
        <v>123</v>
      </c>
    </row>
    <row r="118" spans="2:51" s="13" customFormat="1" ht="11.25">
      <c r="B118" s="227"/>
      <c r="C118" s="228"/>
      <c r="D118" s="185" t="s">
        <v>186</v>
      </c>
      <c r="E118" s="229" t="s">
        <v>19</v>
      </c>
      <c r="F118" s="230" t="s">
        <v>756</v>
      </c>
      <c r="G118" s="228"/>
      <c r="H118" s="231">
        <v>12.41</v>
      </c>
      <c r="I118" s="232"/>
      <c r="J118" s="228"/>
      <c r="K118" s="228"/>
      <c r="L118" s="233"/>
      <c r="M118" s="234"/>
      <c r="N118" s="235"/>
      <c r="O118" s="235"/>
      <c r="P118" s="235"/>
      <c r="Q118" s="235"/>
      <c r="R118" s="235"/>
      <c r="S118" s="235"/>
      <c r="T118" s="236"/>
      <c r="AT118" s="237" t="s">
        <v>186</v>
      </c>
      <c r="AU118" s="237" t="s">
        <v>79</v>
      </c>
      <c r="AV118" s="13" t="s">
        <v>122</v>
      </c>
      <c r="AW118" s="13" t="s">
        <v>32</v>
      </c>
      <c r="AX118" s="13" t="s">
        <v>79</v>
      </c>
      <c r="AY118" s="237" t="s">
        <v>123</v>
      </c>
    </row>
    <row r="119" spans="2:65" s="1" customFormat="1" ht="22.5" customHeight="1">
      <c r="B119" s="33"/>
      <c r="C119" s="173" t="s">
        <v>82</v>
      </c>
      <c r="D119" s="173" t="s">
        <v>125</v>
      </c>
      <c r="E119" s="174" t="s">
        <v>801</v>
      </c>
      <c r="F119" s="175" t="s">
        <v>802</v>
      </c>
      <c r="G119" s="176" t="s">
        <v>233</v>
      </c>
      <c r="H119" s="177">
        <v>12.384</v>
      </c>
      <c r="I119" s="178"/>
      <c r="J119" s="179">
        <f>ROUND(I119*H119,2)</f>
        <v>0</v>
      </c>
      <c r="K119" s="175" t="s">
        <v>182</v>
      </c>
      <c r="L119" s="37"/>
      <c r="M119" s="180" t="s">
        <v>19</v>
      </c>
      <c r="N119" s="181" t="s">
        <v>42</v>
      </c>
      <c r="O119" s="59"/>
      <c r="P119" s="182">
        <f>O119*H119</f>
        <v>0</v>
      </c>
      <c r="Q119" s="182">
        <v>0</v>
      </c>
      <c r="R119" s="182">
        <f>Q119*H119</f>
        <v>0</v>
      </c>
      <c r="S119" s="182">
        <v>0</v>
      </c>
      <c r="T119" s="183">
        <f>S119*H119</f>
        <v>0</v>
      </c>
      <c r="AR119" s="16" t="s">
        <v>122</v>
      </c>
      <c r="AT119" s="16" t="s">
        <v>125</v>
      </c>
      <c r="AU119" s="16" t="s">
        <v>79</v>
      </c>
      <c r="AY119" s="16" t="s">
        <v>123</v>
      </c>
      <c r="BE119" s="184">
        <f>IF(N119="základní",J119,0)</f>
        <v>0</v>
      </c>
      <c r="BF119" s="184">
        <f>IF(N119="snížená",J119,0)</f>
        <v>0</v>
      </c>
      <c r="BG119" s="184">
        <f>IF(N119="zákl. přenesená",J119,0)</f>
        <v>0</v>
      </c>
      <c r="BH119" s="184">
        <f>IF(N119="sníž. přenesená",J119,0)</f>
        <v>0</v>
      </c>
      <c r="BI119" s="184">
        <f>IF(N119="nulová",J119,0)</f>
        <v>0</v>
      </c>
      <c r="BJ119" s="16" t="s">
        <v>79</v>
      </c>
      <c r="BK119" s="184">
        <f>ROUND(I119*H119,2)</f>
        <v>0</v>
      </c>
      <c r="BL119" s="16" t="s">
        <v>122</v>
      </c>
      <c r="BM119" s="16" t="s">
        <v>85</v>
      </c>
    </row>
    <row r="120" spans="2:51" s="12" customFormat="1" ht="11.25">
      <c r="B120" s="217"/>
      <c r="C120" s="218"/>
      <c r="D120" s="185" t="s">
        <v>186</v>
      </c>
      <c r="E120" s="219" t="s">
        <v>19</v>
      </c>
      <c r="F120" s="220" t="s">
        <v>1062</v>
      </c>
      <c r="G120" s="218"/>
      <c r="H120" s="219" t="s">
        <v>19</v>
      </c>
      <c r="I120" s="221"/>
      <c r="J120" s="218"/>
      <c r="K120" s="218"/>
      <c r="L120" s="222"/>
      <c r="M120" s="223"/>
      <c r="N120" s="224"/>
      <c r="O120" s="224"/>
      <c r="P120" s="224"/>
      <c r="Q120" s="224"/>
      <c r="R120" s="224"/>
      <c r="S120" s="224"/>
      <c r="T120" s="225"/>
      <c r="AT120" s="226" t="s">
        <v>186</v>
      </c>
      <c r="AU120" s="226" t="s">
        <v>79</v>
      </c>
      <c r="AV120" s="12" t="s">
        <v>79</v>
      </c>
      <c r="AW120" s="12" t="s">
        <v>32</v>
      </c>
      <c r="AX120" s="12" t="s">
        <v>71</v>
      </c>
      <c r="AY120" s="226" t="s">
        <v>123</v>
      </c>
    </row>
    <row r="121" spans="2:51" s="11" customFormat="1" ht="11.25">
      <c r="B121" s="193"/>
      <c r="C121" s="194"/>
      <c r="D121" s="185" t="s">
        <v>186</v>
      </c>
      <c r="E121" s="195" t="s">
        <v>19</v>
      </c>
      <c r="F121" s="196" t="s">
        <v>1063</v>
      </c>
      <c r="G121" s="194"/>
      <c r="H121" s="197">
        <v>12.384</v>
      </c>
      <c r="I121" s="198"/>
      <c r="J121" s="194"/>
      <c r="K121" s="194"/>
      <c r="L121" s="199"/>
      <c r="M121" s="200"/>
      <c r="N121" s="201"/>
      <c r="O121" s="201"/>
      <c r="P121" s="201"/>
      <c r="Q121" s="201"/>
      <c r="R121" s="201"/>
      <c r="S121" s="201"/>
      <c r="T121" s="202"/>
      <c r="AT121" s="203" t="s">
        <v>186</v>
      </c>
      <c r="AU121" s="203" t="s">
        <v>79</v>
      </c>
      <c r="AV121" s="11" t="s">
        <v>81</v>
      </c>
      <c r="AW121" s="11" t="s">
        <v>32</v>
      </c>
      <c r="AX121" s="11" t="s">
        <v>71</v>
      </c>
      <c r="AY121" s="203" t="s">
        <v>123</v>
      </c>
    </row>
    <row r="122" spans="2:51" s="13" customFormat="1" ht="11.25">
      <c r="B122" s="227"/>
      <c r="C122" s="228"/>
      <c r="D122" s="185" t="s">
        <v>186</v>
      </c>
      <c r="E122" s="229" t="s">
        <v>19</v>
      </c>
      <c r="F122" s="230" t="s">
        <v>756</v>
      </c>
      <c r="G122" s="228"/>
      <c r="H122" s="231">
        <v>12.384</v>
      </c>
      <c r="I122" s="232"/>
      <c r="J122" s="228"/>
      <c r="K122" s="228"/>
      <c r="L122" s="233"/>
      <c r="M122" s="234"/>
      <c r="N122" s="235"/>
      <c r="O122" s="235"/>
      <c r="P122" s="235"/>
      <c r="Q122" s="235"/>
      <c r="R122" s="235"/>
      <c r="S122" s="235"/>
      <c r="T122" s="236"/>
      <c r="AT122" s="237" t="s">
        <v>186</v>
      </c>
      <c r="AU122" s="237" t="s">
        <v>79</v>
      </c>
      <c r="AV122" s="13" t="s">
        <v>122</v>
      </c>
      <c r="AW122" s="13" t="s">
        <v>32</v>
      </c>
      <c r="AX122" s="13" t="s">
        <v>79</v>
      </c>
      <c r="AY122" s="237" t="s">
        <v>123</v>
      </c>
    </row>
    <row r="123" spans="2:65" s="1" customFormat="1" ht="16.5" customHeight="1">
      <c r="B123" s="33"/>
      <c r="C123" s="204" t="s">
        <v>244</v>
      </c>
      <c r="D123" s="204" t="s">
        <v>276</v>
      </c>
      <c r="E123" s="205" t="s">
        <v>797</v>
      </c>
      <c r="F123" s="206" t="s">
        <v>798</v>
      </c>
      <c r="G123" s="207" t="s">
        <v>266</v>
      </c>
      <c r="H123" s="208">
        <v>21.08</v>
      </c>
      <c r="I123" s="209"/>
      <c r="J123" s="210">
        <f>ROUND(I123*H123,2)</f>
        <v>0</v>
      </c>
      <c r="K123" s="206" t="s">
        <v>182</v>
      </c>
      <c r="L123" s="211"/>
      <c r="M123" s="212" t="s">
        <v>19</v>
      </c>
      <c r="N123" s="213" t="s">
        <v>42</v>
      </c>
      <c r="O123" s="59"/>
      <c r="P123" s="182">
        <f>O123*H123</f>
        <v>0</v>
      </c>
      <c r="Q123" s="182">
        <v>0</v>
      </c>
      <c r="R123" s="182">
        <f>Q123*H123</f>
        <v>0</v>
      </c>
      <c r="S123" s="182">
        <v>0</v>
      </c>
      <c r="T123" s="183">
        <f>S123*H123</f>
        <v>0</v>
      </c>
      <c r="AR123" s="16" t="s">
        <v>221</v>
      </c>
      <c r="AT123" s="16" t="s">
        <v>276</v>
      </c>
      <c r="AU123" s="16" t="s">
        <v>79</v>
      </c>
      <c r="AY123" s="16" t="s">
        <v>123</v>
      </c>
      <c r="BE123" s="184">
        <f>IF(N123="základní",J123,0)</f>
        <v>0</v>
      </c>
      <c r="BF123" s="184">
        <f>IF(N123="snížená",J123,0)</f>
        <v>0</v>
      </c>
      <c r="BG123" s="184">
        <f>IF(N123="zákl. přenesená",J123,0)</f>
        <v>0</v>
      </c>
      <c r="BH123" s="184">
        <f>IF(N123="sníž. přenesená",J123,0)</f>
        <v>0</v>
      </c>
      <c r="BI123" s="184">
        <f>IF(N123="nulová",J123,0)</f>
        <v>0</v>
      </c>
      <c r="BJ123" s="16" t="s">
        <v>79</v>
      </c>
      <c r="BK123" s="184">
        <f>ROUND(I123*H123,2)</f>
        <v>0</v>
      </c>
      <c r="BL123" s="16" t="s">
        <v>122</v>
      </c>
      <c r="BM123" s="16" t="s">
        <v>305</v>
      </c>
    </row>
    <row r="124" spans="2:51" s="12" customFormat="1" ht="11.25">
      <c r="B124" s="217"/>
      <c r="C124" s="218"/>
      <c r="D124" s="185" t="s">
        <v>186</v>
      </c>
      <c r="E124" s="219" t="s">
        <v>19</v>
      </c>
      <c r="F124" s="220" t="s">
        <v>1064</v>
      </c>
      <c r="G124" s="218"/>
      <c r="H124" s="219" t="s">
        <v>19</v>
      </c>
      <c r="I124" s="221"/>
      <c r="J124" s="218"/>
      <c r="K124" s="218"/>
      <c r="L124" s="222"/>
      <c r="M124" s="223"/>
      <c r="N124" s="224"/>
      <c r="O124" s="224"/>
      <c r="P124" s="224"/>
      <c r="Q124" s="224"/>
      <c r="R124" s="224"/>
      <c r="S124" s="224"/>
      <c r="T124" s="225"/>
      <c r="AT124" s="226" t="s">
        <v>186</v>
      </c>
      <c r="AU124" s="226" t="s">
        <v>79</v>
      </c>
      <c r="AV124" s="12" t="s">
        <v>79</v>
      </c>
      <c r="AW124" s="12" t="s">
        <v>32</v>
      </c>
      <c r="AX124" s="12" t="s">
        <v>71</v>
      </c>
      <c r="AY124" s="226" t="s">
        <v>123</v>
      </c>
    </row>
    <row r="125" spans="2:51" s="11" customFormat="1" ht="11.25">
      <c r="B125" s="193"/>
      <c r="C125" s="194"/>
      <c r="D125" s="185" t="s">
        <v>186</v>
      </c>
      <c r="E125" s="195" t="s">
        <v>19</v>
      </c>
      <c r="F125" s="196" t="s">
        <v>1065</v>
      </c>
      <c r="G125" s="194"/>
      <c r="H125" s="197">
        <v>21.08</v>
      </c>
      <c r="I125" s="198"/>
      <c r="J125" s="194"/>
      <c r="K125" s="194"/>
      <c r="L125" s="199"/>
      <c r="M125" s="200"/>
      <c r="N125" s="201"/>
      <c r="O125" s="201"/>
      <c r="P125" s="201"/>
      <c r="Q125" s="201"/>
      <c r="R125" s="201"/>
      <c r="S125" s="201"/>
      <c r="T125" s="202"/>
      <c r="AT125" s="203" t="s">
        <v>186</v>
      </c>
      <c r="AU125" s="203" t="s">
        <v>79</v>
      </c>
      <c r="AV125" s="11" t="s">
        <v>81</v>
      </c>
      <c r="AW125" s="11" t="s">
        <v>32</v>
      </c>
      <c r="AX125" s="11" t="s">
        <v>71</v>
      </c>
      <c r="AY125" s="203" t="s">
        <v>123</v>
      </c>
    </row>
    <row r="126" spans="2:51" s="13" customFormat="1" ht="11.25">
      <c r="B126" s="227"/>
      <c r="C126" s="228"/>
      <c r="D126" s="185" t="s">
        <v>186</v>
      </c>
      <c r="E126" s="229" t="s">
        <v>19</v>
      </c>
      <c r="F126" s="230" t="s">
        <v>756</v>
      </c>
      <c r="G126" s="228"/>
      <c r="H126" s="231">
        <v>21.08</v>
      </c>
      <c r="I126" s="232"/>
      <c r="J126" s="228"/>
      <c r="K126" s="228"/>
      <c r="L126" s="233"/>
      <c r="M126" s="234"/>
      <c r="N126" s="235"/>
      <c r="O126" s="235"/>
      <c r="P126" s="235"/>
      <c r="Q126" s="235"/>
      <c r="R126" s="235"/>
      <c r="S126" s="235"/>
      <c r="T126" s="236"/>
      <c r="AT126" s="237" t="s">
        <v>186</v>
      </c>
      <c r="AU126" s="237" t="s">
        <v>79</v>
      </c>
      <c r="AV126" s="13" t="s">
        <v>122</v>
      </c>
      <c r="AW126" s="13" t="s">
        <v>32</v>
      </c>
      <c r="AX126" s="13" t="s">
        <v>79</v>
      </c>
      <c r="AY126" s="237" t="s">
        <v>123</v>
      </c>
    </row>
    <row r="127" spans="2:65" s="1" customFormat="1" ht="22.5" customHeight="1">
      <c r="B127" s="33"/>
      <c r="C127" s="173" t="s">
        <v>250</v>
      </c>
      <c r="D127" s="173" t="s">
        <v>125</v>
      </c>
      <c r="E127" s="174" t="s">
        <v>801</v>
      </c>
      <c r="F127" s="175" t="s">
        <v>802</v>
      </c>
      <c r="G127" s="176" t="s">
        <v>233</v>
      </c>
      <c r="H127" s="177">
        <v>81.3</v>
      </c>
      <c r="I127" s="178"/>
      <c r="J127" s="179">
        <f>ROUND(I127*H127,2)</f>
        <v>0</v>
      </c>
      <c r="K127" s="175" t="s">
        <v>182</v>
      </c>
      <c r="L127" s="37"/>
      <c r="M127" s="180" t="s">
        <v>19</v>
      </c>
      <c r="N127" s="181" t="s">
        <v>42</v>
      </c>
      <c r="O127" s="59"/>
      <c r="P127" s="182">
        <f>O127*H127</f>
        <v>0</v>
      </c>
      <c r="Q127" s="182">
        <v>0</v>
      </c>
      <c r="R127" s="182">
        <f>Q127*H127</f>
        <v>0</v>
      </c>
      <c r="S127" s="182">
        <v>0</v>
      </c>
      <c r="T127" s="183">
        <f>S127*H127</f>
        <v>0</v>
      </c>
      <c r="AR127" s="16" t="s">
        <v>122</v>
      </c>
      <c r="AT127" s="16" t="s">
        <v>125</v>
      </c>
      <c r="AU127" s="16" t="s">
        <v>79</v>
      </c>
      <c r="AY127" s="16" t="s">
        <v>123</v>
      </c>
      <c r="BE127" s="184">
        <f>IF(N127="základní",J127,0)</f>
        <v>0</v>
      </c>
      <c r="BF127" s="184">
        <f>IF(N127="snížená",J127,0)</f>
        <v>0</v>
      </c>
      <c r="BG127" s="184">
        <f>IF(N127="zákl. přenesená",J127,0)</f>
        <v>0</v>
      </c>
      <c r="BH127" s="184">
        <f>IF(N127="sníž. přenesená",J127,0)</f>
        <v>0</v>
      </c>
      <c r="BI127" s="184">
        <f>IF(N127="nulová",J127,0)</f>
        <v>0</v>
      </c>
      <c r="BJ127" s="16" t="s">
        <v>79</v>
      </c>
      <c r="BK127" s="184">
        <f>ROUND(I127*H127,2)</f>
        <v>0</v>
      </c>
      <c r="BL127" s="16" t="s">
        <v>122</v>
      </c>
      <c r="BM127" s="16" t="s">
        <v>316</v>
      </c>
    </row>
    <row r="128" spans="2:51" s="12" customFormat="1" ht="11.25">
      <c r="B128" s="217"/>
      <c r="C128" s="218"/>
      <c r="D128" s="185" t="s">
        <v>186</v>
      </c>
      <c r="E128" s="219" t="s">
        <v>19</v>
      </c>
      <c r="F128" s="220" t="s">
        <v>1066</v>
      </c>
      <c r="G128" s="218"/>
      <c r="H128" s="219" t="s">
        <v>19</v>
      </c>
      <c r="I128" s="221"/>
      <c r="J128" s="218"/>
      <c r="K128" s="218"/>
      <c r="L128" s="222"/>
      <c r="M128" s="223"/>
      <c r="N128" s="224"/>
      <c r="O128" s="224"/>
      <c r="P128" s="224"/>
      <c r="Q128" s="224"/>
      <c r="R128" s="224"/>
      <c r="S128" s="224"/>
      <c r="T128" s="225"/>
      <c r="AT128" s="226" t="s">
        <v>186</v>
      </c>
      <c r="AU128" s="226" t="s">
        <v>79</v>
      </c>
      <c r="AV128" s="12" t="s">
        <v>79</v>
      </c>
      <c r="AW128" s="12" t="s">
        <v>32</v>
      </c>
      <c r="AX128" s="12" t="s">
        <v>71</v>
      </c>
      <c r="AY128" s="226" t="s">
        <v>123</v>
      </c>
    </row>
    <row r="129" spans="2:51" s="11" customFormat="1" ht="11.25">
      <c r="B129" s="193"/>
      <c r="C129" s="194"/>
      <c r="D129" s="185" t="s">
        <v>186</v>
      </c>
      <c r="E129" s="195" t="s">
        <v>19</v>
      </c>
      <c r="F129" s="196" t="s">
        <v>1067</v>
      </c>
      <c r="G129" s="194"/>
      <c r="H129" s="197">
        <v>81.3</v>
      </c>
      <c r="I129" s="198"/>
      <c r="J129" s="194"/>
      <c r="K129" s="194"/>
      <c r="L129" s="199"/>
      <c r="M129" s="200"/>
      <c r="N129" s="201"/>
      <c r="O129" s="201"/>
      <c r="P129" s="201"/>
      <c r="Q129" s="201"/>
      <c r="R129" s="201"/>
      <c r="S129" s="201"/>
      <c r="T129" s="202"/>
      <c r="AT129" s="203" t="s">
        <v>186</v>
      </c>
      <c r="AU129" s="203" t="s">
        <v>79</v>
      </c>
      <c r="AV129" s="11" t="s">
        <v>81</v>
      </c>
      <c r="AW129" s="11" t="s">
        <v>32</v>
      </c>
      <c r="AX129" s="11" t="s">
        <v>71</v>
      </c>
      <c r="AY129" s="203" t="s">
        <v>123</v>
      </c>
    </row>
    <row r="130" spans="2:51" s="13" customFormat="1" ht="11.25">
      <c r="B130" s="227"/>
      <c r="C130" s="228"/>
      <c r="D130" s="185" t="s">
        <v>186</v>
      </c>
      <c r="E130" s="229" t="s">
        <v>19</v>
      </c>
      <c r="F130" s="230" t="s">
        <v>756</v>
      </c>
      <c r="G130" s="228"/>
      <c r="H130" s="231">
        <v>81.3</v>
      </c>
      <c r="I130" s="232"/>
      <c r="J130" s="228"/>
      <c r="K130" s="228"/>
      <c r="L130" s="233"/>
      <c r="M130" s="234"/>
      <c r="N130" s="235"/>
      <c r="O130" s="235"/>
      <c r="P130" s="235"/>
      <c r="Q130" s="235"/>
      <c r="R130" s="235"/>
      <c r="S130" s="235"/>
      <c r="T130" s="236"/>
      <c r="AT130" s="237" t="s">
        <v>186</v>
      </c>
      <c r="AU130" s="237" t="s">
        <v>79</v>
      </c>
      <c r="AV130" s="13" t="s">
        <v>122</v>
      </c>
      <c r="AW130" s="13" t="s">
        <v>32</v>
      </c>
      <c r="AX130" s="13" t="s">
        <v>79</v>
      </c>
      <c r="AY130" s="237" t="s">
        <v>123</v>
      </c>
    </row>
    <row r="131" spans="2:65" s="1" customFormat="1" ht="16.5" customHeight="1">
      <c r="B131" s="33"/>
      <c r="C131" s="204" t="s">
        <v>256</v>
      </c>
      <c r="D131" s="204" t="s">
        <v>276</v>
      </c>
      <c r="E131" s="205" t="s">
        <v>811</v>
      </c>
      <c r="F131" s="206" t="s">
        <v>812</v>
      </c>
      <c r="G131" s="207" t="s">
        <v>266</v>
      </c>
      <c r="H131" s="208">
        <v>48.78</v>
      </c>
      <c r="I131" s="209"/>
      <c r="J131" s="210">
        <f>ROUND(I131*H131,2)</f>
        <v>0</v>
      </c>
      <c r="K131" s="206" t="s">
        <v>182</v>
      </c>
      <c r="L131" s="211"/>
      <c r="M131" s="212" t="s">
        <v>19</v>
      </c>
      <c r="N131" s="213" t="s">
        <v>42</v>
      </c>
      <c r="O131" s="59"/>
      <c r="P131" s="182">
        <f>O131*H131</f>
        <v>0</v>
      </c>
      <c r="Q131" s="182">
        <v>0</v>
      </c>
      <c r="R131" s="182">
        <f>Q131*H131</f>
        <v>0</v>
      </c>
      <c r="S131" s="182">
        <v>0</v>
      </c>
      <c r="T131" s="183">
        <f>S131*H131</f>
        <v>0</v>
      </c>
      <c r="AR131" s="16" t="s">
        <v>221</v>
      </c>
      <c r="AT131" s="16" t="s">
        <v>276</v>
      </c>
      <c r="AU131" s="16" t="s">
        <v>79</v>
      </c>
      <c r="AY131" s="16" t="s">
        <v>123</v>
      </c>
      <c r="BE131" s="184">
        <f>IF(N131="základní",J131,0)</f>
        <v>0</v>
      </c>
      <c r="BF131" s="184">
        <f>IF(N131="snížená",J131,0)</f>
        <v>0</v>
      </c>
      <c r="BG131" s="184">
        <f>IF(N131="zákl. přenesená",J131,0)</f>
        <v>0</v>
      </c>
      <c r="BH131" s="184">
        <f>IF(N131="sníž. přenesená",J131,0)</f>
        <v>0</v>
      </c>
      <c r="BI131" s="184">
        <f>IF(N131="nulová",J131,0)</f>
        <v>0</v>
      </c>
      <c r="BJ131" s="16" t="s">
        <v>79</v>
      </c>
      <c r="BK131" s="184">
        <f>ROUND(I131*H131,2)</f>
        <v>0</v>
      </c>
      <c r="BL131" s="16" t="s">
        <v>122</v>
      </c>
      <c r="BM131" s="16" t="s">
        <v>328</v>
      </c>
    </row>
    <row r="132" spans="2:51" s="11" customFormat="1" ht="11.25">
      <c r="B132" s="193"/>
      <c r="C132" s="194"/>
      <c r="D132" s="185" t="s">
        <v>186</v>
      </c>
      <c r="E132" s="195" t="s">
        <v>19</v>
      </c>
      <c r="F132" s="196" t="s">
        <v>1068</v>
      </c>
      <c r="G132" s="194"/>
      <c r="H132" s="197">
        <v>48.78</v>
      </c>
      <c r="I132" s="198"/>
      <c r="J132" s="194"/>
      <c r="K132" s="194"/>
      <c r="L132" s="199"/>
      <c r="M132" s="200"/>
      <c r="N132" s="201"/>
      <c r="O132" s="201"/>
      <c r="P132" s="201"/>
      <c r="Q132" s="201"/>
      <c r="R132" s="201"/>
      <c r="S132" s="201"/>
      <c r="T132" s="202"/>
      <c r="AT132" s="203" t="s">
        <v>186</v>
      </c>
      <c r="AU132" s="203" t="s">
        <v>79</v>
      </c>
      <c r="AV132" s="11" t="s">
        <v>81</v>
      </c>
      <c r="AW132" s="11" t="s">
        <v>32</v>
      </c>
      <c r="AX132" s="11" t="s">
        <v>71</v>
      </c>
      <c r="AY132" s="203" t="s">
        <v>123</v>
      </c>
    </row>
    <row r="133" spans="2:51" s="13" customFormat="1" ht="11.25">
      <c r="B133" s="227"/>
      <c r="C133" s="228"/>
      <c r="D133" s="185" t="s">
        <v>186</v>
      </c>
      <c r="E133" s="229" t="s">
        <v>19</v>
      </c>
      <c r="F133" s="230" t="s">
        <v>756</v>
      </c>
      <c r="G133" s="228"/>
      <c r="H133" s="231">
        <v>48.78</v>
      </c>
      <c r="I133" s="232"/>
      <c r="J133" s="228"/>
      <c r="K133" s="228"/>
      <c r="L133" s="233"/>
      <c r="M133" s="234"/>
      <c r="N133" s="235"/>
      <c r="O133" s="235"/>
      <c r="P133" s="235"/>
      <c r="Q133" s="235"/>
      <c r="R133" s="235"/>
      <c r="S133" s="235"/>
      <c r="T133" s="236"/>
      <c r="AT133" s="237" t="s">
        <v>186</v>
      </c>
      <c r="AU133" s="237" t="s">
        <v>79</v>
      </c>
      <c r="AV133" s="13" t="s">
        <v>122</v>
      </c>
      <c r="AW133" s="13" t="s">
        <v>32</v>
      </c>
      <c r="AX133" s="13" t="s">
        <v>79</v>
      </c>
      <c r="AY133" s="237" t="s">
        <v>123</v>
      </c>
    </row>
    <row r="134" spans="2:63" s="10" customFormat="1" ht="25.9" customHeight="1">
      <c r="B134" s="157"/>
      <c r="C134" s="158"/>
      <c r="D134" s="159" t="s">
        <v>70</v>
      </c>
      <c r="E134" s="160" t="s">
        <v>814</v>
      </c>
      <c r="F134" s="160" t="s">
        <v>815</v>
      </c>
      <c r="G134" s="158"/>
      <c r="H134" s="158"/>
      <c r="I134" s="161"/>
      <c r="J134" s="162">
        <f>BK134</f>
        <v>0</v>
      </c>
      <c r="K134" s="158"/>
      <c r="L134" s="163"/>
      <c r="M134" s="164"/>
      <c r="N134" s="165"/>
      <c r="O134" s="165"/>
      <c r="P134" s="166">
        <f>SUM(P135:P138)</f>
        <v>0</v>
      </c>
      <c r="Q134" s="165"/>
      <c r="R134" s="166">
        <f>SUM(R135:R138)</f>
        <v>0</v>
      </c>
      <c r="S134" s="165"/>
      <c r="T134" s="167">
        <f>SUM(T135:T138)</f>
        <v>0</v>
      </c>
      <c r="AR134" s="168" t="s">
        <v>79</v>
      </c>
      <c r="AT134" s="169" t="s">
        <v>70</v>
      </c>
      <c r="AU134" s="169" t="s">
        <v>71</v>
      </c>
      <c r="AY134" s="168" t="s">
        <v>123</v>
      </c>
      <c r="BK134" s="170">
        <f>SUM(BK135:BK138)</f>
        <v>0</v>
      </c>
    </row>
    <row r="135" spans="2:65" s="1" customFormat="1" ht="16.5" customHeight="1">
      <c r="B135" s="33"/>
      <c r="C135" s="173" t="s">
        <v>260</v>
      </c>
      <c r="D135" s="173" t="s">
        <v>125</v>
      </c>
      <c r="E135" s="174" t="s">
        <v>816</v>
      </c>
      <c r="F135" s="175" t="s">
        <v>817</v>
      </c>
      <c r="G135" s="176" t="s">
        <v>233</v>
      </c>
      <c r="H135" s="177">
        <v>7.43</v>
      </c>
      <c r="I135" s="178"/>
      <c r="J135" s="179">
        <f>ROUND(I135*H135,2)</f>
        <v>0</v>
      </c>
      <c r="K135" s="175" t="s">
        <v>182</v>
      </c>
      <c r="L135" s="37"/>
      <c r="M135" s="180" t="s">
        <v>19</v>
      </c>
      <c r="N135" s="181" t="s">
        <v>42</v>
      </c>
      <c r="O135" s="59"/>
      <c r="P135" s="182">
        <f>O135*H135</f>
        <v>0</v>
      </c>
      <c r="Q135" s="182">
        <v>0</v>
      </c>
      <c r="R135" s="182">
        <f>Q135*H135</f>
        <v>0</v>
      </c>
      <c r="S135" s="182">
        <v>0</v>
      </c>
      <c r="T135" s="183">
        <f>S135*H135</f>
        <v>0</v>
      </c>
      <c r="AR135" s="16" t="s">
        <v>122</v>
      </c>
      <c r="AT135" s="16" t="s">
        <v>125</v>
      </c>
      <c r="AU135" s="16" t="s">
        <v>79</v>
      </c>
      <c r="AY135" s="16" t="s">
        <v>123</v>
      </c>
      <c r="BE135" s="184">
        <f>IF(N135="základní",J135,0)</f>
        <v>0</v>
      </c>
      <c r="BF135" s="184">
        <f>IF(N135="snížená",J135,0)</f>
        <v>0</v>
      </c>
      <c r="BG135" s="184">
        <f>IF(N135="zákl. přenesená",J135,0)</f>
        <v>0</v>
      </c>
      <c r="BH135" s="184">
        <f>IF(N135="sníž. přenesená",J135,0)</f>
        <v>0</v>
      </c>
      <c r="BI135" s="184">
        <f>IF(N135="nulová",J135,0)</f>
        <v>0</v>
      </c>
      <c r="BJ135" s="16" t="s">
        <v>79</v>
      </c>
      <c r="BK135" s="184">
        <f>ROUND(I135*H135,2)</f>
        <v>0</v>
      </c>
      <c r="BL135" s="16" t="s">
        <v>122</v>
      </c>
      <c r="BM135" s="16" t="s">
        <v>345</v>
      </c>
    </row>
    <row r="136" spans="2:51" s="12" customFormat="1" ht="11.25">
      <c r="B136" s="217"/>
      <c r="C136" s="218"/>
      <c r="D136" s="185" t="s">
        <v>186</v>
      </c>
      <c r="E136" s="219" t="s">
        <v>19</v>
      </c>
      <c r="F136" s="220" t="s">
        <v>1050</v>
      </c>
      <c r="G136" s="218"/>
      <c r="H136" s="219" t="s">
        <v>19</v>
      </c>
      <c r="I136" s="221"/>
      <c r="J136" s="218"/>
      <c r="K136" s="218"/>
      <c r="L136" s="222"/>
      <c r="M136" s="223"/>
      <c r="N136" s="224"/>
      <c r="O136" s="224"/>
      <c r="P136" s="224"/>
      <c r="Q136" s="224"/>
      <c r="R136" s="224"/>
      <c r="S136" s="224"/>
      <c r="T136" s="225"/>
      <c r="AT136" s="226" t="s">
        <v>186</v>
      </c>
      <c r="AU136" s="226" t="s">
        <v>79</v>
      </c>
      <c r="AV136" s="12" t="s">
        <v>79</v>
      </c>
      <c r="AW136" s="12" t="s">
        <v>32</v>
      </c>
      <c r="AX136" s="12" t="s">
        <v>71</v>
      </c>
      <c r="AY136" s="226" t="s">
        <v>123</v>
      </c>
    </row>
    <row r="137" spans="2:51" s="11" customFormat="1" ht="11.25">
      <c r="B137" s="193"/>
      <c r="C137" s="194"/>
      <c r="D137" s="185" t="s">
        <v>186</v>
      </c>
      <c r="E137" s="195" t="s">
        <v>19</v>
      </c>
      <c r="F137" s="196" t="s">
        <v>1069</v>
      </c>
      <c r="G137" s="194"/>
      <c r="H137" s="197">
        <v>7.43</v>
      </c>
      <c r="I137" s="198"/>
      <c r="J137" s="194"/>
      <c r="K137" s="194"/>
      <c r="L137" s="199"/>
      <c r="M137" s="200"/>
      <c r="N137" s="201"/>
      <c r="O137" s="201"/>
      <c r="P137" s="201"/>
      <c r="Q137" s="201"/>
      <c r="R137" s="201"/>
      <c r="S137" s="201"/>
      <c r="T137" s="202"/>
      <c r="AT137" s="203" t="s">
        <v>186</v>
      </c>
      <c r="AU137" s="203" t="s">
        <v>79</v>
      </c>
      <c r="AV137" s="11" t="s">
        <v>81</v>
      </c>
      <c r="AW137" s="11" t="s">
        <v>32</v>
      </c>
      <c r="AX137" s="11" t="s">
        <v>71</v>
      </c>
      <c r="AY137" s="203" t="s">
        <v>123</v>
      </c>
    </row>
    <row r="138" spans="2:51" s="13" customFormat="1" ht="11.25">
      <c r="B138" s="227"/>
      <c r="C138" s="228"/>
      <c r="D138" s="185" t="s">
        <v>186</v>
      </c>
      <c r="E138" s="229" t="s">
        <v>19</v>
      </c>
      <c r="F138" s="230" t="s">
        <v>756</v>
      </c>
      <c r="G138" s="228"/>
      <c r="H138" s="231">
        <v>7.43</v>
      </c>
      <c r="I138" s="232"/>
      <c r="J138" s="228"/>
      <c r="K138" s="228"/>
      <c r="L138" s="233"/>
      <c r="M138" s="234"/>
      <c r="N138" s="235"/>
      <c r="O138" s="235"/>
      <c r="P138" s="235"/>
      <c r="Q138" s="235"/>
      <c r="R138" s="235"/>
      <c r="S138" s="235"/>
      <c r="T138" s="236"/>
      <c r="AT138" s="237" t="s">
        <v>186</v>
      </c>
      <c r="AU138" s="237" t="s">
        <v>79</v>
      </c>
      <c r="AV138" s="13" t="s">
        <v>122</v>
      </c>
      <c r="AW138" s="13" t="s">
        <v>32</v>
      </c>
      <c r="AX138" s="13" t="s">
        <v>79</v>
      </c>
      <c r="AY138" s="237" t="s">
        <v>123</v>
      </c>
    </row>
    <row r="139" spans="2:63" s="10" customFormat="1" ht="25.9" customHeight="1">
      <c r="B139" s="157"/>
      <c r="C139" s="158"/>
      <c r="D139" s="159" t="s">
        <v>70</v>
      </c>
      <c r="E139" s="160" t="s">
        <v>829</v>
      </c>
      <c r="F139" s="160" t="s">
        <v>430</v>
      </c>
      <c r="G139" s="158"/>
      <c r="H139" s="158"/>
      <c r="I139" s="161"/>
      <c r="J139" s="162">
        <f>BK139</f>
        <v>0</v>
      </c>
      <c r="K139" s="158"/>
      <c r="L139" s="163"/>
      <c r="M139" s="164"/>
      <c r="N139" s="165"/>
      <c r="O139" s="165"/>
      <c r="P139" s="166">
        <f>SUM(P140:P153)</f>
        <v>0</v>
      </c>
      <c r="Q139" s="165"/>
      <c r="R139" s="166">
        <f>SUM(R140:R153)</f>
        <v>0</v>
      </c>
      <c r="S139" s="165"/>
      <c r="T139" s="167">
        <f>SUM(T140:T153)</f>
        <v>0</v>
      </c>
      <c r="AR139" s="168" t="s">
        <v>79</v>
      </c>
      <c r="AT139" s="169" t="s">
        <v>70</v>
      </c>
      <c r="AU139" s="169" t="s">
        <v>71</v>
      </c>
      <c r="AY139" s="168" t="s">
        <v>123</v>
      </c>
      <c r="BK139" s="170">
        <f>SUM(BK140:BK153)</f>
        <v>0</v>
      </c>
    </row>
    <row r="140" spans="2:65" s="1" customFormat="1" ht="22.5" customHeight="1">
      <c r="B140" s="33"/>
      <c r="C140" s="173" t="s">
        <v>8</v>
      </c>
      <c r="D140" s="173" t="s">
        <v>125</v>
      </c>
      <c r="E140" s="174" t="s">
        <v>836</v>
      </c>
      <c r="F140" s="175" t="s">
        <v>837</v>
      </c>
      <c r="G140" s="176" t="s">
        <v>218</v>
      </c>
      <c r="H140" s="177">
        <v>68.8</v>
      </c>
      <c r="I140" s="178"/>
      <c r="J140" s="179">
        <f>ROUND(I140*H140,2)</f>
        <v>0</v>
      </c>
      <c r="K140" s="175" t="s">
        <v>182</v>
      </c>
      <c r="L140" s="37"/>
      <c r="M140" s="180" t="s">
        <v>19</v>
      </c>
      <c r="N140" s="181" t="s">
        <v>42</v>
      </c>
      <c r="O140" s="59"/>
      <c r="P140" s="182">
        <f>O140*H140</f>
        <v>0</v>
      </c>
      <c r="Q140" s="182">
        <v>0</v>
      </c>
      <c r="R140" s="182">
        <f>Q140*H140</f>
        <v>0</v>
      </c>
      <c r="S140" s="182">
        <v>0</v>
      </c>
      <c r="T140" s="183">
        <f>S140*H140</f>
        <v>0</v>
      </c>
      <c r="AR140" s="16" t="s">
        <v>122</v>
      </c>
      <c r="AT140" s="16" t="s">
        <v>125</v>
      </c>
      <c r="AU140" s="16" t="s">
        <v>79</v>
      </c>
      <c r="AY140" s="16" t="s">
        <v>123</v>
      </c>
      <c r="BE140" s="184">
        <f>IF(N140="základní",J140,0)</f>
        <v>0</v>
      </c>
      <c r="BF140" s="184">
        <f>IF(N140="snížená",J140,0)</f>
        <v>0</v>
      </c>
      <c r="BG140" s="184">
        <f>IF(N140="zákl. přenesená",J140,0)</f>
        <v>0</v>
      </c>
      <c r="BH140" s="184">
        <f>IF(N140="sníž. přenesená",J140,0)</f>
        <v>0</v>
      </c>
      <c r="BI140" s="184">
        <f>IF(N140="nulová",J140,0)</f>
        <v>0</v>
      </c>
      <c r="BJ140" s="16" t="s">
        <v>79</v>
      </c>
      <c r="BK140" s="184">
        <f>ROUND(I140*H140,2)</f>
        <v>0</v>
      </c>
      <c r="BL140" s="16" t="s">
        <v>122</v>
      </c>
      <c r="BM140" s="16" t="s">
        <v>88</v>
      </c>
    </row>
    <row r="141" spans="2:51" s="12" customFormat="1" ht="11.25">
      <c r="B141" s="217"/>
      <c r="C141" s="218"/>
      <c r="D141" s="185" t="s">
        <v>186</v>
      </c>
      <c r="E141" s="219" t="s">
        <v>19</v>
      </c>
      <c r="F141" s="220" t="s">
        <v>838</v>
      </c>
      <c r="G141" s="218"/>
      <c r="H141" s="219" t="s">
        <v>19</v>
      </c>
      <c r="I141" s="221"/>
      <c r="J141" s="218"/>
      <c r="K141" s="218"/>
      <c r="L141" s="222"/>
      <c r="M141" s="223"/>
      <c r="N141" s="224"/>
      <c r="O141" s="224"/>
      <c r="P141" s="224"/>
      <c r="Q141" s="224"/>
      <c r="R141" s="224"/>
      <c r="S141" s="224"/>
      <c r="T141" s="225"/>
      <c r="AT141" s="226" t="s">
        <v>186</v>
      </c>
      <c r="AU141" s="226" t="s">
        <v>79</v>
      </c>
      <c r="AV141" s="12" t="s">
        <v>79</v>
      </c>
      <c r="AW141" s="12" t="s">
        <v>32</v>
      </c>
      <c r="AX141" s="12" t="s">
        <v>71</v>
      </c>
      <c r="AY141" s="226" t="s">
        <v>123</v>
      </c>
    </row>
    <row r="142" spans="2:51" s="11" customFormat="1" ht="11.25">
      <c r="B142" s="193"/>
      <c r="C142" s="194"/>
      <c r="D142" s="185" t="s">
        <v>186</v>
      </c>
      <c r="E142" s="195" t="s">
        <v>19</v>
      </c>
      <c r="F142" s="196" t="s">
        <v>1070</v>
      </c>
      <c r="G142" s="194"/>
      <c r="H142" s="197">
        <v>68.8</v>
      </c>
      <c r="I142" s="198"/>
      <c r="J142" s="194"/>
      <c r="K142" s="194"/>
      <c r="L142" s="199"/>
      <c r="M142" s="200"/>
      <c r="N142" s="201"/>
      <c r="O142" s="201"/>
      <c r="P142" s="201"/>
      <c r="Q142" s="201"/>
      <c r="R142" s="201"/>
      <c r="S142" s="201"/>
      <c r="T142" s="202"/>
      <c r="AT142" s="203" t="s">
        <v>186</v>
      </c>
      <c r="AU142" s="203" t="s">
        <v>79</v>
      </c>
      <c r="AV142" s="11" t="s">
        <v>81</v>
      </c>
      <c r="AW142" s="11" t="s">
        <v>32</v>
      </c>
      <c r="AX142" s="11" t="s">
        <v>71</v>
      </c>
      <c r="AY142" s="203" t="s">
        <v>123</v>
      </c>
    </row>
    <row r="143" spans="2:51" s="13" customFormat="1" ht="11.25">
      <c r="B143" s="227"/>
      <c r="C143" s="228"/>
      <c r="D143" s="185" t="s">
        <v>186</v>
      </c>
      <c r="E143" s="229" t="s">
        <v>19</v>
      </c>
      <c r="F143" s="230" t="s">
        <v>756</v>
      </c>
      <c r="G143" s="228"/>
      <c r="H143" s="231">
        <v>68.8</v>
      </c>
      <c r="I143" s="232"/>
      <c r="J143" s="228"/>
      <c r="K143" s="228"/>
      <c r="L143" s="233"/>
      <c r="M143" s="234"/>
      <c r="N143" s="235"/>
      <c r="O143" s="235"/>
      <c r="P143" s="235"/>
      <c r="Q143" s="235"/>
      <c r="R143" s="235"/>
      <c r="S143" s="235"/>
      <c r="T143" s="236"/>
      <c r="AT143" s="237" t="s">
        <v>186</v>
      </c>
      <c r="AU143" s="237" t="s">
        <v>79</v>
      </c>
      <c r="AV143" s="13" t="s">
        <v>122</v>
      </c>
      <c r="AW143" s="13" t="s">
        <v>32</v>
      </c>
      <c r="AX143" s="13" t="s">
        <v>79</v>
      </c>
      <c r="AY143" s="237" t="s">
        <v>123</v>
      </c>
    </row>
    <row r="144" spans="2:65" s="1" customFormat="1" ht="16.5" customHeight="1">
      <c r="B144" s="33"/>
      <c r="C144" s="204" t="s">
        <v>269</v>
      </c>
      <c r="D144" s="204" t="s">
        <v>276</v>
      </c>
      <c r="E144" s="205" t="s">
        <v>840</v>
      </c>
      <c r="F144" s="206" t="s">
        <v>841</v>
      </c>
      <c r="G144" s="207" t="s">
        <v>434</v>
      </c>
      <c r="H144" s="208">
        <v>5</v>
      </c>
      <c r="I144" s="209"/>
      <c r="J144" s="210">
        <f aca="true" t="shared" si="0" ref="J144:J152">ROUND(I144*H144,2)</f>
        <v>0</v>
      </c>
      <c r="K144" s="206" t="s">
        <v>19</v>
      </c>
      <c r="L144" s="211"/>
      <c r="M144" s="212" t="s">
        <v>19</v>
      </c>
      <c r="N144" s="213" t="s">
        <v>42</v>
      </c>
      <c r="O144" s="59"/>
      <c r="P144" s="182">
        <f aca="true" t="shared" si="1" ref="P144:P152">O144*H144</f>
        <v>0</v>
      </c>
      <c r="Q144" s="182">
        <v>0</v>
      </c>
      <c r="R144" s="182">
        <f aca="true" t="shared" si="2" ref="R144:R152">Q144*H144</f>
        <v>0</v>
      </c>
      <c r="S144" s="182">
        <v>0</v>
      </c>
      <c r="T144" s="183">
        <f aca="true" t="shared" si="3" ref="T144:T152">S144*H144</f>
        <v>0</v>
      </c>
      <c r="AR144" s="16" t="s">
        <v>221</v>
      </c>
      <c r="AT144" s="16" t="s">
        <v>276</v>
      </c>
      <c r="AU144" s="16" t="s">
        <v>79</v>
      </c>
      <c r="AY144" s="16" t="s">
        <v>123</v>
      </c>
      <c r="BE144" s="184">
        <f aca="true" t="shared" si="4" ref="BE144:BE152">IF(N144="základní",J144,0)</f>
        <v>0</v>
      </c>
      <c r="BF144" s="184">
        <f aca="true" t="shared" si="5" ref="BF144:BF152">IF(N144="snížená",J144,0)</f>
        <v>0</v>
      </c>
      <c r="BG144" s="184">
        <f aca="true" t="shared" si="6" ref="BG144:BG152">IF(N144="zákl. přenesená",J144,0)</f>
        <v>0</v>
      </c>
      <c r="BH144" s="184">
        <f aca="true" t="shared" si="7" ref="BH144:BH152">IF(N144="sníž. přenesená",J144,0)</f>
        <v>0</v>
      </c>
      <c r="BI144" s="184">
        <f aca="true" t="shared" si="8" ref="BI144:BI152">IF(N144="nulová",J144,0)</f>
        <v>0</v>
      </c>
      <c r="BJ144" s="16" t="s">
        <v>79</v>
      </c>
      <c r="BK144" s="184">
        <f aca="true" t="shared" si="9" ref="BK144:BK152">ROUND(I144*H144,2)</f>
        <v>0</v>
      </c>
      <c r="BL144" s="16" t="s">
        <v>122</v>
      </c>
      <c r="BM144" s="16" t="s">
        <v>364</v>
      </c>
    </row>
    <row r="145" spans="2:65" s="1" customFormat="1" ht="16.5" customHeight="1">
      <c r="B145" s="33"/>
      <c r="C145" s="204" t="s">
        <v>275</v>
      </c>
      <c r="D145" s="204" t="s">
        <v>276</v>
      </c>
      <c r="E145" s="205" t="s">
        <v>842</v>
      </c>
      <c r="F145" s="206" t="s">
        <v>843</v>
      </c>
      <c r="G145" s="207" t="s">
        <v>434</v>
      </c>
      <c r="H145" s="208">
        <v>8</v>
      </c>
      <c r="I145" s="209"/>
      <c r="J145" s="210">
        <f t="shared" si="0"/>
        <v>0</v>
      </c>
      <c r="K145" s="206" t="s">
        <v>19</v>
      </c>
      <c r="L145" s="211"/>
      <c r="M145" s="212" t="s">
        <v>19</v>
      </c>
      <c r="N145" s="213" t="s">
        <v>42</v>
      </c>
      <c r="O145" s="59"/>
      <c r="P145" s="182">
        <f t="shared" si="1"/>
        <v>0</v>
      </c>
      <c r="Q145" s="182">
        <v>0</v>
      </c>
      <c r="R145" s="182">
        <f t="shared" si="2"/>
        <v>0</v>
      </c>
      <c r="S145" s="182">
        <v>0</v>
      </c>
      <c r="T145" s="183">
        <f t="shared" si="3"/>
        <v>0</v>
      </c>
      <c r="AR145" s="16" t="s">
        <v>221</v>
      </c>
      <c r="AT145" s="16" t="s">
        <v>276</v>
      </c>
      <c r="AU145" s="16" t="s">
        <v>79</v>
      </c>
      <c r="AY145" s="16" t="s">
        <v>123</v>
      </c>
      <c r="BE145" s="184">
        <f t="shared" si="4"/>
        <v>0</v>
      </c>
      <c r="BF145" s="184">
        <f t="shared" si="5"/>
        <v>0</v>
      </c>
      <c r="BG145" s="184">
        <f t="shared" si="6"/>
        <v>0</v>
      </c>
      <c r="BH145" s="184">
        <f t="shared" si="7"/>
        <v>0</v>
      </c>
      <c r="BI145" s="184">
        <f t="shared" si="8"/>
        <v>0</v>
      </c>
      <c r="BJ145" s="16" t="s">
        <v>79</v>
      </c>
      <c r="BK145" s="184">
        <f t="shared" si="9"/>
        <v>0</v>
      </c>
      <c r="BL145" s="16" t="s">
        <v>122</v>
      </c>
      <c r="BM145" s="16" t="s">
        <v>373</v>
      </c>
    </row>
    <row r="146" spans="2:65" s="1" customFormat="1" ht="16.5" customHeight="1">
      <c r="B146" s="33"/>
      <c r="C146" s="204" t="s">
        <v>282</v>
      </c>
      <c r="D146" s="204" t="s">
        <v>276</v>
      </c>
      <c r="E146" s="205" t="s">
        <v>844</v>
      </c>
      <c r="F146" s="206" t="s">
        <v>843</v>
      </c>
      <c r="G146" s="207" t="s">
        <v>434</v>
      </c>
      <c r="H146" s="208">
        <v>6</v>
      </c>
      <c r="I146" s="209"/>
      <c r="J146" s="210">
        <f t="shared" si="0"/>
        <v>0</v>
      </c>
      <c r="K146" s="206" t="s">
        <v>19</v>
      </c>
      <c r="L146" s="211"/>
      <c r="M146" s="212" t="s">
        <v>19</v>
      </c>
      <c r="N146" s="213" t="s">
        <v>42</v>
      </c>
      <c r="O146" s="59"/>
      <c r="P146" s="182">
        <f t="shared" si="1"/>
        <v>0</v>
      </c>
      <c r="Q146" s="182">
        <v>0</v>
      </c>
      <c r="R146" s="182">
        <f t="shared" si="2"/>
        <v>0</v>
      </c>
      <c r="S146" s="182">
        <v>0</v>
      </c>
      <c r="T146" s="183">
        <f t="shared" si="3"/>
        <v>0</v>
      </c>
      <c r="AR146" s="16" t="s">
        <v>221</v>
      </c>
      <c r="AT146" s="16" t="s">
        <v>276</v>
      </c>
      <c r="AU146" s="16" t="s">
        <v>79</v>
      </c>
      <c r="AY146" s="16" t="s">
        <v>123</v>
      </c>
      <c r="BE146" s="184">
        <f t="shared" si="4"/>
        <v>0</v>
      </c>
      <c r="BF146" s="184">
        <f t="shared" si="5"/>
        <v>0</v>
      </c>
      <c r="BG146" s="184">
        <f t="shared" si="6"/>
        <v>0</v>
      </c>
      <c r="BH146" s="184">
        <f t="shared" si="7"/>
        <v>0</v>
      </c>
      <c r="BI146" s="184">
        <f t="shared" si="8"/>
        <v>0</v>
      </c>
      <c r="BJ146" s="16" t="s">
        <v>79</v>
      </c>
      <c r="BK146" s="184">
        <f t="shared" si="9"/>
        <v>0</v>
      </c>
      <c r="BL146" s="16" t="s">
        <v>122</v>
      </c>
      <c r="BM146" s="16" t="s">
        <v>382</v>
      </c>
    </row>
    <row r="147" spans="2:65" s="1" customFormat="1" ht="16.5" customHeight="1">
      <c r="B147" s="33"/>
      <c r="C147" s="204" t="s">
        <v>289</v>
      </c>
      <c r="D147" s="204" t="s">
        <v>276</v>
      </c>
      <c r="E147" s="205" t="s">
        <v>845</v>
      </c>
      <c r="F147" s="206" t="s">
        <v>846</v>
      </c>
      <c r="G147" s="207" t="s">
        <v>434</v>
      </c>
      <c r="H147" s="208">
        <v>7</v>
      </c>
      <c r="I147" s="209"/>
      <c r="J147" s="210">
        <f t="shared" si="0"/>
        <v>0</v>
      </c>
      <c r="K147" s="206" t="s">
        <v>19</v>
      </c>
      <c r="L147" s="211"/>
      <c r="M147" s="212" t="s">
        <v>19</v>
      </c>
      <c r="N147" s="213" t="s">
        <v>42</v>
      </c>
      <c r="O147" s="59"/>
      <c r="P147" s="182">
        <f t="shared" si="1"/>
        <v>0</v>
      </c>
      <c r="Q147" s="182">
        <v>0</v>
      </c>
      <c r="R147" s="182">
        <f t="shared" si="2"/>
        <v>0</v>
      </c>
      <c r="S147" s="182">
        <v>0</v>
      </c>
      <c r="T147" s="183">
        <f t="shared" si="3"/>
        <v>0</v>
      </c>
      <c r="AR147" s="16" t="s">
        <v>221</v>
      </c>
      <c r="AT147" s="16" t="s">
        <v>276</v>
      </c>
      <c r="AU147" s="16" t="s">
        <v>79</v>
      </c>
      <c r="AY147" s="16" t="s">
        <v>123</v>
      </c>
      <c r="BE147" s="184">
        <f t="shared" si="4"/>
        <v>0</v>
      </c>
      <c r="BF147" s="184">
        <f t="shared" si="5"/>
        <v>0</v>
      </c>
      <c r="BG147" s="184">
        <f t="shared" si="6"/>
        <v>0</v>
      </c>
      <c r="BH147" s="184">
        <f t="shared" si="7"/>
        <v>0</v>
      </c>
      <c r="BI147" s="184">
        <f t="shared" si="8"/>
        <v>0</v>
      </c>
      <c r="BJ147" s="16" t="s">
        <v>79</v>
      </c>
      <c r="BK147" s="184">
        <f t="shared" si="9"/>
        <v>0</v>
      </c>
      <c r="BL147" s="16" t="s">
        <v>122</v>
      </c>
      <c r="BM147" s="16" t="s">
        <v>392</v>
      </c>
    </row>
    <row r="148" spans="2:65" s="1" customFormat="1" ht="22.5" customHeight="1">
      <c r="B148" s="33"/>
      <c r="C148" s="173" t="s">
        <v>85</v>
      </c>
      <c r="D148" s="173" t="s">
        <v>125</v>
      </c>
      <c r="E148" s="174" t="s">
        <v>868</v>
      </c>
      <c r="F148" s="175" t="s">
        <v>869</v>
      </c>
      <c r="G148" s="176" t="s">
        <v>434</v>
      </c>
      <c r="H148" s="177">
        <v>4</v>
      </c>
      <c r="I148" s="178"/>
      <c r="J148" s="179">
        <f t="shared" si="0"/>
        <v>0</v>
      </c>
      <c r="K148" s="175" t="s">
        <v>182</v>
      </c>
      <c r="L148" s="37"/>
      <c r="M148" s="180" t="s">
        <v>19</v>
      </c>
      <c r="N148" s="181" t="s">
        <v>42</v>
      </c>
      <c r="O148" s="59"/>
      <c r="P148" s="182">
        <f t="shared" si="1"/>
        <v>0</v>
      </c>
      <c r="Q148" s="182">
        <v>0</v>
      </c>
      <c r="R148" s="182">
        <f t="shared" si="2"/>
        <v>0</v>
      </c>
      <c r="S148" s="182">
        <v>0</v>
      </c>
      <c r="T148" s="183">
        <f t="shared" si="3"/>
        <v>0</v>
      </c>
      <c r="AR148" s="16" t="s">
        <v>122</v>
      </c>
      <c r="AT148" s="16" t="s">
        <v>125</v>
      </c>
      <c r="AU148" s="16" t="s">
        <v>79</v>
      </c>
      <c r="AY148" s="16" t="s">
        <v>123</v>
      </c>
      <c r="BE148" s="184">
        <f t="shared" si="4"/>
        <v>0</v>
      </c>
      <c r="BF148" s="184">
        <f t="shared" si="5"/>
        <v>0</v>
      </c>
      <c r="BG148" s="184">
        <f t="shared" si="6"/>
        <v>0</v>
      </c>
      <c r="BH148" s="184">
        <f t="shared" si="7"/>
        <v>0</v>
      </c>
      <c r="BI148" s="184">
        <f t="shared" si="8"/>
        <v>0</v>
      </c>
      <c r="BJ148" s="16" t="s">
        <v>79</v>
      </c>
      <c r="BK148" s="184">
        <f t="shared" si="9"/>
        <v>0</v>
      </c>
      <c r="BL148" s="16" t="s">
        <v>122</v>
      </c>
      <c r="BM148" s="16" t="s">
        <v>91</v>
      </c>
    </row>
    <row r="149" spans="2:65" s="1" customFormat="1" ht="16.5" customHeight="1">
      <c r="B149" s="33"/>
      <c r="C149" s="204" t="s">
        <v>7</v>
      </c>
      <c r="D149" s="204" t="s">
        <v>276</v>
      </c>
      <c r="E149" s="205" t="s">
        <v>870</v>
      </c>
      <c r="F149" s="206" t="s">
        <v>871</v>
      </c>
      <c r="G149" s="207" t="s">
        <v>434</v>
      </c>
      <c r="H149" s="208">
        <v>4</v>
      </c>
      <c r="I149" s="209"/>
      <c r="J149" s="210">
        <f t="shared" si="0"/>
        <v>0</v>
      </c>
      <c r="K149" s="206" t="s">
        <v>182</v>
      </c>
      <c r="L149" s="211"/>
      <c r="M149" s="212" t="s">
        <v>19</v>
      </c>
      <c r="N149" s="213" t="s">
        <v>42</v>
      </c>
      <c r="O149" s="59"/>
      <c r="P149" s="182">
        <f t="shared" si="1"/>
        <v>0</v>
      </c>
      <c r="Q149" s="182">
        <v>0</v>
      </c>
      <c r="R149" s="182">
        <f t="shared" si="2"/>
        <v>0</v>
      </c>
      <c r="S149" s="182">
        <v>0</v>
      </c>
      <c r="T149" s="183">
        <f t="shared" si="3"/>
        <v>0</v>
      </c>
      <c r="AR149" s="16" t="s">
        <v>221</v>
      </c>
      <c r="AT149" s="16" t="s">
        <v>276</v>
      </c>
      <c r="AU149" s="16" t="s">
        <v>79</v>
      </c>
      <c r="AY149" s="16" t="s">
        <v>123</v>
      </c>
      <c r="BE149" s="184">
        <f t="shared" si="4"/>
        <v>0</v>
      </c>
      <c r="BF149" s="184">
        <f t="shared" si="5"/>
        <v>0</v>
      </c>
      <c r="BG149" s="184">
        <f t="shared" si="6"/>
        <v>0</v>
      </c>
      <c r="BH149" s="184">
        <f t="shared" si="7"/>
        <v>0</v>
      </c>
      <c r="BI149" s="184">
        <f t="shared" si="8"/>
        <v>0</v>
      </c>
      <c r="BJ149" s="16" t="s">
        <v>79</v>
      </c>
      <c r="BK149" s="184">
        <f t="shared" si="9"/>
        <v>0</v>
      </c>
      <c r="BL149" s="16" t="s">
        <v>122</v>
      </c>
      <c r="BM149" s="16" t="s">
        <v>412</v>
      </c>
    </row>
    <row r="150" spans="2:65" s="1" customFormat="1" ht="56.25" customHeight="1">
      <c r="B150" s="33"/>
      <c r="C150" s="173" t="s">
        <v>305</v>
      </c>
      <c r="D150" s="173" t="s">
        <v>125</v>
      </c>
      <c r="E150" s="174" t="s">
        <v>872</v>
      </c>
      <c r="F150" s="175" t="s">
        <v>873</v>
      </c>
      <c r="G150" s="176" t="s">
        <v>434</v>
      </c>
      <c r="H150" s="177">
        <v>3</v>
      </c>
      <c r="I150" s="178"/>
      <c r="J150" s="179">
        <f t="shared" si="0"/>
        <v>0</v>
      </c>
      <c r="K150" s="175" t="s">
        <v>182</v>
      </c>
      <c r="L150" s="37"/>
      <c r="M150" s="180" t="s">
        <v>19</v>
      </c>
      <c r="N150" s="181" t="s">
        <v>42</v>
      </c>
      <c r="O150" s="59"/>
      <c r="P150" s="182">
        <f t="shared" si="1"/>
        <v>0</v>
      </c>
      <c r="Q150" s="182">
        <v>0</v>
      </c>
      <c r="R150" s="182">
        <f t="shared" si="2"/>
        <v>0</v>
      </c>
      <c r="S150" s="182">
        <v>0</v>
      </c>
      <c r="T150" s="183">
        <f t="shared" si="3"/>
        <v>0</v>
      </c>
      <c r="AR150" s="16" t="s">
        <v>122</v>
      </c>
      <c r="AT150" s="16" t="s">
        <v>125</v>
      </c>
      <c r="AU150" s="16" t="s">
        <v>79</v>
      </c>
      <c r="AY150" s="16" t="s">
        <v>123</v>
      </c>
      <c r="BE150" s="184">
        <f t="shared" si="4"/>
        <v>0</v>
      </c>
      <c r="BF150" s="184">
        <f t="shared" si="5"/>
        <v>0</v>
      </c>
      <c r="BG150" s="184">
        <f t="shared" si="6"/>
        <v>0</v>
      </c>
      <c r="BH150" s="184">
        <f t="shared" si="7"/>
        <v>0</v>
      </c>
      <c r="BI150" s="184">
        <f t="shared" si="8"/>
        <v>0</v>
      </c>
      <c r="BJ150" s="16" t="s">
        <v>79</v>
      </c>
      <c r="BK150" s="184">
        <f t="shared" si="9"/>
        <v>0</v>
      </c>
      <c r="BL150" s="16" t="s">
        <v>122</v>
      </c>
      <c r="BM150" s="16" t="s">
        <v>431</v>
      </c>
    </row>
    <row r="151" spans="2:65" s="1" customFormat="1" ht="16.5" customHeight="1">
      <c r="B151" s="33"/>
      <c r="C151" s="204" t="s">
        <v>310</v>
      </c>
      <c r="D151" s="204" t="s">
        <v>276</v>
      </c>
      <c r="E151" s="205" t="s">
        <v>878</v>
      </c>
      <c r="F151" s="206" t="s">
        <v>879</v>
      </c>
      <c r="G151" s="207" t="s">
        <v>434</v>
      </c>
      <c r="H151" s="208">
        <v>3</v>
      </c>
      <c r="I151" s="209"/>
      <c r="J151" s="210">
        <f t="shared" si="0"/>
        <v>0</v>
      </c>
      <c r="K151" s="206" t="s">
        <v>19</v>
      </c>
      <c r="L151" s="211"/>
      <c r="M151" s="212" t="s">
        <v>19</v>
      </c>
      <c r="N151" s="213" t="s">
        <v>42</v>
      </c>
      <c r="O151" s="59"/>
      <c r="P151" s="182">
        <f t="shared" si="1"/>
        <v>0</v>
      </c>
      <c r="Q151" s="182">
        <v>0</v>
      </c>
      <c r="R151" s="182">
        <f t="shared" si="2"/>
        <v>0</v>
      </c>
      <c r="S151" s="182">
        <v>0</v>
      </c>
      <c r="T151" s="183">
        <f t="shared" si="3"/>
        <v>0</v>
      </c>
      <c r="AR151" s="16" t="s">
        <v>221</v>
      </c>
      <c r="AT151" s="16" t="s">
        <v>276</v>
      </c>
      <c r="AU151" s="16" t="s">
        <v>79</v>
      </c>
      <c r="AY151" s="16" t="s">
        <v>123</v>
      </c>
      <c r="BE151" s="184">
        <f t="shared" si="4"/>
        <v>0</v>
      </c>
      <c r="BF151" s="184">
        <f t="shared" si="5"/>
        <v>0</v>
      </c>
      <c r="BG151" s="184">
        <f t="shared" si="6"/>
        <v>0</v>
      </c>
      <c r="BH151" s="184">
        <f t="shared" si="7"/>
        <v>0</v>
      </c>
      <c r="BI151" s="184">
        <f t="shared" si="8"/>
        <v>0</v>
      </c>
      <c r="BJ151" s="16" t="s">
        <v>79</v>
      </c>
      <c r="BK151" s="184">
        <f t="shared" si="9"/>
        <v>0</v>
      </c>
      <c r="BL151" s="16" t="s">
        <v>122</v>
      </c>
      <c r="BM151" s="16" t="s">
        <v>444</v>
      </c>
    </row>
    <row r="152" spans="2:65" s="1" customFormat="1" ht="16.5" customHeight="1">
      <c r="B152" s="33"/>
      <c r="C152" s="173" t="s">
        <v>316</v>
      </c>
      <c r="D152" s="173" t="s">
        <v>125</v>
      </c>
      <c r="E152" s="174" t="s">
        <v>965</v>
      </c>
      <c r="F152" s="175" t="s">
        <v>1071</v>
      </c>
      <c r="G152" s="176" t="s">
        <v>434</v>
      </c>
      <c r="H152" s="177">
        <v>8</v>
      </c>
      <c r="I152" s="178"/>
      <c r="J152" s="179">
        <f t="shared" si="0"/>
        <v>0</v>
      </c>
      <c r="K152" s="175" t="s">
        <v>19</v>
      </c>
      <c r="L152" s="37"/>
      <c r="M152" s="180" t="s">
        <v>19</v>
      </c>
      <c r="N152" s="181" t="s">
        <v>42</v>
      </c>
      <c r="O152" s="59"/>
      <c r="P152" s="182">
        <f t="shared" si="1"/>
        <v>0</v>
      </c>
      <c r="Q152" s="182">
        <v>0</v>
      </c>
      <c r="R152" s="182">
        <f t="shared" si="2"/>
        <v>0</v>
      </c>
      <c r="S152" s="182">
        <v>0</v>
      </c>
      <c r="T152" s="183">
        <f t="shared" si="3"/>
        <v>0</v>
      </c>
      <c r="AR152" s="16" t="s">
        <v>122</v>
      </c>
      <c r="AT152" s="16" t="s">
        <v>125</v>
      </c>
      <c r="AU152" s="16" t="s">
        <v>79</v>
      </c>
      <c r="AY152" s="16" t="s">
        <v>123</v>
      </c>
      <c r="BE152" s="184">
        <f t="shared" si="4"/>
        <v>0</v>
      </c>
      <c r="BF152" s="184">
        <f t="shared" si="5"/>
        <v>0</v>
      </c>
      <c r="BG152" s="184">
        <f t="shared" si="6"/>
        <v>0</v>
      </c>
      <c r="BH152" s="184">
        <f t="shared" si="7"/>
        <v>0</v>
      </c>
      <c r="BI152" s="184">
        <f t="shared" si="8"/>
        <v>0</v>
      </c>
      <c r="BJ152" s="16" t="s">
        <v>79</v>
      </c>
      <c r="BK152" s="184">
        <f t="shared" si="9"/>
        <v>0</v>
      </c>
      <c r="BL152" s="16" t="s">
        <v>122</v>
      </c>
      <c r="BM152" s="16" t="s">
        <v>452</v>
      </c>
    </row>
    <row r="153" spans="2:47" s="1" customFormat="1" ht="68.25">
      <c r="B153" s="33"/>
      <c r="C153" s="34"/>
      <c r="D153" s="185" t="s">
        <v>130</v>
      </c>
      <c r="E153" s="34"/>
      <c r="F153" s="186" t="s">
        <v>1072</v>
      </c>
      <c r="G153" s="34"/>
      <c r="H153" s="34"/>
      <c r="I153" s="102"/>
      <c r="J153" s="34"/>
      <c r="K153" s="34"/>
      <c r="L153" s="37"/>
      <c r="M153" s="187"/>
      <c r="N153" s="59"/>
      <c r="O153" s="59"/>
      <c r="P153" s="59"/>
      <c r="Q153" s="59"/>
      <c r="R153" s="59"/>
      <c r="S153" s="59"/>
      <c r="T153" s="60"/>
      <c r="AT153" s="16" t="s">
        <v>130</v>
      </c>
      <c r="AU153" s="16" t="s">
        <v>79</v>
      </c>
    </row>
    <row r="154" spans="2:63" s="10" customFormat="1" ht="25.9" customHeight="1">
      <c r="B154" s="157"/>
      <c r="C154" s="158"/>
      <c r="D154" s="159" t="s">
        <v>70</v>
      </c>
      <c r="E154" s="160" t="s">
        <v>981</v>
      </c>
      <c r="F154" s="160" t="s">
        <v>982</v>
      </c>
      <c r="G154" s="158"/>
      <c r="H154" s="158"/>
      <c r="I154" s="161"/>
      <c r="J154" s="162">
        <f>BK154</f>
        <v>0</v>
      </c>
      <c r="K154" s="158"/>
      <c r="L154" s="163"/>
      <c r="M154" s="164"/>
      <c r="N154" s="165"/>
      <c r="O154" s="165"/>
      <c r="P154" s="166">
        <f>SUM(P155:P159)</f>
        <v>0</v>
      </c>
      <c r="Q154" s="165"/>
      <c r="R154" s="166">
        <f>SUM(R155:R159)</f>
        <v>0</v>
      </c>
      <c r="S154" s="165"/>
      <c r="T154" s="167">
        <f>SUM(T155:T159)</f>
        <v>0</v>
      </c>
      <c r="AR154" s="168" t="s">
        <v>79</v>
      </c>
      <c r="AT154" s="169" t="s">
        <v>70</v>
      </c>
      <c r="AU154" s="169" t="s">
        <v>71</v>
      </c>
      <c r="AY154" s="168" t="s">
        <v>123</v>
      </c>
      <c r="BK154" s="170">
        <f>SUM(BK155:BK159)</f>
        <v>0</v>
      </c>
    </row>
    <row r="155" spans="2:65" s="1" customFormat="1" ht="33.75" customHeight="1">
      <c r="B155" s="33"/>
      <c r="C155" s="173" t="s">
        <v>322</v>
      </c>
      <c r="D155" s="173" t="s">
        <v>125</v>
      </c>
      <c r="E155" s="174" t="s">
        <v>983</v>
      </c>
      <c r="F155" s="175" t="s">
        <v>1073</v>
      </c>
      <c r="G155" s="176" t="s">
        <v>218</v>
      </c>
      <c r="H155" s="177">
        <v>68.8</v>
      </c>
      <c r="I155" s="178"/>
      <c r="J155" s="179">
        <f>ROUND(I155*H155,2)</f>
        <v>0</v>
      </c>
      <c r="K155" s="175" t="s">
        <v>182</v>
      </c>
      <c r="L155" s="37"/>
      <c r="M155" s="180" t="s">
        <v>19</v>
      </c>
      <c r="N155" s="181" t="s">
        <v>42</v>
      </c>
      <c r="O155" s="59"/>
      <c r="P155" s="182">
        <f>O155*H155</f>
        <v>0</v>
      </c>
      <c r="Q155" s="182">
        <v>0</v>
      </c>
      <c r="R155" s="182">
        <f>Q155*H155</f>
        <v>0</v>
      </c>
      <c r="S155" s="182">
        <v>0</v>
      </c>
      <c r="T155" s="183">
        <f>S155*H155</f>
        <v>0</v>
      </c>
      <c r="AR155" s="16" t="s">
        <v>122</v>
      </c>
      <c r="AT155" s="16" t="s">
        <v>125</v>
      </c>
      <c r="AU155" s="16" t="s">
        <v>79</v>
      </c>
      <c r="AY155" s="16" t="s">
        <v>123</v>
      </c>
      <c r="BE155" s="184">
        <f>IF(N155="základní",J155,0)</f>
        <v>0</v>
      </c>
      <c r="BF155" s="184">
        <f>IF(N155="snížená",J155,0)</f>
        <v>0</v>
      </c>
      <c r="BG155" s="184">
        <f>IF(N155="zákl. přenesená",J155,0)</f>
        <v>0</v>
      </c>
      <c r="BH155" s="184">
        <f>IF(N155="sníž. přenesená",J155,0)</f>
        <v>0</v>
      </c>
      <c r="BI155" s="184">
        <f>IF(N155="nulová",J155,0)</f>
        <v>0</v>
      </c>
      <c r="BJ155" s="16" t="s">
        <v>79</v>
      </c>
      <c r="BK155" s="184">
        <f>ROUND(I155*H155,2)</f>
        <v>0</v>
      </c>
      <c r="BL155" s="16" t="s">
        <v>122</v>
      </c>
      <c r="BM155" s="16" t="s">
        <v>94</v>
      </c>
    </row>
    <row r="156" spans="2:51" s="11" customFormat="1" ht="11.25">
      <c r="B156" s="193"/>
      <c r="C156" s="194"/>
      <c r="D156" s="185" t="s">
        <v>186</v>
      </c>
      <c r="E156" s="195" t="s">
        <v>19</v>
      </c>
      <c r="F156" s="196" t="s">
        <v>1070</v>
      </c>
      <c r="G156" s="194"/>
      <c r="H156" s="197">
        <v>68.8</v>
      </c>
      <c r="I156" s="198"/>
      <c r="J156" s="194"/>
      <c r="K156" s="194"/>
      <c r="L156" s="199"/>
      <c r="M156" s="200"/>
      <c r="N156" s="201"/>
      <c r="O156" s="201"/>
      <c r="P156" s="201"/>
      <c r="Q156" s="201"/>
      <c r="R156" s="201"/>
      <c r="S156" s="201"/>
      <c r="T156" s="202"/>
      <c r="AT156" s="203" t="s">
        <v>186</v>
      </c>
      <c r="AU156" s="203" t="s">
        <v>79</v>
      </c>
      <c r="AV156" s="11" t="s">
        <v>81</v>
      </c>
      <c r="AW156" s="11" t="s">
        <v>32</v>
      </c>
      <c r="AX156" s="11" t="s">
        <v>71</v>
      </c>
      <c r="AY156" s="203" t="s">
        <v>123</v>
      </c>
    </row>
    <row r="157" spans="2:51" s="13" customFormat="1" ht="11.25">
      <c r="B157" s="227"/>
      <c r="C157" s="228"/>
      <c r="D157" s="185" t="s">
        <v>186</v>
      </c>
      <c r="E157" s="229" t="s">
        <v>19</v>
      </c>
      <c r="F157" s="230" t="s">
        <v>756</v>
      </c>
      <c r="G157" s="228"/>
      <c r="H157" s="231">
        <v>68.8</v>
      </c>
      <c r="I157" s="232"/>
      <c r="J157" s="228"/>
      <c r="K157" s="228"/>
      <c r="L157" s="233"/>
      <c r="M157" s="234"/>
      <c r="N157" s="235"/>
      <c r="O157" s="235"/>
      <c r="P157" s="235"/>
      <c r="Q157" s="235"/>
      <c r="R157" s="235"/>
      <c r="S157" s="235"/>
      <c r="T157" s="236"/>
      <c r="AT157" s="237" t="s">
        <v>186</v>
      </c>
      <c r="AU157" s="237" t="s">
        <v>79</v>
      </c>
      <c r="AV157" s="13" t="s">
        <v>122</v>
      </c>
      <c r="AW157" s="13" t="s">
        <v>32</v>
      </c>
      <c r="AX157" s="13" t="s">
        <v>79</v>
      </c>
      <c r="AY157" s="237" t="s">
        <v>123</v>
      </c>
    </row>
    <row r="158" spans="2:65" s="1" customFormat="1" ht="16.5" customHeight="1">
      <c r="B158" s="33"/>
      <c r="C158" s="173" t="s">
        <v>328</v>
      </c>
      <c r="D158" s="173" t="s">
        <v>125</v>
      </c>
      <c r="E158" s="174" t="s">
        <v>989</v>
      </c>
      <c r="F158" s="175" t="s">
        <v>990</v>
      </c>
      <c r="G158" s="176" t="s">
        <v>434</v>
      </c>
      <c r="H158" s="177">
        <v>2</v>
      </c>
      <c r="I158" s="178"/>
      <c r="J158" s="179">
        <f>ROUND(I158*H158,2)</f>
        <v>0</v>
      </c>
      <c r="K158" s="175" t="s">
        <v>19</v>
      </c>
      <c r="L158" s="37"/>
      <c r="M158" s="180" t="s">
        <v>19</v>
      </c>
      <c r="N158" s="181" t="s">
        <v>42</v>
      </c>
      <c r="O158" s="59"/>
      <c r="P158" s="182">
        <f>O158*H158</f>
        <v>0</v>
      </c>
      <c r="Q158" s="182">
        <v>0</v>
      </c>
      <c r="R158" s="182">
        <f>Q158*H158</f>
        <v>0</v>
      </c>
      <c r="S158" s="182">
        <v>0</v>
      </c>
      <c r="T158" s="183">
        <f>S158*H158</f>
        <v>0</v>
      </c>
      <c r="AR158" s="16" t="s">
        <v>122</v>
      </c>
      <c r="AT158" s="16" t="s">
        <v>125</v>
      </c>
      <c r="AU158" s="16" t="s">
        <v>79</v>
      </c>
      <c r="AY158" s="16" t="s">
        <v>123</v>
      </c>
      <c r="BE158" s="184">
        <f>IF(N158="základní",J158,0)</f>
        <v>0</v>
      </c>
      <c r="BF158" s="184">
        <f>IF(N158="snížená",J158,0)</f>
        <v>0</v>
      </c>
      <c r="BG158" s="184">
        <f>IF(N158="zákl. přenesená",J158,0)</f>
        <v>0</v>
      </c>
      <c r="BH158" s="184">
        <f>IF(N158="sníž. přenesená",J158,0)</f>
        <v>0</v>
      </c>
      <c r="BI158" s="184">
        <f>IF(N158="nulová",J158,0)</f>
        <v>0</v>
      </c>
      <c r="BJ158" s="16" t="s">
        <v>79</v>
      </c>
      <c r="BK158" s="184">
        <f>ROUND(I158*H158,2)</f>
        <v>0</v>
      </c>
      <c r="BL158" s="16" t="s">
        <v>122</v>
      </c>
      <c r="BM158" s="16" t="s">
        <v>469</v>
      </c>
    </row>
    <row r="159" spans="2:47" s="1" customFormat="1" ht="58.5">
      <c r="B159" s="33"/>
      <c r="C159" s="34"/>
      <c r="D159" s="185" t="s">
        <v>130</v>
      </c>
      <c r="E159" s="34"/>
      <c r="F159" s="186" t="s">
        <v>1074</v>
      </c>
      <c r="G159" s="34"/>
      <c r="H159" s="34"/>
      <c r="I159" s="102"/>
      <c r="J159" s="34"/>
      <c r="K159" s="34"/>
      <c r="L159" s="37"/>
      <c r="M159" s="187"/>
      <c r="N159" s="59"/>
      <c r="O159" s="59"/>
      <c r="P159" s="59"/>
      <c r="Q159" s="59"/>
      <c r="R159" s="59"/>
      <c r="S159" s="59"/>
      <c r="T159" s="60"/>
      <c r="AT159" s="16" t="s">
        <v>130</v>
      </c>
      <c r="AU159" s="16" t="s">
        <v>79</v>
      </c>
    </row>
    <row r="160" spans="2:63" s="10" customFormat="1" ht="25.9" customHeight="1">
      <c r="B160" s="157"/>
      <c r="C160" s="158"/>
      <c r="D160" s="159" t="s">
        <v>70</v>
      </c>
      <c r="E160" s="160" t="s">
        <v>1023</v>
      </c>
      <c r="F160" s="160" t="s">
        <v>1024</v>
      </c>
      <c r="G160" s="158"/>
      <c r="H160" s="158"/>
      <c r="I160" s="161"/>
      <c r="J160" s="162">
        <f>BK160</f>
        <v>0</v>
      </c>
      <c r="K160" s="158"/>
      <c r="L160" s="163"/>
      <c r="M160" s="164"/>
      <c r="N160" s="165"/>
      <c r="O160" s="165"/>
      <c r="P160" s="166">
        <f>SUM(P161:P167)</f>
        <v>0</v>
      </c>
      <c r="Q160" s="165"/>
      <c r="R160" s="166">
        <f>SUM(R161:R167)</f>
        <v>0</v>
      </c>
      <c r="S160" s="165"/>
      <c r="T160" s="167">
        <f>SUM(T161:T167)</f>
        <v>0</v>
      </c>
      <c r="AR160" s="168" t="s">
        <v>79</v>
      </c>
      <c r="AT160" s="169" t="s">
        <v>70</v>
      </c>
      <c r="AU160" s="169" t="s">
        <v>71</v>
      </c>
      <c r="AY160" s="168" t="s">
        <v>123</v>
      </c>
      <c r="BK160" s="170">
        <f>SUM(BK161:BK167)</f>
        <v>0</v>
      </c>
    </row>
    <row r="161" spans="2:65" s="1" customFormat="1" ht="33.75" customHeight="1">
      <c r="B161" s="33"/>
      <c r="C161" s="173" t="s">
        <v>339</v>
      </c>
      <c r="D161" s="173" t="s">
        <v>125</v>
      </c>
      <c r="E161" s="174" t="s">
        <v>1025</v>
      </c>
      <c r="F161" s="175" t="s">
        <v>1026</v>
      </c>
      <c r="G161" s="176" t="s">
        <v>266</v>
      </c>
      <c r="H161" s="177">
        <v>17.054</v>
      </c>
      <c r="I161" s="178"/>
      <c r="J161" s="179">
        <f>ROUND(I161*H161,2)</f>
        <v>0</v>
      </c>
      <c r="K161" s="175" t="s">
        <v>182</v>
      </c>
      <c r="L161" s="37"/>
      <c r="M161" s="180" t="s">
        <v>19</v>
      </c>
      <c r="N161" s="181" t="s">
        <v>42</v>
      </c>
      <c r="O161" s="59"/>
      <c r="P161" s="182">
        <f>O161*H161</f>
        <v>0</v>
      </c>
      <c r="Q161" s="182">
        <v>0</v>
      </c>
      <c r="R161" s="182">
        <f>Q161*H161</f>
        <v>0</v>
      </c>
      <c r="S161" s="182">
        <v>0</v>
      </c>
      <c r="T161" s="183">
        <f>S161*H161</f>
        <v>0</v>
      </c>
      <c r="AR161" s="16" t="s">
        <v>122</v>
      </c>
      <c r="AT161" s="16" t="s">
        <v>125</v>
      </c>
      <c r="AU161" s="16" t="s">
        <v>79</v>
      </c>
      <c r="AY161" s="16" t="s">
        <v>123</v>
      </c>
      <c r="BE161" s="184">
        <f>IF(N161="základní",J161,0)</f>
        <v>0</v>
      </c>
      <c r="BF161" s="184">
        <f>IF(N161="snížená",J161,0)</f>
        <v>0</v>
      </c>
      <c r="BG161" s="184">
        <f>IF(N161="zákl. přenesená",J161,0)</f>
        <v>0</v>
      </c>
      <c r="BH161" s="184">
        <f>IF(N161="sníž. přenesená",J161,0)</f>
        <v>0</v>
      </c>
      <c r="BI161" s="184">
        <f>IF(N161="nulová",J161,0)</f>
        <v>0</v>
      </c>
      <c r="BJ161" s="16" t="s">
        <v>79</v>
      </c>
      <c r="BK161" s="184">
        <f>ROUND(I161*H161,2)</f>
        <v>0</v>
      </c>
      <c r="BL161" s="16" t="s">
        <v>122</v>
      </c>
      <c r="BM161" s="16" t="s">
        <v>477</v>
      </c>
    </row>
    <row r="162" spans="2:65" s="1" customFormat="1" ht="22.5" customHeight="1">
      <c r="B162" s="33"/>
      <c r="C162" s="173" t="s">
        <v>345</v>
      </c>
      <c r="D162" s="173" t="s">
        <v>125</v>
      </c>
      <c r="E162" s="174" t="s">
        <v>1028</v>
      </c>
      <c r="F162" s="175" t="s">
        <v>1029</v>
      </c>
      <c r="G162" s="176" t="s">
        <v>266</v>
      </c>
      <c r="H162" s="177">
        <v>153.486</v>
      </c>
      <c r="I162" s="178"/>
      <c r="J162" s="179">
        <f>ROUND(I162*H162,2)</f>
        <v>0</v>
      </c>
      <c r="K162" s="175" t="s">
        <v>182</v>
      </c>
      <c r="L162" s="37"/>
      <c r="M162" s="180" t="s">
        <v>19</v>
      </c>
      <c r="N162" s="181" t="s">
        <v>42</v>
      </c>
      <c r="O162" s="59"/>
      <c r="P162" s="182">
        <f>O162*H162</f>
        <v>0</v>
      </c>
      <c r="Q162" s="182">
        <v>0</v>
      </c>
      <c r="R162" s="182">
        <f>Q162*H162</f>
        <v>0</v>
      </c>
      <c r="S162" s="182">
        <v>0</v>
      </c>
      <c r="T162" s="183">
        <f>S162*H162</f>
        <v>0</v>
      </c>
      <c r="AR162" s="16" t="s">
        <v>122</v>
      </c>
      <c r="AT162" s="16" t="s">
        <v>125</v>
      </c>
      <c r="AU162" s="16" t="s">
        <v>79</v>
      </c>
      <c r="AY162" s="16" t="s">
        <v>123</v>
      </c>
      <c r="BE162" s="184">
        <f>IF(N162="základní",J162,0)</f>
        <v>0</v>
      </c>
      <c r="BF162" s="184">
        <f>IF(N162="snížená",J162,0)</f>
        <v>0</v>
      </c>
      <c r="BG162" s="184">
        <f>IF(N162="zákl. přenesená",J162,0)</f>
        <v>0</v>
      </c>
      <c r="BH162" s="184">
        <f>IF(N162="sníž. přenesená",J162,0)</f>
        <v>0</v>
      </c>
      <c r="BI162" s="184">
        <f>IF(N162="nulová",J162,0)</f>
        <v>0</v>
      </c>
      <c r="BJ162" s="16" t="s">
        <v>79</v>
      </c>
      <c r="BK162" s="184">
        <f>ROUND(I162*H162,2)</f>
        <v>0</v>
      </c>
      <c r="BL162" s="16" t="s">
        <v>122</v>
      </c>
      <c r="BM162" s="16" t="s">
        <v>487</v>
      </c>
    </row>
    <row r="163" spans="2:51" s="11" customFormat="1" ht="11.25">
      <c r="B163" s="193"/>
      <c r="C163" s="194"/>
      <c r="D163" s="185" t="s">
        <v>186</v>
      </c>
      <c r="E163" s="195" t="s">
        <v>19</v>
      </c>
      <c r="F163" s="196" t="s">
        <v>1075</v>
      </c>
      <c r="G163" s="194"/>
      <c r="H163" s="197">
        <v>153.486</v>
      </c>
      <c r="I163" s="198"/>
      <c r="J163" s="194"/>
      <c r="K163" s="194"/>
      <c r="L163" s="199"/>
      <c r="M163" s="200"/>
      <c r="N163" s="201"/>
      <c r="O163" s="201"/>
      <c r="P163" s="201"/>
      <c r="Q163" s="201"/>
      <c r="R163" s="201"/>
      <c r="S163" s="201"/>
      <c r="T163" s="202"/>
      <c r="AT163" s="203" t="s">
        <v>186</v>
      </c>
      <c r="AU163" s="203" t="s">
        <v>79</v>
      </c>
      <c r="AV163" s="11" t="s">
        <v>81</v>
      </c>
      <c r="AW163" s="11" t="s">
        <v>32</v>
      </c>
      <c r="AX163" s="11" t="s">
        <v>71</v>
      </c>
      <c r="AY163" s="203" t="s">
        <v>123</v>
      </c>
    </row>
    <row r="164" spans="2:51" s="13" customFormat="1" ht="11.25">
      <c r="B164" s="227"/>
      <c r="C164" s="228"/>
      <c r="D164" s="185" t="s">
        <v>186</v>
      </c>
      <c r="E164" s="229" t="s">
        <v>19</v>
      </c>
      <c r="F164" s="230" t="s">
        <v>756</v>
      </c>
      <c r="G164" s="228"/>
      <c r="H164" s="231">
        <v>153.486</v>
      </c>
      <c r="I164" s="232"/>
      <c r="J164" s="228"/>
      <c r="K164" s="228"/>
      <c r="L164" s="233"/>
      <c r="M164" s="234"/>
      <c r="N164" s="235"/>
      <c r="O164" s="235"/>
      <c r="P164" s="235"/>
      <c r="Q164" s="235"/>
      <c r="R164" s="235"/>
      <c r="S164" s="235"/>
      <c r="T164" s="236"/>
      <c r="AT164" s="237" t="s">
        <v>186</v>
      </c>
      <c r="AU164" s="237" t="s">
        <v>79</v>
      </c>
      <c r="AV164" s="13" t="s">
        <v>122</v>
      </c>
      <c r="AW164" s="13" t="s">
        <v>32</v>
      </c>
      <c r="AX164" s="13" t="s">
        <v>79</v>
      </c>
      <c r="AY164" s="237" t="s">
        <v>123</v>
      </c>
    </row>
    <row r="165" spans="2:65" s="1" customFormat="1" ht="33.75" customHeight="1">
      <c r="B165" s="33"/>
      <c r="C165" s="173" t="s">
        <v>352</v>
      </c>
      <c r="D165" s="173" t="s">
        <v>125</v>
      </c>
      <c r="E165" s="174" t="s">
        <v>1032</v>
      </c>
      <c r="F165" s="175" t="s">
        <v>1033</v>
      </c>
      <c r="G165" s="176" t="s">
        <v>266</v>
      </c>
      <c r="H165" s="177">
        <v>17.054</v>
      </c>
      <c r="I165" s="178"/>
      <c r="J165" s="179">
        <f>ROUND(I165*H165,2)</f>
        <v>0</v>
      </c>
      <c r="K165" s="175" t="s">
        <v>182</v>
      </c>
      <c r="L165" s="37"/>
      <c r="M165" s="180" t="s">
        <v>19</v>
      </c>
      <c r="N165" s="181" t="s">
        <v>42</v>
      </c>
      <c r="O165" s="59"/>
      <c r="P165" s="182">
        <f>O165*H165</f>
        <v>0</v>
      </c>
      <c r="Q165" s="182">
        <v>0</v>
      </c>
      <c r="R165" s="182">
        <f>Q165*H165</f>
        <v>0</v>
      </c>
      <c r="S165" s="182">
        <v>0</v>
      </c>
      <c r="T165" s="183">
        <f>S165*H165</f>
        <v>0</v>
      </c>
      <c r="AR165" s="16" t="s">
        <v>122</v>
      </c>
      <c r="AT165" s="16" t="s">
        <v>125</v>
      </c>
      <c r="AU165" s="16" t="s">
        <v>79</v>
      </c>
      <c r="AY165" s="16" t="s">
        <v>123</v>
      </c>
      <c r="BE165" s="184">
        <f>IF(N165="základní",J165,0)</f>
        <v>0</v>
      </c>
      <c r="BF165" s="184">
        <f>IF(N165="snížená",J165,0)</f>
        <v>0</v>
      </c>
      <c r="BG165" s="184">
        <f>IF(N165="zákl. přenesená",J165,0)</f>
        <v>0</v>
      </c>
      <c r="BH165" s="184">
        <f>IF(N165="sníž. přenesená",J165,0)</f>
        <v>0</v>
      </c>
      <c r="BI165" s="184">
        <f>IF(N165="nulová",J165,0)</f>
        <v>0</v>
      </c>
      <c r="BJ165" s="16" t="s">
        <v>79</v>
      </c>
      <c r="BK165" s="184">
        <f>ROUND(I165*H165,2)</f>
        <v>0</v>
      </c>
      <c r="BL165" s="16" t="s">
        <v>122</v>
      </c>
      <c r="BM165" s="16" t="s">
        <v>496</v>
      </c>
    </row>
    <row r="166" spans="2:65" s="1" customFormat="1" ht="22.5" customHeight="1">
      <c r="B166" s="33"/>
      <c r="C166" s="173" t="s">
        <v>88</v>
      </c>
      <c r="D166" s="173" t="s">
        <v>125</v>
      </c>
      <c r="E166" s="174" t="s">
        <v>629</v>
      </c>
      <c r="F166" s="175" t="s">
        <v>1035</v>
      </c>
      <c r="G166" s="176" t="s">
        <v>266</v>
      </c>
      <c r="H166" s="177">
        <v>17.054</v>
      </c>
      <c r="I166" s="178"/>
      <c r="J166" s="179">
        <f>ROUND(I166*H166,2)</f>
        <v>0</v>
      </c>
      <c r="K166" s="175" t="s">
        <v>182</v>
      </c>
      <c r="L166" s="37"/>
      <c r="M166" s="180" t="s">
        <v>19</v>
      </c>
      <c r="N166" s="181" t="s">
        <v>42</v>
      </c>
      <c r="O166" s="59"/>
      <c r="P166" s="182">
        <f>O166*H166</f>
        <v>0</v>
      </c>
      <c r="Q166" s="182">
        <v>0</v>
      </c>
      <c r="R166" s="182">
        <f>Q166*H166</f>
        <v>0</v>
      </c>
      <c r="S166" s="182">
        <v>0</v>
      </c>
      <c r="T166" s="183">
        <f>S166*H166</f>
        <v>0</v>
      </c>
      <c r="AR166" s="16" t="s">
        <v>122</v>
      </c>
      <c r="AT166" s="16" t="s">
        <v>125</v>
      </c>
      <c r="AU166" s="16" t="s">
        <v>79</v>
      </c>
      <c r="AY166" s="16" t="s">
        <v>123</v>
      </c>
      <c r="BE166" s="184">
        <f>IF(N166="základní",J166,0)</f>
        <v>0</v>
      </c>
      <c r="BF166" s="184">
        <f>IF(N166="snížená",J166,0)</f>
        <v>0</v>
      </c>
      <c r="BG166" s="184">
        <f>IF(N166="zákl. přenesená",J166,0)</f>
        <v>0</v>
      </c>
      <c r="BH166" s="184">
        <f>IF(N166="sníž. přenesená",J166,0)</f>
        <v>0</v>
      </c>
      <c r="BI166" s="184">
        <f>IF(N166="nulová",J166,0)</f>
        <v>0</v>
      </c>
      <c r="BJ166" s="16" t="s">
        <v>79</v>
      </c>
      <c r="BK166" s="184">
        <f>ROUND(I166*H166,2)</f>
        <v>0</v>
      </c>
      <c r="BL166" s="16" t="s">
        <v>122</v>
      </c>
      <c r="BM166" s="16" t="s">
        <v>505</v>
      </c>
    </row>
    <row r="167" spans="2:65" s="1" customFormat="1" ht="45" customHeight="1">
      <c r="B167" s="33"/>
      <c r="C167" s="173" t="s">
        <v>359</v>
      </c>
      <c r="D167" s="173" t="s">
        <v>125</v>
      </c>
      <c r="E167" s="174" t="s">
        <v>1037</v>
      </c>
      <c r="F167" s="175" t="s">
        <v>1038</v>
      </c>
      <c r="G167" s="176" t="s">
        <v>266</v>
      </c>
      <c r="H167" s="177">
        <v>0.883</v>
      </c>
      <c r="I167" s="178"/>
      <c r="J167" s="179">
        <f>ROUND(I167*H167,2)</f>
        <v>0</v>
      </c>
      <c r="K167" s="175" t="s">
        <v>182</v>
      </c>
      <c r="L167" s="37"/>
      <c r="M167" s="188" t="s">
        <v>19</v>
      </c>
      <c r="N167" s="189" t="s">
        <v>42</v>
      </c>
      <c r="O167" s="190"/>
      <c r="P167" s="191">
        <f>O167*H167</f>
        <v>0</v>
      </c>
      <c r="Q167" s="191">
        <v>0</v>
      </c>
      <c r="R167" s="191">
        <f>Q167*H167</f>
        <v>0</v>
      </c>
      <c r="S167" s="191">
        <v>0</v>
      </c>
      <c r="T167" s="192">
        <f>S167*H167</f>
        <v>0</v>
      </c>
      <c r="AR167" s="16" t="s">
        <v>122</v>
      </c>
      <c r="AT167" s="16" t="s">
        <v>125</v>
      </c>
      <c r="AU167" s="16" t="s">
        <v>79</v>
      </c>
      <c r="AY167" s="16" t="s">
        <v>123</v>
      </c>
      <c r="BE167" s="184">
        <f>IF(N167="základní",J167,0)</f>
        <v>0</v>
      </c>
      <c r="BF167" s="184">
        <f>IF(N167="snížená",J167,0)</f>
        <v>0</v>
      </c>
      <c r="BG167" s="184">
        <f>IF(N167="zákl. přenesená",J167,0)</f>
        <v>0</v>
      </c>
      <c r="BH167" s="184">
        <f>IF(N167="sníž. přenesená",J167,0)</f>
        <v>0</v>
      </c>
      <c r="BI167" s="184">
        <f>IF(N167="nulová",J167,0)</f>
        <v>0</v>
      </c>
      <c r="BJ167" s="16" t="s">
        <v>79</v>
      </c>
      <c r="BK167" s="184">
        <f>ROUND(I167*H167,2)</f>
        <v>0</v>
      </c>
      <c r="BL167" s="16" t="s">
        <v>122</v>
      </c>
      <c r="BM167" s="16" t="s">
        <v>515</v>
      </c>
    </row>
    <row r="168" spans="2:12" s="1" customFormat="1" ht="6.95" customHeight="1">
      <c r="B168" s="45"/>
      <c r="C168" s="46"/>
      <c r="D168" s="46"/>
      <c r="E168" s="46"/>
      <c r="F168" s="46"/>
      <c r="G168" s="46"/>
      <c r="H168" s="46"/>
      <c r="I168" s="124"/>
      <c r="J168" s="46"/>
      <c r="K168" s="46"/>
      <c r="L168" s="37"/>
    </row>
  </sheetData>
  <sheetProtection algorithmName="SHA-512" hashValue="Y8hPCmeiI/TA/LPLUK65Y0d6jUy/0lZaFMQzuj7xGlkmbQxR3sPismtEkacHL8A4nQqFf4jHDQh932jkr/6AyQ==" saltValue="TE6q6aOzfBjYh7ERRuuDJibzdV97fw9qU8O2hZsj5mQKukQL/+FysrY0RCwX0+5t38f0Gi7iWjF/MMR1mrao7A==" spinCount="100000" sheet="1" objects="1" scenarios="1" formatColumns="0" formatRows="0" autoFilter="0"/>
  <autoFilter ref="C83:K16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93</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1076</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1077</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1077</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16.5" customHeight="1">
      <c r="B27" s="105"/>
      <c r="E27" s="363" t="s">
        <v>19</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ROUND(J81,2)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ROUND((SUM(BE81:BE128)),2)</f>
        <v>0</v>
      </c>
      <c r="I33" s="113">
        <v>0.21</v>
      </c>
      <c r="J33" s="112">
        <f>ROUND(((SUM(BE81:BE128))*I33),2)</f>
        <v>0</v>
      </c>
      <c r="L33" s="37"/>
    </row>
    <row r="34" spans="2:12" s="1" customFormat="1" ht="14.45" customHeight="1">
      <c r="B34" s="37"/>
      <c r="E34" s="101" t="s">
        <v>43</v>
      </c>
      <c r="F34" s="112">
        <f>ROUND((SUM(BF81:BF128)),2)</f>
        <v>0</v>
      </c>
      <c r="I34" s="113">
        <v>0.15</v>
      </c>
      <c r="J34" s="112">
        <f>ROUND(((SUM(BF81:BF128))*I34),2)</f>
        <v>0</v>
      </c>
      <c r="L34" s="37"/>
    </row>
    <row r="35" spans="2:12" s="1" customFormat="1" ht="14.45" customHeight="1" hidden="1">
      <c r="B35" s="37"/>
      <c r="E35" s="101" t="s">
        <v>44</v>
      </c>
      <c r="F35" s="112">
        <f>ROUND((SUM(BG81:BG128)),2)</f>
        <v>0</v>
      </c>
      <c r="I35" s="113">
        <v>0.21</v>
      </c>
      <c r="J35" s="112">
        <f>0</f>
        <v>0</v>
      </c>
      <c r="L35" s="37"/>
    </row>
    <row r="36" spans="2:12" s="1" customFormat="1" ht="14.45" customHeight="1" hidden="1">
      <c r="B36" s="37"/>
      <c r="E36" s="101" t="s">
        <v>45</v>
      </c>
      <c r="F36" s="112">
        <f>ROUND((SUM(BH81:BH128)),2)</f>
        <v>0</v>
      </c>
      <c r="I36" s="113">
        <v>0.15</v>
      </c>
      <c r="J36" s="112">
        <f>0</f>
        <v>0</v>
      </c>
      <c r="L36" s="37"/>
    </row>
    <row r="37" spans="2:12" s="1" customFormat="1" ht="14.45" customHeight="1" hidden="1">
      <c r="B37" s="37"/>
      <c r="E37" s="101" t="s">
        <v>46</v>
      </c>
      <c r="F37" s="112">
        <f>ROUND((SUM(BI81:BI128)),2)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40 - SO 431 - Veřejné osvětlení</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ELVOST</v>
      </c>
      <c r="K54" s="34"/>
      <c r="L54" s="37"/>
    </row>
    <row r="55" spans="2:12" s="1" customFormat="1" ht="13.7" customHeight="1">
      <c r="B55" s="33"/>
      <c r="C55" s="28" t="s">
        <v>28</v>
      </c>
      <c r="D55" s="34"/>
      <c r="E55" s="34"/>
      <c r="F55" s="26" t="str">
        <f>IF(E18="","",E18)</f>
        <v>Vyplň údaj</v>
      </c>
      <c r="G55" s="34"/>
      <c r="H55" s="34"/>
      <c r="I55" s="103" t="s">
        <v>33</v>
      </c>
      <c r="J55" s="31" t="str">
        <f>E24</f>
        <v>ELVOST</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J81</f>
        <v>0</v>
      </c>
      <c r="K59" s="34"/>
      <c r="L59" s="37"/>
      <c r="AU59" s="16" t="s">
        <v>104</v>
      </c>
    </row>
    <row r="60" spans="2:12" s="7" customFormat="1" ht="24.95" customHeight="1">
      <c r="B60" s="133"/>
      <c r="C60" s="134"/>
      <c r="D60" s="135" t="s">
        <v>169</v>
      </c>
      <c r="E60" s="136"/>
      <c r="F60" s="136"/>
      <c r="G60" s="136"/>
      <c r="H60" s="136"/>
      <c r="I60" s="137"/>
      <c r="J60" s="138">
        <f>J82</f>
        <v>0</v>
      </c>
      <c r="K60" s="134"/>
      <c r="L60" s="139"/>
    </row>
    <row r="61" spans="2:12" s="8" customFormat="1" ht="19.9" customHeight="1">
      <c r="B61" s="140"/>
      <c r="C61" s="141"/>
      <c r="D61" s="142" t="s">
        <v>1078</v>
      </c>
      <c r="E61" s="143"/>
      <c r="F61" s="143"/>
      <c r="G61" s="143"/>
      <c r="H61" s="143"/>
      <c r="I61" s="144"/>
      <c r="J61" s="145">
        <f>J83</f>
        <v>0</v>
      </c>
      <c r="K61" s="141"/>
      <c r="L61" s="146"/>
    </row>
    <row r="62" spans="2:12" s="1" customFormat="1" ht="21.75" customHeight="1">
      <c r="B62" s="33"/>
      <c r="C62" s="34"/>
      <c r="D62" s="34"/>
      <c r="E62" s="34"/>
      <c r="F62" s="34"/>
      <c r="G62" s="34"/>
      <c r="H62" s="34"/>
      <c r="I62" s="102"/>
      <c r="J62" s="34"/>
      <c r="K62" s="34"/>
      <c r="L62" s="37"/>
    </row>
    <row r="63" spans="2:12" s="1" customFormat="1" ht="6.95" customHeight="1">
      <c r="B63" s="45"/>
      <c r="C63" s="46"/>
      <c r="D63" s="46"/>
      <c r="E63" s="46"/>
      <c r="F63" s="46"/>
      <c r="G63" s="46"/>
      <c r="H63" s="46"/>
      <c r="I63" s="124"/>
      <c r="J63" s="46"/>
      <c r="K63" s="46"/>
      <c r="L63" s="37"/>
    </row>
    <row r="67" spans="2:12" s="1" customFormat="1" ht="6.95" customHeight="1">
      <c r="B67" s="47"/>
      <c r="C67" s="48"/>
      <c r="D67" s="48"/>
      <c r="E67" s="48"/>
      <c r="F67" s="48"/>
      <c r="G67" s="48"/>
      <c r="H67" s="48"/>
      <c r="I67" s="127"/>
      <c r="J67" s="48"/>
      <c r="K67" s="48"/>
      <c r="L67" s="37"/>
    </row>
    <row r="68" spans="2:12" s="1" customFormat="1" ht="24.95" customHeight="1">
      <c r="B68" s="33"/>
      <c r="C68" s="22" t="s">
        <v>107</v>
      </c>
      <c r="D68" s="34"/>
      <c r="E68" s="34"/>
      <c r="F68" s="34"/>
      <c r="G68" s="34"/>
      <c r="H68" s="34"/>
      <c r="I68" s="102"/>
      <c r="J68" s="34"/>
      <c r="K68" s="34"/>
      <c r="L68" s="37"/>
    </row>
    <row r="69" spans="2:12" s="1" customFormat="1" ht="6.95" customHeight="1">
      <c r="B69" s="33"/>
      <c r="C69" s="34"/>
      <c r="D69" s="34"/>
      <c r="E69" s="34"/>
      <c r="F69" s="34"/>
      <c r="G69" s="34"/>
      <c r="H69" s="34"/>
      <c r="I69" s="102"/>
      <c r="J69" s="34"/>
      <c r="K69" s="34"/>
      <c r="L69" s="37"/>
    </row>
    <row r="70" spans="2:12" s="1" customFormat="1" ht="12" customHeight="1">
      <c r="B70" s="33"/>
      <c r="C70" s="28" t="s">
        <v>16</v>
      </c>
      <c r="D70" s="34"/>
      <c r="E70" s="34"/>
      <c r="F70" s="34"/>
      <c r="G70" s="34"/>
      <c r="H70" s="34"/>
      <c r="I70" s="102"/>
      <c r="J70" s="34"/>
      <c r="K70" s="34"/>
      <c r="L70" s="37"/>
    </row>
    <row r="71" spans="2:12" s="1" customFormat="1" ht="16.5" customHeight="1">
      <c r="B71" s="33"/>
      <c r="C71" s="34"/>
      <c r="D71" s="34"/>
      <c r="E71" s="364" t="str">
        <f>E7</f>
        <v>Stavební úpravy komunikace v ul.Obrněné brigády a Valdštejnova, Cheb</v>
      </c>
      <c r="F71" s="365"/>
      <c r="G71" s="365"/>
      <c r="H71" s="365"/>
      <c r="I71" s="102"/>
      <c r="J71" s="34"/>
      <c r="K71" s="34"/>
      <c r="L71" s="37"/>
    </row>
    <row r="72" spans="2:12" s="1" customFormat="1" ht="12" customHeight="1">
      <c r="B72" s="33"/>
      <c r="C72" s="28" t="s">
        <v>98</v>
      </c>
      <c r="D72" s="34"/>
      <c r="E72" s="34"/>
      <c r="F72" s="34"/>
      <c r="G72" s="34"/>
      <c r="H72" s="34"/>
      <c r="I72" s="102"/>
      <c r="J72" s="34"/>
      <c r="K72" s="34"/>
      <c r="L72" s="37"/>
    </row>
    <row r="73" spans="2:12" s="1" customFormat="1" ht="16.5" customHeight="1">
      <c r="B73" s="33"/>
      <c r="C73" s="34"/>
      <c r="D73" s="34"/>
      <c r="E73" s="337" t="str">
        <f>E9</f>
        <v>40 - SO 431 - Veřejné osvětlení</v>
      </c>
      <c r="F73" s="336"/>
      <c r="G73" s="336"/>
      <c r="H73" s="336"/>
      <c r="I73" s="102"/>
      <c r="J73" s="34"/>
      <c r="K73" s="34"/>
      <c r="L73" s="37"/>
    </row>
    <row r="74" spans="2:12" s="1" customFormat="1" ht="6.95" customHeight="1">
      <c r="B74" s="33"/>
      <c r="C74" s="34"/>
      <c r="D74" s="34"/>
      <c r="E74" s="34"/>
      <c r="F74" s="34"/>
      <c r="G74" s="34"/>
      <c r="H74" s="34"/>
      <c r="I74" s="102"/>
      <c r="J74" s="34"/>
      <c r="K74" s="34"/>
      <c r="L74" s="37"/>
    </row>
    <row r="75" spans="2:12" s="1" customFormat="1" ht="12" customHeight="1">
      <c r="B75" s="33"/>
      <c r="C75" s="28" t="s">
        <v>21</v>
      </c>
      <c r="D75" s="34"/>
      <c r="E75" s="34"/>
      <c r="F75" s="26" t="str">
        <f>F12</f>
        <v>Cheb</v>
      </c>
      <c r="G75" s="34"/>
      <c r="H75" s="34"/>
      <c r="I75" s="103" t="s">
        <v>23</v>
      </c>
      <c r="J75" s="54">
        <f>IF(J12="","",J12)</f>
        <v>43521</v>
      </c>
      <c r="K75" s="34"/>
      <c r="L75" s="37"/>
    </row>
    <row r="76" spans="2:12" s="1" customFormat="1" ht="6.95" customHeight="1">
      <c r="B76" s="33"/>
      <c r="C76" s="34"/>
      <c r="D76" s="34"/>
      <c r="E76" s="34"/>
      <c r="F76" s="34"/>
      <c r="G76" s="34"/>
      <c r="H76" s="34"/>
      <c r="I76" s="102"/>
      <c r="J76" s="34"/>
      <c r="K76" s="34"/>
      <c r="L76" s="37"/>
    </row>
    <row r="77" spans="2:12" s="1" customFormat="1" ht="13.7" customHeight="1">
      <c r="B77" s="33"/>
      <c r="C77" s="28" t="s">
        <v>24</v>
      </c>
      <c r="D77" s="34"/>
      <c r="E77" s="34"/>
      <c r="F77" s="26" t="str">
        <f>E15</f>
        <v>Město Cheb</v>
      </c>
      <c r="G77" s="34"/>
      <c r="H77" s="34"/>
      <c r="I77" s="103" t="s">
        <v>30</v>
      </c>
      <c r="J77" s="31" t="str">
        <f>E21</f>
        <v>ELVOST</v>
      </c>
      <c r="K77" s="34"/>
      <c r="L77" s="37"/>
    </row>
    <row r="78" spans="2:12" s="1" customFormat="1" ht="13.7" customHeight="1">
      <c r="B78" s="33"/>
      <c r="C78" s="28" t="s">
        <v>28</v>
      </c>
      <c r="D78" s="34"/>
      <c r="E78" s="34"/>
      <c r="F78" s="26" t="str">
        <f>IF(E18="","",E18)</f>
        <v>Vyplň údaj</v>
      </c>
      <c r="G78" s="34"/>
      <c r="H78" s="34"/>
      <c r="I78" s="103" t="s">
        <v>33</v>
      </c>
      <c r="J78" s="31" t="str">
        <f>E24</f>
        <v>ELVOST</v>
      </c>
      <c r="K78" s="34"/>
      <c r="L78" s="37"/>
    </row>
    <row r="79" spans="2:12" s="1" customFormat="1" ht="10.35" customHeight="1">
      <c r="B79" s="33"/>
      <c r="C79" s="34"/>
      <c r="D79" s="34"/>
      <c r="E79" s="34"/>
      <c r="F79" s="34"/>
      <c r="G79" s="34"/>
      <c r="H79" s="34"/>
      <c r="I79" s="102"/>
      <c r="J79" s="34"/>
      <c r="K79" s="34"/>
      <c r="L79" s="37"/>
    </row>
    <row r="80" spans="2:20" s="9" customFormat="1" ht="29.25" customHeight="1">
      <c r="B80" s="147"/>
      <c r="C80" s="148" t="s">
        <v>108</v>
      </c>
      <c r="D80" s="149" t="s">
        <v>56</v>
      </c>
      <c r="E80" s="149" t="s">
        <v>52</v>
      </c>
      <c r="F80" s="149" t="s">
        <v>53</v>
      </c>
      <c r="G80" s="149" t="s">
        <v>109</v>
      </c>
      <c r="H80" s="149" t="s">
        <v>110</v>
      </c>
      <c r="I80" s="150" t="s">
        <v>111</v>
      </c>
      <c r="J80" s="149" t="s">
        <v>103</v>
      </c>
      <c r="K80" s="151" t="s">
        <v>112</v>
      </c>
      <c r="L80" s="152"/>
      <c r="M80" s="63" t="s">
        <v>19</v>
      </c>
      <c r="N80" s="64" t="s">
        <v>41</v>
      </c>
      <c r="O80" s="64" t="s">
        <v>113</v>
      </c>
      <c r="P80" s="64" t="s">
        <v>114</v>
      </c>
      <c r="Q80" s="64" t="s">
        <v>115</v>
      </c>
      <c r="R80" s="64" t="s">
        <v>116</v>
      </c>
      <c r="S80" s="64" t="s">
        <v>117</v>
      </c>
      <c r="T80" s="65" t="s">
        <v>118</v>
      </c>
    </row>
    <row r="81" spans="2:63" s="1" customFormat="1" ht="22.9" customHeight="1">
      <c r="B81" s="33"/>
      <c r="C81" s="70" t="s">
        <v>119</v>
      </c>
      <c r="D81" s="34"/>
      <c r="E81" s="34"/>
      <c r="F81" s="34"/>
      <c r="G81" s="34"/>
      <c r="H81" s="34"/>
      <c r="I81" s="102"/>
      <c r="J81" s="153">
        <f>BK81</f>
        <v>0</v>
      </c>
      <c r="K81" s="34"/>
      <c r="L81" s="37"/>
      <c r="M81" s="66"/>
      <c r="N81" s="67"/>
      <c r="O81" s="67"/>
      <c r="P81" s="154">
        <f>P82</f>
        <v>0</v>
      </c>
      <c r="Q81" s="67"/>
      <c r="R81" s="154">
        <f>R82</f>
        <v>0</v>
      </c>
      <c r="S81" s="67"/>
      <c r="T81" s="155">
        <f>T82</f>
        <v>0</v>
      </c>
      <c r="AT81" s="16" t="s">
        <v>70</v>
      </c>
      <c r="AU81" s="16" t="s">
        <v>104</v>
      </c>
      <c r="BK81" s="156">
        <f>BK82</f>
        <v>0</v>
      </c>
    </row>
    <row r="82" spans="2:63" s="10" customFormat="1" ht="25.9" customHeight="1">
      <c r="B82" s="157"/>
      <c r="C82" s="158"/>
      <c r="D82" s="159" t="s">
        <v>70</v>
      </c>
      <c r="E82" s="160" t="s">
        <v>648</v>
      </c>
      <c r="F82" s="160" t="s">
        <v>649</v>
      </c>
      <c r="G82" s="158"/>
      <c r="H82" s="158"/>
      <c r="I82" s="161"/>
      <c r="J82" s="162">
        <f>BK82</f>
        <v>0</v>
      </c>
      <c r="K82" s="158"/>
      <c r="L82" s="163"/>
      <c r="M82" s="164"/>
      <c r="N82" s="165"/>
      <c r="O82" s="165"/>
      <c r="P82" s="166">
        <f>P83</f>
        <v>0</v>
      </c>
      <c r="Q82" s="165"/>
      <c r="R82" s="166">
        <f>R83</f>
        <v>0</v>
      </c>
      <c r="S82" s="165"/>
      <c r="T82" s="167">
        <f>T83</f>
        <v>0</v>
      </c>
      <c r="AR82" s="168" t="s">
        <v>81</v>
      </c>
      <c r="AT82" s="169" t="s">
        <v>70</v>
      </c>
      <c r="AU82" s="169" t="s">
        <v>71</v>
      </c>
      <c r="AY82" s="168" t="s">
        <v>123</v>
      </c>
      <c r="BK82" s="170">
        <f>BK83</f>
        <v>0</v>
      </c>
    </row>
    <row r="83" spans="2:63" s="10" customFormat="1" ht="22.9" customHeight="1">
      <c r="B83" s="157"/>
      <c r="C83" s="158"/>
      <c r="D83" s="159" t="s">
        <v>70</v>
      </c>
      <c r="E83" s="171" t="s">
        <v>1079</v>
      </c>
      <c r="F83" s="171" t="s">
        <v>1080</v>
      </c>
      <c r="G83" s="158"/>
      <c r="H83" s="158"/>
      <c r="I83" s="161"/>
      <c r="J83" s="172">
        <f>BK83</f>
        <v>0</v>
      </c>
      <c r="K83" s="158"/>
      <c r="L83" s="163"/>
      <c r="M83" s="164"/>
      <c r="N83" s="165"/>
      <c r="O83" s="165"/>
      <c r="P83" s="166">
        <f>SUM(P84:P128)</f>
        <v>0</v>
      </c>
      <c r="Q83" s="165"/>
      <c r="R83" s="166">
        <f>SUM(R84:R128)</f>
        <v>0</v>
      </c>
      <c r="S83" s="165"/>
      <c r="T83" s="167">
        <f>SUM(T84:T128)</f>
        <v>0</v>
      </c>
      <c r="AR83" s="168" t="s">
        <v>81</v>
      </c>
      <c r="AT83" s="169" t="s">
        <v>70</v>
      </c>
      <c r="AU83" s="169" t="s">
        <v>79</v>
      </c>
      <c r="AY83" s="168" t="s">
        <v>123</v>
      </c>
      <c r="BK83" s="170">
        <f>SUM(BK84:BK128)</f>
        <v>0</v>
      </c>
    </row>
    <row r="84" spans="2:65" s="1" customFormat="1" ht="16.5" customHeight="1">
      <c r="B84" s="33"/>
      <c r="C84" s="204" t="s">
        <v>79</v>
      </c>
      <c r="D84" s="204" t="s">
        <v>276</v>
      </c>
      <c r="E84" s="205" t="s">
        <v>79</v>
      </c>
      <c r="F84" s="206" t="s">
        <v>1081</v>
      </c>
      <c r="G84" s="207" t="s">
        <v>218</v>
      </c>
      <c r="H84" s="208">
        <v>60</v>
      </c>
      <c r="I84" s="209"/>
      <c r="J84" s="210">
        <f aca="true" t="shared" si="0" ref="J84:J128">ROUND(I84*H84,2)</f>
        <v>0</v>
      </c>
      <c r="K84" s="206" t="s">
        <v>19</v>
      </c>
      <c r="L84" s="211"/>
      <c r="M84" s="212" t="s">
        <v>19</v>
      </c>
      <c r="N84" s="213" t="s">
        <v>42</v>
      </c>
      <c r="O84" s="59"/>
      <c r="P84" s="182">
        <f aca="true" t="shared" si="1" ref="P84:P128">O84*H84</f>
        <v>0</v>
      </c>
      <c r="Q84" s="182">
        <v>0</v>
      </c>
      <c r="R84" s="182">
        <f aca="true" t="shared" si="2" ref="R84:R128">Q84*H84</f>
        <v>0</v>
      </c>
      <c r="S84" s="182">
        <v>0</v>
      </c>
      <c r="T84" s="183">
        <f aca="true" t="shared" si="3" ref="T84:T128">S84*H84</f>
        <v>0</v>
      </c>
      <c r="AR84" s="16" t="s">
        <v>364</v>
      </c>
      <c r="AT84" s="16" t="s">
        <v>276</v>
      </c>
      <c r="AU84" s="16" t="s">
        <v>81</v>
      </c>
      <c r="AY84" s="16" t="s">
        <v>123</v>
      </c>
      <c r="BE84" s="184">
        <f aca="true" t="shared" si="4" ref="BE84:BE128">IF(N84="základní",J84,0)</f>
        <v>0</v>
      </c>
      <c r="BF84" s="184">
        <f aca="true" t="shared" si="5" ref="BF84:BF128">IF(N84="snížená",J84,0)</f>
        <v>0</v>
      </c>
      <c r="BG84" s="184">
        <f aca="true" t="shared" si="6" ref="BG84:BG128">IF(N84="zákl. přenesená",J84,0)</f>
        <v>0</v>
      </c>
      <c r="BH84" s="184">
        <f aca="true" t="shared" si="7" ref="BH84:BH128">IF(N84="sníž. přenesená",J84,0)</f>
        <v>0</v>
      </c>
      <c r="BI84" s="184">
        <f aca="true" t="shared" si="8" ref="BI84:BI128">IF(N84="nulová",J84,0)</f>
        <v>0</v>
      </c>
      <c r="BJ84" s="16" t="s">
        <v>79</v>
      </c>
      <c r="BK84" s="184">
        <f aca="true" t="shared" si="9" ref="BK84:BK128">ROUND(I84*H84,2)</f>
        <v>0</v>
      </c>
      <c r="BL84" s="16" t="s">
        <v>269</v>
      </c>
      <c r="BM84" s="16" t="s">
        <v>1082</v>
      </c>
    </row>
    <row r="85" spans="2:65" s="1" customFormat="1" ht="16.5" customHeight="1">
      <c r="B85" s="33"/>
      <c r="C85" s="204" t="s">
        <v>81</v>
      </c>
      <c r="D85" s="204" t="s">
        <v>276</v>
      </c>
      <c r="E85" s="205" t="s">
        <v>81</v>
      </c>
      <c r="F85" s="206" t="s">
        <v>1083</v>
      </c>
      <c r="G85" s="207" t="s">
        <v>218</v>
      </c>
      <c r="H85" s="208">
        <v>56</v>
      </c>
      <c r="I85" s="209"/>
      <c r="J85" s="210">
        <f t="shared" si="0"/>
        <v>0</v>
      </c>
      <c r="K85" s="206" t="s">
        <v>19</v>
      </c>
      <c r="L85" s="211"/>
      <c r="M85" s="212" t="s">
        <v>19</v>
      </c>
      <c r="N85" s="213" t="s">
        <v>42</v>
      </c>
      <c r="O85" s="59"/>
      <c r="P85" s="182">
        <f t="shared" si="1"/>
        <v>0</v>
      </c>
      <c r="Q85" s="182">
        <v>0</v>
      </c>
      <c r="R85" s="182">
        <f t="shared" si="2"/>
        <v>0</v>
      </c>
      <c r="S85" s="182">
        <v>0</v>
      </c>
      <c r="T85" s="183">
        <f t="shared" si="3"/>
        <v>0</v>
      </c>
      <c r="AR85" s="16" t="s">
        <v>364</v>
      </c>
      <c r="AT85" s="16" t="s">
        <v>276</v>
      </c>
      <c r="AU85" s="16" t="s">
        <v>81</v>
      </c>
      <c r="AY85" s="16" t="s">
        <v>123</v>
      </c>
      <c r="BE85" s="184">
        <f t="shared" si="4"/>
        <v>0</v>
      </c>
      <c r="BF85" s="184">
        <f t="shared" si="5"/>
        <v>0</v>
      </c>
      <c r="BG85" s="184">
        <f t="shared" si="6"/>
        <v>0</v>
      </c>
      <c r="BH85" s="184">
        <f t="shared" si="7"/>
        <v>0</v>
      </c>
      <c r="BI85" s="184">
        <f t="shared" si="8"/>
        <v>0</v>
      </c>
      <c r="BJ85" s="16" t="s">
        <v>79</v>
      </c>
      <c r="BK85" s="184">
        <f t="shared" si="9"/>
        <v>0</v>
      </c>
      <c r="BL85" s="16" t="s">
        <v>269</v>
      </c>
      <c r="BM85" s="16" t="s">
        <v>1084</v>
      </c>
    </row>
    <row r="86" spans="2:65" s="1" customFormat="1" ht="16.5" customHeight="1">
      <c r="B86" s="33"/>
      <c r="C86" s="204" t="s">
        <v>136</v>
      </c>
      <c r="D86" s="204" t="s">
        <v>276</v>
      </c>
      <c r="E86" s="205" t="s">
        <v>136</v>
      </c>
      <c r="F86" s="206" t="s">
        <v>1085</v>
      </c>
      <c r="G86" s="207" t="s">
        <v>882</v>
      </c>
      <c r="H86" s="208">
        <v>6</v>
      </c>
      <c r="I86" s="209"/>
      <c r="J86" s="210">
        <f t="shared" si="0"/>
        <v>0</v>
      </c>
      <c r="K86" s="206" t="s">
        <v>19</v>
      </c>
      <c r="L86" s="211"/>
      <c r="M86" s="212" t="s">
        <v>19</v>
      </c>
      <c r="N86" s="213" t="s">
        <v>42</v>
      </c>
      <c r="O86" s="59"/>
      <c r="P86" s="182">
        <f t="shared" si="1"/>
        <v>0</v>
      </c>
      <c r="Q86" s="182">
        <v>0</v>
      </c>
      <c r="R86" s="182">
        <f t="shared" si="2"/>
        <v>0</v>
      </c>
      <c r="S86" s="182">
        <v>0</v>
      </c>
      <c r="T86" s="183">
        <f t="shared" si="3"/>
        <v>0</v>
      </c>
      <c r="AR86" s="16" t="s">
        <v>364</v>
      </c>
      <c r="AT86" s="16" t="s">
        <v>276</v>
      </c>
      <c r="AU86" s="16" t="s">
        <v>81</v>
      </c>
      <c r="AY86" s="16" t="s">
        <v>123</v>
      </c>
      <c r="BE86" s="184">
        <f t="shared" si="4"/>
        <v>0</v>
      </c>
      <c r="BF86" s="184">
        <f t="shared" si="5"/>
        <v>0</v>
      </c>
      <c r="BG86" s="184">
        <f t="shared" si="6"/>
        <v>0</v>
      </c>
      <c r="BH86" s="184">
        <f t="shared" si="7"/>
        <v>0</v>
      </c>
      <c r="BI86" s="184">
        <f t="shared" si="8"/>
        <v>0</v>
      </c>
      <c r="BJ86" s="16" t="s">
        <v>79</v>
      </c>
      <c r="BK86" s="184">
        <f t="shared" si="9"/>
        <v>0</v>
      </c>
      <c r="BL86" s="16" t="s">
        <v>269</v>
      </c>
      <c r="BM86" s="16" t="s">
        <v>1086</v>
      </c>
    </row>
    <row r="87" spans="2:65" s="1" customFormat="1" ht="16.5" customHeight="1">
      <c r="B87" s="33"/>
      <c r="C87" s="204" t="s">
        <v>122</v>
      </c>
      <c r="D87" s="204" t="s">
        <v>276</v>
      </c>
      <c r="E87" s="205" t="s">
        <v>122</v>
      </c>
      <c r="F87" s="206" t="s">
        <v>1087</v>
      </c>
      <c r="G87" s="207" t="s">
        <v>218</v>
      </c>
      <c r="H87" s="208">
        <v>28</v>
      </c>
      <c r="I87" s="209"/>
      <c r="J87" s="210">
        <f t="shared" si="0"/>
        <v>0</v>
      </c>
      <c r="K87" s="206" t="s">
        <v>19</v>
      </c>
      <c r="L87" s="211"/>
      <c r="M87" s="212" t="s">
        <v>19</v>
      </c>
      <c r="N87" s="213" t="s">
        <v>42</v>
      </c>
      <c r="O87" s="59"/>
      <c r="P87" s="182">
        <f t="shared" si="1"/>
        <v>0</v>
      </c>
      <c r="Q87" s="182">
        <v>0</v>
      </c>
      <c r="R87" s="182">
        <f t="shared" si="2"/>
        <v>0</v>
      </c>
      <c r="S87" s="182">
        <v>0</v>
      </c>
      <c r="T87" s="183">
        <f t="shared" si="3"/>
        <v>0</v>
      </c>
      <c r="AR87" s="16" t="s">
        <v>364</v>
      </c>
      <c r="AT87" s="16" t="s">
        <v>276</v>
      </c>
      <c r="AU87" s="16" t="s">
        <v>81</v>
      </c>
      <c r="AY87" s="16" t="s">
        <v>123</v>
      </c>
      <c r="BE87" s="184">
        <f t="shared" si="4"/>
        <v>0</v>
      </c>
      <c r="BF87" s="184">
        <f t="shared" si="5"/>
        <v>0</v>
      </c>
      <c r="BG87" s="184">
        <f t="shared" si="6"/>
        <v>0</v>
      </c>
      <c r="BH87" s="184">
        <f t="shared" si="7"/>
        <v>0</v>
      </c>
      <c r="BI87" s="184">
        <f t="shared" si="8"/>
        <v>0</v>
      </c>
      <c r="BJ87" s="16" t="s">
        <v>79</v>
      </c>
      <c r="BK87" s="184">
        <f t="shared" si="9"/>
        <v>0</v>
      </c>
      <c r="BL87" s="16" t="s">
        <v>269</v>
      </c>
      <c r="BM87" s="16" t="s">
        <v>1088</v>
      </c>
    </row>
    <row r="88" spans="2:65" s="1" customFormat="1" ht="16.5" customHeight="1">
      <c r="B88" s="33"/>
      <c r="C88" s="204" t="s">
        <v>145</v>
      </c>
      <c r="D88" s="204" t="s">
        <v>276</v>
      </c>
      <c r="E88" s="205" t="s">
        <v>145</v>
      </c>
      <c r="F88" s="206" t="s">
        <v>1089</v>
      </c>
      <c r="G88" s="207" t="s">
        <v>218</v>
      </c>
      <c r="H88" s="208">
        <v>4</v>
      </c>
      <c r="I88" s="209"/>
      <c r="J88" s="210">
        <f t="shared" si="0"/>
        <v>0</v>
      </c>
      <c r="K88" s="206" t="s">
        <v>19</v>
      </c>
      <c r="L88" s="211"/>
      <c r="M88" s="212" t="s">
        <v>19</v>
      </c>
      <c r="N88" s="213" t="s">
        <v>42</v>
      </c>
      <c r="O88" s="59"/>
      <c r="P88" s="182">
        <f t="shared" si="1"/>
        <v>0</v>
      </c>
      <c r="Q88" s="182">
        <v>0</v>
      </c>
      <c r="R88" s="182">
        <f t="shared" si="2"/>
        <v>0</v>
      </c>
      <c r="S88" s="182">
        <v>0</v>
      </c>
      <c r="T88" s="183">
        <f t="shared" si="3"/>
        <v>0</v>
      </c>
      <c r="AR88" s="16" t="s">
        <v>364</v>
      </c>
      <c r="AT88" s="16" t="s">
        <v>276</v>
      </c>
      <c r="AU88" s="16" t="s">
        <v>81</v>
      </c>
      <c r="AY88" s="16" t="s">
        <v>123</v>
      </c>
      <c r="BE88" s="184">
        <f t="shared" si="4"/>
        <v>0</v>
      </c>
      <c r="BF88" s="184">
        <f t="shared" si="5"/>
        <v>0</v>
      </c>
      <c r="BG88" s="184">
        <f t="shared" si="6"/>
        <v>0</v>
      </c>
      <c r="BH88" s="184">
        <f t="shared" si="7"/>
        <v>0</v>
      </c>
      <c r="BI88" s="184">
        <f t="shared" si="8"/>
        <v>0</v>
      </c>
      <c r="BJ88" s="16" t="s">
        <v>79</v>
      </c>
      <c r="BK88" s="184">
        <f t="shared" si="9"/>
        <v>0</v>
      </c>
      <c r="BL88" s="16" t="s">
        <v>269</v>
      </c>
      <c r="BM88" s="16" t="s">
        <v>1090</v>
      </c>
    </row>
    <row r="89" spans="2:65" s="1" customFormat="1" ht="16.5" customHeight="1">
      <c r="B89" s="33"/>
      <c r="C89" s="204" t="s">
        <v>150</v>
      </c>
      <c r="D89" s="204" t="s">
        <v>276</v>
      </c>
      <c r="E89" s="205" t="s">
        <v>150</v>
      </c>
      <c r="F89" s="206" t="s">
        <v>1091</v>
      </c>
      <c r="G89" s="207" t="s">
        <v>218</v>
      </c>
      <c r="H89" s="208">
        <v>14</v>
      </c>
      <c r="I89" s="209"/>
      <c r="J89" s="210">
        <f t="shared" si="0"/>
        <v>0</v>
      </c>
      <c r="K89" s="206" t="s">
        <v>19</v>
      </c>
      <c r="L89" s="211"/>
      <c r="M89" s="212" t="s">
        <v>19</v>
      </c>
      <c r="N89" s="213" t="s">
        <v>42</v>
      </c>
      <c r="O89" s="59"/>
      <c r="P89" s="182">
        <f t="shared" si="1"/>
        <v>0</v>
      </c>
      <c r="Q89" s="182">
        <v>0</v>
      </c>
      <c r="R89" s="182">
        <f t="shared" si="2"/>
        <v>0</v>
      </c>
      <c r="S89" s="182">
        <v>0</v>
      </c>
      <c r="T89" s="183">
        <f t="shared" si="3"/>
        <v>0</v>
      </c>
      <c r="AR89" s="16" t="s">
        <v>364</v>
      </c>
      <c r="AT89" s="16" t="s">
        <v>276</v>
      </c>
      <c r="AU89" s="16" t="s">
        <v>81</v>
      </c>
      <c r="AY89" s="16" t="s">
        <v>123</v>
      </c>
      <c r="BE89" s="184">
        <f t="shared" si="4"/>
        <v>0</v>
      </c>
      <c r="BF89" s="184">
        <f t="shared" si="5"/>
        <v>0</v>
      </c>
      <c r="BG89" s="184">
        <f t="shared" si="6"/>
        <v>0</v>
      </c>
      <c r="BH89" s="184">
        <f t="shared" si="7"/>
        <v>0</v>
      </c>
      <c r="BI89" s="184">
        <f t="shared" si="8"/>
        <v>0</v>
      </c>
      <c r="BJ89" s="16" t="s">
        <v>79</v>
      </c>
      <c r="BK89" s="184">
        <f t="shared" si="9"/>
        <v>0</v>
      </c>
      <c r="BL89" s="16" t="s">
        <v>269</v>
      </c>
      <c r="BM89" s="16" t="s">
        <v>1092</v>
      </c>
    </row>
    <row r="90" spans="2:65" s="1" customFormat="1" ht="16.5" customHeight="1">
      <c r="B90" s="33"/>
      <c r="C90" s="204" t="s">
        <v>155</v>
      </c>
      <c r="D90" s="204" t="s">
        <v>276</v>
      </c>
      <c r="E90" s="205" t="s">
        <v>155</v>
      </c>
      <c r="F90" s="206" t="s">
        <v>1093</v>
      </c>
      <c r="G90" s="207" t="s">
        <v>882</v>
      </c>
      <c r="H90" s="208">
        <v>39</v>
      </c>
      <c r="I90" s="209"/>
      <c r="J90" s="210">
        <f t="shared" si="0"/>
        <v>0</v>
      </c>
      <c r="K90" s="206" t="s">
        <v>19</v>
      </c>
      <c r="L90" s="211"/>
      <c r="M90" s="212" t="s">
        <v>19</v>
      </c>
      <c r="N90" s="213" t="s">
        <v>42</v>
      </c>
      <c r="O90" s="59"/>
      <c r="P90" s="182">
        <f t="shared" si="1"/>
        <v>0</v>
      </c>
      <c r="Q90" s="182">
        <v>0</v>
      </c>
      <c r="R90" s="182">
        <f t="shared" si="2"/>
        <v>0</v>
      </c>
      <c r="S90" s="182">
        <v>0</v>
      </c>
      <c r="T90" s="183">
        <f t="shared" si="3"/>
        <v>0</v>
      </c>
      <c r="AR90" s="16" t="s">
        <v>364</v>
      </c>
      <c r="AT90" s="16" t="s">
        <v>276</v>
      </c>
      <c r="AU90" s="16" t="s">
        <v>81</v>
      </c>
      <c r="AY90" s="16" t="s">
        <v>123</v>
      </c>
      <c r="BE90" s="184">
        <f t="shared" si="4"/>
        <v>0</v>
      </c>
      <c r="BF90" s="184">
        <f t="shared" si="5"/>
        <v>0</v>
      </c>
      <c r="BG90" s="184">
        <f t="shared" si="6"/>
        <v>0</v>
      </c>
      <c r="BH90" s="184">
        <f t="shared" si="7"/>
        <v>0</v>
      </c>
      <c r="BI90" s="184">
        <f t="shared" si="8"/>
        <v>0</v>
      </c>
      <c r="BJ90" s="16" t="s">
        <v>79</v>
      </c>
      <c r="BK90" s="184">
        <f t="shared" si="9"/>
        <v>0</v>
      </c>
      <c r="BL90" s="16" t="s">
        <v>269</v>
      </c>
      <c r="BM90" s="16" t="s">
        <v>1094</v>
      </c>
    </row>
    <row r="91" spans="2:65" s="1" customFormat="1" ht="16.5" customHeight="1">
      <c r="B91" s="33"/>
      <c r="C91" s="204" t="s">
        <v>221</v>
      </c>
      <c r="D91" s="204" t="s">
        <v>276</v>
      </c>
      <c r="E91" s="205" t="s">
        <v>221</v>
      </c>
      <c r="F91" s="206" t="s">
        <v>1095</v>
      </c>
      <c r="G91" s="207" t="s">
        <v>882</v>
      </c>
      <c r="H91" s="208">
        <v>1</v>
      </c>
      <c r="I91" s="209"/>
      <c r="J91" s="210">
        <f t="shared" si="0"/>
        <v>0</v>
      </c>
      <c r="K91" s="206" t="s">
        <v>19</v>
      </c>
      <c r="L91" s="211"/>
      <c r="M91" s="212" t="s">
        <v>19</v>
      </c>
      <c r="N91" s="213" t="s">
        <v>42</v>
      </c>
      <c r="O91" s="59"/>
      <c r="P91" s="182">
        <f t="shared" si="1"/>
        <v>0</v>
      </c>
      <c r="Q91" s="182">
        <v>0</v>
      </c>
      <c r="R91" s="182">
        <f t="shared" si="2"/>
        <v>0</v>
      </c>
      <c r="S91" s="182">
        <v>0</v>
      </c>
      <c r="T91" s="183">
        <f t="shared" si="3"/>
        <v>0</v>
      </c>
      <c r="AR91" s="16" t="s">
        <v>364</v>
      </c>
      <c r="AT91" s="16" t="s">
        <v>276</v>
      </c>
      <c r="AU91" s="16" t="s">
        <v>81</v>
      </c>
      <c r="AY91" s="16" t="s">
        <v>123</v>
      </c>
      <c r="BE91" s="184">
        <f t="shared" si="4"/>
        <v>0</v>
      </c>
      <c r="BF91" s="184">
        <f t="shared" si="5"/>
        <v>0</v>
      </c>
      <c r="BG91" s="184">
        <f t="shared" si="6"/>
        <v>0</v>
      </c>
      <c r="BH91" s="184">
        <f t="shared" si="7"/>
        <v>0</v>
      </c>
      <c r="BI91" s="184">
        <f t="shared" si="8"/>
        <v>0</v>
      </c>
      <c r="BJ91" s="16" t="s">
        <v>79</v>
      </c>
      <c r="BK91" s="184">
        <f t="shared" si="9"/>
        <v>0</v>
      </c>
      <c r="BL91" s="16" t="s">
        <v>269</v>
      </c>
      <c r="BM91" s="16" t="s">
        <v>1096</v>
      </c>
    </row>
    <row r="92" spans="2:65" s="1" customFormat="1" ht="16.5" customHeight="1">
      <c r="B92" s="33"/>
      <c r="C92" s="204" t="s">
        <v>227</v>
      </c>
      <c r="D92" s="204" t="s">
        <v>276</v>
      </c>
      <c r="E92" s="205" t="s">
        <v>227</v>
      </c>
      <c r="F92" s="206" t="s">
        <v>1097</v>
      </c>
      <c r="G92" s="207" t="s">
        <v>233</v>
      </c>
      <c r="H92" s="208">
        <v>0.64</v>
      </c>
      <c r="I92" s="209"/>
      <c r="J92" s="210">
        <f t="shared" si="0"/>
        <v>0</v>
      </c>
      <c r="K92" s="206" t="s">
        <v>19</v>
      </c>
      <c r="L92" s="211"/>
      <c r="M92" s="212" t="s">
        <v>19</v>
      </c>
      <c r="N92" s="213" t="s">
        <v>42</v>
      </c>
      <c r="O92" s="59"/>
      <c r="P92" s="182">
        <f t="shared" si="1"/>
        <v>0</v>
      </c>
      <c r="Q92" s="182">
        <v>0</v>
      </c>
      <c r="R92" s="182">
        <f t="shared" si="2"/>
        <v>0</v>
      </c>
      <c r="S92" s="182">
        <v>0</v>
      </c>
      <c r="T92" s="183">
        <f t="shared" si="3"/>
        <v>0</v>
      </c>
      <c r="AR92" s="16" t="s">
        <v>364</v>
      </c>
      <c r="AT92" s="16" t="s">
        <v>276</v>
      </c>
      <c r="AU92" s="16" t="s">
        <v>81</v>
      </c>
      <c r="AY92" s="16" t="s">
        <v>123</v>
      </c>
      <c r="BE92" s="184">
        <f t="shared" si="4"/>
        <v>0</v>
      </c>
      <c r="BF92" s="184">
        <f t="shared" si="5"/>
        <v>0</v>
      </c>
      <c r="BG92" s="184">
        <f t="shared" si="6"/>
        <v>0</v>
      </c>
      <c r="BH92" s="184">
        <f t="shared" si="7"/>
        <v>0</v>
      </c>
      <c r="BI92" s="184">
        <f t="shared" si="8"/>
        <v>0</v>
      </c>
      <c r="BJ92" s="16" t="s">
        <v>79</v>
      </c>
      <c r="BK92" s="184">
        <f t="shared" si="9"/>
        <v>0</v>
      </c>
      <c r="BL92" s="16" t="s">
        <v>269</v>
      </c>
      <c r="BM92" s="16" t="s">
        <v>1098</v>
      </c>
    </row>
    <row r="93" spans="2:65" s="1" customFormat="1" ht="16.5" customHeight="1">
      <c r="B93" s="33"/>
      <c r="C93" s="204" t="s">
        <v>82</v>
      </c>
      <c r="D93" s="204" t="s">
        <v>276</v>
      </c>
      <c r="E93" s="205" t="s">
        <v>82</v>
      </c>
      <c r="F93" s="206" t="s">
        <v>1099</v>
      </c>
      <c r="G93" s="207" t="s">
        <v>233</v>
      </c>
      <c r="H93" s="208">
        <v>0.81</v>
      </c>
      <c r="I93" s="209"/>
      <c r="J93" s="210">
        <f t="shared" si="0"/>
        <v>0</v>
      </c>
      <c r="K93" s="206" t="s">
        <v>19</v>
      </c>
      <c r="L93" s="211"/>
      <c r="M93" s="212" t="s">
        <v>19</v>
      </c>
      <c r="N93" s="213" t="s">
        <v>42</v>
      </c>
      <c r="O93" s="59"/>
      <c r="P93" s="182">
        <f t="shared" si="1"/>
        <v>0</v>
      </c>
      <c r="Q93" s="182">
        <v>0</v>
      </c>
      <c r="R93" s="182">
        <f t="shared" si="2"/>
        <v>0</v>
      </c>
      <c r="S93" s="182">
        <v>0</v>
      </c>
      <c r="T93" s="183">
        <f t="shared" si="3"/>
        <v>0</v>
      </c>
      <c r="AR93" s="16" t="s">
        <v>364</v>
      </c>
      <c r="AT93" s="16" t="s">
        <v>276</v>
      </c>
      <c r="AU93" s="16" t="s">
        <v>81</v>
      </c>
      <c r="AY93" s="16" t="s">
        <v>123</v>
      </c>
      <c r="BE93" s="184">
        <f t="shared" si="4"/>
        <v>0</v>
      </c>
      <c r="BF93" s="184">
        <f t="shared" si="5"/>
        <v>0</v>
      </c>
      <c r="BG93" s="184">
        <f t="shared" si="6"/>
        <v>0</v>
      </c>
      <c r="BH93" s="184">
        <f t="shared" si="7"/>
        <v>0</v>
      </c>
      <c r="BI93" s="184">
        <f t="shared" si="8"/>
        <v>0</v>
      </c>
      <c r="BJ93" s="16" t="s">
        <v>79</v>
      </c>
      <c r="BK93" s="184">
        <f t="shared" si="9"/>
        <v>0</v>
      </c>
      <c r="BL93" s="16" t="s">
        <v>269</v>
      </c>
      <c r="BM93" s="16" t="s">
        <v>1100</v>
      </c>
    </row>
    <row r="94" spans="2:65" s="1" customFormat="1" ht="16.5" customHeight="1">
      <c r="B94" s="33"/>
      <c r="C94" s="204" t="s">
        <v>244</v>
      </c>
      <c r="D94" s="204" t="s">
        <v>276</v>
      </c>
      <c r="E94" s="205" t="s">
        <v>244</v>
      </c>
      <c r="F94" s="206" t="s">
        <v>1101</v>
      </c>
      <c r="G94" s="207" t="s">
        <v>266</v>
      </c>
      <c r="H94" s="208">
        <v>4.1</v>
      </c>
      <c r="I94" s="209"/>
      <c r="J94" s="210">
        <f t="shared" si="0"/>
        <v>0</v>
      </c>
      <c r="K94" s="206" t="s">
        <v>19</v>
      </c>
      <c r="L94" s="211"/>
      <c r="M94" s="212" t="s">
        <v>19</v>
      </c>
      <c r="N94" s="213" t="s">
        <v>42</v>
      </c>
      <c r="O94" s="59"/>
      <c r="P94" s="182">
        <f t="shared" si="1"/>
        <v>0</v>
      </c>
      <c r="Q94" s="182">
        <v>0</v>
      </c>
      <c r="R94" s="182">
        <f t="shared" si="2"/>
        <v>0</v>
      </c>
      <c r="S94" s="182">
        <v>0</v>
      </c>
      <c r="T94" s="183">
        <f t="shared" si="3"/>
        <v>0</v>
      </c>
      <c r="AR94" s="16" t="s">
        <v>364</v>
      </c>
      <c r="AT94" s="16" t="s">
        <v>276</v>
      </c>
      <c r="AU94" s="16" t="s">
        <v>81</v>
      </c>
      <c r="AY94" s="16" t="s">
        <v>123</v>
      </c>
      <c r="BE94" s="184">
        <f t="shared" si="4"/>
        <v>0</v>
      </c>
      <c r="BF94" s="184">
        <f t="shared" si="5"/>
        <v>0</v>
      </c>
      <c r="BG94" s="184">
        <f t="shared" si="6"/>
        <v>0</v>
      </c>
      <c r="BH94" s="184">
        <f t="shared" si="7"/>
        <v>0</v>
      </c>
      <c r="BI94" s="184">
        <f t="shared" si="8"/>
        <v>0</v>
      </c>
      <c r="BJ94" s="16" t="s">
        <v>79</v>
      </c>
      <c r="BK94" s="184">
        <f t="shared" si="9"/>
        <v>0</v>
      </c>
      <c r="BL94" s="16" t="s">
        <v>269</v>
      </c>
      <c r="BM94" s="16" t="s">
        <v>1102</v>
      </c>
    </row>
    <row r="95" spans="2:65" s="1" customFormat="1" ht="16.5" customHeight="1">
      <c r="B95" s="33"/>
      <c r="C95" s="204" t="s">
        <v>250</v>
      </c>
      <c r="D95" s="204" t="s">
        <v>276</v>
      </c>
      <c r="E95" s="205" t="s">
        <v>250</v>
      </c>
      <c r="F95" s="206" t="s">
        <v>1103</v>
      </c>
      <c r="G95" s="207" t="s">
        <v>882</v>
      </c>
      <c r="H95" s="208">
        <v>1</v>
      </c>
      <c r="I95" s="209"/>
      <c r="J95" s="210">
        <f t="shared" si="0"/>
        <v>0</v>
      </c>
      <c r="K95" s="206" t="s">
        <v>19</v>
      </c>
      <c r="L95" s="211"/>
      <c r="M95" s="212" t="s">
        <v>19</v>
      </c>
      <c r="N95" s="213" t="s">
        <v>42</v>
      </c>
      <c r="O95" s="59"/>
      <c r="P95" s="182">
        <f t="shared" si="1"/>
        <v>0</v>
      </c>
      <c r="Q95" s="182">
        <v>0</v>
      </c>
      <c r="R95" s="182">
        <f t="shared" si="2"/>
        <v>0</v>
      </c>
      <c r="S95" s="182">
        <v>0</v>
      </c>
      <c r="T95" s="183">
        <f t="shared" si="3"/>
        <v>0</v>
      </c>
      <c r="AR95" s="16" t="s">
        <v>364</v>
      </c>
      <c r="AT95" s="16" t="s">
        <v>276</v>
      </c>
      <c r="AU95" s="16" t="s">
        <v>81</v>
      </c>
      <c r="AY95" s="16" t="s">
        <v>123</v>
      </c>
      <c r="BE95" s="184">
        <f t="shared" si="4"/>
        <v>0</v>
      </c>
      <c r="BF95" s="184">
        <f t="shared" si="5"/>
        <v>0</v>
      </c>
      <c r="BG95" s="184">
        <f t="shared" si="6"/>
        <v>0</v>
      </c>
      <c r="BH95" s="184">
        <f t="shared" si="7"/>
        <v>0</v>
      </c>
      <c r="BI95" s="184">
        <f t="shared" si="8"/>
        <v>0</v>
      </c>
      <c r="BJ95" s="16" t="s">
        <v>79</v>
      </c>
      <c r="BK95" s="184">
        <f t="shared" si="9"/>
        <v>0</v>
      </c>
      <c r="BL95" s="16" t="s">
        <v>269</v>
      </c>
      <c r="BM95" s="16" t="s">
        <v>1104</v>
      </c>
    </row>
    <row r="96" spans="2:65" s="1" customFormat="1" ht="16.5" customHeight="1">
      <c r="B96" s="33"/>
      <c r="C96" s="173" t="s">
        <v>256</v>
      </c>
      <c r="D96" s="173" t="s">
        <v>125</v>
      </c>
      <c r="E96" s="174" t="s">
        <v>256</v>
      </c>
      <c r="F96" s="175" t="s">
        <v>1105</v>
      </c>
      <c r="G96" s="176" t="s">
        <v>882</v>
      </c>
      <c r="H96" s="177">
        <v>6</v>
      </c>
      <c r="I96" s="178"/>
      <c r="J96" s="179">
        <f t="shared" si="0"/>
        <v>0</v>
      </c>
      <c r="K96" s="175" t="s">
        <v>19</v>
      </c>
      <c r="L96" s="37"/>
      <c r="M96" s="180" t="s">
        <v>19</v>
      </c>
      <c r="N96" s="181" t="s">
        <v>42</v>
      </c>
      <c r="O96" s="59"/>
      <c r="P96" s="182">
        <f t="shared" si="1"/>
        <v>0</v>
      </c>
      <c r="Q96" s="182">
        <v>0</v>
      </c>
      <c r="R96" s="182">
        <f t="shared" si="2"/>
        <v>0</v>
      </c>
      <c r="S96" s="182">
        <v>0</v>
      </c>
      <c r="T96" s="183">
        <f t="shared" si="3"/>
        <v>0</v>
      </c>
      <c r="AR96" s="16" t="s">
        <v>269</v>
      </c>
      <c r="AT96" s="16" t="s">
        <v>125</v>
      </c>
      <c r="AU96" s="16" t="s">
        <v>81</v>
      </c>
      <c r="AY96" s="16" t="s">
        <v>123</v>
      </c>
      <c r="BE96" s="184">
        <f t="shared" si="4"/>
        <v>0</v>
      </c>
      <c r="BF96" s="184">
        <f t="shared" si="5"/>
        <v>0</v>
      </c>
      <c r="BG96" s="184">
        <f t="shared" si="6"/>
        <v>0</v>
      </c>
      <c r="BH96" s="184">
        <f t="shared" si="7"/>
        <v>0</v>
      </c>
      <c r="BI96" s="184">
        <f t="shared" si="8"/>
        <v>0</v>
      </c>
      <c r="BJ96" s="16" t="s">
        <v>79</v>
      </c>
      <c r="BK96" s="184">
        <f t="shared" si="9"/>
        <v>0</v>
      </c>
      <c r="BL96" s="16" t="s">
        <v>269</v>
      </c>
      <c r="BM96" s="16" t="s">
        <v>1106</v>
      </c>
    </row>
    <row r="97" spans="2:65" s="1" customFormat="1" ht="16.5" customHeight="1">
      <c r="B97" s="33"/>
      <c r="C97" s="173" t="s">
        <v>260</v>
      </c>
      <c r="D97" s="173" t="s">
        <v>125</v>
      </c>
      <c r="E97" s="174" t="s">
        <v>260</v>
      </c>
      <c r="F97" s="175" t="s">
        <v>1107</v>
      </c>
      <c r="G97" s="176" t="s">
        <v>882</v>
      </c>
      <c r="H97" s="177">
        <v>2</v>
      </c>
      <c r="I97" s="178"/>
      <c r="J97" s="179">
        <f t="shared" si="0"/>
        <v>0</v>
      </c>
      <c r="K97" s="175" t="s">
        <v>19</v>
      </c>
      <c r="L97" s="37"/>
      <c r="M97" s="180" t="s">
        <v>19</v>
      </c>
      <c r="N97" s="181" t="s">
        <v>42</v>
      </c>
      <c r="O97" s="59"/>
      <c r="P97" s="182">
        <f t="shared" si="1"/>
        <v>0</v>
      </c>
      <c r="Q97" s="182">
        <v>0</v>
      </c>
      <c r="R97" s="182">
        <f t="shared" si="2"/>
        <v>0</v>
      </c>
      <c r="S97" s="182">
        <v>0</v>
      </c>
      <c r="T97" s="183">
        <f t="shared" si="3"/>
        <v>0</v>
      </c>
      <c r="AR97" s="16" t="s">
        <v>269</v>
      </c>
      <c r="AT97" s="16" t="s">
        <v>125</v>
      </c>
      <c r="AU97" s="16" t="s">
        <v>81</v>
      </c>
      <c r="AY97" s="16" t="s">
        <v>123</v>
      </c>
      <c r="BE97" s="184">
        <f t="shared" si="4"/>
        <v>0</v>
      </c>
      <c r="BF97" s="184">
        <f t="shared" si="5"/>
        <v>0</v>
      </c>
      <c r="BG97" s="184">
        <f t="shared" si="6"/>
        <v>0</v>
      </c>
      <c r="BH97" s="184">
        <f t="shared" si="7"/>
        <v>0</v>
      </c>
      <c r="BI97" s="184">
        <f t="shared" si="8"/>
        <v>0</v>
      </c>
      <c r="BJ97" s="16" t="s">
        <v>79</v>
      </c>
      <c r="BK97" s="184">
        <f t="shared" si="9"/>
        <v>0</v>
      </c>
      <c r="BL97" s="16" t="s">
        <v>269</v>
      </c>
      <c r="BM97" s="16" t="s">
        <v>1108</v>
      </c>
    </row>
    <row r="98" spans="2:65" s="1" customFormat="1" ht="16.5" customHeight="1">
      <c r="B98" s="33"/>
      <c r="C98" s="173" t="s">
        <v>8</v>
      </c>
      <c r="D98" s="173" t="s">
        <v>125</v>
      </c>
      <c r="E98" s="174" t="s">
        <v>8</v>
      </c>
      <c r="F98" s="175" t="s">
        <v>1109</v>
      </c>
      <c r="G98" s="176" t="s">
        <v>882</v>
      </c>
      <c r="H98" s="177">
        <v>16</v>
      </c>
      <c r="I98" s="178"/>
      <c r="J98" s="179">
        <f t="shared" si="0"/>
        <v>0</v>
      </c>
      <c r="K98" s="175" t="s">
        <v>19</v>
      </c>
      <c r="L98" s="37"/>
      <c r="M98" s="180" t="s">
        <v>19</v>
      </c>
      <c r="N98" s="181" t="s">
        <v>42</v>
      </c>
      <c r="O98" s="59"/>
      <c r="P98" s="182">
        <f t="shared" si="1"/>
        <v>0</v>
      </c>
      <c r="Q98" s="182">
        <v>0</v>
      </c>
      <c r="R98" s="182">
        <f t="shared" si="2"/>
        <v>0</v>
      </c>
      <c r="S98" s="182">
        <v>0</v>
      </c>
      <c r="T98" s="183">
        <f t="shared" si="3"/>
        <v>0</v>
      </c>
      <c r="AR98" s="16" t="s">
        <v>269</v>
      </c>
      <c r="AT98" s="16" t="s">
        <v>125</v>
      </c>
      <c r="AU98" s="16" t="s">
        <v>81</v>
      </c>
      <c r="AY98" s="16" t="s">
        <v>123</v>
      </c>
      <c r="BE98" s="184">
        <f t="shared" si="4"/>
        <v>0</v>
      </c>
      <c r="BF98" s="184">
        <f t="shared" si="5"/>
        <v>0</v>
      </c>
      <c r="BG98" s="184">
        <f t="shared" si="6"/>
        <v>0</v>
      </c>
      <c r="BH98" s="184">
        <f t="shared" si="7"/>
        <v>0</v>
      </c>
      <c r="BI98" s="184">
        <f t="shared" si="8"/>
        <v>0</v>
      </c>
      <c r="BJ98" s="16" t="s">
        <v>79</v>
      </c>
      <c r="BK98" s="184">
        <f t="shared" si="9"/>
        <v>0</v>
      </c>
      <c r="BL98" s="16" t="s">
        <v>269</v>
      </c>
      <c r="BM98" s="16" t="s">
        <v>1110</v>
      </c>
    </row>
    <row r="99" spans="2:65" s="1" customFormat="1" ht="16.5" customHeight="1">
      <c r="B99" s="33"/>
      <c r="C99" s="173" t="s">
        <v>269</v>
      </c>
      <c r="D99" s="173" t="s">
        <v>125</v>
      </c>
      <c r="E99" s="174" t="s">
        <v>269</v>
      </c>
      <c r="F99" s="175" t="s">
        <v>1111</v>
      </c>
      <c r="G99" s="176" t="s">
        <v>882</v>
      </c>
      <c r="H99" s="177">
        <v>4</v>
      </c>
      <c r="I99" s="178"/>
      <c r="J99" s="179">
        <f t="shared" si="0"/>
        <v>0</v>
      </c>
      <c r="K99" s="175" t="s">
        <v>19</v>
      </c>
      <c r="L99" s="37"/>
      <c r="M99" s="180" t="s">
        <v>19</v>
      </c>
      <c r="N99" s="181" t="s">
        <v>42</v>
      </c>
      <c r="O99" s="59"/>
      <c r="P99" s="182">
        <f t="shared" si="1"/>
        <v>0</v>
      </c>
      <c r="Q99" s="182">
        <v>0</v>
      </c>
      <c r="R99" s="182">
        <f t="shared" si="2"/>
        <v>0</v>
      </c>
      <c r="S99" s="182">
        <v>0</v>
      </c>
      <c r="T99" s="183">
        <f t="shared" si="3"/>
        <v>0</v>
      </c>
      <c r="AR99" s="16" t="s">
        <v>269</v>
      </c>
      <c r="AT99" s="16" t="s">
        <v>125</v>
      </c>
      <c r="AU99" s="16" t="s">
        <v>81</v>
      </c>
      <c r="AY99" s="16" t="s">
        <v>123</v>
      </c>
      <c r="BE99" s="184">
        <f t="shared" si="4"/>
        <v>0</v>
      </c>
      <c r="BF99" s="184">
        <f t="shared" si="5"/>
        <v>0</v>
      </c>
      <c r="BG99" s="184">
        <f t="shared" si="6"/>
        <v>0</v>
      </c>
      <c r="BH99" s="184">
        <f t="shared" si="7"/>
        <v>0</v>
      </c>
      <c r="BI99" s="184">
        <f t="shared" si="8"/>
        <v>0</v>
      </c>
      <c r="BJ99" s="16" t="s">
        <v>79</v>
      </c>
      <c r="BK99" s="184">
        <f t="shared" si="9"/>
        <v>0</v>
      </c>
      <c r="BL99" s="16" t="s">
        <v>269</v>
      </c>
      <c r="BM99" s="16" t="s">
        <v>1112</v>
      </c>
    </row>
    <row r="100" spans="2:65" s="1" customFormat="1" ht="16.5" customHeight="1">
      <c r="B100" s="33"/>
      <c r="C100" s="173" t="s">
        <v>275</v>
      </c>
      <c r="D100" s="173" t="s">
        <v>125</v>
      </c>
      <c r="E100" s="174" t="s">
        <v>275</v>
      </c>
      <c r="F100" s="175" t="s">
        <v>1113</v>
      </c>
      <c r="G100" s="176" t="s">
        <v>882</v>
      </c>
      <c r="H100" s="177">
        <v>1</v>
      </c>
      <c r="I100" s="178"/>
      <c r="J100" s="179">
        <f t="shared" si="0"/>
        <v>0</v>
      </c>
      <c r="K100" s="175" t="s">
        <v>19</v>
      </c>
      <c r="L100" s="37"/>
      <c r="M100" s="180" t="s">
        <v>19</v>
      </c>
      <c r="N100" s="181" t="s">
        <v>42</v>
      </c>
      <c r="O100" s="59"/>
      <c r="P100" s="182">
        <f t="shared" si="1"/>
        <v>0</v>
      </c>
      <c r="Q100" s="182">
        <v>0</v>
      </c>
      <c r="R100" s="182">
        <f t="shared" si="2"/>
        <v>0</v>
      </c>
      <c r="S100" s="182">
        <v>0</v>
      </c>
      <c r="T100" s="183">
        <f t="shared" si="3"/>
        <v>0</v>
      </c>
      <c r="AR100" s="16" t="s">
        <v>269</v>
      </c>
      <c r="AT100" s="16" t="s">
        <v>125</v>
      </c>
      <c r="AU100" s="16" t="s">
        <v>81</v>
      </c>
      <c r="AY100" s="16" t="s">
        <v>123</v>
      </c>
      <c r="BE100" s="184">
        <f t="shared" si="4"/>
        <v>0</v>
      </c>
      <c r="BF100" s="184">
        <f t="shared" si="5"/>
        <v>0</v>
      </c>
      <c r="BG100" s="184">
        <f t="shared" si="6"/>
        <v>0</v>
      </c>
      <c r="BH100" s="184">
        <f t="shared" si="7"/>
        <v>0</v>
      </c>
      <c r="BI100" s="184">
        <f t="shared" si="8"/>
        <v>0</v>
      </c>
      <c r="BJ100" s="16" t="s">
        <v>79</v>
      </c>
      <c r="BK100" s="184">
        <f t="shared" si="9"/>
        <v>0</v>
      </c>
      <c r="BL100" s="16" t="s">
        <v>269</v>
      </c>
      <c r="BM100" s="16" t="s">
        <v>1114</v>
      </c>
    </row>
    <row r="101" spans="2:65" s="1" customFormat="1" ht="16.5" customHeight="1">
      <c r="B101" s="33"/>
      <c r="C101" s="173" t="s">
        <v>282</v>
      </c>
      <c r="D101" s="173" t="s">
        <v>125</v>
      </c>
      <c r="E101" s="174" t="s">
        <v>282</v>
      </c>
      <c r="F101" s="175" t="s">
        <v>1115</v>
      </c>
      <c r="G101" s="176" t="s">
        <v>233</v>
      </c>
      <c r="H101" s="177">
        <v>0.7</v>
      </c>
      <c r="I101" s="178"/>
      <c r="J101" s="179">
        <f t="shared" si="0"/>
        <v>0</v>
      </c>
      <c r="K101" s="175" t="s">
        <v>19</v>
      </c>
      <c r="L101" s="37"/>
      <c r="M101" s="180" t="s">
        <v>19</v>
      </c>
      <c r="N101" s="181" t="s">
        <v>42</v>
      </c>
      <c r="O101" s="59"/>
      <c r="P101" s="182">
        <f t="shared" si="1"/>
        <v>0</v>
      </c>
      <c r="Q101" s="182">
        <v>0</v>
      </c>
      <c r="R101" s="182">
        <f t="shared" si="2"/>
        <v>0</v>
      </c>
      <c r="S101" s="182">
        <v>0</v>
      </c>
      <c r="T101" s="183">
        <f t="shared" si="3"/>
        <v>0</v>
      </c>
      <c r="AR101" s="16" t="s">
        <v>269</v>
      </c>
      <c r="AT101" s="16" t="s">
        <v>125</v>
      </c>
      <c r="AU101" s="16" t="s">
        <v>81</v>
      </c>
      <c r="AY101" s="16" t="s">
        <v>123</v>
      </c>
      <c r="BE101" s="184">
        <f t="shared" si="4"/>
        <v>0</v>
      </c>
      <c r="BF101" s="184">
        <f t="shared" si="5"/>
        <v>0</v>
      </c>
      <c r="BG101" s="184">
        <f t="shared" si="6"/>
        <v>0</v>
      </c>
      <c r="BH101" s="184">
        <f t="shared" si="7"/>
        <v>0</v>
      </c>
      <c r="BI101" s="184">
        <f t="shared" si="8"/>
        <v>0</v>
      </c>
      <c r="BJ101" s="16" t="s">
        <v>79</v>
      </c>
      <c r="BK101" s="184">
        <f t="shared" si="9"/>
        <v>0</v>
      </c>
      <c r="BL101" s="16" t="s">
        <v>269</v>
      </c>
      <c r="BM101" s="16" t="s">
        <v>1116</v>
      </c>
    </row>
    <row r="102" spans="2:65" s="1" customFormat="1" ht="16.5" customHeight="1">
      <c r="B102" s="33"/>
      <c r="C102" s="173" t="s">
        <v>289</v>
      </c>
      <c r="D102" s="173" t="s">
        <v>125</v>
      </c>
      <c r="E102" s="174" t="s">
        <v>289</v>
      </c>
      <c r="F102" s="175" t="s">
        <v>1117</v>
      </c>
      <c r="G102" s="176" t="s">
        <v>218</v>
      </c>
      <c r="H102" s="177">
        <v>13.5</v>
      </c>
      <c r="I102" s="178"/>
      <c r="J102" s="179">
        <f t="shared" si="0"/>
        <v>0</v>
      </c>
      <c r="K102" s="175" t="s">
        <v>19</v>
      </c>
      <c r="L102" s="37"/>
      <c r="M102" s="180" t="s">
        <v>19</v>
      </c>
      <c r="N102" s="181" t="s">
        <v>42</v>
      </c>
      <c r="O102" s="59"/>
      <c r="P102" s="182">
        <f t="shared" si="1"/>
        <v>0</v>
      </c>
      <c r="Q102" s="182">
        <v>0</v>
      </c>
      <c r="R102" s="182">
        <f t="shared" si="2"/>
        <v>0</v>
      </c>
      <c r="S102" s="182">
        <v>0</v>
      </c>
      <c r="T102" s="183">
        <f t="shared" si="3"/>
        <v>0</v>
      </c>
      <c r="AR102" s="16" t="s">
        <v>269</v>
      </c>
      <c r="AT102" s="16" t="s">
        <v>125</v>
      </c>
      <c r="AU102" s="16" t="s">
        <v>81</v>
      </c>
      <c r="AY102" s="16" t="s">
        <v>123</v>
      </c>
      <c r="BE102" s="184">
        <f t="shared" si="4"/>
        <v>0</v>
      </c>
      <c r="BF102" s="184">
        <f t="shared" si="5"/>
        <v>0</v>
      </c>
      <c r="BG102" s="184">
        <f t="shared" si="6"/>
        <v>0</v>
      </c>
      <c r="BH102" s="184">
        <f t="shared" si="7"/>
        <v>0</v>
      </c>
      <c r="BI102" s="184">
        <f t="shared" si="8"/>
        <v>0</v>
      </c>
      <c r="BJ102" s="16" t="s">
        <v>79</v>
      </c>
      <c r="BK102" s="184">
        <f t="shared" si="9"/>
        <v>0</v>
      </c>
      <c r="BL102" s="16" t="s">
        <v>269</v>
      </c>
      <c r="BM102" s="16" t="s">
        <v>1118</v>
      </c>
    </row>
    <row r="103" spans="2:65" s="1" customFormat="1" ht="16.5" customHeight="1">
      <c r="B103" s="33"/>
      <c r="C103" s="173" t="s">
        <v>85</v>
      </c>
      <c r="D103" s="173" t="s">
        <v>125</v>
      </c>
      <c r="E103" s="174" t="s">
        <v>85</v>
      </c>
      <c r="F103" s="175" t="s">
        <v>1119</v>
      </c>
      <c r="G103" s="176" t="s">
        <v>218</v>
      </c>
      <c r="H103" s="177">
        <v>38</v>
      </c>
      <c r="I103" s="178"/>
      <c r="J103" s="179">
        <f t="shared" si="0"/>
        <v>0</v>
      </c>
      <c r="K103" s="175" t="s">
        <v>19</v>
      </c>
      <c r="L103" s="37"/>
      <c r="M103" s="180" t="s">
        <v>19</v>
      </c>
      <c r="N103" s="181" t="s">
        <v>42</v>
      </c>
      <c r="O103" s="59"/>
      <c r="P103" s="182">
        <f t="shared" si="1"/>
        <v>0</v>
      </c>
      <c r="Q103" s="182">
        <v>0</v>
      </c>
      <c r="R103" s="182">
        <f t="shared" si="2"/>
        <v>0</v>
      </c>
      <c r="S103" s="182">
        <v>0</v>
      </c>
      <c r="T103" s="183">
        <f t="shared" si="3"/>
        <v>0</v>
      </c>
      <c r="AR103" s="16" t="s">
        <v>269</v>
      </c>
      <c r="AT103" s="16" t="s">
        <v>125</v>
      </c>
      <c r="AU103" s="16" t="s">
        <v>81</v>
      </c>
      <c r="AY103" s="16" t="s">
        <v>123</v>
      </c>
      <c r="BE103" s="184">
        <f t="shared" si="4"/>
        <v>0</v>
      </c>
      <c r="BF103" s="184">
        <f t="shared" si="5"/>
        <v>0</v>
      </c>
      <c r="BG103" s="184">
        <f t="shared" si="6"/>
        <v>0</v>
      </c>
      <c r="BH103" s="184">
        <f t="shared" si="7"/>
        <v>0</v>
      </c>
      <c r="BI103" s="184">
        <f t="shared" si="8"/>
        <v>0</v>
      </c>
      <c r="BJ103" s="16" t="s">
        <v>79</v>
      </c>
      <c r="BK103" s="184">
        <f t="shared" si="9"/>
        <v>0</v>
      </c>
      <c r="BL103" s="16" t="s">
        <v>269</v>
      </c>
      <c r="BM103" s="16" t="s">
        <v>1120</v>
      </c>
    </row>
    <row r="104" spans="2:65" s="1" customFormat="1" ht="16.5" customHeight="1">
      <c r="B104" s="33"/>
      <c r="C104" s="173" t="s">
        <v>7</v>
      </c>
      <c r="D104" s="173" t="s">
        <v>125</v>
      </c>
      <c r="E104" s="174" t="s">
        <v>7</v>
      </c>
      <c r="F104" s="175" t="s">
        <v>1121</v>
      </c>
      <c r="G104" s="176" t="s">
        <v>882</v>
      </c>
      <c r="H104" s="177">
        <v>1</v>
      </c>
      <c r="I104" s="178"/>
      <c r="J104" s="179">
        <f t="shared" si="0"/>
        <v>0</v>
      </c>
      <c r="K104" s="175" t="s">
        <v>19</v>
      </c>
      <c r="L104" s="37"/>
      <c r="M104" s="180" t="s">
        <v>19</v>
      </c>
      <c r="N104" s="181" t="s">
        <v>42</v>
      </c>
      <c r="O104" s="59"/>
      <c r="P104" s="182">
        <f t="shared" si="1"/>
        <v>0</v>
      </c>
      <c r="Q104" s="182">
        <v>0</v>
      </c>
      <c r="R104" s="182">
        <f t="shared" si="2"/>
        <v>0</v>
      </c>
      <c r="S104" s="182">
        <v>0</v>
      </c>
      <c r="T104" s="183">
        <f t="shared" si="3"/>
        <v>0</v>
      </c>
      <c r="AR104" s="16" t="s">
        <v>269</v>
      </c>
      <c r="AT104" s="16" t="s">
        <v>125</v>
      </c>
      <c r="AU104" s="16" t="s">
        <v>81</v>
      </c>
      <c r="AY104" s="16" t="s">
        <v>123</v>
      </c>
      <c r="BE104" s="184">
        <f t="shared" si="4"/>
        <v>0</v>
      </c>
      <c r="BF104" s="184">
        <f t="shared" si="5"/>
        <v>0</v>
      </c>
      <c r="BG104" s="184">
        <f t="shared" si="6"/>
        <v>0</v>
      </c>
      <c r="BH104" s="184">
        <f t="shared" si="7"/>
        <v>0</v>
      </c>
      <c r="BI104" s="184">
        <f t="shared" si="8"/>
        <v>0</v>
      </c>
      <c r="BJ104" s="16" t="s">
        <v>79</v>
      </c>
      <c r="BK104" s="184">
        <f t="shared" si="9"/>
        <v>0</v>
      </c>
      <c r="BL104" s="16" t="s">
        <v>269</v>
      </c>
      <c r="BM104" s="16" t="s">
        <v>1122</v>
      </c>
    </row>
    <row r="105" spans="2:65" s="1" customFormat="1" ht="16.5" customHeight="1">
      <c r="B105" s="33"/>
      <c r="C105" s="173" t="s">
        <v>305</v>
      </c>
      <c r="D105" s="173" t="s">
        <v>125</v>
      </c>
      <c r="E105" s="174" t="s">
        <v>305</v>
      </c>
      <c r="F105" s="175" t="s">
        <v>1123</v>
      </c>
      <c r="G105" s="176" t="s">
        <v>882</v>
      </c>
      <c r="H105" s="177">
        <v>1</v>
      </c>
      <c r="I105" s="178"/>
      <c r="J105" s="179">
        <f t="shared" si="0"/>
        <v>0</v>
      </c>
      <c r="K105" s="175" t="s">
        <v>19</v>
      </c>
      <c r="L105" s="37"/>
      <c r="M105" s="180" t="s">
        <v>19</v>
      </c>
      <c r="N105" s="181" t="s">
        <v>42</v>
      </c>
      <c r="O105" s="59"/>
      <c r="P105" s="182">
        <f t="shared" si="1"/>
        <v>0</v>
      </c>
      <c r="Q105" s="182">
        <v>0</v>
      </c>
      <c r="R105" s="182">
        <f t="shared" si="2"/>
        <v>0</v>
      </c>
      <c r="S105" s="182">
        <v>0</v>
      </c>
      <c r="T105" s="183">
        <f t="shared" si="3"/>
        <v>0</v>
      </c>
      <c r="AR105" s="16" t="s">
        <v>269</v>
      </c>
      <c r="AT105" s="16" t="s">
        <v>125</v>
      </c>
      <c r="AU105" s="16" t="s">
        <v>81</v>
      </c>
      <c r="AY105" s="16" t="s">
        <v>123</v>
      </c>
      <c r="BE105" s="184">
        <f t="shared" si="4"/>
        <v>0</v>
      </c>
      <c r="BF105" s="184">
        <f t="shared" si="5"/>
        <v>0</v>
      </c>
      <c r="BG105" s="184">
        <f t="shared" si="6"/>
        <v>0</v>
      </c>
      <c r="BH105" s="184">
        <f t="shared" si="7"/>
        <v>0</v>
      </c>
      <c r="BI105" s="184">
        <f t="shared" si="8"/>
        <v>0</v>
      </c>
      <c r="BJ105" s="16" t="s">
        <v>79</v>
      </c>
      <c r="BK105" s="184">
        <f t="shared" si="9"/>
        <v>0</v>
      </c>
      <c r="BL105" s="16" t="s">
        <v>269</v>
      </c>
      <c r="BM105" s="16" t="s">
        <v>1124</v>
      </c>
    </row>
    <row r="106" spans="2:65" s="1" customFormat="1" ht="16.5" customHeight="1">
      <c r="B106" s="33"/>
      <c r="C106" s="173" t="s">
        <v>310</v>
      </c>
      <c r="D106" s="173" t="s">
        <v>125</v>
      </c>
      <c r="E106" s="174" t="s">
        <v>310</v>
      </c>
      <c r="F106" s="175" t="s">
        <v>1125</v>
      </c>
      <c r="G106" s="176" t="s">
        <v>882</v>
      </c>
      <c r="H106" s="177">
        <v>1</v>
      </c>
      <c r="I106" s="178"/>
      <c r="J106" s="179">
        <f t="shared" si="0"/>
        <v>0</v>
      </c>
      <c r="K106" s="175" t="s">
        <v>19</v>
      </c>
      <c r="L106" s="37"/>
      <c r="M106" s="180" t="s">
        <v>19</v>
      </c>
      <c r="N106" s="181" t="s">
        <v>42</v>
      </c>
      <c r="O106" s="59"/>
      <c r="P106" s="182">
        <f t="shared" si="1"/>
        <v>0</v>
      </c>
      <c r="Q106" s="182">
        <v>0</v>
      </c>
      <c r="R106" s="182">
        <f t="shared" si="2"/>
        <v>0</v>
      </c>
      <c r="S106" s="182">
        <v>0</v>
      </c>
      <c r="T106" s="183">
        <f t="shared" si="3"/>
        <v>0</v>
      </c>
      <c r="AR106" s="16" t="s">
        <v>269</v>
      </c>
      <c r="AT106" s="16" t="s">
        <v>125</v>
      </c>
      <c r="AU106" s="16" t="s">
        <v>81</v>
      </c>
      <c r="AY106" s="16" t="s">
        <v>123</v>
      </c>
      <c r="BE106" s="184">
        <f t="shared" si="4"/>
        <v>0</v>
      </c>
      <c r="BF106" s="184">
        <f t="shared" si="5"/>
        <v>0</v>
      </c>
      <c r="BG106" s="184">
        <f t="shared" si="6"/>
        <v>0</v>
      </c>
      <c r="BH106" s="184">
        <f t="shared" si="7"/>
        <v>0</v>
      </c>
      <c r="BI106" s="184">
        <f t="shared" si="8"/>
        <v>0</v>
      </c>
      <c r="BJ106" s="16" t="s">
        <v>79</v>
      </c>
      <c r="BK106" s="184">
        <f t="shared" si="9"/>
        <v>0</v>
      </c>
      <c r="BL106" s="16" t="s">
        <v>269</v>
      </c>
      <c r="BM106" s="16" t="s">
        <v>1126</v>
      </c>
    </row>
    <row r="107" spans="2:65" s="1" customFormat="1" ht="16.5" customHeight="1">
      <c r="B107" s="33"/>
      <c r="C107" s="173" t="s">
        <v>316</v>
      </c>
      <c r="D107" s="173" t="s">
        <v>125</v>
      </c>
      <c r="E107" s="174" t="s">
        <v>316</v>
      </c>
      <c r="F107" s="175" t="s">
        <v>1127</v>
      </c>
      <c r="G107" s="176" t="s">
        <v>882</v>
      </c>
      <c r="H107" s="177">
        <v>1</v>
      </c>
      <c r="I107" s="178"/>
      <c r="J107" s="179">
        <f t="shared" si="0"/>
        <v>0</v>
      </c>
      <c r="K107" s="175" t="s">
        <v>19</v>
      </c>
      <c r="L107" s="37"/>
      <c r="M107" s="180" t="s">
        <v>19</v>
      </c>
      <c r="N107" s="181" t="s">
        <v>42</v>
      </c>
      <c r="O107" s="59"/>
      <c r="P107" s="182">
        <f t="shared" si="1"/>
        <v>0</v>
      </c>
      <c r="Q107" s="182">
        <v>0</v>
      </c>
      <c r="R107" s="182">
        <f t="shared" si="2"/>
        <v>0</v>
      </c>
      <c r="S107" s="182">
        <v>0</v>
      </c>
      <c r="T107" s="183">
        <f t="shared" si="3"/>
        <v>0</v>
      </c>
      <c r="AR107" s="16" t="s">
        <v>269</v>
      </c>
      <c r="AT107" s="16" t="s">
        <v>125</v>
      </c>
      <c r="AU107" s="16" t="s">
        <v>81</v>
      </c>
      <c r="AY107" s="16" t="s">
        <v>123</v>
      </c>
      <c r="BE107" s="184">
        <f t="shared" si="4"/>
        <v>0</v>
      </c>
      <c r="BF107" s="184">
        <f t="shared" si="5"/>
        <v>0</v>
      </c>
      <c r="BG107" s="184">
        <f t="shared" si="6"/>
        <v>0</v>
      </c>
      <c r="BH107" s="184">
        <f t="shared" si="7"/>
        <v>0</v>
      </c>
      <c r="BI107" s="184">
        <f t="shared" si="8"/>
        <v>0</v>
      </c>
      <c r="BJ107" s="16" t="s">
        <v>79</v>
      </c>
      <c r="BK107" s="184">
        <f t="shared" si="9"/>
        <v>0</v>
      </c>
      <c r="BL107" s="16" t="s">
        <v>269</v>
      </c>
      <c r="BM107" s="16" t="s">
        <v>1128</v>
      </c>
    </row>
    <row r="108" spans="2:65" s="1" customFormat="1" ht="16.5" customHeight="1">
      <c r="B108" s="33"/>
      <c r="C108" s="173" t="s">
        <v>322</v>
      </c>
      <c r="D108" s="173" t="s">
        <v>125</v>
      </c>
      <c r="E108" s="174" t="s">
        <v>322</v>
      </c>
      <c r="F108" s="175" t="s">
        <v>1129</v>
      </c>
      <c r="G108" s="176" t="s">
        <v>882</v>
      </c>
      <c r="H108" s="177">
        <v>2</v>
      </c>
      <c r="I108" s="178"/>
      <c r="J108" s="179">
        <f t="shared" si="0"/>
        <v>0</v>
      </c>
      <c r="K108" s="175" t="s">
        <v>19</v>
      </c>
      <c r="L108" s="37"/>
      <c r="M108" s="180" t="s">
        <v>19</v>
      </c>
      <c r="N108" s="181" t="s">
        <v>42</v>
      </c>
      <c r="O108" s="59"/>
      <c r="P108" s="182">
        <f t="shared" si="1"/>
        <v>0</v>
      </c>
      <c r="Q108" s="182">
        <v>0</v>
      </c>
      <c r="R108" s="182">
        <f t="shared" si="2"/>
        <v>0</v>
      </c>
      <c r="S108" s="182">
        <v>0</v>
      </c>
      <c r="T108" s="183">
        <f t="shared" si="3"/>
        <v>0</v>
      </c>
      <c r="AR108" s="16" t="s">
        <v>269</v>
      </c>
      <c r="AT108" s="16" t="s">
        <v>125</v>
      </c>
      <c r="AU108" s="16" t="s">
        <v>81</v>
      </c>
      <c r="AY108" s="16" t="s">
        <v>123</v>
      </c>
      <c r="BE108" s="184">
        <f t="shared" si="4"/>
        <v>0</v>
      </c>
      <c r="BF108" s="184">
        <f t="shared" si="5"/>
        <v>0</v>
      </c>
      <c r="BG108" s="184">
        <f t="shared" si="6"/>
        <v>0</v>
      </c>
      <c r="BH108" s="184">
        <f t="shared" si="7"/>
        <v>0</v>
      </c>
      <c r="BI108" s="184">
        <f t="shared" si="8"/>
        <v>0</v>
      </c>
      <c r="BJ108" s="16" t="s">
        <v>79</v>
      </c>
      <c r="BK108" s="184">
        <f t="shared" si="9"/>
        <v>0</v>
      </c>
      <c r="BL108" s="16" t="s">
        <v>269</v>
      </c>
      <c r="BM108" s="16" t="s">
        <v>1130</v>
      </c>
    </row>
    <row r="109" spans="2:65" s="1" customFormat="1" ht="16.5" customHeight="1">
      <c r="B109" s="33"/>
      <c r="C109" s="173" t="s">
        <v>328</v>
      </c>
      <c r="D109" s="173" t="s">
        <v>125</v>
      </c>
      <c r="E109" s="174" t="s">
        <v>328</v>
      </c>
      <c r="F109" s="175" t="s">
        <v>1131</v>
      </c>
      <c r="G109" s="176" t="s">
        <v>882</v>
      </c>
      <c r="H109" s="177">
        <v>6</v>
      </c>
      <c r="I109" s="178"/>
      <c r="J109" s="179">
        <f t="shared" si="0"/>
        <v>0</v>
      </c>
      <c r="K109" s="175" t="s">
        <v>19</v>
      </c>
      <c r="L109" s="37"/>
      <c r="M109" s="180" t="s">
        <v>19</v>
      </c>
      <c r="N109" s="181" t="s">
        <v>42</v>
      </c>
      <c r="O109" s="59"/>
      <c r="P109" s="182">
        <f t="shared" si="1"/>
        <v>0</v>
      </c>
      <c r="Q109" s="182">
        <v>0</v>
      </c>
      <c r="R109" s="182">
        <f t="shared" si="2"/>
        <v>0</v>
      </c>
      <c r="S109" s="182">
        <v>0</v>
      </c>
      <c r="T109" s="183">
        <f t="shared" si="3"/>
        <v>0</v>
      </c>
      <c r="AR109" s="16" t="s">
        <v>269</v>
      </c>
      <c r="AT109" s="16" t="s">
        <v>125</v>
      </c>
      <c r="AU109" s="16" t="s">
        <v>81</v>
      </c>
      <c r="AY109" s="16" t="s">
        <v>123</v>
      </c>
      <c r="BE109" s="184">
        <f t="shared" si="4"/>
        <v>0</v>
      </c>
      <c r="BF109" s="184">
        <f t="shared" si="5"/>
        <v>0</v>
      </c>
      <c r="BG109" s="184">
        <f t="shared" si="6"/>
        <v>0</v>
      </c>
      <c r="BH109" s="184">
        <f t="shared" si="7"/>
        <v>0</v>
      </c>
      <c r="BI109" s="184">
        <f t="shared" si="8"/>
        <v>0</v>
      </c>
      <c r="BJ109" s="16" t="s">
        <v>79</v>
      </c>
      <c r="BK109" s="184">
        <f t="shared" si="9"/>
        <v>0</v>
      </c>
      <c r="BL109" s="16" t="s">
        <v>269</v>
      </c>
      <c r="BM109" s="16" t="s">
        <v>1132</v>
      </c>
    </row>
    <row r="110" spans="2:65" s="1" customFormat="1" ht="16.5" customHeight="1">
      <c r="B110" s="33"/>
      <c r="C110" s="173" t="s">
        <v>339</v>
      </c>
      <c r="D110" s="173" t="s">
        <v>125</v>
      </c>
      <c r="E110" s="174" t="s">
        <v>339</v>
      </c>
      <c r="F110" s="175" t="s">
        <v>1133</v>
      </c>
      <c r="G110" s="176" t="s">
        <v>882</v>
      </c>
      <c r="H110" s="177">
        <v>4</v>
      </c>
      <c r="I110" s="178"/>
      <c r="J110" s="179">
        <f t="shared" si="0"/>
        <v>0</v>
      </c>
      <c r="K110" s="175" t="s">
        <v>19</v>
      </c>
      <c r="L110" s="37"/>
      <c r="M110" s="180" t="s">
        <v>19</v>
      </c>
      <c r="N110" s="181" t="s">
        <v>42</v>
      </c>
      <c r="O110" s="59"/>
      <c r="P110" s="182">
        <f t="shared" si="1"/>
        <v>0</v>
      </c>
      <c r="Q110" s="182">
        <v>0</v>
      </c>
      <c r="R110" s="182">
        <f t="shared" si="2"/>
        <v>0</v>
      </c>
      <c r="S110" s="182">
        <v>0</v>
      </c>
      <c r="T110" s="183">
        <f t="shared" si="3"/>
        <v>0</v>
      </c>
      <c r="AR110" s="16" t="s">
        <v>269</v>
      </c>
      <c r="AT110" s="16" t="s">
        <v>125</v>
      </c>
      <c r="AU110" s="16" t="s">
        <v>81</v>
      </c>
      <c r="AY110" s="16" t="s">
        <v>123</v>
      </c>
      <c r="BE110" s="184">
        <f t="shared" si="4"/>
        <v>0</v>
      </c>
      <c r="BF110" s="184">
        <f t="shared" si="5"/>
        <v>0</v>
      </c>
      <c r="BG110" s="184">
        <f t="shared" si="6"/>
        <v>0</v>
      </c>
      <c r="BH110" s="184">
        <f t="shared" si="7"/>
        <v>0</v>
      </c>
      <c r="BI110" s="184">
        <f t="shared" si="8"/>
        <v>0</v>
      </c>
      <c r="BJ110" s="16" t="s">
        <v>79</v>
      </c>
      <c r="BK110" s="184">
        <f t="shared" si="9"/>
        <v>0</v>
      </c>
      <c r="BL110" s="16" t="s">
        <v>269</v>
      </c>
      <c r="BM110" s="16" t="s">
        <v>1134</v>
      </c>
    </row>
    <row r="111" spans="2:65" s="1" customFormat="1" ht="16.5" customHeight="1">
      <c r="B111" s="33"/>
      <c r="C111" s="173" t="s">
        <v>345</v>
      </c>
      <c r="D111" s="173" t="s">
        <v>125</v>
      </c>
      <c r="E111" s="174" t="s">
        <v>345</v>
      </c>
      <c r="F111" s="175" t="s">
        <v>1135</v>
      </c>
      <c r="G111" s="176" t="s">
        <v>882</v>
      </c>
      <c r="H111" s="177">
        <v>16</v>
      </c>
      <c r="I111" s="178"/>
      <c r="J111" s="179">
        <f t="shared" si="0"/>
        <v>0</v>
      </c>
      <c r="K111" s="175" t="s">
        <v>19</v>
      </c>
      <c r="L111" s="37"/>
      <c r="M111" s="180" t="s">
        <v>19</v>
      </c>
      <c r="N111" s="181" t="s">
        <v>42</v>
      </c>
      <c r="O111" s="59"/>
      <c r="P111" s="182">
        <f t="shared" si="1"/>
        <v>0</v>
      </c>
      <c r="Q111" s="182">
        <v>0</v>
      </c>
      <c r="R111" s="182">
        <f t="shared" si="2"/>
        <v>0</v>
      </c>
      <c r="S111" s="182">
        <v>0</v>
      </c>
      <c r="T111" s="183">
        <f t="shared" si="3"/>
        <v>0</v>
      </c>
      <c r="AR111" s="16" t="s">
        <v>269</v>
      </c>
      <c r="AT111" s="16" t="s">
        <v>125</v>
      </c>
      <c r="AU111" s="16" t="s">
        <v>81</v>
      </c>
      <c r="AY111" s="16" t="s">
        <v>123</v>
      </c>
      <c r="BE111" s="184">
        <f t="shared" si="4"/>
        <v>0</v>
      </c>
      <c r="BF111" s="184">
        <f t="shared" si="5"/>
        <v>0</v>
      </c>
      <c r="BG111" s="184">
        <f t="shared" si="6"/>
        <v>0</v>
      </c>
      <c r="BH111" s="184">
        <f t="shared" si="7"/>
        <v>0</v>
      </c>
      <c r="BI111" s="184">
        <f t="shared" si="8"/>
        <v>0</v>
      </c>
      <c r="BJ111" s="16" t="s">
        <v>79</v>
      </c>
      <c r="BK111" s="184">
        <f t="shared" si="9"/>
        <v>0</v>
      </c>
      <c r="BL111" s="16" t="s">
        <v>269</v>
      </c>
      <c r="BM111" s="16" t="s">
        <v>1136</v>
      </c>
    </row>
    <row r="112" spans="2:65" s="1" customFormat="1" ht="16.5" customHeight="1">
      <c r="B112" s="33"/>
      <c r="C112" s="173" t="s">
        <v>352</v>
      </c>
      <c r="D112" s="173" t="s">
        <v>125</v>
      </c>
      <c r="E112" s="174" t="s">
        <v>352</v>
      </c>
      <c r="F112" s="175" t="s">
        <v>1137</v>
      </c>
      <c r="G112" s="176" t="s">
        <v>218</v>
      </c>
      <c r="H112" s="177">
        <v>51.5</v>
      </c>
      <c r="I112" s="178"/>
      <c r="J112" s="179">
        <f t="shared" si="0"/>
        <v>0</v>
      </c>
      <c r="K112" s="175" t="s">
        <v>19</v>
      </c>
      <c r="L112" s="37"/>
      <c r="M112" s="180" t="s">
        <v>19</v>
      </c>
      <c r="N112" s="181" t="s">
        <v>42</v>
      </c>
      <c r="O112" s="59"/>
      <c r="P112" s="182">
        <f t="shared" si="1"/>
        <v>0</v>
      </c>
      <c r="Q112" s="182">
        <v>0</v>
      </c>
      <c r="R112" s="182">
        <f t="shared" si="2"/>
        <v>0</v>
      </c>
      <c r="S112" s="182">
        <v>0</v>
      </c>
      <c r="T112" s="183">
        <f t="shared" si="3"/>
        <v>0</v>
      </c>
      <c r="AR112" s="16" t="s">
        <v>269</v>
      </c>
      <c r="AT112" s="16" t="s">
        <v>125</v>
      </c>
      <c r="AU112" s="16" t="s">
        <v>81</v>
      </c>
      <c r="AY112" s="16" t="s">
        <v>123</v>
      </c>
      <c r="BE112" s="184">
        <f t="shared" si="4"/>
        <v>0</v>
      </c>
      <c r="BF112" s="184">
        <f t="shared" si="5"/>
        <v>0</v>
      </c>
      <c r="BG112" s="184">
        <f t="shared" si="6"/>
        <v>0</v>
      </c>
      <c r="BH112" s="184">
        <f t="shared" si="7"/>
        <v>0</v>
      </c>
      <c r="BI112" s="184">
        <f t="shared" si="8"/>
        <v>0</v>
      </c>
      <c r="BJ112" s="16" t="s">
        <v>79</v>
      </c>
      <c r="BK112" s="184">
        <f t="shared" si="9"/>
        <v>0</v>
      </c>
      <c r="BL112" s="16" t="s">
        <v>269</v>
      </c>
      <c r="BM112" s="16" t="s">
        <v>1138</v>
      </c>
    </row>
    <row r="113" spans="2:65" s="1" customFormat="1" ht="16.5" customHeight="1">
      <c r="B113" s="33"/>
      <c r="C113" s="173" t="s">
        <v>88</v>
      </c>
      <c r="D113" s="173" t="s">
        <v>125</v>
      </c>
      <c r="E113" s="174" t="s">
        <v>88</v>
      </c>
      <c r="F113" s="175" t="s">
        <v>1139</v>
      </c>
      <c r="G113" s="176" t="s">
        <v>218</v>
      </c>
      <c r="H113" s="177">
        <v>13.5</v>
      </c>
      <c r="I113" s="178"/>
      <c r="J113" s="179">
        <f t="shared" si="0"/>
        <v>0</v>
      </c>
      <c r="K113" s="175" t="s">
        <v>19</v>
      </c>
      <c r="L113" s="37"/>
      <c r="M113" s="180" t="s">
        <v>19</v>
      </c>
      <c r="N113" s="181" t="s">
        <v>42</v>
      </c>
      <c r="O113" s="59"/>
      <c r="P113" s="182">
        <f t="shared" si="1"/>
        <v>0</v>
      </c>
      <c r="Q113" s="182">
        <v>0</v>
      </c>
      <c r="R113" s="182">
        <f t="shared" si="2"/>
        <v>0</v>
      </c>
      <c r="S113" s="182">
        <v>0</v>
      </c>
      <c r="T113" s="183">
        <f t="shared" si="3"/>
        <v>0</v>
      </c>
      <c r="AR113" s="16" t="s">
        <v>269</v>
      </c>
      <c r="AT113" s="16" t="s">
        <v>125</v>
      </c>
      <c r="AU113" s="16" t="s">
        <v>81</v>
      </c>
      <c r="AY113" s="16" t="s">
        <v>123</v>
      </c>
      <c r="BE113" s="184">
        <f t="shared" si="4"/>
        <v>0</v>
      </c>
      <c r="BF113" s="184">
        <f t="shared" si="5"/>
        <v>0</v>
      </c>
      <c r="BG113" s="184">
        <f t="shared" si="6"/>
        <v>0</v>
      </c>
      <c r="BH113" s="184">
        <f t="shared" si="7"/>
        <v>0</v>
      </c>
      <c r="BI113" s="184">
        <f t="shared" si="8"/>
        <v>0</v>
      </c>
      <c r="BJ113" s="16" t="s">
        <v>79</v>
      </c>
      <c r="BK113" s="184">
        <f t="shared" si="9"/>
        <v>0</v>
      </c>
      <c r="BL113" s="16" t="s">
        <v>269</v>
      </c>
      <c r="BM113" s="16" t="s">
        <v>1140</v>
      </c>
    </row>
    <row r="114" spans="2:65" s="1" customFormat="1" ht="16.5" customHeight="1">
      <c r="B114" s="33"/>
      <c r="C114" s="173" t="s">
        <v>359</v>
      </c>
      <c r="D114" s="173" t="s">
        <v>125</v>
      </c>
      <c r="E114" s="174" t="s">
        <v>359</v>
      </c>
      <c r="F114" s="175" t="s">
        <v>1141</v>
      </c>
      <c r="G114" s="176" t="s">
        <v>218</v>
      </c>
      <c r="H114" s="177">
        <v>38</v>
      </c>
      <c r="I114" s="178"/>
      <c r="J114" s="179">
        <f t="shared" si="0"/>
        <v>0</v>
      </c>
      <c r="K114" s="175" t="s">
        <v>19</v>
      </c>
      <c r="L114" s="37"/>
      <c r="M114" s="180" t="s">
        <v>19</v>
      </c>
      <c r="N114" s="181" t="s">
        <v>42</v>
      </c>
      <c r="O114" s="59"/>
      <c r="P114" s="182">
        <f t="shared" si="1"/>
        <v>0</v>
      </c>
      <c r="Q114" s="182">
        <v>0</v>
      </c>
      <c r="R114" s="182">
        <f t="shared" si="2"/>
        <v>0</v>
      </c>
      <c r="S114" s="182">
        <v>0</v>
      </c>
      <c r="T114" s="183">
        <f t="shared" si="3"/>
        <v>0</v>
      </c>
      <c r="AR114" s="16" t="s">
        <v>269</v>
      </c>
      <c r="AT114" s="16" t="s">
        <v>125</v>
      </c>
      <c r="AU114" s="16" t="s">
        <v>81</v>
      </c>
      <c r="AY114" s="16" t="s">
        <v>123</v>
      </c>
      <c r="BE114" s="184">
        <f t="shared" si="4"/>
        <v>0</v>
      </c>
      <c r="BF114" s="184">
        <f t="shared" si="5"/>
        <v>0</v>
      </c>
      <c r="BG114" s="184">
        <f t="shared" si="6"/>
        <v>0</v>
      </c>
      <c r="BH114" s="184">
        <f t="shared" si="7"/>
        <v>0</v>
      </c>
      <c r="BI114" s="184">
        <f t="shared" si="8"/>
        <v>0</v>
      </c>
      <c r="BJ114" s="16" t="s">
        <v>79</v>
      </c>
      <c r="BK114" s="184">
        <f t="shared" si="9"/>
        <v>0</v>
      </c>
      <c r="BL114" s="16" t="s">
        <v>269</v>
      </c>
      <c r="BM114" s="16" t="s">
        <v>1142</v>
      </c>
    </row>
    <row r="115" spans="2:65" s="1" customFormat="1" ht="16.5" customHeight="1">
      <c r="B115" s="33"/>
      <c r="C115" s="173" t="s">
        <v>364</v>
      </c>
      <c r="D115" s="173" t="s">
        <v>125</v>
      </c>
      <c r="E115" s="174" t="s">
        <v>364</v>
      </c>
      <c r="F115" s="175" t="s">
        <v>1143</v>
      </c>
      <c r="G115" s="176" t="s">
        <v>218</v>
      </c>
      <c r="H115" s="177">
        <v>56</v>
      </c>
      <c r="I115" s="178"/>
      <c r="J115" s="179">
        <f t="shared" si="0"/>
        <v>0</v>
      </c>
      <c r="K115" s="175" t="s">
        <v>19</v>
      </c>
      <c r="L115" s="37"/>
      <c r="M115" s="180" t="s">
        <v>19</v>
      </c>
      <c r="N115" s="181" t="s">
        <v>42</v>
      </c>
      <c r="O115" s="59"/>
      <c r="P115" s="182">
        <f t="shared" si="1"/>
        <v>0</v>
      </c>
      <c r="Q115" s="182">
        <v>0</v>
      </c>
      <c r="R115" s="182">
        <f t="shared" si="2"/>
        <v>0</v>
      </c>
      <c r="S115" s="182">
        <v>0</v>
      </c>
      <c r="T115" s="183">
        <f t="shared" si="3"/>
        <v>0</v>
      </c>
      <c r="AR115" s="16" t="s">
        <v>269</v>
      </c>
      <c r="AT115" s="16" t="s">
        <v>125</v>
      </c>
      <c r="AU115" s="16" t="s">
        <v>81</v>
      </c>
      <c r="AY115" s="16" t="s">
        <v>123</v>
      </c>
      <c r="BE115" s="184">
        <f t="shared" si="4"/>
        <v>0</v>
      </c>
      <c r="BF115" s="184">
        <f t="shared" si="5"/>
        <v>0</v>
      </c>
      <c r="BG115" s="184">
        <f t="shared" si="6"/>
        <v>0</v>
      </c>
      <c r="BH115" s="184">
        <f t="shared" si="7"/>
        <v>0</v>
      </c>
      <c r="BI115" s="184">
        <f t="shared" si="8"/>
        <v>0</v>
      </c>
      <c r="BJ115" s="16" t="s">
        <v>79</v>
      </c>
      <c r="BK115" s="184">
        <f t="shared" si="9"/>
        <v>0</v>
      </c>
      <c r="BL115" s="16" t="s">
        <v>269</v>
      </c>
      <c r="BM115" s="16" t="s">
        <v>1144</v>
      </c>
    </row>
    <row r="116" spans="2:65" s="1" customFormat="1" ht="16.5" customHeight="1">
      <c r="B116" s="33"/>
      <c r="C116" s="173" t="s">
        <v>369</v>
      </c>
      <c r="D116" s="173" t="s">
        <v>125</v>
      </c>
      <c r="E116" s="174" t="s">
        <v>369</v>
      </c>
      <c r="F116" s="175" t="s">
        <v>1145</v>
      </c>
      <c r="G116" s="176" t="s">
        <v>218</v>
      </c>
      <c r="H116" s="177">
        <v>60</v>
      </c>
      <c r="I116" s="178"/>
      <c r="J116" s="179">
        <f t="shared" si="0"/>
        <v>0</v>
      </c>
      <c r="K116" s="175" t="s">
        <v>19</v>
      </c>
      <c r="L116" s="37"/>
      <c r="M116" s="180" t="s">
        <v>19</v>
      </c>
      <c r="N116" s="181" t="s">
        <v>42</v>
      </c>
      <c r="O116" s="59"/>
      <c r="P116" s="182">
        <f t="shared" si="1"/>
        <v>0</v>
      </c>
      <c r="Q116" s="182">
        <v>0</v>
      </c>
      <c r="R116" s="182">
        <f t="shared" si="2"/>
        <v>0</v>
      </c>
      <c r="S116" s="182">
        <v>0</v>
      </c>
      <c r="T116" s="183">
        <f t="shared" si="3"/>
        <v>0</v>
      </c>
      <c r="AR116" s="16" t="s">
        <v>269</v>
      </c>
      <c r="AT116" s="16" t="s">
        <v>125</v>
      </c>
      <c r="AU116" s="16" t="s">
        <v>81</v>
      </c>
      <c r="AY116" s="16" t="s">
        <v>123</v>
      </c>
      <c r="BE116" s="184">
        <f t="shared" si="4"/>
        <v>0</v>
      </c>
      <c r="BF116" s="184">
        <f t="shared" si="5"/>
        <v>0</v>
      </c>
      <c r="BG116" s="184">
        <f t="shared" si="6"/>
        <v>0</v>
      </c>
      <c r="BH116" s="184">
        <f t="shared" si="7"/>
        <v>0</v>
      </c>
      <c r="BI116" s="184">
        <f t="shared" si="8"/>
        <v>0</v>
      </c>
      <c r="BJ116" s="16" t="s">
        <v>79</v>
      </c>
      <c r="BK116" s="184">
        <f t="shared" si="9"/>
        <v>0</v>
      </c>
      <c r="BL116" s="16" t="s">
        <v>269</v>
      </c>
      <c r="BM116" s="16" t="s">
        <v>1146</v>
      </c>
    </row>
    <row r="117" spans="2:65" s="1" customFormat="1" ht="16.5" customHeight="1">
      <c r="B117" s="33"/>
      <c r="C117" s="173" t="s">
        <v>373</v>
      </c>
      <c r="D117" s="173" t="s">
        <v>125</v>
      </c>
      <c r="E117" s="174" t="s">
        <v>373</v>
      </c>
      <c r="F117" s="175" t="s">
        <v>1147</v>
      </c>
      <c r="G117" s="176" t="s">
        <v>218</v>
      </c>
      <c r="H117" s="177">
        <v>32</v>
      </c>
      <c r="I117" s="178"/>
      <c r="J117" s="179">
        <f t="shared" si="0"/>
        <v>0</v>
      </c>
      <c r="K117" s="175" t="s">
        <v>19</v>
      </c>
      <c r="L117" s="37"/>
      <c r="M117" s="180" t="s">
        <v>19</v>
      </c>
      <c r="N117" s="181" t="s">
        <v>42</v>
      </c>
      <c r="O117" s="59"/>
      <c r="P117" s="182">
        <f t="shared" si="1"/>
        <v>0</v>
      </c>
      <c r="Q117" s="182">
        <v>0</v>
      </c>
      <c r="R117" s="182">
        <f t="shared" si="2"/>
        <v>0</v>
      </c>
      <c r="S117" s="182">
        <v>0</v>
      </c>
      <c r="T117" s="183">
        <f t="shared" si="3"/>
        <v>0</v>
      </c>
      <c r="AR117" s="16" t="s">
        <v>269</v>
      </c>
      <c r="AT117" s="16" t="s">
        <v>125</v>
      </c>
      <c r="AU117" s="16" t="s">
        <v>81</v>
      </c>
      <c r="AY117" s="16" t="s">
        <v>123</v>
      </c>
      <c r="BE117" s="184">
        <f t="shared" si="4"/>
        <v>0</v>
      </c>
      <c r="BF117" s="184">
        <f t="shared" si="5"/>
        <v>0</v>
      </c>
      <c r="BG117" s="184">
        <f t="shared" si="6"/>
        <v>0</v>
      </c>
      <c r="BH117" s="184">
        <f t="shared" si="7"/>
        <v>0</v>
      </c>
      <c r="BI117" s="184">
        <f t="shared" si="8"/>
        <v>0</v>
      </c>
      <c r="BJ117" s="16" t="s">
        <v>79</v>
      </c>
      <c r="BK117" s="184">
        <f t="shared" si="9"/>
        <v>0</v>
      </c>
      <c r="BL117" s="16" t="s">
        <v>269</v>
      </c>
      <c r="BM117" s="16" t="s">
        <v>1148</v>
      </c>
    </row>
    <row r="118" spans="2:65" s="1" customFormat="1" ht="16.5" customHeight="1">
      <c r="B118" s="33"/>
      <c r="C118" s="173" t="s">
        <v>377</v>
      </c>
      <c r="D118" s="173" t="s">
        <v>125</v>
      </c>
      <c r="E118" s="174" t="s">
        <v>377</v>
      </c>
      <c r="F118" s="175" t="s">
        <v>1149</v>
      </c>
      <c r="G118" s="176" t="s">
        <v>218</v>
      </c>
      <c r="H118" s="177">
        <v>17</v>
      </c>
      <c r="I118" s="178"/>
      <c r="J118" s="179">
        <f t="shared" si="0"/>
        <v>0</v>
      </c>
      <c r="K118" s="175" t="s">
        <v>19</v>
      </c>
      <c r="L118" s="37"/>
      <c r="M118" s="180" t="s">
        <v>19</v>
      </c>
      <c r="N118" s="181" t="s">
        <v>42</v>
      </c>
      <c r="O118" s="59"/>
      <c r="P118" s="182">
        <f t="shared" si="1"/>
        <v>0</v>
      </c>
      <c r="Q118" s="182">
        <v>0</v>
      </c>
      <c r="R118" s="182">
        <f t="shared" si="2"/>
        <v>0</v>
      </c>
      <c r="S118" s="182">
        <v>0</v>
      </c>
      <c r="T118" s="183">
        <f t="shared" si="3"/>
        <v>0</v>
      </c>
      <c r="AR118" s="16" t="s">
        <v>269</v>
      </c>
      <c r="AT118" s="16" t="s">
        <v>125</v>
      </c>
      <c r="AU118" s="16" t="s">
        <v>81</v>
      </c>
      <c r="AY118" s="16" t="s">
        <v>123</v>
      </c>
      <c r="BE118" s="184">
        <f t="shared" si="4"/>
        <v>0</v>
      </c>
      <c r="BF118" s="184">
        <f t="shared" si="5"/>
        <v>0</v>
      </c>
      <c r="BG118" s="184">
        <f t="shared" si="6"/>
        <v>0</v>
      </c>
      <c r="BH118" s="184">
        <f t="shared" si="7"/>
        <v>0</v>
      </c>
      <c r="BI118" s="184">
        <f t="shared" si="8"/>
        <v>0</v>
      </c>
      <c r="BJ118" s="16" t="s">
        <v>79</v>
      </c>
      <c r="BK118" s="184">
        <f t="shared" si="9"/>
        <v>0</v>
      </c>
      <c r="BL118" s="16" t="s">
        <v>269</v>
      </c>
      <c r="BM118" s="16" t="s">
        <v>1150</v>
      </c>
    </row>
    <row r="119" spans="2:65" s="1" customFormat="1" ht="16.5" customHeight="1">
      <c r="B119" s="33"/>
      <c r="C119" s="173" t="s">
        <v>382</v>
      </c>
      <c r="D119" s="173" t="s">
        <v>125</v>
      </c>
      <c r="E119" s="174" t="s">
        <v>382</v>
      </c>
      <c r="F119" s="175" t="s">
        <v>1151</v>
      </c>
      <c r="G119" s="176" t="s">
        <v>218</v>
      </c>
      <c r="H119" s="177">
        <v>13.5</v>
      </c>
      <c r="I119" s="178"/>
      <c r="J119" s="179">
        <f t="shared" si="0"/>
        <v>0</v>
      </c>
      <c r="K119" s="175" t="s">
        <v>19</v>
      </c>
      <c r="L119" s="37"/>
      <c r="M119" s="180" t="s">
        <v>19</v>
      </c>
      <c r="N119" s="181" t="s">
        <v>42</v>
      </c>
      <c r="O119" s="59"/>
      <c r="P119" s="182">
        <f t="shared" si="1"/>
        <v>0</v>
      </c>
      <c r="Q119" s="182">
        <v>0</v>
      </c>
      <c r="R119" s="182">
        <f t="shared" si="2"/>
        <v>0</v>
      </c>
      <c r="S119" s="182">
        <v>0</v>
      </c>
      <c r="T119" s="183">
        <f t="shared" si="3"/>
        <v>0</v>
      </c>
      <c r="AR119" s="16" t="s">
        <v>269</v>
      </c>
      <c r="AT119" s="16" t="s">
        <v>125</v>
      </c>
      <c r="AU119" s="16" t="s">
        <v>81</v>
      </c>
      <c r="AY119" s="16" t="s">
        <v>123</v>
      </c>
      <c r="BE119" s="184">
        <f t="shared" si="4"/>
        <v>0</v>
      </c>
      <c r="BF119" s="184">
        <f t="shared" si="5"/>
        <v>0</v>
      </c>
      <c r="BG119" s="184">
        <f t="shared" si="6"/>
        <v>0</v>
      </c>
      <c r="BH119" s="184">
        <f t="shared" si="7"/>
        <v>0</v>
      </c>
      <c r="BI119" s="184">
        <f t="shared" si="8"/>
        <v>0</v>
      </c>
      <c r="BJ119" s="16" t="s">
        <v>79</v>
      </c>
      <c r="BK119" s="184">
        <f t="shared" si="9"/>
        <v>0</v>
      </c>
      <c r="BL119" s="16" t="s">
        <v>269</v>
      </c>
      <c r="BM119" s="16" t="s">
        <v>1152</v>
      </c>
    </row>
    <row r="120" spans="2:65" s="1" customFormat="1" ht="16.5" customHeight="1">
      <c r="B120" s="33"/>
      <c r="C120" s="173" t="s">
        <v>386</v>
      </c>
      <c r="D120" s="173" t="s">
        <v>125</v>
      </c>
      <c r="E120" s="174" t="s">
        <v>386</v>
      </c>
      <c r="F120" s="175" t="s">
        <v>1153</v>
      </c>
      <c r="G120" s="176" t="s">
        <v>218</v>
      </c>
      <c r="H120" s="177">
        <v>38</v>
      </c>
      <c r="I120" s="178"/>
      <c r="J120" s="179">
        <f t="shared" si="0"/>
        <v>0</v>
      </c>
      <c r="K120" s="175" t="s">
        <v>19</v>
      </c>
      <c r="L120" s="37"/>
      <c r="M120" s="180" t="s">
        <v>19</v>
      </c>
      <c r="N120" s="181" t="s">
        <v>42</v>
      </c>
      <c r="O120" s="59"/>
      <c r="P120" s="182">
        <f t="shared" si="1"/>
        <v>0</v>
      </c>
      <c r="Q120" s="182">
        <v>0</v>
      </c>
      <c r="R120" s="182">
        <f t="shared" si="2"/>
        <v>0</v>
      </c>
      <c r="S120" s="182">
        <v>0</v>
      </c>
      <c r="T120" s="183">
        <f t="shared" si="3"/>
        <v>0</v>
      </c>
      <c r="AR120" s="16" t="s">
        <v>269</v>
      </c>
      <c r="AT120" s="16" t="s">
        <v>125</v>
      </c>
      <c r="AU120" s="16" t="s">
        <v>81</v>
      </c>
      <c r="AY120" s="16" t="s">
        <v>123</v>
      </c>
      <c r="BE120" s="184">
        <f t="shared" si="4"/>
        <v>0</v>
      </c>
      <c r="BF120" s="184">
        <f t="shared" si="5"/>
        <v>0</v>
      </c>
      <c r="BG120" s="184">
        <f t="shared" si="6"/>
        <v>0</v>
      </c>
      <c r="BH120" s="184">
        <f t="shared" si="7"/>
        <v>0</v>
      </c>
      <c r="BI120" s="184">
        <f t="shared" si="8"/>
        <v>0</v>
      </c>
      <c r="BJ120" s="16" t="s">
        <v>79</v>
      </c>
      <c r="BK120" s="184">
        <f t="shared" si="9"/>
        <v>0</v>
      </c>
      <c r="BL120" s="16" t="s">
        <v>269</v>
      </c>
      <c r="BM120" s="16" t="s">
        <v>1154</v>
      </c>
    </row>
    <row r="121" spans="2:65" s="1" customFormat="1" ht="16.5" customHeight="1">
      <c r="B121" s="33"/>
      <c r="C121" s="173" t="s">
        <v>392</v>
      </c>
      <c r="D121" s="173" t="s">
        <v>125</v>
      </c>
      <c r="E121" s="174" t="s">
        <v>392</v>
      </c>
      <c r="F121" s="175" t="s">
        <v>1155</v>
      </c>
      <c r="G121" s="176" t="s">
        <v>218</v>
      </c>
      <c r="H121" s="177">
        <v>39</v>
      </c>
      <c r="I121" s="178"/>
      <c r="J121" s="179">
        <f t="shared" si="0"/>
        <v>0</v>
      </c>
      <c r="K121" s="175" t="s">
        <v>19</v>
      </c>
      <c r="L121" s="37"/>
      <c r="M121" s="180" t="s">
        <v>19</v>
      </c>
      <c r="N121" s="181" t="s">
        <v>42</v>
      </c>
      <c r="O121" s="59"/>
      <c r="P121" s="182">
        <f t="shared" si="1"/>
        <v>0</v>
      </c>
      <c r="Q121" s="182">
        <v>0</v>
      </c>
      <c r="R121" s="182">
        <f t="shared" si="2"/>
        <v>0</v>
      </c>
      <c r="S121" s="182">
        <v>0</v>
      </c>
      <c r="T121" s="183">
        <f t="shared" si="3"/>
        <v>0</v>
      </c>
      <c r="AR121" s="16" t="s">
        <v>269</v>
      </c>
      <c r="AT121" s="16" t="s">
        <v>125</v>
      </c>
      <c r="AU121" s="16" t="s">
        <v>81</v>
      </c>
      <c r="AY121" s="16" t="s">
        <v>123</v>
      </c>
      <c r="BE121" s="184">
        <f t="shared" si="4"/>
        <v>0</v>
      </c>
      <c r="BF121" s="184">
        <f t="shared" si="5"/>
        <v>0</v>
      </c>
      <c r="BG121" s="184">
        <f t="shared" si="6"/>
        <v>0</v>
      </c>
      <c r="BH121" s="184">
        <f t="shared" si="7"/>
        <v>0</v>
      </c>
      <c r="BI121" s="184">
        <f t="shared" si="8"/>
        <v>0</v>
      </c>
      <c r="BJ121" s="16" t="s">
        <v>79</v>
      </c>
      <c r="BK121" s="184">
        <f t="shared" si="9"/>
        <v>0</v>
      </c>
      <c r="BL121" s="16" t="s">
        <v>269</v>
      </c>
      <c r="BM121" s="16" t="s">
        <v>1156</v>
      </c>
    </row>
    <row r="122" spans="2:65" s="1" customFormat="1" ht="16.5" customHeight="1">
      <c r="B122" s="33"/>
      <c r="C122" s="173" t="s">
        <v>397</v>
      </c>
      <c r="D122" s="173" t="s">
        <v>125</v>
      </c>
      <c r="E122" s="174" t="s">
        <v>397</v>
      </c>
      <c r="F122" s="175" t="s">
        <v>1157</v>
      </c>
      <c r="G122" s="176" t="s">
        <v>218</v>
      </c>
      <c r="H122" s="177">
        <v>13.5</v>
      </c>
      <c r="I122" s="178"/>
      <c r="J122" s="179">
        <f t="shared" si="0"/>
        <v>0</v>
      </c>
      <c r="K122" s="175" t="s">
        <v>19</v>
      </c>
      <c r="L122" s="37"/>
      <c r="M122" s="180" t="s">
        <v>19</v>
      </c>
      <c r="N122" s="181" t="s">
        <v>42</v>
      </c>
      <c r="O122" s="59"/>
      <c r="P122" s="182">
        <f t="shared" si="1"/>
        <v>0</v>
      </c>
      <c r="Q122" s="182">
        <v>0</v>
      </c>
      <c r="R122" s="182">
        <f t="shared" si="2"/>
        <v>0</v>
      </c>
      <c r="S122" s="182">
        <v>0</v>
      </c>
      <c r="T122" s="183">
        <f t="shared" si="3"/>
        <v>0</v>
      </c>
      <c r="AR122" s="16" t="s">
        <v>269</v>
      </c>
      <c r="AT122" s="16" t="s">
        <v>125</v>
      </c>
      <c r="AU122" s="16" t="s">
        <v>81</v>
      </c>
      <c r="AY122" s="16" t="s">
        <v>123</v>
      </c>
      <c r="BE122" s="184">
        <f t="shared" si="4"/>
        <v>0</v>
      </c>
      <c r="BF122" s="184">
        <f t="shared" si="5"/>
        <v>0</v>
      </c>
      <c r="BG122" s="184">
        <f t="shared" si="6"/>
        <v>0</v>
      </c>
      <c r="BH122" s="184">
        <f t="shared" si="7"/>
        <v>0</v>
      </c>
      <c r="BI122" s="184">
        <f t="shared" si="8"/>
        <v>0</v>
      </c>
      <c r="BJ122" s="16" t="s">
        <v>79</v>
      </c>
      <c r="BK122" s="184">
        <f t="shared" si="9"/>
        <v>0</v>
      </c>
      <c r="BL122" s="16" t="s">
        <v>269</v>
      </c>
      <c r="BM122" s="16" t="s">
        <v>1158</v>
      </c>
    </row>
    <row r="123" spans="2:65" s="1" customFormat="1" ht="16.5" customHeight="1">
      <c r="B123" s="33"/>
      <c r="C123" s="173" t="s">
        <v>91</v>
      </c>
      <c r="D123" s="173" t="s">
        <v>125</v>
      </c>
      <c r="E123" s="174" t="s">
        <v>91</v>
      </c>
      <c r="F123" s="175" t="s">
        <v>1159</v>
      </c>
      <c r="G123" s="176" t="s">
        <v>218</v>
      </c>
      <c r="H123" s="177">
        <v>38</v>
      </c>
      <c r="I123" s="178"/>
      <c r="J123" s="179">
        <f t="shared" si="0"/>
        <v>0</v>
      </c>
      <c r="K123" s="175" t="s">
        <v>19</v>
      </c>
      <c r="L123" s="37"/>
      <c r="M123" s="180" t="s">
        <v>19</v>
      </c>
      <c r="N123" s="181" t="s">
        <v>42</v>
      </c>
      <c r="O123" s="59"/>
      <c r="P123" s="182">
        <f t="shared" si="1"/>
        <v>0</v>
      </c>
      <c r="Q123" s="182">
        <v>0</v>
      </c>
      <c r="R123" s="182">
        <f t="shared" si="2"/>
        <v>0</v>
      </c>
      <c r="S123" s="182">
        <v>0</v>
      </c>
      <c r="T123" s="183">
        <f t="shared" si="3"/>
        <v>0</v>
      </c>
      <c r="AR123" s="16" t="s">
        <v>269</v>
      </c>
      <c r="AT123" s="16" t="s">
        <v>125</v>
      </c>
      <c r="AU123" s="16" t="s">
        <v>81</v>
      </c>
      <c r="AY123" s="16" t="s">
        <v>123</v>
      </c>
      <c r="BE123" s="184">
        <f t="shared" si="4"/>
        <v>0</v>
      </c>
      <c r="BF123" s="184">
        <f t="shared" si="5"/>
        <v>0</v>
      </c>
      <c r="BG123" s="184">
        <f t="shared" si="6"/>
        <v>0</v>
      </c>
      <c r="BH123" s="184">
        <f t="shared" si="7"/>
        <v>0</v>
      </c>
      <c r="BI123" s="184">
        <f t="shared" si="8"/>
        <v>0</v>
      </c>
      <c r="BJ123" s="16" t="s">
        <v>79</v>
      </c>
      <c r="BK123" s="184">
        <f t="shared" si="9"/>
        <v>0</v>
      </c>
      <c r="BL123" s="16" t="s">
        <v>269</v>
      </c>
      <c r="BM123" s="16" t="s">
        <v>1160</v>
      </c>
    </row>
    <row r="124" spans="2:65" s="1" customFormat="1" ht="16.5" customHeight="1">
      <c r="B124" s="33"/>
      <c r="C124" s="173" t="s">
        <v>406</v>
      </c>
      <c r="D124" s="173" t="s">
        <v>125</v>
      </c>
      <c r="E124" s="174" t="s">
        <v>406</v>
      </c>
      <c r="F124" s="175" t="s">
        <v>1161</v>
      </c>
      <c r="G124" s="176" t="s">
        <v>882</v>
      </c>
      <c r="H124" s="177">
        <v>1</v>
      </c>
      <c r="I124" s="178"/>
      <c r="J124" s="179">
        <f t="shared" si="0"/>
        <v>0</v>
      </c>
      <c r="K124" s="175" t="s">
        <v>19</v>
      </c>
      <c r="L124" s="37"/>
      <c r="M124" s="180" t="s">
        <v>19</v>
      </c>
      <c r="N124" s="181" t="s">
        <v>42</v>
      </c>
      <c r="O124" s="59"/>
      <c r="P124" s="182">
        <f t="shared" si="1"/>
        <v>0</v>
      </c>
      <c r="Q124" s="182">
        <v>0</v>
      </c>
      <c r="R124" s="182">
        <f t="shared" si="2"/>
        <v>0</v>
      </c>
      <c r="S124" s="182">
        <v>0</v>
      </c>
      <c r="T124" s="183">
        <f t="shared" si="3"/>
        <v>0</v>
      </c>
      <c r="AR124" s="16" t="s">
        <v>269</v>
      </c>
      <c r="AT124" s="16" t="s">
        <v>125</v>
      </c>
      <c r="AU124" s="16" t="s">
        <v>81</v>
      </c>
      <c r="AY124" s="16" t="s">
        <v>123</v>
      </c>
      <c r="BE124" s="184">
        <f t="shared" si="4"/>
        <v>0</v>
      </c>
      <c r="BF124" s="184">
        <f t="shared" si="5"/>
        <v>0</v>
      </c>
      <c r="BG124" s="184">
        <f t="shared" si="6"/>
        <v>0</v>
      </c>
      <c r="BH124" s="184">
        <f t="shared" si="7"/>
        <v>0</v>
      </c>
      <c r="BI124" s="184">
        <f t="shared" si="8"/>
        <v>0</v>
      </c>
      <c r="BJ124" s="16" t="s">
        <v>79</v>
      </c>
      <c r="BK124" s="184">
        <f t="shared" si="9"/>
        <v>0</v>
      </c>
      <c r="BL124" s="16" t="s">
        <v>269</v>
      </c>
      <c r="BM124" s="16" t="s">
        <v>1162</v>
      </c>
    </row>
    <row r="125" spans="2:65" s="1" customFormat="1" ht="16.5" customHeight="1">
      <c r="B125" s="33"/>
      <c r="C125" s="173" t="s">
        <v>412</v>
      </c>
      <c r="D125" s="173" t="s">
        <v>125</v>
      </c>
      <c r="E125" s="174" t="s">
        <v>412</v>
      </c>
      <c r="F125" s="175" t="s">
        <v>1163</v>
      </c>
      <c r="G125" s="176" t="s">
        <v>266</v>
      </c>
      <c r="H125" s="177">
        <v>8.6</v>
      </c>
      <c r="I125" s="178"/>
      <c r="J125" s="179">
        <f t="shared" si="0"/>
        <v>0</v>
      </c>
      <c r="K125" s="175" t="s">
        <v>19</v>
      </c>
      <c r="L125" s="37"/>
      <c r="M125" s="180" t="s">
        <v>19</v>
      </c>
      <c r="N125" s="181" t="s">
        <v>42</v>
      </c>
      <c r="O125" s="59"/>
      <c r="P125" s="182">
        <f t="shared" si="1"/>
        <v>0</v>
      </c>
      <c r="Q125" s="182">
        <v>0</v>
      </c>
      <c r="R125" s="182">
        <f t="shared" si="2"/>
        <v>0</v>
      </c>
      <c r="S125" s="182">
        <v>0</v>
      </c>
      <c r="T125" s="183">
        <f t="shared" si="3"/>
        <v>0</v>
      </c>
      <c r="AR125" s="16" t="s">
        <v>269</v>
      </c>
      <c r="AT125" s="16" t="s">
        <v>125</v>
      </c>
      <c r="AU125" s="16" t="s">
        <v>81</v>
      </c>
      <c r="AY125" s="16" t="s">
        <v>123</v>
      </c>
      <c r="BE125" s="184">
        <f t="shared" si="4"/>
        <v>0</v>
      </c>
      <c r="BF125" s="184">
        <f t="shared" si="5"/>
        <v>0</v>
      </c>
      <c r="BG125" s="184">
        <f t="shared" si="6"/>
        <v>0</v>
      </c>
      <c r="BH125" s="184">
        <f t="shared" si="7"/>
        <v>0</v>
      </c>
      <c r="BI125" s="184">
        <f t="shared" si="8"/>
        <v>0</v>
      </c>
      <c r="BJ125" s="16" t="s">
        <v>79</v>
      </c>
      <c r="BK125" s="184">
        <f t="shared" si="9"/>
        <v>0</v>
      </c>
      <c r="BL125" s="16" t="s">
        <v>269</v>
      </c>
      <c r="BM125" s="16" t="s">
        <v>1164</v>
      </c>
    </row>
    <row r="126" spans="2:65" s="1" customFormat="1" ht="16.5" customHeight="1">
      <c r="B126" s="33"/>
      <c r="C126" s="173" t="s">
        <v>419</v>
      </c>
      <c r="D126" s="173" t="s">
        <v>125</v>
      </c>
      <c r="E126" s="174" t="s">
        <v>419</v>
      </c>
      <c r="F126" s="175" t="s">
        <v>1165</v>
      </c>
      <c r="G126" s="176" t="s">
        <v>882</v>
      </c>
      <c r="H126" s="177">
        <v>1</v>
      </c>
      <c r="I126" s="178"/>
      <c r="J126" s="179">
        <f t="shared" si="0"/>
        <v>0</v>
      </c>
      <c r="K126" s="175" t="s">
        <v>19</v>
      </c>
      <c r="L126" s="37"/>
      <c r="M126" s="180" t="s">
        <v>19</v>
      </c>
      <c r="N126" s="181" t="s">
        <v>42</v>
      </c>
      <c r="O126" s="59"/>
      <c r="P126" s="182">
        <f t="shared" si="1"/>
        <v>0</v>
      </c>
      <c r="Q126" s="182">
        <v>0</v>
      </c>
      <c r="R126" s="182">
        <f t="shared" si="2"/>
        <v>0</v>
      </c>
      <c r="S126" s="182">
        <v>0</v>
      </c>
      <c r="T126" s="183">
        <f t="shared" si="3"/>
        <v>0</v>
      </c>
      <c r="AR126" s="16" t="s">
        <v>269</v>
      </c>
      <c r="AT126" s="16" t="s">
        <v>125</v>
      </c>
      <c r="AU126" s="16" t="s">
        <v>81</v>
      </c>
      <c r="AY126" s="16" t="s">
        <v>123</v>
      </c>
      <c r="BE126" s="184">
        <f t="shared" si="4"/>
        <v>0</v>
      </c>
      <c r="BF126" s="184">
        <f t="shared" si="5"/>
        <v>0</v>
      </c>
      <c r="BG126" s="184">
        <f t="shared" si="6"/>
        <v>0</v>
      </c>
      <c r="BH126" s="184">
        <f t="shared" si="7"/>
        <v>0</v>
      </c>
      <c r="BI126" s="184">
        <f t="shared" si="8"/>
        <v>0</v>
      </c>
      <c r="BJ126" s="16" t="s">
        <v>79</v>
      </c>
      <c r="BK126" s="184">
        <f t="shared" si="9"/>
        <v>0</v>
      </c>
      <c r="BL126" s="16" t="s">
        <v>269</v>
      </c>
      <c r="BM126" s="16" t="s">
        <v>1166</v>
      </c>
    </row>
    <row r="127" spans="2:65" s="1" customFormat="1" ht="16.5" customHeight="1">
      <c r="B127" s="33"/>
      <c r="C127" s="173" t="s">
        <v>431</v>
      </c>
      <c r="D127" s="173" t="s">
        <v>125</v>
      </c>
      <c r="E127" s="174" t="s">
        <v>431</v>
      </c>
      <c r="F127" s="175" t="s">
        <v>1167</v>
      </c>
      <c r="G127" s="176" t="s">
        <v>882</v>
      </c>
      <c r="H127" s="177">
        <v>1</v>
      </c>
      <c r="I127" s="178"/>
      <c r="J127" s="179">
        <f t="shared" si="0"/>
        <v>0</v>
      </c>
      <c r="K127" s="175" t="s">
        <v>19</v>
      </c>
      <c r="L127" s="37"/>
      <c r="M127" s="180" t="s">
        <v>19</v>
      </c>
      <c r="N127" s="181" t="s">
        <v>42</v>
      </c>
      <c r="O127" s="59"/>
      <c r="P127" s="182">
        <f t="shared" si="1"/>
        <v>0</v>
      </c>
      <c r="Q127" s="182">
        <v>0</v>
      </c>
      <c r="R127" s="182">
        <f t="shared" si="2"/>
        <v>0</v>
      </c>
      <c r="S127" s="182">
        <v>0</v>
      </c>
      <c r="T127" s="183">
        <f t="shared" si="3"/>
        <v>0</v>
      </c>
      <c r="AR127" s="16" t="s">
        <v>269</v>
      </c>
      <c r="AT127" s="16" t="s">
        <v>125</v>
      </c>
      <c r="AU127" s="16" t="s">
        <v>81</v>
      </c>
      <c r="AY127" s="16" t="s">
        <v>123</v>
      </c>
      <c r="BE127" s="184">
        <f t="shared" si="4"/>
        <v>0</v>
      </c>
      <c r="BF127" s="184">
        <f t="shared" si="5"/>
        <v>0</v>
      </c>
      <c r="BG127" s="184">
        <f t="shared" si="6"/>
        <v>0</v>
      </c>
      <c r="BH127" s="184">
        <f t="shared" si="7"/>
        <v>0</v>
      </c>
      <c r="BI127" s="184">
        <f t="shared" si="8"/>
        <v>0</v>
      </c>
      <c r="BJ127" s="16" t="s">
        <v>79</v>
      </c>
      <c r="BK127" s="184">
        <f t="shared" si="9"/>
        <v>0</v>
      </c>
      <c r="BL127" s="16" t="s">
        <v>269</v>
      </c>
      <c r="BM127" s="16" t="s">
        <v>1168</v>
      </c>
    </row>
    <row r="128" spans="2:65" s="1" customFormat="1" ht="16.5" customHeight="1">
      <c r="B128" s="33"/>
      <c r="C128" s="173" t="s">
        <v>438</v>
      </c>
      <c r="D128" s="173" t="s">
        <v>125</v>
      </c>
      <c r="E128" s="174" t="s">
        <v>438</v>
      </c>
      <c r="F128" s="175" t="s">
        <v>1169</v>
      </c>
      <c r="G128" s="176" t="s">
        <v>882</v>
      </c>
      <c r="H128" s="177">
        <v>1</v>
      </c>
      <c r="I128" s="178"/>
      <c r="J128" s="179">
        <f t="shared" si="0"/>
        <v>0</v>
      </c>
      <c r="K128" s="175" t="s">
        <v>19</v>
      </c>
      <c r="L128" s="37"/>
      <c r="M128" s="188" t="s">
        <v>19</v>
      </c>
      <c r="N128" s="189" t="s">
        <v>42</v>
      </c>
      <c r="O128" s="190"/>
      <c r="P128" s="191">
        <f t="shared" si="1"/>
        <v>0</v>
      </c>
      <c r="Q128" s="191">
        <v>0</v>
      </c>
      <c r="R128" s="191">
        <f t="shared" si="2"/>
        <v>0</v>
      </c>
      <c r="S128" s="191">
        <v>0</v>
      </c>
      <c r="T128" s="192">
        <f t="shared" si="3"/>
        <v>0</v>
      </c>
      <c r="AR128" s="16" t="s">
        <v>269</v>
      </c>
      <c r="AT128" s="16" t="s">
        <v>125</v>
      </c>
      <c r="AU128" s="16" t="s">
        <v>81</v>
      </c>
      <c r="AY128" s="16" t="s">
        <v>123</v>
      </c>
      <c r="BE128" s="184">
        <f t="shared" si="4"/>
        <v>0</v>
      </c>
      <c r="BF128" s="184">
        <f t="shared" si="5"/>
        <v>0</v>
      </c>
      <c r="BG128" s="184">
        <f t="shared" si="6"/>
        <v>0</v>
      </c>
      <c r="BH128" s="184">
        <f t="shared" si="7"/>
        <v>0</v>
      </c>
      <c r="BI128" s="184">
        <f t="shared" si="8"/>
        <v>0</v>
      </c>
      <c r="BJ128" s="16" t="s">
        <v>79</v>
      </c>
      <c r="BK128" s="184">
        <f t="shared" si="9"/>
        <v>0</v>
      </c>
      <c r="BL128" s="16" t="s">
        <v>269</v>
      </c>
      <c r="BM128" s="16" t="s">
        <v>1170</v>
      </c>
    </row>
    <row r="129" spans="2:12" s="1" customFormat="1" ht="6.95" customHeight="1">
      <c r="B129" s="45"/>
      <c r="C129" s="46"/>
      <c r="D129" s="46"/>
      <c r="E129" s="46"/>
      <c r="F129" s="46"/>
      <c r="G129" s="46"/>
      <c r="H129" s="46"/>
      <c r="I129" s="124"/>
      <c r="J129" s="46"/>
      <c r="K129" s="46"/>
      <c r="L129" s="37"/>
    </row>
  </sheetData>
  <sheetProtection algorithmName="SHA-512" hashValue="ldXbfa/AHGr43EZYmzrll5cRMXZAAgwh4wayAaWOmd+pfX+3JLXX5Gt7+ZNMTWr30LrgWPWiWDmG7GlBm2b9uA==" saltValue="Ngqq6Igoq6LvK1HnW06k9QT5ReeyTiCnP4lKsfZeaOjiI54YpeR46ms2dOsEWFWkiVayuEOnHQjzkfvUVeMvdA==" spinCount="100000" sheet="1" objects="1" scenarios="1" formatColumns="0" formatRows="0" autoFilter="0"/>
  <autoFilter ref="C80:K128"/>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8"/>
      <c r="M2" s="328"/>
      <c r="N2" s="328"/>
      <c r="O2" s="328"/>
      <c r="P2" s="328"/>
      <c r="Q2" s="328"/>
      <c r="R2" s="328"/>
      <c r="S2" s="328"/>
      <c r="T2" s="328"/>
      <c r="U2" s="328"/>
      <c r="V2" s="328"/>
      <c r="AT2" s="16" t="s">
        <v>96</v>
      </c>
    </row>
    <row r="3" spans="2:46" ht="6.95" customHeight="1">
      <c r="B3" s="97"/>
      <c r="C3" s="98"/>
      <c r="D3" s="98"/>
      <c r="E3" s="98"/>
      <c r="F3" s="98"/>
      <c r="G3" s="98"/>
      <c r="H3" s="98"/>
      <c r="I3" s="99"/>
      <c r="J3" s="98"/>
      <c r="K3" s="98"/>
      <c r="L3" s="19"/>
      <c r="AT3" s="16" t="s">
        <v>81</v>
      </c>
    </row>
    <row r="4" spans="2:46" ht="24.95" customHeight="1">
      <c r="B4" s="19"/>
      <c r="D4" s="100" t="s">
        <v>97</v>
      </c>
      <c r="L4" s="19"/>
      <c r="M4" s="23" t="s">
        <v>10</v>
      </c>
      <c r="AT4" s="16" t="s">
        <v>4</v>
      </c>
    </row>
    <row r="5" spans="2:12" ht="6.95" customHeight="1">
      <c r="B5" s="19"/>
      <c r="L5" s="19"/>
    </row>
    <row r="6" spans="2:12" ht="12" customHeight="1">
      <c r="B6" s="19"/>
      <c r="D6" s="101" t="s">
        <v>16</v>
      </c>
      <c r="L6" s="19"/>
    </row>
    <row r="7" spans="2:12" ht="16.5" customHeight="1">
      <c r="B7" s="19"/>
      <c r="E7" s="357" t="str">
        <f>'Rekapitulace stavby'!K6</f>
        <v>Stavební úpravy komunikace v ul.Obrněné brigády a Valdštejnova, Cheb</v>
      </c>
      <c r="F7" s="358"/>
      <c r="G7" s="358"/>
      <c r="H7" s="358"/>
      <c r="L7" s="19"/>
    </row>
    <row r="8" spans="2:12" s="1" customFormat="1" ht="12" customHeight="1">
      <c r="B8" s="37"/>
      <c r="D8" s="101" t="s">
        <v>98</v>
      </c>
      <c r="I8" s="102"/>
      <c r="L8" s="37"/>
    </row>
    <row r="9" spans="2:12" s="1" customFormat="1" ht="36.95" customHeight="1">
      <c r="B9" s="37"/>
      <c r="E9" s="359" t="s">
        <v>1171</v>
      </c>
      <c r="F9" s="360"/>
      <c r="G9" s="360"/>
      <c r="H9" s="360"/>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22</v>
      </c>
      <c r="I12" s="103" t="s">
        <v>23</v>
      </c>
      <c r="J12" s="104">
        <f>'Rekapitulace stavby'!AN8</f>
        <v>43521</v>
      </c>
      <c r="L12" s="37"/>
    </row>
    <row r="13" spans="2:12" s="1" customFormat="1" ht="10.9" customHeight="1">
      <c r="B13" s="37"/>
      <c r="I13" s="102"/>
      <c r="L13" s="37"/>
    </row>
    <row r="14" spans="2:12" s="1" customFormat="1" ht="12" customHeight="1">
      <c r="B14" s="37"/>
      <c r="D14" s="101" t="s">
        <v>24</v>
      </c>
      <c r="I14" s="103" t="s">
        <v>25</v>
      </c>
      <c r="J14" s="16" t="s">
        <v>19</v>
      </c>
      <c r="L14" s="37"/>
    </row>
    <row r="15" spans="2:12" s="1" customFormat="1" ht="18" customHeight="1">
      <c r="B15" s="37"/>
      <c r="E15" s="16" t="s">
        <v>26</v>
      </c>
      <c r="I15" s="103" t="s">
        <v>27</v>
      </c>
      <c r="J15" s="16" t="s">
        <v>19</v>
      </c>
      <c r="L15" s="37"/>
    </row>
    <row r="16" spans="2:12" s="1" customFormat="1" ht="6.95" customHeight="1">
      <c r="B16" s="37"/>
      <c r="I16" s="102"/>
      <c r="L16" s="37"/>
    </row>
    <row r="17" spans="2:12" s="1" customFormat="1" ht="12" customHeight="1">
      <c r="B17" s="37"/>
      <c r="D17" s="101" t="s">
        <v>28</v>
      </c>
      <c r="I17" s="103" t="s">
        <v>25</v>
      </c>
      <c r="J17" s="29" t="str">
        <f>'Rekapitulace stavby'!AN13</f>
        <v>Vyplň údaj</v>
      </c>
      <c r="L17" s="37"/>
    </row>
    <row r="18" spans="2:12" s="1" customFormat="1" ht="18" customHeight="1">
      <c r="B18" s="37"/>
      <c r="E18" s="361" t="str">
        <f>'Rekapitulace stavby'!E14</f>
        <v>Vyplň údaj</v>
      </c>
      <c r="F18" s="362"/>
      <c r="G18" s="362"/>
      <c r="H18" s="362"/>
      <c r="I18" s="103" t="s">
        <v>27</v>
      </c>
      <c r="J18" s="29" t="str">
        <f>'Rekapitulace stavby'!AN14</f>
        <v>Vyplň údaj</v>
      </c>
      <c r="L18" s="37"/>
    </row>
    <row r="19" spans="2:12" s="1" customFormat="1" ht="6.95" customHeight="1">
      <c r="B19" s="37"/>
      <c r="I19" s="102"/>
      <c r="L19" s="37"/>
    </row>
    <row r="20" spans="2:12" s="1" customFormat="1" ht="12" customHeight="1">
      <c r="B20" s="37"/>
      <c r="D20" s="101" t="s">
        <v>30</v>
      </c>
      <c r="I20" s="103" t="s">
        <v>25</v>
      </c>
      <c r="J20" s="16" t="s">
        <v>19</v>
      </c>
      <c r="L20" s="37"/>
    </row>
    <row r="21" spans="2:12" s="1" customFormat="1" ht="18" customHeight="1">
      <c r="B21" s="37"/>
      <c r="E21" s="16" t="s">
        <v>1077</v>
      </c>
      <c r="I21" s="103" t="s">
        <v>27</v>
      </c>
      <c r="J21" s="16" t="s">
        <v>19</v>
      </c>
      <c r="L21" s="37"/>
    </row>
    <row r="22" spans="2:12" s="1" customFormat="1" ht="6.95" customHeight="1">
      <c r="B22" s="37"/>
      <c r="I22" s="102"/>
      <c r="L22" s="37"/>
    </row>
    <row r="23" spans="2:12" s="1" customFormat="1" ht="12" customHeight="1">
      <c r="B23" s="37"/>
      <c r="D23" s="101" t="s">
        <v>33</v>
      </c>
      <c r="I23" s="103" t="s">
        <v>25</v>
      </c>
      <c r="J23" s="16" t="s">
        <v>19</v>
      </c>
      <c r="L23" s="37"/>
    </row>
    <row r="24" spans="2:12" s="1" customFormat="1" ht="18" customHeight="1">
      <c r="B24" s="37"/>
      <c r="E24" s="16" t="s">
        <v>1077</v>
      </c>
      <c r="I24" s="103" t="s">
        <v>27</v>
      </c>
      <c r="J24" s="16" t="s">
        <v>19</v>
      </c>
      <c r="L24" s="37"/>
    </row>
    <row r="25" spans="2:12" s="1" customFormat="1" ht="6.95" customHeight="1">
      <c r="B25" s="37"/>
      <c r="I25" s="102"/>
      <c r="L25" s="37"/>
    </row>
    <row r="26" spans="2:12" s="1" customFormat="1" ht="12" customHeight="1">
      <c r="B26" s="37"/>
      <c r="D26" s="101" t="s">
        <v>35</v>
      </c>
      <c r="I26" s="102"/>
      <c r="L26" s="37"/>
    </row>
    <row r="27" spans="2:12" s="6" customFormat="1" ht="16.5" customHeight="1">
      <c r="B27" s="105"/>
      <c r="E27" s="363" t="s">
        <v>19</v>
      </c>
      <c r="F27" s="363"/>
      <c r="G27" s="363"/>
      <c r="H27" s="363"/>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37</v>
      </c>
      <c r="I30" s="102"/>
      <c r="J30" s="109">
        <f>ROUND(J81,2)</f>
        <v>0</v>
      </c>
      <c r="L30" s="37"/>
    </row>
    <row r="31" spans="2:12" s="1" customFormat="1" ht="6.95" customHeight="1">
      <c r="B31" s="37"/>
      <c r="D31" s="55"/>
      <c r="E31" s="55"/>
      <c r="F31" s="55"/>
      <c r="G31" s="55"/>
      <c r="H31" s="55"/>
      <c r="I31" s="107"/>
      <c r="J31" s="55"/>
      <c r="K31" s="55"/>
      <c r="L31" s="37"/>
    </row>
    <row r="32" spans="2:12" s="1" customFormat="1" ht="14.45" customHeight="1">
      <c r="B32" s="37"/>
      <c r="F32" s="110" t="s">
        <v>39</v>
      </c>
      <c r="I32" s="111" t="s">
        <v>38</v>
      </c>
      <c r="J32" s="110" t="s">
        <v>40</v>
      </c>
      <c r="L32" s="37"/>
    </row>
    <row r="33" spans="2:12" s="1" customFormat="1" ht="14.45" customHeight="1">
      <c r="B33" s="37"/>
      <c r="D33" s="101" t="s">
        <v>41</v>
      </c>
      <c r="E33" s="101" t="s">
        <v>42</v>
      </c>
      <c r="F33" s="112">
        <f>ROUND((SUM(BE81:BE116)),2)</f>
        <v>0</v>
      </c>
      <c r="I33" s="113">
        <v>0.21</v>
      </c>
      <c r="J33" s="112">
        <f>ROUND(((SUM(BE81:BE116))*I33),2)</f>
        <v>0</v>
      </c>
      <c r="L33" s="37"/>
    </row>
    <row r="34" spans="2:12" s="1" customFormat="1" ht="14.45" customHeight="1">
      <c r="B34" s="37"/>
      <c r="E34" s="101" t="s">
        <v>43</v>
      </c>
      <c r="F34" s="112">
        <f>ROUND((SUM(BF81:BF116)),2)</f>
        <v>0</v>
      </c>
      <c r="I34" s="113">
        <v>0.15</v>
      </c>
      <c r="J34" s="112">
        <f>ROUND(((SUM(BF81:BF116))*I34),2)</f>
        <v>0</v>
      </c>
      <c r="L34" s="37"/>
    </row>
    <row r="35" spans="2:12" s="1" customFormat="1" ht="14.45" customHeight="1" hidden="1">
      <c r="B35" s="37"/>
      <c r="E35" s="101" t="s">
        <v>44</v>
      </c>
      <c r="F35" s="112">
        <f>ROUND((SUM(BG81:BG116)),2)</f>
        <v>0</v>
      </c>
      <c r="I35" s="113">
        <v>0.21</v>
      </c>
      <c r="J35" s="112">
        <f>0</f>
        <v>0</v>
      </c>
      <c r="L35" s="37"/>
    </row>
    <row r="36" spans="2:12" s="1" customFormat="1" ht="14.45" customHeight="1" hidden="1">
      <c r="B36" s="37"/>
      <c r="E36" s="101" t="s">
        <v>45</v>
      </c>
      <c r="F36" s="112">
        <f>ROUND((SUM(BH81:BH116)),2)</f>
        <v>0</v>
      </c>
      <c r="I36" s="113">
        <v>0.15</v>
      </c>
      <c r="J36" s="112">
        <f>0</f>
        <v>0</v>
      </c>
      <c r="L36" s="37"/>
    </row>
    <row r="37" spans="2:12" s="1" customFormat="1" ht="14.45" customHeight="1" hidden="1">
      <c r="B37" s="37"/>
      <c r="E37" s="101" t="s">
        <v>46</v>
      </c>
      <c r="F37" s="112">
        <f>ROUND((SUM(BI81:BI116)),2)</f>
        <v>0</v>
      </c>
      <c r="I37" s="113">
        <v>0</v>
      </c>
      <c r="J37" s="112">
        <f>0</f>
        <v>0</v>
      </c>
      <c r="L37" s="37"/>
    </row>
    <row r="38" spans="2:12" s="1" customFormat="1" ht="6.95" customHeight="1">
      <c r="B38" s="37"/>
      <c r="I38" s="102"/>
      <c r="L38" s="37"/>
    </row>
    <row r="39" spans="2:12" s="1" customFormat="1" ht="25.35" customHeight="1">
      <c r="B39" s="37"/>
      <c r="C39" s="114"/>
      <c r="D39" s="115" t="s">
        <v>47</v>
      </c>
      <c r="E39" s="116"/>
      <c r="F39" s="116"/>
      <c r="G39" s="117" t="s">
        <v>48</v>
      </c>
      <c r="H39" s="118" t="s">
        <v>49</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101</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4" t="str">
        <f>E7</f>
        <v>Stavební úpravy komunikace v ul.Obrněné brigády a Valdštejnova, Cheb</v>
      </c>
      <c r="F48" s="365"/>
      <c r="G48" s="365"/>
      <c r="H48" s="365"/>
      <c r="I48" s="102"/>
      <c r="J48" s="34"/>
      <c r="K48" s="34"/>
      <c r="L48" s="37"/>
    </row>
    <row r="49" spans="2:12" s="1" customFormat="1" ht="12" customHeight="1">
      <c r="B49" s="33"/>
      <c r="C49" s="28" t="s">
        <v>98</v>
      </c>
      <c r="D49" s="34"/>
      <c r="E49" s="34"/>
      <c r="F49" s="34"/>
      <c r="G49" s="34"/>
      <c r="H49" s="34"/>
      <c r="I49" s="102"/>
      <c r="J49" s="34"/>
      <c r="K49" s="34"/>
      <c r="L49" s="37"/>
    </row>
    <row r="50" spans="2:12" s="1" customFormat="1" ht="16.5" customHeight="1">
      <c r="B50" s="33"/>
      <c r="C50" s="34"/>
      <c r="D50" s="34"/>
      <c r="E50" s="337" t="str">
        <f>E9</f>
        <v>50 - SO 431 - Veřejné osvětlení - optika</v>
      </c>
      <c r="F50" s="336"/>
      <c r="G50" s="336"/>
      <c r="H50" s="336"/>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Cheb</v>
      </c>
      <c r="G52" s="34"/>
      <c r="H52" s="34"/>
      <c r="I52" s="103" t="s">
        <v>23</v>
      </c>
      <c r="J52" s="54">
        <f>IF(J12="","",J12)</f>
        <v>43521</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24</v>
      </c>
      <c r="D54" s="34"/>
      <c r="E54" s="34"/>
      <c r="F54" s="26" t="str">
        <f>E15</f>
        <v>Město Cheb</v>
      </c>
      <c r="G54" s="34"/>
      <c r="H54" s="34"/>
      <c r="I54" s="103" t="s">
        <v>30</v>
      </c>
      <c r="J54" s="31" t="str">
        <f>E21</f>
        <v>ELVOST</v>
      </c>
      <c r="K54" s="34"/>
      <c r="L54" s="37"/>
    </row>
    <row r="55" spans="2:12" s="1" customFormat="1" ht="13.7" customHeight="1">
      <c r="B55" s="33"/>
      <c r="C55" s="28" t="s">
        <v>28</v>
      </c>
      <c r="D55" s="34"/>
      <c r="E55" s="34"/>
      <c r="F55" s="26" t="str">
        <f>IF(E18="","",E18)</f>
        <v>Vyplň údaj</v>
      </c>
      <c r="G55" s="34"/>
      <c r="H55" s="34"/>
      <c r="I55" s="103" t="s">
        <v>33</v>
      </c>
      <c r="J55" s="31" t="str">
        <f>E24</f>
        <v>ELVOST</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102</v>
      </c>
      <c r="D57" s="129"/>
      <c r="E57" s="129"/>
      <c r="F57" s="129"/>
      <c r="G57" s="129"/>
      <c r="H57" s="129"/>
      <c r="I57" s="130"/>
      <c r="J57" s="131" t="s">
        <v>103</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69</v>
      </c>
      <c r="D59" s="34"/>
      <c r="E59" s="34"/>
      <c r="F59" s="34"/>
      <c r="G59" s="34"/>
      <c r="H59" s="34"/>
      <c r="I59" s="102"/>
      <c r="J59" s="72">
        <f>J81</f>
        <v>0</v>
      </c>
      <c r="K59" s="34"/>
      <c r="L59" s="37"/>
      <c r="AU59" s="16" t="s">
        <v>104</v>
      </c>
    </row>
    <row r="60" spans="2:12" s="7" customFormat="1" ht="24.95" customHeight="1">
      <c r="B60" s="133"/>
      <c r="C60" s="134"/>
      <c r="D60" s="135" t="s">
        <v>169</v>
      </c>
      <c r="E60" s="136"/>
      <c r="F60" s="136"/>
      <c r="G60" s="136"/>
      <c r="H60" s="136"/>
      <c r="I60" s="137"/>
      <c r="J60" s="138">
        <f>J82</f>
        <v>0</v>
      </c>
      <c r="K60" s="134"/>
      <c r="L60" s="139"/>
    </row>
    <row r="61" spans="2:12" s="8" customFormat="1" ht="19.9" customHeight="1">
      <c r="B61" s="140"/>
      <c r="C61" s="141"/>
      <c r="D61" s="142" t="s">
        <v>1078</v>
      </c>
      <c r="E61" s="143"/>
      <c r="F61" s="143"/>
      <c r="G61" s="143"/>
      <c r="H61" s="143"/>
      <c r="I61" s="144"/>
      <c r="J61" s="145">
        <f>J83</f>
        <v>0</v>
      </c>
      <c r="K61" s="141"/>
      <c r="L61" s="146"/>
    </row>
    <row r="62" spans="2:12" s="1" customFormat="1" ht="21.75" customHeight="1">
      <c r="B62" s="33"/>
      <c r="C62" s="34"/>
      <c r="D62" s="34"/>
      <c r="E62" s="34"/>
      <c r="F62" s="34"/>
      <c r="G62" s="34"/>
      <c r="H62" s="34"/>
      <c r="I62" s="102"/>
      <c r="J62" s="34"/>
      <c r="K62" s="34"/>
      <c r="L62" s="37"/>
    </row>
    <row r="63" spans="2:12" s="1" customFormat="1" ht="6.95" customHeight="1">
      <c r="B63" s="45"/>
      <c r="C63" s="46"/>
      <c r="D63" s="46"/>
      <c r="E63" s="46"/>
      <c r="F63" s="46"/>
      <c r="G63" s="46"/>
      <c r="H63" s="46"/>
      <c r="I63" s="124"/>
      <c r="J63" s="46"/>
      <c r="K63" s="46"/>
      <c r="L63" s="37"/>
    </row>
    <row r="67" spans="2:12" s="1" customFormat="1" ht="6.95" customHeight="1">
      <c r="B67" s="47"/>
      <c r="C67" s="48"/>
      <c r="D67" s="48"/>
      <c r="E67" s="48"/>
      <c r="F67" s="48"/>
      <c r="G67" s="48"/>
      <c r="H67" s="48"/>
      <c r="I67" s="127"/>
      <c r="J67" s="48"/>
      <c r="K67" s="48"/>
      <c r="L67" s="37"/>
    </row>
    <row r="68" spans="2:12" s="1" customFormat="1" ht="24.95" customHeight="1">
      <c r="B68" s="33"/>
      <c r="C68" s="22" t="s">
        <v>107</v>
      </c>
      <c r="D68" s="34"/>
      <c r="E68" s="34"/>
      <c r="F68" s="34"/>
      <c r="G68" s="34"/>
      <c r="H68" s="34"/>
      <c r="I68" s="102"/>
      <c r="J68" s="34"/>
      <c r="K68" s="34"/>
      <c r="L68" s="37"/>
    </row>
    <row r="69" spans="2:12" s="1" customFormat="1" ht="6.95" customHeight="1">
      <c r="B69" s="33"/>
      <c r="C69" s="34"/>
      <c r="D69" s="34"/>
      <c r="E69" s="34"/>
      <c r="F69" s="34"/>
      <c r="G69" s="34"/>
      <c r="H69" s="34"/>
      <c r="I69" s="102"/>
      <c r="J69" s="34"/>
      <c r="K69" s="34"/>
      <c r="L69" s="37"/>
    </row>
    <row r="70" spans="2:12" s="1" customFormat="1" ht="12" customHeight="1">
      <c r="B70" s="33"/>
      <c r="C70" s="28" t="s">
        <v>16</v>
      </c>
      <c r="D70" s="34"/>
      <c r="E70" s="34"/>
      <c r="F70" s="34"/>
      <c r="G70" s="34"/>
      <c r="H70" s="34"/>
      <c r="I70" s="102"/>
      <c r="J70" s="34"/>
      <c r="K70" s="34"/>
      <c r="L70" s="37"/>
    </row>
    <row r="71" spans="2:12" s="1" customFormat="1" ht="16.5" customHeight="1">
      <c r="B71" s="33"/>
      <c r="C71" s="34"/>
      <c r="D71" s="34"/>
      <c r="E71" s="364" t="str">
        <f>E7</f>
        <v>Stavební úpravy komunikace v ul.Obrněné brigády a Valdštejnova, Cheb</v>
      </c>
      <c r="F71" s="365"/>
      <c r="G71" s="365"/>
      <c r="H71" s="365"/>
      <c r="I71" s="102"/>
      <c r="J71" s="34"/>
      <c r="K71" s="34"/>
      <c r="L71" s="37"/>
    </row>
    <row r="72" spans="2:12" s="1" customFormat="1" ht="12" customHeight="1">
      <c r="B72" s="33"/>
      <c r="C72" s="28" t="s">
        <v>98</v>
      </c>
      <c r="D72" s="34"/>
      <c r="E72" s="34"/>
      <c r="F72" s="34"/>
      <c r="G72" s="34"/>
      <c r="H72" s="34"/>
      <c r="I72" s="102"/>
      <c r="J72" s="34"/>
      <c r="K72" s="34"/>
      <c r="L72" s="37"/>
    </row>
    <row r="73" spans="2:12" s="1" customFormat="1" ht="16.5" customHeight="1">
      <c r="B73" s="33"/>
      <c r="C73" s="34"/>
      <c r="D73" s="34"/>
      <c r="E73" s="337" t="str">
        <f>E9</f>
        <v>50 - SO 431 - Veřejné osvětlení - optika</v>
      </c>
      <c r="F73" s="336"/>
      <c r="G73" s="336"/>
      <c r="H73" s="336"/>
      <c r="I73" s="102"/>
      <c r="J73" s="34"/>
      <c r="K73" s="34"/>
      <c r="L73" s="37"/>
    </row>
    <row r="74" spans="2:12" s="1" customFormat="1" ht="6.95" customHeight="1">
      <c r="B74" s="33"/>
      <c r="C74" s="34"/>
      <c r="D74" s="34"/>
      <c r="E74" s="34"/>
      <c r="F74" s="34"/>
      <c r="G74" s="34"/>
      <c r="H74" s="34"/>
      <c r="I74" s="102"/>
      <c r="J74" s="34"/>
      <c r="K74" s="34"/>
      <c r="L74" s="37"/>
    </row>
    <row r="75" spans="2:12" s="1" customFormat="1" ht="12" customHeight="1">
      <c r="B75" s="33"/>
      <c r="C75" s="28" t="s">
        <v>21</v>
      </c>
      <c r="D75" s="34"/>
      <c r="E75" s="34"/>
      <c r="F75" s="26" t="str">
        <f>F12</f>
        <v>Cheb</v>
      </c>
      <c r="G75" s="34"/>
      <c r="H75" s="34"/>
      <c r="I75" s="103" t="s">
        <v>23</v>
      </c>
      <c r="J75" s="54">
        <f>IF(J12="","",J12)</f>
        <v>43521</v>
      </c>
      <c r="K75" s="34"/>
      <c r="L75" s="37"/>
    </row>
    <row r="76" spans="2:12" s="1" customFormat="1" ht="6.95" customHeight="1">
      <c r="B76" s="33"/>
      <c r="C76" s="34"/>
      <c r="D76" s="34"/>
      <c r="E76" s="34"/>
      <c r="F76" s="34"/>
      <c r="G76" s="34"/>
      <c r="H76" s="34"/>
      <c r="I76" s="102"/>
      <c r="J76" s="34"/>
      <c r="K76" s="34"/>
      <c r="L76" s="37"/>
    </row>
    <row r="77" spans="2:12" s="1" customFormat="1" ht="13.7" customHeight="1">
      <c r="B77" s="33"/>
      <c r="C77" s="28" t="s">
        <v>24</v>
      </c>
      <c r="D77" s="34"/>
      <c r="E77" s="34"/>
      <c r="F77" s="26" t="str">
        <f>E15</f>
        <v>Město Cheb</v>
      </c>
      <c r="G77" s="34"/>
      <c r="H77" s="34"/>
      <c r="I77" s="103" t="s">
        <v>30</v>
      </c>
      <c r="J77" s="31" t="str">
        <f>E21</f>
        <v>ELVOST</v>
      </c>
      <c r="K77" s="34"/>
      <c r="L77" s="37"/>
    </row>
    <row r="78" spans="2:12" s="1" customFormat="1" ht="13.7" customHeight="1">
      <c r="B78" s="33"/>
      <c r="C78" s="28" t="s">
        <v>28</v>
      </c>
      <c r="D78" s="34"/>
      <c r="E78" s="34"/>
      <c r="F78" s="26" t="str">
        <f>IF(E18="","",E18)</f>
        <v>Vyplň údaj</v>
      </c>
      <c r="G78" s="34"/>
      <c r="H78" s="34"/>
      <c r="I78" s="103" t="s">
        <v>33</v>
      </c>
      <c r="J78" s="31" t="str">
        <f>E24</f>
        <v>ELVOST</v>
      </c>
      <c r="K78" s="34"/>
      <c r="L78" s="37"/>
    </row>
    <row r="79" spans="2:12" s="1" customFormat="1" ht="10.35" customHeight="1">
      <c r="B79" s="33"/>
      <c r="C79" s="34"/>
      <c r="D79" s="34"/>
      <c r="E79" s="34"/>
      <c r="F79" s="34"/>
      <c r="G79" s="34"/>
      <c r="H79" s="34"/>
      <c r="I79" s="102"/>
      <c r="J79" s="34"/>
      <c r="K79" s="34"/>
      <c r="L79" s="37"/>
    </row>
    <row r="80" spans="2:20" s="9" customFormat="1" ht="29.25" customHeight="1">
      <c r="B80" s="147"/>
      <c r="C80" s="148" t="s">
        <v>108</v>
      </c>
      <c r="D80" s="149" t="s">
        <v>56</v>
      </c>
      <c r="E80" s="149" t="s">
        <v>52</v>
      </c>
      <c r="F80" s="149" t="s">
        <v>53</v>
      </c>
      <c r="G80" s="149" t="s">
        <v>109</v>
      </c>
      <c r="H80" s="149" t="s">
        <v>110</v>
      </c>
      <c r="I80" s="150" t="s">
        <v>111</v>
      </c>
      <c r="J80" s="149" t="s">
        <v>103</v>
      </c>
      <c r="K80" s="151" t="s">
        <v>112</v>
      </c>
      <c r="L80" s="152"/>
      <c r="M80" s="63" t="s">
        <v>19</v>
      </c>
      <c r="N80" s="64" t="s">
        <v>41</v>
      </c>
      <c r="O80" s="64" t="s">
        <v>113</v>
      </c>
      <c r="P80" s="64" t="s">
        <v>114</v>
      </c>
      <c r="Q80" s="64" t="s">
        <v>115</v>
      </c>
      <c r="R80" s="64" t="s">
        <v>116</v>
      </c>
      <c r="S80" s="64" t="s">
        <v>117</v>
      </c>
      <c r="T80" s="65" t="s">
        <v>118</v>
      </c>
    </row>
    <row r="81" spans="2:63" s="1" customFormat="1" ht="22.9" customHeight="1">
      <c r="B81" s="33"/>
      <c r="C81" s="70" t="s">
        <v>119</v>
      </c>
      <c r="D81" s="34"/>
      <c r="E81" s="34"/>
      <c r="F81" s="34"/>
      <c r="G81" s="34"/>
      <c r="H81" s="34"/>
      <c r="I81" s="102"/>
      <c r="J81" s="153">
        <f>BK81</f>
        <v>0</v>
      </c>
      <c r="K81" s="34"/>
      <c r="L81" s="37"/>
      <c r="M81" s="66"/>
      <c r="N81" s="67"/>
      <c r="O81" s="67"/>
      <c r="P81" s="154">
        <f>P82</f>
        <v>0</v>
      </c>
      <c r="Q81" s="67"/>
      <c r="R81" s="154">
        <f>R82</f>
        <v>0</v>
      </c>
      <c r="S81" s="67"/>
      <c r="T81" s="155">
        <f>T82</f>
        <v>0</v>
      </c>
      <c r="AT81" s="16" t="s">
        <v>70</v>
      </c>
      <c r="AU81" s="16" t="s">
        <v>104</v>
      </c>
      <c r="BK81" s="156">
        <f>BK82</f>
        <v>0</v>
      </c>
    </row>
    <row r="82" spans="2:63" s="10" customFormat="1" ht="25.9" customHeight="1">
      <c r="B82" s="157"/>
      <c r="C82" s="158"/>
      <c r="D82" s="159" t="s">
        <v>70</v>
      </c>
      <c r="E82" s="160" t="s">
        <v>648</v>
      </c>
      <c r="F82" s="160" t="s">
        <v>649</v>
      </c>
      <c r="G82" s="158"/>
      <c r="H82" s="158"/>
      <c r="I82" s="161"/>
      <c r="J82" s="162">
        <f>BK82</f>
        <v>0</v>
      </c>
      <c r="K82" s="158"/>
      <c r="L82" s="163"/>
      <c r="M82" s="164"/>
      <c r="N82" s="165"/>
      <c r="O82" s="165"/>
      <c r="P82" s="166">
        <f>P83</f>
        <v>0</v>
      </c>
      <c r="Q82" s="165"/>
      <c r="R82" s="166">
        <f>R83</f>
        <v>0</v>
      </c>
      <c r="S82" s="165"/>
      <c r="T82" s="167">
        <f>T83</f>
        <v>0</v>
      </c>
      <c r="AR82" s="168" t="s">
        <v>81</v>
      </c>
      <c r="AT82" s="169" t="s">
        <v>70</v>
      </c>
      <c r="AU82" s="169" t="s">
        <v>71</v>
      </c>
      <c r="AY82" s="168" t="s">
        <v>123</v>
      </c>
      <c r="BK82" s="170">
        <f>BK83</f>
        <v>0</v>
      </c>
    </row>
    <row r="83" spans="2:63" s="10" customFormat="1" ht="22.9" customHeight="1">
      <c r="B83" s="157"/>
      <c r="C83" s="158"/>
      <c r="D83" s="159" t="s">
        <v>70</v>
      </c>
      <c r="E83" s="171" t="s">
        <v>1079</v>
      </c>
      <c r="F83" s="171" t="s">
        <v>1080</v>
      </c>
      <c r="G83" s="158"/>
      <c r="H83" s="158"/>
      <c r="I83" s="161"/>
      <c r="J83" s="172">
        <f>BK83</f>
        <v>0</v>
      </c>
      <c r="K83" s="158"/>
      <c r="L83" s="163"/>
      <c r="M83" s="164"/>
      <c r="N83" s="165"/>
      <c r="O83" s="165"/>
      <c r="P83" s="166">
        <f>SUM(P84:P116)</f>
        <v>0</v>
      </c>
      <c r="Q83" s="165"/>
      <c r="R83" s="166">
        <f>SUM(R84:R116)</f>
        <v>0</v>
      </c>
      <c r="S83" s="165"/>
      <c r="T83" s="167">
        <f>SUM(T84:T116)</f>
        <v>0</v>
      </c>
      <c r="AR83" s="168" t="s">
        <v>81</v>
      </c>
      <c r="AT83" s="169" t="s">
        <v>70</v>
      </c>
      <c r="AU83" s="169" t="s">
        <v>79</v>
      </c>
      <c r="AY83" s="168" t="s">
        <v>123</v>
      </c>
      <c r="BK83" s="170">
        <f>SUM(BK84:BK116)</f>
        <v>0</v>
      </c>
    </row>
    <row r="84" spans="2:65" s="1" customFormat="1" ht="16.5" customHeight="1">
      <c r="B84" s="33"/>
      <c r="C84" s="204" t="s">
        <v>79</v>
      </c>
      <c r="D84" s="204" t="s">
        <v>276</v>
      </c>
      <c r="E84" s="205" t="s">
        <v>1172</v>
      </c>
      <c r="F84" s="206" t="s">
        <v>1173</v>
      </c>
      <c r="G84" s="207" t="s">
        <v>882</v>
      </c>
      <c r="H84" s="208">
        <v>2</v>
      </c>
      <c r="I84" s="209"/>
      <c r="J84" s="210">
        <f aca="true" t="shared" si="0" ref="J84:J116">ROUND(I84*H84,2)</f>
        <v>0</v>
      </c>
      <c r="K84" s="206" t="s">
        <v>19</v>
      </c>
      <c r="L84" s="211"/>
      <c r="M84" s="212" t="s">
        <v>19</v>
      </c>
      <c r="N84" s="213" t="s">
        <v>42</v>
      </c>
      <c r="O84" s="59"/>
      <c r="P84" s="182">
        <f aca="true" t="shared" si="1" ref="P84:P116">O84*H84</f>
        <v>0</v>
      </c>
      <c r="Q84" s="182">
        <v>0</v>
      </c>
      <c r="R84" s="182">
        <f aca="true" t="shared" si="2" ref="R84:R116">Q84*H84</f>
        <v>0</v>
      </c>
      <c r="S84" s="182">
        <v>0</v>
      </c>
      <c r="T84" s="183">
        <f aca="true" t="shared" si="3" ref="T84:T116">S84*H84</f>
        <v>0</v>
      </c>
      <c r="AR84" s="16" t="s">
        <v>364</v>
      </c>
      <c r="AT84" s="16" t="s">
        <v>276</v>
      </c>
      <c r="AU84" s="16" t="s">
        <v>81</v>
      </c>
      <c r="AY84" s="16" t="s">
        <v>123</v>
      </c>
      <c r="BE84" s="184">
        <f aca="true" t="shared" si="4" ref="BE84:BE116">IF(N84="základní",J84,0)</f>
        <v>0</v>
      </c>
      <c r="BF84" s="184">
        <f aca="true" t="shared" si="5" ref="BF84:BF116">IF(N84="snížená",J84,0)</f>
        <v>0</v>
      </c>
      <c r="BG84" s="184">
        <f aca="true" t="shared" si="6" ref="BG84:BG116">IF(N84="zákl. přenesená",J84,0)</f>
        <v>0</v>
      </c>
      <c r="BH84" s="184">
        <f aca="true" t="shared" si="7" ref="BH84:BH116">IF(N84="sníž. přenesená",J84,0)</f>
        <v>0</v>
      </c>
      <c r="BI84" s="184">
        <f aca="true" t="shared" si="8" ref="BI84:BI116">IF(N84="nulová",J84,0)</f>
        <v>0</v>
      </c>
      <c r="BJ84" s="16" t="s">
        <v>79</v>
      </c>
      <c r="BK84" s="184">
        <f aca="true" t="shared" si="9" ref="BK84:BK116">ROUND(I84*H84,2)</f>
        <v>0</v>
      </c>
      <c r="BL84" s="16" t="s">
        <v>269</v>
      </c>
      <c r="BM84" s="16" t="s">
        <v>1174</v>
      </c>
    </row>
    <row r="85" spans="2:65" s="1" customFormat="1" ht="16.5" customHeight="1">
      <c r="B85" s="33"/>
      <c r="C85" s="204" t="s">
        <v>81</v>
      </c>
      <c r="D85" s="204" t="s">
        <v>276</v>
      </c>
      <c r="E85" s="205" t="s">
        <v>1175</v>
      </c>
      <c r="F85" s="206" t="s">
        <v>1176</v>
      </c>
      <c r="G85" s="207" t="s">
        <v>218</v>
      </c>
      <c r="H85" s="208">
        <v>186</v>
      </c>
      <c r="I85" s="209"/>
      <c r="J85" s="210">
        <f t="shared" si="0"/>
        <v>0</v>
      </c>
      <c r="K85" s="206" t="s">
        <v>19</v>
      </c>
      <c r="L85" s="211"/>
      <c r="M85" s="212" t="s">
        <v>19</v>
      </c>
      <c r="N85" s="213" t="s">
        <v>42</v>
      </c>
      <c r="O85" s="59"/>
      <c r="P85" s="182">
        <f t="shared" si="1"/>
        <v>0</v>
      </c>
      <c r="Q85" s="182">
        <v>0</v>
      </c>
      <c r="R85" s="182">
        <f t="shared" si="2"/>
        <v>0</v>
      </c>
      <c r="S85" s="182">
        <v>0</v>
      </c>
      <c r="T85" s="183">
        <f t="shared" si="3"/>
        <v>0</v>
      </c>
      <c r="AR85" s="16" t="s">
        <v>364</v>
      </c>
      <c r="AT85" s="16" t="s">
        <v>276</v>
      </c>
      <c r="AU85" s="16" t="s">
        <v>81</v>
      </c>
      <c r="AY85" s="16" t="s">
        <v>123</v>
      </c>
      <c r="BE85" s="184">
        <f t="shared" si="4"/>
        <v>0</v>
      </c>
      <c r="BF85" s="184">
        <f t="shared" si="5"/>
        <v>0</v>
      </c>
      <c r="BG85" s="184">
        <f t="shared" si="6"/>
        <v>0</v>
      </c>
      <c r="BH85" s="184">
        <f t="shared" si="7"/>
        <v>0</v>
      </c>
      <c r="BI85" s="184">
        <f t="shared" si="8"/>
        <v>0</v>
      </c>
      <c r="BJ85" s="16" t="s">
        <v>79</v>
      </c>
      <c r="BK85" s="184">
        <f t="shared" si="9"/>
        <v>0</v>
      </c>
      <c r="BL85" s="16" t="s">
        <v>269</v>
      </c>
      <c r="BM85" s="16" t="s">
        <v>1177</v>
      </c>
    </row>
    <row r="86" spans="2:65" s="1" customFormat="1" ht="16.5" customHeight="1">
      <c r="B86" s="33"/>
      <c r="C86" s="204" t="s">
        <v>136</v>
      </c>
      <c r="D86" s="204" t="s">
        <v>276</v>
      </c>
      <c r="E86" s="205" t="s">
        <v>1178</v>
      </c>
      <c r="F86" s="206" t="s">
        <v>1179</v>
      </c>
      <c r="G86" s="207" t="s">
        <v>218</v>
      </c>
      <c r="H86" s="208">
        <v>189</v>
      </c>
      <c r="I86" s="209"/>
      <c r="J86" s="210">
        <f t="shared" si="0"/>
        <v>0</v>
      </c>
      <c r="K86" s="206" t="s">
        <v>19</v>
      </c>
      <c r="L86" s="211"/>
      <c r="M86" s="212" t="s">
        <v>19</v>
      </c>
      <c r="N86" s="213" t="s">
        <v>42</v>
      </c>
      <c r="O86" s="59"/>
      <c r="P86" s="182">
        <f t="shared" si="1"/>
        <v>0</v>
      </c>
      <c r="Q86" s="182">
        <v>0</v>
      </c>
      <c r="R86" s="182">
        <f t="shared" si="2"/>
        <v>0</v>
      </c>
      <c r="S86" s="182">
        <v>0</v>
      </c>
      <c r="T86" s="183">
        <f t="shared" si="3"/>
        <v>0</v>
      </c>
      <c r="AR86" s="16" t="s">
        <v>364</v>
      </c>
      <c r="AT86" s="16" t="s">
        <v>276</v>
      </c>
      <c r="AU86" s="16" t="s">
        <v>81</v>
      </c>
      <c r="AY86" s="16" t="s">
        <v>123</v>
      </c>
      <c r="BE86" s="184">
        <f t="shared" si="4"/>
        <v>0</v>
      </c>
      <c r="BF86" s="184">
        <f t="shared" si="5"/>
        <v>0</v>
      </c>
      <c r="BG86" s="184">
        <f t="shared" si="6"/>
        <v>0</v>
      </c>
      <c r="BH86" s="184">
        <f t="shared" si="7"/>
        <v>0</v>
      </c>
      <c r="BI86" s="184">
        <f t="shared" si="8"/>
        <v>0</v>
      </c>
      <c r="BJ86" s="16" t="s">
        <v>79</v>
      </c>
      <c r="BK86" s="184">
        <f t="shared" si="9"/>
        <v>0</v>
      </c>
      <c r="BL86" s="16" t="s">
        <v>269</v>
      </c>
      <c r="BM86" s="16" t="s">
        <v>1180</v>
      </c>
    </row>
    <row r="87" spans="2:65" s="1" customFormat="1" ht="16.5" customHeight="1">
      <c r="B87" s="33"/>
      <c r="C87" s="204" t="s">
        <v>122</v>
      </c>
      <c r="D87" s="204" t="s">
        <v>276</v>
      </c>
      <c r="E87" s="205" t="s">
        <v>1181</v>
      </c>
      <c r="F87" s="206" t="s">
        <v>1182</v>
      </c>
      <c r="G87" s="207" t="s">
        <v>882</v>
      </c>
      <c r="H87" s="208">
        <v>2</v>
      </c>
      <c r="I87" s="209"/>
      <c r="J87" s="210">
        <f t="shared" si="0"/>
        <v>0</v>
      </c>
      <c r="K87" s="206" t="s">
        <v>19</v>
      </c>
      <c r="L87" s="211"/>
      <c r="M87" s="212" t="s">
        <v>19</v>
      </c>
      <c r="N87" s="213" t="s">
        <v>42</v>
      </c>
      <c r="O87" s="59"/>
      <c r="P87" s="182">
        <f t="shared" si="1"/>
        <v>0</v>
      </c>
      <c r="Q87" s="182">
        <v>0</v>
      </c>
      <c r="R87" s="182">
        <f t="shared" si="2"/>
        <v>0</v>
      </c>
      <c r="S87" s="182">
        <v>0</v>
      </c>
      <c r="T87" s="183">
        <f t="shared" si="3"/>
        <v>0</v>
      </c>
      <c r="AR87" s="16" t="s">
        <v>364</v>
      </c>
      <c r="AT87" s="16" t="s">
        <v>276</v>
      </c>
      <c r="AU87" s="16" t="s">
        <v>81</v>
      </c>
      <c r="AY87" s="16" t="s">
        <v>123</v>
      </c>
      <c r="BE87" s="184">
        <f t="shared" si="4"/>
        <v>0</v>
      </c>
      <c r="BF87" s="184">
        <f t="shared" si="5"/>
        <v>0</v>
      </c>
      <c r="BG87" s="184">
        <f t="shared" si="6"/>
        <v>0</v>
      </c>
      <c r="BH87" s="184">
        <f t="shared" si="7"/>
        <v>0</v>
      </c>
      <c r="BI87" s="184">
        <f t="shared" si="8"/>
        <v>0</v>
      </c>
      <c r="BJ87" s="16" t="s">
        <v>79</v>
      </c>
      <c r="BK87" s="184">
        <f t="shared" si="9"/>
        <v>0</v>
      </c>
      <c r="BL87" s="16" t="s">
        <v>269</v>
      </c>
      <c r="BM87" s="16" t="s">
        <v>1183</v>
      </c>
    </row>
    <row r="88" spans="2:65" s="1" customFormat="1" ht="16.5" customHeight="1">
      <c r="B88" s="33"/>
      <c r="C88" s="204" t="s">
        <v>145</v>
      </c>
      <c r="D88" s="204" t="s">
        <v>276</v>
      </c>
      <c r="E88" s="205" t="s">
        <v>1184</v>
      </c>
      <c r="F88" s="206" t="s">
        <v>1185</v>
      </c>
      <c r="G88" s="207" t="s">
        <v>882</v>
      </c>
      <c r="H88" s="208">
        <v>7</v>
      </c>
      <c r="I88" s="209"/>
      <c r="J88" s="210">
        <f t="shared" si="0"/>
        <v>0</v>
      </c>
      <c r="K88" s="206" t="s">
        <v>19</v>
      </c>
      <c r="L88" s="211"/>
      <c r="M88" s="212" t="s">
        <v>19</v>
      </c>
      <c r="N88" s="213" t="s">
        <v>42</v>
      </c>
      <c r="O88" s="59"/>
      <c r="P88" s="182">
        <f t="shared" si="1"/>
        <v>0</v>
      </c>
      <c r="Q88" s="182">
        <v>0</v>
      </c>
      <c r="R88" s="182">
        <f t="shared" si="2"/>
        <v>0</v>
      </c>
      <c r="S88" s="182">
        <v>0</v>
      </c>
      <c r="T88" s="183">
        <f t="shared" si="3"/>
        <v>0</v>
      </c>
      <c r="AR88" s="16" t="s">
        <v>364</v>
      </c>
      <c r="AT88" s="16" t="s">
        <v>276</v>
      </c>
      <c r="AU88" s="16" t="s">
        <v>81</v>
      </c>
      <c r="AY88" s="16" t="s">
        <v>123</v>
      </c>
      <c r="BE88" s="184">
        <f t="shared" si="4"/>
        <v>0</v>
      </c>
      <c r="BF88" s="184">
        <f t="shared" si="5"/>
        <v>0</v>
      </c>
      <c r="BG88" s="184">
        <f t="shared" si="6"/>
        <v>0</v>
      </c>
      <c r="BH88" s="184">
        <f t="shared" si="7"/>
        <v>0</v>
      </c>
      <c r="BI88" s="184">
        <f t="shared" si="8"/>
        <v>0</v>
      </c>
      <c r="BJ88" s="16" t="s">
        <v>79</v>
      </c>
      <c r="BK88" s="184">
        <f t="shared" si="9"/>
        <v>0</v>
      </c>
      <c r="BL88" s="16" t="s">
        <v>269</v>
      </c>
      <c r="BM88" s="16" t="s">
        <v>1186</v>
      </c>
    </row>
    <row r="89" spans="2:65" s="1" customFormat="1" ht="16.5" customHeight="1">
      <c r="B89" s="33"/>
      <c r="C89" s="204" t="s">
        <v>150</v>
      </c>
      <c r="D89" s="204" t="s">
        <v>276</v>
      </c>
      <c r="E89" s="205" t="s">
        <v>1187</v>
      </c>
      <c r="F89" s="206" t="s">
        <v>1188</v>
      </c>
      <c r="G89" s="207" t="s">
        <v>882</v>
      </c>
      <c r="H89" s="208">
        <v>7</v>
      </c>
      <c r="I89" s="209"/>
      <c r="J89" s="210">
        <f t="shared" si="0"/>
        <v>0</v>
      </c>
      <c r="K89" s="206" t="s">
        <v>19</v>
      </c>
      <c r="L89" s="211"/>
      <c r="M89" s="212" t="s">
        <v>19</v>
      </c>
      <c r="N89" s="213" t="s">
        <v>42</v>
      </c>
      <c r="O89" s="59"/>
      <c r="P89" s="182">
        <f t="shared" si="1"/>
        <v>0</v>
      </c>
      <c r="Q89" s="182">
        <v>0</v>
      </c>
      <c r="R89" s="182">
        <f t="shared" si="2"/>
        <v>0</v>
      </c>
      <c r="S89" s="182">
        <v>0</v>
      </c>
      <c r="T89" s="183">
        <f t="shared" si="3"/>
        <v>0</v>
      </c>
      <c r="AR89" s="16" t="s">
        <v>364</v>
      </c>
      <c r="AT89" s="16" t="s">
        <v>276</v>
      </c>
      <c r="AU89" s="16" t="s">
        <v>81</v>
      </c>
      <c r="AY89" s="16" t="s">
        <v>123</v>
      </c>
      <c r="BE89" s="184">
        <f t="shared" si="4"/>
        <v>0</v>
      </c>
      <c r="BF89" s="184">
        <f t="shared" si="5"/>
        <v>0</v>
      </c>
      <c r="BG89" s="184">
        <f t="shared" si="6"/>
        <v>0</v>
      </c>
      <c r="BH89" s="184">
        <f t="shared" si="7"/>
        <v>0</v>
      </c>
      <c r="BI89" s="184">
        <f t="shared" si="8"/>
        <v>0</v>
      </c>
      <c r="BJ89" s="16" t="s">
        <v>79</v>
      </c>
      <c r="BK89" s="184">
        <f t="shared" si="9"/>
        <v>0</v>
      </c>
      <c r="BL89" s="16" t="s">
        <v>269</v>
      </c>
      <c r="BM89" s="16" t="s">
        <v>1189</v>
      </c>
    </row>
    <row r="90" spans="2:65" s="1" customFormat="1" ht="16.5" customHeight="1">
      <c r="B90" s="33"/>
      <c r="C90" s="204" t="s">
        <v>155</v>
      </c>
      <c r="D90" s="204" t="s">
        <v>276</v>
      </c>
      <c r="E90" s="205" t="s">
        <v>1190</v>
      </c>
      <c r="F90" s="206" t="s">
        <v>1191</v>
      </c>
      <c r="G90" s="207" t="s">
        <v>218</v>
      </c>
      <c r="H90" s="208">
        <v>189</v>
      </c>
      <c r="I90" s="209"/>
      <c r="J90" s="210">
        <f t="shared" si="0"/>
        <v>0</v>
      </c>
      <c r="K90" s="206" t="s">
        <v>19</v>
      </c>
      <c r="L90" s="211"/>
      <c r="M90" s="212" t="s">
        <v>19</v>
      </c>
      <c r="N90" s="213" t="s">
        <v>42</v>
      </c>
      <c r="O90" s="59"/>
      <c r="P90" s="182">
        <f t="shared" si="1"/>
        <v>0</v>
      </c>
      <c r="Q90" s="182">
        <v>0</v>
      </c>
      <c r="R90" s="182">
        <f t="shared" si="2"/>
        <v>0</v>
      </c>
      <c r="S90" s="182">
        <v>0</v>
      </c>
      <c r="T90" s="183">
        <f t="shared" si="3"/>
        <v>0</v>
      </c>
      <c r="AR90" s="16" t="s">
        <v>364</v>
      </c>
      <c r="AT90" s="16" t="s">
        <v>276</v>
      </c>
      <c r="AU90" s="16" t="s">
        <v>81</v>
      </c>
      <c r="AY90" s="16" t="s">
        <v>123</v>
      </c>
      <c r="BE90" s="184">
        <f t="shared" si="4"/>
        <v>0</v>
      </c>
      <c r="BF90" s="184">
        <f t="shared" si="5"/>
        <v>0</v>
      </c>
      <c r="BG90" s="184">
        <f t="shared" si="6"/>
        <v>0</v>
      </c>
      <c r="BH90" s="184">
        <f t="shared" si="7"/>
        <v>0</v>
      </c>
      <c r="BI90" s="184">
        <f t="shared" si="8"/>
        <v>0</v>
      </c>
      <c r="BJ90" s="16" t="s">
        <v>79</v>
      </c>
      <c r="BK90" s="184">
        <f t="shared" si="9"/>
        <v>0</v>
      </c>
      <c r="BL90" s="16" t="s">
        <v>269</v>
      </c>
      <c r="BM90" s="16" t="s">
        <v>1192</v>
      </c>
    </row>
    <row r="91" spans="2:65" s="1" customFormat="1" ht="16.5" customHeight="1">
      <c r="B91" s="33"/>
      <c r="C91" s="204" t="s">
        <v>221</v>
      </c>
      <c r="D91" s="204" t="s">
        <v>276</v>
      </c>
      <c r="E91" s="205" t="s">
        <v>1193</v>
      </c>
      <c r="F91" s="206" t="s">
        <v>1194</v>
      </c>
      <c r="G91" s="207" t="s">
        <v>218</v>
      </c>
      <c r="H91" s="208">
        <v>65</v>
      </c>
      <c r="I91" s="209"/>
      <c r="J91" s="210">
        <f t="shared" si="0"/>
        <v>0</v>
      </c>
      <c r="K91" s="206" t="s">
        <v>19</v>
      </c>
      <c r="L91" s="211"/>
      <c r="M91" s="212" t="s">
        <v>19</v>
      </c>
      <c r="N91" s="213" t="s">
        <v>42</v>
      </c>
      <c r="O91" s="59"/>
      <c r="P91" s="182">
        <f t="shared" si="1"/>
        <v>0</v>
      </c>
      <c r="Q91" s="182">
        <v>0</v>
      </c>
      <c r="R91" s="182">
        <f t="shared" si="2"/>
        <v>0</v>
      </c>
      <c r="S91" s="182">
        <v>0</v>
      </c>
      <c r="T91" s="183">
        <f t="shared" si="3"/>
        <v>0</v>
      </c>
      <c r="AR91" s="16" t="s">
        <v>364</v>
      </c>
      <c r="AT91" s="16" t="s">
        <v>276</v>
      </c>
      <c r="AU91" s="16" t="s">
        <v>81</v>
      </c>
      <c r="AY91" s="16" t="s">
        <v>123</v>
      </c>
      <c r="BE91" s="184">
        <f t="shared" si="4"/>
        <v>0</v>
      </c>
      <c r="BF91" s="184">
        <f t="shared" si="5"/>
        <v>0</v>
      </c>
      <c r="BG91" s="184">
        <f t="shared" si="6"/>
        <v>0</v>
      </c>
      <c r="BH91" s="184">
        <f t="shared" si="7"/>
        <v>0</v>
      </c>
      <c r="BI91" s="184">
        <f t="shared" si="8"/>
        <v>0</v>
      </c>
      <c r="BJ91" s="16" t="s">
        <v>79</v>
      </c>
      <c r="BK91" s="184">
        <f t="shared" si="9"/>
        <v>0</v>
      </c>
      <c r="BL91" s="16" t="s">
        <v>269</v>
      </c>
      <c r="BM91" s="16" t="s">
        <v>1195</v>
      </c>
    </row>
    <row r="92" spans="2:65" s="1" customFormat="1" ht="16.5" customHeight="1">
      <c r="B92" s="33"/>
      <c r="C92" s="204" t="s">
        <v>227</v>
      </c>
      <c r="D92" s="204" t="s">
        <v>276</v>
      </c>
      <c r="E92" s="205" t="s">
        <v>1196</v>
      </c>
      <c r="F92" s="206" t="s">
        <v>1197</v>
      </c>
      <c r="G92" s="207" t="s">
        <v>218</v>
      </c>
      <c r="H92" s="208">
        <v>181</v>
      </c>
      <c r="I92" s="209"/>
      <c r="J92" s="210">
        <f t="shared" si="0"/>
        <v>0</v>
      </c>
      <c r="K92" s="206" t="s">
        <v>19</v>
      </c>
      <c r="L92" s="211"/>
      <c r="M92" s="212" t="s">
        <v>19</v>
      </c>
      <c r="N92" s="213" t="s">
        <v>42</v>
      </c>
      <c r="O92" s="59"/>
      <c r="P92" s="182">
        <f t="shared" si="1"/>
        <v>0</v>
      </c>
      <c r="Q92" s="182">
        <v>0</v>
      </c>
      <c r="R92" s="182">
        <f t="shared" si="2"/>
        <v>0</v>
      </c>
      <c r="S92" s="182">
        <v>0</v>
      </c>
      <c r="T92" s="183">
        <f t="shared" si="3"/>
        <v>0</v>
      </c>
      <c r="AR92" s="16" t="s">
        <v>364</v>
      </c>
      <c r="AT92" s="16" t="s">
        <v>276</v>
      </c>
      <c r="AU92" s="16" t="s">
        <v>81</v>
      </c>
      <c r="AY92" s="16" t="s">
        <v>123</v>
      </c>
      <c r="BE92" s="184">
        <f t="shared" si="4"/>
        <v>0</v>
      </c>
      <c r="BF92" s="184">
        <f t="shared" si="5"/>
        <v>0</v>
      </c>
      <c r="BG92" s="184">
        <f t="shared" si="6"/>
        <v>0</v>
      </c>
      <c r="BH92" s="184">
        <f t="shared" si="7"/>
        <v>0</v>
      </c>
      <c r="BI92" s="184">
        <f t="shared" si="8"/>
        <v>0</v>
      </c>
      <c r="BJ92" s="16" t="s">
        <v>79</v>
      </c>
      <c r="BK92" s="184">
        <f t="shared" si="9"/>
        <v>0</v>
      </c>
      <c r="BL92" s="16" t="s">
        <v>269</v>
      </c>
      <c r="BM92" s="16" t="s">
        <v>1198</v>
      </c>
    </row>
    <row r="93" spans="2:65" s="1" customFormat="1" ht="16.5" customHeight="1">
      <c r="B93" s="33"/>
      <c r="C93" s="204" t="s">
        <v>82</v>
      </c>
      <c r="D93" s="204" t="s">
        <v>276</v>
      </c>
      <c r="E93" s="205" t="s">
        <v>1199</v>
      </c>
      <c r="F93" s="206" t="s">
        <v>1200</v>
      </c>
      <c r="G93" s="207" t="s">
        <v>882</v>
      </c>
      <c r="H93" s="208">
        <v>158</v>
      </c>
      <c r="I93" s="209"/>
      <c r="J93" s="210">
        <f t="shared" si="0"/>
        <v>0</v>
      </c>
      <c r="K93" s="206" t="s">
        <v>19</v>
      </c>
      <c r="L93" s="211"/>
      <c r="M93" s="212" t="s">
        <v>19</v>
      </c>
      <c r="N93" s="213" t="s">
        <v>42</v>
      </c>
      <c r="O93" s="59"/>
      <c r="P93" s="182">
        <f t="shared" si="1"/>
        <v>0</v>
      </c>
      <c r="Q93" s="182">
        <v>0</v>
      </c>
      <c r="R93" s="182">
        <f t="shared" si="2"/>
        <v>0</v>
      </c>
      <c r="S93" s="182">
        <v>0</v>
      </c>
      <c r="T93" s="183">
        <f t="shared" si="3"/>
        <v>0</v>
      </c>
      <c r="AR93" s="16" t="s">
        <v>364</v>
      </c>
      <c r="AT93" s="16" t="s">
        <v>276</v>
      </c>
      <c r="AU93" s="16" t="s">
        <v>81</v>
      </c>
      <c r="AY93" s="16" t="s">
        <v>123</v>
      </c>
      <c r="BE93" s="184">
        <f t="shared" si="4"/>
        <v>0</v>
      </c>
      <c r="BF93" s="184">
        <f t="shared" si="5"/>
        <v>0</v>
      </c>
      <c r="BG93" s="184">
        <f t="shared" si="6"/>
        <v>0</v>
      </c>
      <c r="BH93" s="184">
        <f t="shared" si="7"/>
        <v>0</v>
      </c>
      <c r="BI93" s="184">
        <f t="shared" si="8"/>
        <v>0</v>
      </c>
      <c r="BJ93" s="16" t="s">
        <v>79</v>
      </c>
      <c r="BK93" s="184">
        <f t="shared" si="9"/>
        <v>0</v>
      </c>
      <c r="BL93" s="16" t="s">
        <v>269</v>
      </c>
      <c r="BM93" s="16" t="s">
        <v>1201</v>
      </c>
    </row>
    <row r="94" spans="2:65" s="1" customFormat="1" ht="16.5" customHeight="1">
      <c r="B94" s="33"/>
      <c r="C94" s="204" t="s">
        <v>244</v>
      </c>
      <c r="D94" s="204" t="s">
        <v>276</v>
      </c>
      <c r="E94" s="205" t="s">
        <v>1202</v>
      </c>
      <c r="F94" s="206" t="s">
        <v>1099</v>
      </c>
      <c r="G94" s="207" t="s">
        <v>233</v>
      </c>
      <c r="H94" s="208">
        <v>1.29</v>
      </c>
      <c r="I94" s="209"/>
      <c r="J94" s="210">
        <f t="shared" si="0"/>
        <v>0</v>
      </c>
      <c r="K94" s="206" t="s">
        <v>19</v>
      </c>
      <c r="L94" s="211"/>
      <c r="M94" s="212" t="s">
        <v>19</v>
      </c>
      <c r="N94" s="213" t="s">
        <v>42</v>
      </c>
      <c r="O94" s="59"/>
      <c r="P94" s="182">
        <f t="shared" si="1"/>
        <v>0</v>
      </c>
      <c r="Q94" s="182">
        <v>0</v>
      </c>
      <c r="R94" s="182">
        <f t="shared" si="2"/>
        <v>0</v>
      </c>
      <c r="S94" s="182">
        <v>0</v>
      </c>
      <c r="T94" s="183">
        <f t="shared" si="3"/>
        <v>0</v>
      </c>
      <c r="AR94" s="16" t="s">
        <v>364</v>
      </c>
      <c r="AT94" s="16" t="s">
        <v>276</v>
      </c>
      <c r="AU94" s="16" t="s">
        <v>81</v>
      </c>
      <c r="AY94" s="16" t="s">
        <v>123</v>
      </c>
      <c r="BE94" s="184">
        <f t="shared" si="4"/>
        <v>0</v>
      </c>
      <c r="BF94" s="184">
        <f t="shared" si="5"/>
        <v>0</v>
      </c>
      <c r="BG94" s="184">
        <f t="shared" si="6"/>
        <v>0</v>
      </c>
      <c r="BH94" s="184">
        <f t="shared" si="7"/>
        <v>0</v>
      </c>
      <c r="BI94" s="184">
        <f t="shared" si="8"/>
        <v>0</v>
      </c>
      <c r="BJ94" s="16" t="s">
        <v>79</v>
      </c>
      <c r="BK94" s="184">
        <f t="shared" si="9"/>
        <v>0</v>
      </c>
      <c r="BL94" s="16" t="s">
        <v>269</v>
      </c>
      <c r="BM94" s="16" t="s">
        <v>1203</v>
      </c>
    </row>
    <row r="95" spans="2:65" s="1" customFormat="1" ht="16.5" customHeight="1">
      <c r="B95" s="33"/>
      <c r="C95" s="204" t="s">
        <v>250</v>
      </c>
      <c r="D95" s="204" t="s">
        <v>276</v>
      </c>
      <c r="E95" s="205" t="s">
        <v>1204</v>
      </c>
      <c r="F95" s="206" t="s">
        <v>1101</v>
      </c>
      <c r="G95" s="207" t="s">
        <v>266</v>
      </c>
      <c r="H95" s="208">
        <v>13.2</v>
      </c>
      <c r="I95" s="209"/>
      <c r="J95" s="210">
        <f t="shared" si="0"/>
        <v>0</v>
      </c>
      <c r="K95" s="206" t="s">
        <v>19</v>
      </c>
      <c r="L95" s="211"/>
      <c r="M95" s="212" t="s">
        <v>19</v>
      </c>
      <c r="N95" s="213" t="s">
        <v>42</v>
      </c>
      <c r="O95" s="59"/>
      <c r="P95" s="182">
        <f t="shared" si="1"/>
        <v>0</v>
      </c>
      <c r="Q95" s="182">
        <v>0</v>
      </c>
      <c r="R95" s="182">
        <f t="shared" si="2"/>
        <v>0</v>
      </c>
      <c r="S95" s="182">
        <v>0</v>
      </c>
      <c r="T95" s="183">
        <f t="shared" si="3"/>
        <v>0</v>
      </c>
      <c r="AR95" s="16" t="s">
        <v>364</v>
      </c>
      <c r="AT95" s="16" t="s">
        <v>276</v>
      </c>
      <c r="AU95" s="16" t="s">
        <v>81</v>
      </c>
      <c r="AY95" s="16" t="s">
        <v>123</v>
      </c>
      <c r="BE95" s="184">
        <f t="shared" si="4"/>
        <v>0</v>
      </c>
      <c r="BF95" s="184">
        <f t="shared" si="5"/>
        <v>0</v>
      </c>
      <c r="BG95" s="184">
        <f t="shared" si="6"/>
        <v>0</v>
      </c>
      <c r="BH95" s="184">
        <f t="shared" si="7"/>
        <v>0</v>
      </c>
      <c r="BI95" s="184">
        <f t="shared" si="8"/>
        <v>0</v>
      </c>
      <c r="BJ95" s="16" t="s">
        <v>79</v>
      </c>
      <c r="BK95" s="184">
        <f t="shared" si="9"/>
        <v>0</v>
      </c>
      <c r="BL95" s="16" t="s">
        <v>269</v>
      </c>
      <c r="BM95" s="16" t="s">
        <v>1205</v>
      </c>
    </row>
    <row r="96" spans="2:65" s="1" customFormat="1" ht="16.5" customHeight="1">
      <c r="B96" s="33"/>
      <c r="C96" s="204" t="s">
        <v>256</v>
      </c>
      <c r="D96" s="204" t="s">
        <v>276</v>
      </c>
      <c r="E96" s="205" t="s">
        <v>1206</v>
      </c>
      <c r="F96" s="206" t="s">
        <v>1103</v>
      </c>
      <c r="G96" s="207" t="s">
        <v>882</v>
      </c>
      <c r="H96" s="208">
        <v>1</v>
      </c>
      <c r="I96" s="209"/>
      <c r="J96" s="210">
        <f t="shared" si="0"/>
        <v>0</v>
      </c>
      <c r="K96" s="206" t="s">
        <v>19</v>
      </c>
      <c r="L96" s="211"/>
      <c r="M96" s="212" t="s">
        <v>19</v>
      </c>
      <c r="N96" s="213" t="s">
        <v>42</v>
      </c>
      <c r="O96" s="59"/>
      <c r="P96" s="182">
        <f t="shared" si="1"/>
        <v>0</v>
      </c>
      <c r="Q96" s="182">
        <v>0</v>
      </c>
      <c r="R96" s="182">
        <f t="shared" si="2"/>
        <v>0</v>
      </c>
      <c r="S96" s="182">
        <v>0</v>
      </c>
      <c r="T96" s="183">
        <f t="shared" si="3"/>
        <v>0</v>
      </c>
      <c r="AR96" s="16" t="s">
        <v>364</v>
      </c>
      <c r="AT96" s="16" t="s">
        <v>276</v>
      </c>
      <c r="AU96" s="16" t="s">
        <v>81</v>
      </c>
      <c r="AY96" s="16" t="s">
        <v>123</v>
      </c>
      <c r="BE96" s="184">
        <f t="shared" si="4"/>
        <v>0</v>
      </c>
      <c r="BF96" s="184">
        <f t="shared" si="5"/>
        <v>0</v>
      </c>
      <c r="BG96" s="184">
        <f t="shared" si="6"/>
        <v>0</v>
      </c>
      <c r="BH96" s="184">
        <f t="shared" si="7"/>
        <v>0</v>
      </c>
      <c r="BI96" s="184">
        <f t="shared" si="8"/>
        <v>0</v>
      </c>
      <c r="BJ96" s="16" t="s">
        <v>79</v>
      </c>
      <c r="BK96" s="184">
        <f t="shared" si="9"/>
        <v>0</v>
      </c>
      <c r="BL96" s="16" t="s">
        <v>269</v>
      </c>
      <c r="BM96" s="16" t="s">
        <v>1207</v>
      </c>
    </row>
    <row r="97" spans="2:65" s="1" customFormat="1" ht="16.5" customHeight="1">
      <c r="B97" s="33"/>
      <c r="C97" s="173" t="s">
        <v>260</v>
      </c>
      <c r="D97" s="173" t="s">
        <v>125</v>
      </c>
      <c r="E97" s="174" t="s">
        <v>1208</v>
      </c>
      <c r="F97" s="175" t="s">
        <v>1209</v>
      </c>
      <c r="G97" s="176" t="s">
        <v>882</v>
      </c>
      <c r="H97" s="177">
        <v>2</v>
      </c>
      <c r="I97" s="178"/>
      <c r="J97" s="179">
        <f t="shared" si="0"/>
        <v>0</v>
      </c>
      <c r="K97" s="175" t="s">
        <v>19</v>
      </c>
      <c r="L97" s="37"/>
      <c r="M97" s="180" t="s">
        <v>19</v>
      </c>
      <c r="N97" s="181" t="s">
        <v>42</v>
      </c>
      <c r="O97" s="59"/>
      <c r="P97" s="182">
        <f t="shared" si="1"/>
        <v>0</v>
      </c>
      <c r="Q97" s="182">
        <v>0</v>
      </c>
      <c r="R97" s="182">
        <f t="shared" si="2"/>
        <v>0</v>
      </c>
      <c r="S97" s="182">
        <v>0</v>
      </c>
      <c r="T97" s="183">
        <f t="shared" si="3"/>
        <v>0</v>
      </c>
      <c r="AR97" s="16" t="s">
        <v>269</v>
      </c>
      <c r="AT97" s="16" t="s">
        <v>125</v>
      </c>
      <c r="AU97" s="16" t="s">
        <v>81</v>
      </c>
      <c r="AY97" s="16" t="s">
        <v>123</v>
      </c>
      <c r="BE97" s="184">
        <f t="shared" si="4"/>
        <v>0</v>
      </c>
      <c r="BF97" s="184">
        <f t="shared" si="5"/>
        <v>0</v>
      </c>
      <c r="BG97" s="184">
        <f t="shared" si="6"/>
        <v>0</v>
      </c>
      <c r="BH97" s="184">
        <f t="shared" si="7"/>
        <v>0</v>
      </c>
      <c r="BI97" s="184">
        <f t="shared" si="8"/>
        <v>0</v>
      </c>
      <c r="BJ97" s="16" t="s">
        <v>79</v>
      </c>
      <c r="BK97" s="184">
        <f t="shared" si="9"/>
        <v>0</v>
      </c>
      <c r="BL97" s="16" t="s">
        <v>269</v>
      </c>
      <c r="BM97" s="16" t="s">
        <v>1210</v>
      </c>
    </row>
    <row r="98" spans="2:65" s="1" customFormat="1" ht="16.5" customHeight="1">
      <c r="B98" s="33"/>
      <c r="C98" s="173" t="s">
        <v>8</v>
      </c>
      <c r="D98" s="173" t="s">
        <v>125</v>
      </c>
      <c r="E98" s="174" t="s">
        <v>1211</v>
      </c>
      <c r="F98" s="175" t="s">
        <v>1212</v>
      </c>
      <c r="G98" s="176" t="s">
        <v>882</v>
      </c>
      <c r="H98" s="177">
        <v>2</v>
      </c>
      <c r="I98" s="178"/>
      <c r="J98" s="179">
        <f t="shared" si="0"/>
        <v>0</v>
      </c>
      <c r="K98" s="175" t="s">
        <v>19</v>
      </c>
      <c r="L98" s="37"/>
      <c r="M98" s="180" t="s">
        <v>19</v>
      </c>
      <c r="N98" s="181" t="s">
        <v>42</v>
      </c>
      <c r="O98" s="59"/>
      <c r="P98" s="182">
        <f t="shared" si="1"/>
        <v>0</v>
      </c>
      <c r="Q98" s="182">
        <v>0</v>
      </c>
      <c r="R98" s="182">
        <f t="shared" si="2"/>
        <v>0</v>
      </c>
      <c r="S98" s="182">
        <v>0</v>
      </c>
      <c r="T98" s="183">
        <f t="shared" si="3"/>
        <v>0</v>
      </c>
      <c r="AR98" s="16" t="s">
        <v>269</v>
      </c>
      <c r="AT98" s="16" t="s">
        <v>125</v>
      </c>
      <c r="AU98" s="16" t="s">
        <v>81</v>
      </c>
      <c r="AY98" s="16" t="s">
        <v>123</v>
      </c>
      <c r="BE98" s="184">
        <f t="shared" si="4"/>
        <v>0</v>
      </c>
      <c r="BF98" s="184">
        <f t="shared" si="5"/>
        <v>0</v>
      </c>
      <c r="BG98" s="184">
        <f t="shared" si="6"/>
        <v>0</v>
      </c>
      <c r="BH98" s="184">
        <f t="shared" si="7"/>
        <v>0</v>
      </c>
      <c r="BI98" s="184">
        <f t="shared" si="8"/>
        <v>0</v>
      </c>
      <c r="BJ98" s="16" t="s">
        <v>79</v>
      </c>
      <c r="BK98" s="184">
        <f t="shared" si="9"/>
        <v>0</v>
      </c>
      <c r="BL98" s="16" t="s">
        <v>269</v>
      </c>
      <c r="BM98" s="16" t="s">
        <v>1213</v>
      </c>
    </row>
    <row r="99" spans="2:65" s="1" customFormat="1" ht="16.5" customHeight="1">
      <c r="B99" s="33"/>
      <c r="C99" s="173" t="s">
        <v>269</v>
      </c>
      <c r="D99" s="173" t="s">
        <v>125</v>
      </c>
      <c r="E99" s="174" t="s">
        <v>1214</v>
      </c>
      <c r="F99" s="175" t="s">
        <v>1215</v>
      </c>
      <c r="G99" s="176" t="s">
        <v>882</v>
      </c>
      <c r="H99" s="177">
        <v>2</v>
      </c>
      <c r="I99" s="178"/>
      <c r="J99" s="179">
        <f t="shared" si="0"/>
        <v>0</v>
      </c>
      <c r="K99" s="175" t="s">
        <v>19</v>
      </c>
      <c r="L99" s="37"/>
      <c r="M99" s="180" t="s">
        <v>19</v>
      </c>
      <c r="N99" s="181" t="s">
        <v>42</v>
      </c>
      <c r="O99" s="59"/>
      <c r="P99" s="182">
        <f t="shared" si="1"/>
        <v>0</v>
      </c>
      <c r="Q99" s="182">
        <v>0</v>
      </c>
      <c r="R99" s="182">
        <f t="shared" si="2"/>
        <v>0</v>
      </c>
      <c r="S99" s="182">
        <v>0</v>
      </c>
      <c r="T99" s="183">
        <f t="shared" si="3"/>
        <v>0</v>
      </c>
      <c r="AR99" s="16" t="s">
        <v>269</v>
      </c>
      <c r="AT99" s="16" t="s">
        <v>125</v>
      </c>
      <c r="AU99" s="16" t="s">
        <v>81</v>
      </c>
      <c r="AY99" s="16" t="s">
        <v>123</v>
      </c>
      <c r="BE99" s="184">
        <f t="shared" si="4"/>
        <v>0</v>
      </c>
      <c r="BF99" s="184">
        <f t="shared" si="5"/>
        <v>0</v>
      </c>
      <c r="BG99" s="184">
        <f t="shared" si="6"/>
        <v>0</v>
      </c>
      <c r="BH99" s="184">
        <f t="shared" si="7"/>
        <v>0</v>
      </c>
      <c r="BI99" s="184">
        <f t="shared" si="8"/>
        <v>0</v>
      </c>
      <c r="BJ99" s="16" t="s">
        <v>79</v>
      </c>
      <c r="BK99" s="184">
        <f t="shared" si="9"/>
        <v>0</v>
      </c>
      <c r="BL99" s="16" t="s">
        <v>269</v>
      </c>
      <c r="BM99" s="16" t="s">
        <v>1216</v>
      </c>
    </row>
    <row r="100" spans="2:65" s="1" customFormat="1" ht="16.5" customHeight="1">
      <c r="B100" s="33"/>
      <c r="C100" s="173" t="s">
        <v>275</v>
      </c>
      <c r="D100" s="173" t="s">
        <v>125</v>
      </c>
      <c r="E100" s="174" t="s">
        <v>1217</v>
      </c>
      <c r="F100" s="175" t="s">
        <v>1218</v>
      </c>
      <c r="G100" s="176" t="s">
        <v>218</v>
      </c>
      <c r="H100" s="177">
        <v>175</v>
      </c>
      <c r="I100" s="178"/>
      <c r="J100" s="179">
        <f t="shared" si="0"/>
        <v>0</v>
      </c>
      <c r="K100" s="175" t="s">
        <v>19</v>
      </c>
      <c r="L100" s="37"/>
      <c r="M100" s="180" t="s">
        <v>19</v>
      </c>
      <c r="N100" s="181" t="s">
        <v>42</v>
      </c>
      <c r="O100" s="59"/>
      <c r="P100" s="182">
        <f t="shared" si="1"/>
        <v>0</v>
      </c>
      <c r="Q100" s="182">
        <v>0</v>
      </c>
      <c r="R100" s="182">
        <f t="shared" si="2"/>
        <v>0</v>
      </c>
      <c r="S100" s="182">
        <v>0</v>
      </c>
      <c r="T100" s="183">
        <f t="shared" si="3"/>
        <v>0</v>
      </c>
      <c r="AR100" s="16" t="s">
        <v>269</v>
      </c>
      <c r="AT100" s="16" t="s">
        <v>125</v>
      </c>
      <c r="AU100" s="16" t="s">
        <v>81</v>
      </c>
      <c r="AY100" s="16" t="s">
        <v>123</v>
      </c>
      <c r="BE100" s="184">
        <f t="shared" si="4"/>
        <v>0</v>
      </c>
      <c r="BF100" s="184">
        <f t="shared" si="5"/>
        <v>0</v>
      </c>
      <c r="BG100" s="184">
        <f t="shared" si="6"/>
        <v>0</v>
      </c>
      <c r="BH100" s="184">
        <f t="shared" si="7"/>
        <v>0</v>
      </c>
      <c r="BI100" s="184">
        <f t="shared" si="8"/>
        <v>0</v>
      </c>
      <c r="BJ100" s="16" t="s">
        <v>79</v>
      </c>
      <c r="BK100" s="184">
        <f t="shared" si="9"/>
        <v>0</v>
      </c>
      <c r="BL100" s="16" t="s">
        <v>269</v>
      </c>
      <c r="BM100" s="16" t="s">
        <v>1219</v>
      </c>
    </row>
    <row r="101" spans="2:65" s="1" customFormat="1" ht="16.5" customHeight="1">
      <c r="B101" s="33"/>
      <c r="C101" s="173" t="s">
        <v>282</v>
      </c>
      <c r="D101" s="173" t="s">
        <v>125</v>
      </c>
      <c r="E101" s="174" t="s">
        <v>1220</v>
      </c>
      <c r="F101" s="175" t="s">
        <v>1139</v>
      </c>
      <c r="G101" s="176" t="s">
        <v>218</v>
      </c>
      <c r="H101" s="177">
        <v>21.5</v>
      </c>
      <c r="I101" s="178"/>
      <c r="J101" s="179">
        <f t="shared" si="0"/>
        <v>0</v>
      </c>
      <c r="K101" s="175" t="s">
        <v>19</v>
      </c>
      <c r="L101" s="37"/>
      <c r="M101" s="180" t="s">
        <v>19</v>
      </c>
      <c r="N101" s="181" t="s">
        <v>42</v>
      </c>
      <c r="O101" s="59"/>
      <c r="P101" s="182">
        <f t="shared" si="1"/>
        <v>0</v>
      </c>
      <c r="Q101" s="182">
        <v>0</v>
      </c>
      <c r="R101" s="182">
        <f t="shared" si="2"/>
        <v>0</v>
      </c>
      <c r="S101" s="182">
        <v>0</v>
      </c>
      <c r="T101" s="183">
        <f t="shared" si="3"/>
        <v>0</v>
      </c>
      <c r="AR101" s="16" t="s">
        <v>269</v>
      </c>
      <c r="AT101" s="16" t="s">
        <v>125</v>
      </c>
      <c r="AU101" s="16" t="s">
        <v>81</v>
      </c>
      <c r="AY101" s="16" t="s">
        <v>123</v>
      </c>
      <c r="BE101" s="184">
        <f t="shared" si="4"/>
        <v>0</v>
      </c>
      <c r="BF101" s="184">
        <f t="shared" si="5"/>
        <v>0</v>
      </c>
      <c r="BG101" s="184">
        <f t="shared" si="6"/>
        <v>0</v>
      </c>
      <c r="BH101" s="184">
        <f t="shared" si="7"/>
        <v>0</v>
      </c>
      <c r="BI101" s="184">
        <f t="shared" si="8"/>
        <v>0</v>
      </c>
      <c r="BJ101" s="16" t="s">
        <v>79</v>
      </c>
      <c r="BK101" s="184">
        <f t="shared" si="9"/>
        <v>0</v>
      </c>
      <c r="BL101" s="16" t="s">
        <v>269</v>
      </c>
      <c r="BM101" s="16" t="s">
        <v>1221</v>
      </c>
    </row>
    <row r="102" spans="2:65" s="1" customFormat="1" ht="16.5" customHeight="1">
      <c r="B102" s="33"/>
      <c r="C102" s="173" t="s">
        <v>289</v>
      </c>
      <c r="D102" s="173" t="s">
        <v>125</v>
      </c>
      <c r="E102" s="174" t="s">
        <v>1222</v>
      </c>
      <c r="F102" s="175" t="s">
        <v>1141</v>
      </c>
      <c r="G102" s="176" t="s">
        <v>218</v>
      </c>
      <c r="H102" s="177">
        <v>153.8</v>
      </c>
      <c r="I102" s="178"/>
      <c r="J102" s="179">
        <f t="shared" si="0"/>
        <v>0</v>
      </c>
      <c r="K102" s="175" t="s">
        <v>19</v>
      </c>
      <c r="L102" s="37"/>
      <c r="M102" s="180" t="s">
        <v>19</v>
      </c>
      <c r="N102" s="181" t="s">
        <v>42</v>
      </c>
      <c r="O102" s="59"/>
      <c r="P102" s="182">
        <f t="shared" si="1"/>
        <v>0</v>
      </c>
      <c r="Q102" s="182">
        <v>0</v>
      </c>
      <c r="R102" s="182">
        <f t="shared" si="2"/>
        <v>0</v>
      </c>
      <c r="S102" s="182">
        <v>0</v>
      </c>
      <c r="T102" s="183">
        <f t="shared" si="3"/>
        <v>0</v>
      </c>
      <c r="AR102" s="16" t="s">
        <v>269</v>
      </c>
      <c r="AT102" s="16" t="s">
        <v>125</v>
      </c>
      <c r="AU102" s="16" t="s">
        <v>81</v>
      </c>
      <c r="AY102" s="16" t="s">
        <v>123</v>
      </c>
      <c r="BE102" s="184">
        <f t="shared" si="4"/>
        <v>0</v>
      </c>
      <c r="BF102" s="184">
        <f t="shared" si="5"/>
        <v>0</v>
      </c>
      <c r="BG102" s="184">
        <f t="shared" si="6"/>
        <v>0</v>
      </c>
      <c r="BH102" s="184">
        <f t="shared" si="7"/>
        <v>0</v>
      </c>
      <c r="BI102" s="184">
        <f t="shared" si="8"/>
        <v>0</v>
      </c>
      <c r="BJ102" s="16" t="s">
        <v>79</v>
      </c>
      <c r="BK102" s="184">
        <f t="shared" si="9"/>
        <v>0</v>
      </c>
      <c r="BL102" s="16" t="s">
        <v>269</v>
      </c>
      <c r="BM102" s="16" t="s">
        <v>1223</v>
      </c>
    </row>
    <row r="103" spans="2:65" s="1" customFormat="1" ht="16.5" customHeight="1">
      <c r="B103" s="33"/>
      <c r="C103" s="173" t="s">
        <v>85</v>
      </c>
      <c r="D103" s="173" t="s">
        <v>125</v>
      </c>
      <c r="E103" s="174" t="s">
        <v>1224</v>
      </c>
      <c r="F103" s="175" t="s">
        <v>1225</v>
      </c>
      <c r="G103" s="176" t="s">
        <v>218</v>
      </c>
      <c r="H103" s="177">
        <v>21.5</v>
      </c>
      <c r="I103" s="178"/>
      <c r="J103" s="179">
        <f t="shared" si="0"/>
        <v>0</v>
      </c>
      <c r="K103" s="175" t="s">
        <v>19</v>
      </c>
      <c r="L103" s="37"/>
      <c r="M103" s="180" t="s">
        <v>19</v>
      </c>
      <c r="N103" s="181" t="s">
        <v>42</v>
      </c>
      <c r="O103" s="59"/>
      <c r="P103" s="182">
        <f t="shared" si="1"/>
        <v>0</v>
      </c>
      <c r="Q103" s="182">
        <v>0</v>
      </c>
      <c r="R103" s="182">
        <f t="shared" si="2"/>
        <v>0</v>
      </c>
      <c r="S103" s="182">
        <v>0</v>
      </c>
      <c r="T103" s="183">
        <f t="shared" si="3"/>
        <v>0</v>
      </c>
      <c r="AR103" s="16" t="s">
        <v>269</v>
      </c>
      <c r="AT103" s="16" t="s">
        <v>125</v>
      </c>
      <c r="AU103" s="16" t="s">
        <v>81</v>
      </c>
      <c r="AY103" s="16" t="s">
        <v>123</v>
      </c>
      <c r="BE103" s="184">
        <f t="shared" si="4"/>
        <v>0</v>
      </c>
      <c r="BF103" s="184">
        <f t="shared" si="5"/>
        <v>0</v>
      </c>
      <c r="BG103" s="184">
        <f t="shared" si="6"/>
        <v>0</v>
      </c>
      <c r="BH103" s="184">
        <f t="shared" si="7"/>
        <v>0</v>
      </c>
      <c r="BI103" s="184">
        <f t="shared" si="8"/>
        <v>0</v>
      </c>
      <c r="BJ103" s="16" t="s">
        <v>79</v>
      </c>
      <c r="BK103" s="184">
        <f t="shared" si="9"/>
        <v>0</v>
      </c>
      <c r="BL103" s="16" t="s">
        <v>269</v>
      </c>
      <c r="BM103" s="16" t="s">
        <v>1226</v>
      </c>
    </row>
    <row r="104" spans="2:65" s="1" customFormat="1" ht="16.5" customHeight="1">
      <c r="B104" s="33"/>
      <c r="C104" s="173" t="s">
        <v>7</v>
      </c>
      <c r="D104" s="173" t="s">
        <v>125</v>
      </c>
      <c r="E104" s="174" t="s">
        <v>1227</v>
      </c>
      <c r="F104" s="175" t="s">
        <v>1153</v>
      </c>
      <c r="G104" s="176" t="s">
        <v>218</v>
      </c>
      <c r="H104" s="177">
        <v>153.8</v>
      </c>
      <c r="I104" s="178"/>
      <c r="J104" s="179">
        <f t="shared" si="0"/>
        <v>0</v>
      </c>
      <c r="K104" s="175" t="s">
        <v>19</v>
      </c>
      <c r="L104" s="37"/>
      <c r="M104" s="180" t="s">
        <v>19</v>
      </c>
      <c r="N104" s="181" t="s">
        <v>42</v>
      </c>
      <c r="O104" s="59"/>
      <c r="P104" s="182">
        <f t="shared" si="1"/>
        <v>0</v>
      </c>
      <c r="Q104" s="182">
        <v>0</v>
      </c>
      <c r="R104" s="182">
        <f t="shared" si="2"/>
        <v>0</v>
      </c>
      <c r="S104" s="182">
        <v>0</v>
      </c>
      <c r="T104" s="183">
        <f t="shared" si="3"/>
        <v>0</v>
      </c>
      <c r="AR104" s="16" t="s">
        <v>269</v>
      </c>
      <c r="AT104" s="16" t="s">
        <v>125</v>
      </c>
      <c r="AU104" s="16" t="s">
        <v>81</v>
      </c>
      <c r="AY104" s="16" t="s">
        <v>123</v>
      </c>
      <c r="BE104" s="184">
        <f t="shared" si="4"/>
        <v>0</v>
      </c>
      <c r="BF104" s="184">
        <f t="shared" si="5"/>
        <v>0</v>
      </c>
      <c r="BG104" s="184">
        <f t="shared" si="6"/>
        <v>0</v>
      </c>
      <c r="BH104" s="184">
        <f t="shared" si="7"/>
        <v>0</v>
      </c>
      <c r="BI104" s="184">
        <f t="shared" si="8"/>
        <v>0</v>
      </c>
      <c r="BJ104" s="16" t="s">
        <v>79</v>
      </c>
      <c r="BK104" s="184">
        <f t="shared" si="9"/>
        <v>0</v>
      </c>
      <c r="BL104" s="16" t="s">
        <v>269</v>
      </c>
      <c r="BM104" s="16" t="s">
        <v>1228</v>
      </c>
    </row>
    <row r="105" spans="2:65" s="1" customFormat="1" ht="16.5" customHeight="1">
      <c r="B105" s="33"/>
      <c r="C105" s="173" t="s">
        <v>305</v>
      </c>
      <c r="D105" s="173" t="s">
        <v>125</v>
      </c>
      <c r="E105" s="174" t="s">
        <v>1229</v>
      </c>
      <c r="F105" s="175" t="s">
        <v>1157</v>
      </c>
      <c r="G105" s="176" t="s">
        <v>218</v>
      </c>
      <c r="H105" s="177">
        <v>21.5</v>
      </c>
      <c r="I105" s="178"/>
      <c r="J105" s="179">
        <f t="shared" si="0"/>
        <v>0</v>
      </c>
      <c r="K105" s="175" t="s">
        <v>19</v>
      </c>
      <c r="L105" s="37"/>
      <c r="M105" s="180" t="s">
        <v>19</v>
      </c>
      <c r="N105" s="181" t="s">
        <v>42</v>
      </c>
      <c r="O105" s="59"/>
      <c r="P105" s="182">
        <f t="shared" si="1"/>
        <v>0</v>
      </c>
      <c r="Q105" s="182">
        <v>0</v>
      </c>
      <c r="R105" s="182">
        <f t="shared" si="2"/>
        <v>0</v>
      </c>
      <c r="S105" s="182">
        <v>0</v>
      </c>
      <c r="T105" s="183">
        <f t="shared" si="3"/>
        <v>0</v>
      </c>
      <c r="AR105" s="16" t="s">
        <v>269</v>
      </c>
      <c r="AT105" s="16" t="s">
        <v>125</v>
      </c>
      <c r="AU105" s="16" t="s">
        <v>81</v>
      </c>
      <c r="AY105" s="16" t="s">
        <v>123</v>
      </c>
      <c r="BE105" s="184">
        <f t="shared" si="4"/>
        <v>0</v>
      </c>
      <c r="BF105" s="184">
        <f t="shared" si="5"/>
        <v>0</v>
      </c>
      <c r="BG105" s="184">
        <f t="shared" si="6"/>
        <v>0</v>
      </c>
      <c r="BH105" s="184">
        <f t="shared" si="7"/>
        <v>0</v>
      </c>
      <c r="BI105" s="184">
        <f t="shared" si="8"/>
        <v>0</v>
      </c>
      <c r="BJ105" s="16" t="s">
        <v>79</v>
      </c>
      <c r="BK105" s="184">
        <f t="shared" si="9"/>
        <v>0</v>
      </c>
      <c r="BL105" s="16" t="s">
        <v>269</v>
      </c>
      <c r="BM105" s="16" t="s">
        <v>1230</v>
      </c>
    </row>
    <row r="106" spans="2:65" s="1" customFormat="1" ht="16.5" customHeight="1">
      <c r="B106" s="33"/>
      <c r="C106" s="173" t="s">
        <v>310</v>
      </c>
      <c r="D106" s="173" t="s">
        <v>125</v>
      </c>
      <c r="E106" s="174" t="s">
        <v>1231</v>
      </c>
      <c r="F106" s="175" t="s">
        <v>1159</v>
      </c>
      <c r="G106" s="176" t="s">
        <v>218</v>
      </c>
      <c r="H106" s="177">
        <v>153.8</v>
      </c>
      <c r="I106" s="178"/>
      <c r="J106" s="179">
        <f t="shared" si="0"/>
        <v>0</v>
      </c>
      <c r="K106" s="175" t="s">
        <v>19</v>
      </c>
      <c r="L106" s="37"/>
      <c r="M106" s="180" t="s">
        <v>19</v>
      </c>
      <c r="N106" s="181" t="s">
        <v>42</v>
      </c>
      <c r="O106" s="59"/>
      <c r="P106" s="182">
        <f t="shared" si="1"/>
        <v>0</v>
      </c>
      <c r="Q106" s="182">
        <v>0</v>
      </c>
      <c r="R106" s="182">
        <f t="shared" si="2"/>
        <v>0</v>
      </c>
      <c r="S106" s="182">
        <v>0</v>
      </c>
      <c r="T106" s="183">
        <f t="shared" si="3"/>
        <v>0</v>
      </c>
      <c r="AR106" s="16" t="s">
        <v>269</v>
      </c>
      <c r="AT106" s="16" t="s">
        <v>125</v>
      </c>
      <c r="AU106" s="16" t="s">
        <v>81</v>
      </c>
      <c r="AY106" s="16" t="s">
        <v>123</v>
      </c>
      <c r="BE106" s="184">
        <f t="shared" si="4"/>
        <v>0</v>
      </c>
      <c r="BF106" s="184">
        <f t="shared" si="5"/>
        <v>0</v>
      </c>
      <c r="BG106" s="184">
        <f t="shared" si="6"/>
        <v>0</v>
      </c>
      <c r="BH106" s="184">
        <f t="shared" si="7"/>
        <v>0</v>
      </c>
      <c r="BI106" s="184">
        <f t="shared" si="8"/>
        <v>0</v>
      </c>
      <c r="BJ106" s="16" t="s">
        <v>79</v>
      </c>
      <c r="BK106" s="184">
        <f t="shared" si="9"/>
        <v>0</v>
      </c>
      <c r="BL106" s="16" t="s">
        <v>269</v>
      </c>
      <c r="BM106" s="16" t="s">
        <v>1232</v>
      </c>
    </row>
    <row r="107" spans="2:65" s="1" customFormat="1" ht="16.5" customHeight="1">
      <c r="B107" s="33"/>
      <c r="C107" s="173" t="s">
        <v>316</v>
      </c>
      <c r="D107" s="173" t="s">
        <v>125</v>
      </c>
      <c r="E107" s="174" t="s">
        <v>1233</v>
      </c>
      <c r="F107" s="175" t="s">
        <v>1234</v>
      </c>
      <c r="G107" s="176" t="s">
        <v>218</v>
      </c>
      <c r="H107" s="177">
        <v>375</v>
      </c>
      <c r="I107" s="178"/>
      <c r="J107" s="179">
        <f t="shared" si="0"/>
        <v>0</v>
      </c>
      <c r="K107" s="175" t="s">
        <v>19</v>
      </c>
      <c r="L107" s="37"/>
      <c r="M107" s="180" t="s">
        <v>19</v>
      </c>
      <c r="N107" s="181" t="s">
        <v>42</v>
      </c>
      <c r="O107" s="59"/>
      <c r="P107" s="182">
        <f t="shared" si="1"/>
        <v>0</v>
      </c>
      <c r="Q107" s="182">
        <v>0</v>
      </c>
      <c r="R107" s="182">
        <f t="shared" si="2"/>
        <v>0</v>
      </c>
      <c r="S107" s="182">
        <v>0</v>
      </c>
      <c r="T107" s="183">
        <f t="shared" si="3"/>
        <v>0</v>
      </c>
      <c r="AR107" s="16" t="s">
        <v>269</v>
      </c>
      <c r="AT107" s="16" t="s">
        <v>125</v>
      </c>
      <c r="AU107" s="16" t="s">
        <v>81</v>
      </c>
      <c r="AY107" s="16" t="s">
        <v>123</v>
      </c>
      <c r="BE107" s="184">
        <f t="shared" si="4"/>
        <v>0</v>
      </c>
      <c r="BF107" s="184">
        <f t="shared" si="5"/>
        <v>0</v>
      </c>
      <c r="BG107" s="184">
        <f t="shared" si="6"/>
        <v>0</v>
      </c>
      <c r="BH107" s="184">
        <f t="shared" si="7"/>
        <v>0</v>
      </c>
      <c r="BI107" s="184">
        <f t="shared" si="8"/>
        <v>0</v>
      </c>
      <c r="BJ107" s="16" t="s">
        <v>79</v>
      </c>
      <c r="BK107" s="184">
        <f t="shared" si="9"/>
        <v>0</v>
      </c>
      <c r="BL107" s="16" t="s">
        <v>269</v>
      </c>
      <c r="BM107" s="16" t="s">
        <v>1235</v>
      </c>
    </row>
    <row r="108" spans="2:65" s="1" customFormat="1" ht="16.5" customHeight="1">
      <c r="B108" s="33"/>
      <c r="C108" s="173" t="s">
        <v>322</v>
      </c>
      <c r="D108" s="173" t="s">
        <v>125</v>
      </c>
      <c r="E108" s="174" t="s">
        <v>1236</v>
      </c>
      <c r="F108" s="175" t="s">
        <v>1237</v>
      </c>
      <c r="G108" s="176" t="s">
        <v>218</v>
      </c>
      <c r="H108" s="177">
        <v>65</v>
      </c>
      <c r="I108" s="178"/>
      <c r="J108" s="179">
        <f t="shared" si="0"/>
        <v>0</v>
      </c>
      <c r="K108" s="175" t="s">
        <v>19</v>
      </c>
      <c r="L108" s="37"/>
      <c r="M108" s="180" t="s">
        <v>19</v>
      </c>
      <c r="N108" s="181" t="s">
        <v>42</v>
      </c>
      <c r="O108" s="59"/>
      <c r="P108" s="182">
        <f t="shared" si="1"/>
        <v>0</v>
      </c>
      <c r="Q108" s="182">
        <v>0</v>
      </c>
      <c r="R108" s="182">
        <f t="shared" si="2"/>
        <v>0</v>
      </c>
      <c r="S108" s="182">
        <v>0</v>
      </c>
      <c r="T108" s="183">
        <f t="shared" si="3"/>
        <v>0</v>
      </c>
      <c r="AR108" s="16" t="s">
        <v>269</v>
      </c>
      <c r="AT108" s="16" t="s">
        <v>125</v>
      </c>
      <c r="AU108" s="16" t="s">
        <v>81</v>
      </c>
      <c r="AY108" s="16" t="s">
        <v>123</v>
      </c>
      <c r="BE108" s="184">
        <f t="shared" si="4"/>
        <v>0</v>
      </c>
      <c r="BF108" s="184">
        <f t="shared" si="5"/>
        <v>0</v>
      </c>
      <c r="BG108" s="184">
        <f t="shared" si="6"/>
        <v>0</v>
      </c>
      <c r="BH108" s="184">
        <f t="shared" si="7"/>
        <v>0</v>
      </c>
      <c r="BI108" s="184">
        <f t="shared" si="8"/>
        <v>0</v>
      </c>
      <c r="BJ108" s="16" t="s">
        <v>79</v>
      </c>
      <c r="BK108" s="184">
        <f t="shared" si="9"/>
        <v>0</v>
      </c>
      <c r="BL108" s="16" t="s">
        <v>269</v>
      </c>
      <c r="BM108" s="16" t="s">
        <v>1238</v>
      </c>
    </row>
    <row r="109" spans="2:65" s="1" customFormat="1" ht="16.5" customHeight="1">
      <c r="B109" s="33"/>
      <c r="C109" s="173" t="s">
        <v>328</v>
      </c>
      <c r="D109" s="173" t="s">
        <v>125</v>
      </c>
      <c r="E109" s="174" t="s">
        <v>1239</v>
      </c>
      <c r="F109" s="175" t="s">
        <v>1240</v>
      </c>
      <c r="G109" s="176" t="s">
        <v>218</v>
      </c>
      <c r="H109" s="177">
        <v>189</v>
      </c>
      <c r="I109" s="178"/>
      <c r="J109" s="179">
        <f t="shared" si="0"/>
        <v>0</v>
      </c>
      <c r="K109" s="175" t="s">
        <v>19</v>
      </c>
      <c r="L109" s="37"/>
      <c r="M109" s="180" t="s">
        <v>19</v>
      </c>
      <c r="N109" s="181" t="s">
        <v>42</v>
      </c>
      <c r="O109" s="59"/>
      <c r="P109" s="182">
        <f t="shared" si="1"/>
        <v>0</v>
      </c>
      <c r="Q109" s="182">
        <v>0</v>
      </c>
      <c r="R109" s="182">
        <f t="shared" si="2"/>
        <v>0</v>
      </c>
      <c r="S109" s="182">
        <v>0</v>
      </c>
      <c r="T109" s="183">
        <f t="shared" si="3"/>
        <v>0</v>
      </c>
      <c r="AR109" s="16" t="s">
        <v>269</v>
      </c>
      <c r="AT109" s="16" t="s">
        <v>125</v>
      </c>
      <c r="AU109" s="16" t="s">
        <v>81</v>
      </c>
      <c r="AY109" s="16" t="s">
        <v>123</v>
      </c>
      <c r="BE109" s="184">
        <f t="shared" si="4"/>
        <v>0</v>
      </c>
      <c r="BF109" s="184">
        <f t="shared" si="5"/>
        <v>0</v>
      </c>
      <c r="BG109" s="184">
        <f t="shared" si="6"/>
        <v>0</v>
      </c>
      <c r="BH109" s="184">
        <f t="shared" si="7"/>
        <v>0</v>
      </c>
      <c r="BI109" s="184">
        <f t="shared" si="8"/>
        <v>0</v>
      </c>
      <c r="BJ109" s="16" t="s">
        <v>79</v>
      </c>
      <c r="BK109" s="184">
        <f t="shared" si="9"/>
        <v>0</v>
      </c>
      <c r="BL109" s="16" t="s">
        <v>269</v>
      </c>
      <c r="BM109" s="16" t="s">
        <v>1241</v>
      </c>
    </row>
    <row r="110" spans="2:65" s="1" customFormat="1" ht="16.5" customHeight="1">
      <c r="B110" s="33"/>
      <c r="C110" s="173" t="s">
        <v>339</v>
      </c>
      <c r="D110" s="173" t="s">
        <v>125</v>
      </c>
      <c r="E110" s="174" t="s">
        <v>1242</v>
      </c>
      <c r="F110" s="175" t="s">
        <v>1243</v>
      </c>
      <c r="G110" s="176" t="s">
        <v>882</v>
      </c>
      <c r="H110" s="177">
        <v>14</v>
      </c>
      <c r="I110" s="178"/>
      <c r="J110" s="179">
        <f t="shared" si="0"/>
        <v>0</v>
      </c>
      <c r="K110" s="175" t="s">
        <v>19</v>
      </c>
      <c r="L110" s="37"/>
      <c r="M110" s="180" t="s">
        <v>19</v>
      </c>
      <c r="N110" s="181" t="s">
        <v>42</v>
      </c>
      <c r="O110" s="59"/>
      <c r="P110" s="182">
        <f t="shared" si="1"/>
        <v>0</v>
      </c>
      <c r="Q110" s="182">
        <v>0</v>
      </c>
      <c r="R110" s="182">
        <f t="shared" si="2"/>
        <v>0</v>
      </c>
      <c r="S110" s="182">
        <v>0</v>
      </c>
      <c r="T110" s="183">
        <f t="shared" si="3"/>
        <v>0</v>
      </c>
      <c r="AR110" s="16" t="s">
        <v>269</v>
      </c>
      <c r="AT110" s="16" t="s">
        <v>125</v>
      </c>
      <c r="AU110" s="16" t="s">
        <v>81</v>
      </c>
      <c r="AY110" s="16" t="s">
        <v>123</v>
      </c>
      <c r="BE110" s="184">
        <f t="shared" si="4"/>
        <v>0</v>
      </c>
      <c r="BF110" s="184">
        <f t="shared" si="5"/>
        <v>0</v>
      </c>
      <c r="BG110" s="184">
        <f t="shared" si="6"/>
        <v>0</v>
      </c>
      <c r="BH110" s="184">
        <f t="shared" si="7"/>
        <v>0</v>
      </c>
      <c r="BI110" s="184">
        <f t="shared" si="8"/>
        <v>0</v>
      </c>
      <c r="BJ110" s="16" t="s">
        <v>79</v>
      </c>
      <c r="BK110" s="184">
        <f t="shared" si="9"/>
        <v>0</v>
      </c>
      <c r="BL110" s="16" t="s">
        <v>269</v>
      </c>
      <c r="BM110" s="16" t="s">
        <v>1244</v>
      </c>
    </row>
    <row r="111" spans="2:65" s="1" customFormat="1" ht="16.5" customHeight="1">
      <c r="B111" s="33"/>
      <c r="C111" s="173" t="s">
        <v>345</v>
      </c>
      <c r="D111" s="173" t="s">
        <v>125</v>
      </c>
      <c r="E111" s="174" t="s">
        <v>1245</v>
      </c>
      <c r="F111" s="175" t="s">
        <v>1155</v>
      </c>
      <c r="G111" s="176" t="s">
        <v>218</v>
      </c>
      <c r="H111" s="177">
        <v>158</v>
      </c>
      <c r="I111" s="178"/>
      <c r="J111" s="179">
        <f t="shared" si="0"/>
        <v>0</v>
      </c>
      <c r="K111" s="175" t="s">
        <v>19</v>
      </c>
      <c r="L111" s="37"/>
      <c r="M111" s="180" t="s">
        <v>19</v>
      </c>
      <c r="N111" s="181" t="s">
        <v>42</v>
      </c>
      <c r="O111" s="59"/>
      <c r="P111" s="182">
        <f t="shared" si="1"/>
        <v>0</v>
      </c>
      <c r="Q111" s="182">
        <v>0</v>
      </c>
      <c r="R111" s="182">
        <f t="shared" si="2"/>
        <v>0</v>
      </c>
      <c r="S111" s="182">
        <v>0</v>
      </c>
      <c r="T111" s="183">
        <f t="shared" si="3"/>
        <v>0</v>
      </c>
      <c r="AR111" s="16" t="s">
        <v>269</v>
      </c>
      <c r="AT111" s="16" t="s">
        <v>125</v>
      </c>
      <c r="AU111" s="16" t="s">
        <v>81</v>
      </c>
      <c r="AY111" s="16" t="s">
        <v>123</v>
      </c>
      <c r="BE111" s="184">
        <f t="shared" si="4"/>
        <v>0</v>
      </c>
      <c r="BF111" s="184">
        <f t="shared" si="5"/>
        <v>0</v>
      </c>
      <c r="BG111" s="184">
        <f t="shared" si="6"/>
        <v>0</v>
      </c>
      <c r="BH111" s="184">
        <f t="shared" si="7"/>
        <v>0</v>
      </c>
      <c r="BI111" s="184">
        <f t="shared" si="8"/>
        <v>0</v>
      </c>
      <c r="BJ111" s="16" t="s">
        <v>79</v>
      </c>
      <c r="BK111" s="184">
        <f t="shared" si="9"/>
        <v>0</v>
      </c>
      <c r="BL111" s="16" t="s">
        <v>269</v>
      </c>
      <c r="BM111" s="16" t="s">
        <v>1246</v>
      </c>
    </row>
    <row r="112" spans="2:65" s="1" customFormat="1" ht="16.5" customHeight="1">
      <c r="B112" s="33"/>
      <c r="C112" s="173" t="s">
        <v>352</v>
      </c>
      <c r="D112" s="173" t="s">
        <v>125</v>
      </c>
      <c r="E112" s="174" t="s">
        <v>1247</v>
      </c>
      <c r="F112" s="175" t="s">
        <v>1161</v>
      </c>
      <c r="G112" s="176" t="s">
        <v>882</v>
      </c>
      <c r="H112" s="177">
        <v>1</v>
      </c>
      <c r="I112" s="178"/>
      <c r="J112" s="179">
        <f t="shared" si="0"/>
        <v>0</v>
      </c>
      <c r="K112" s="175" t="s">
        <v>19</v>
      </c>
      <c r="L112" s="37"/>
      <c r="M112" s="180" t="s">
        <v>19</v>
      </c>
      <c r="N112" s="181" t="s">
        <v>42</v>
      </c>
      <c r="O112" s="59"/>
      <c r="P112" s="182">
        <f t="shared" si="1"/>
        <v>0</v>
      </c>
      <c r="Q112" s="182">
        <v>0</v>
      </c>
      <c r="R112" s="182">
        <f t="shared" si="2"/>
        <v>0</v>
      </c>
      <c r="S112" s="182">
        <v>0</v>
      </c>
      <c r="T112" s="183">
        <f t="shared" si="3"/>
        <v>0</v>
      </c>
      <c r="AR112" s="16" t="s">
        <v>269</v>
      </c>
      <c r="AT112" s="16" t="s">
        <v>125</v>
      </c>
      <c r="AU112" s="16" t="s">
        <v>81</v>
      </c>
      <c r="AY112" s="16" t="s">
        <v>123</v>
      </c>
      <c r="BE112" s="184">
        <f t="shared" si="4"/>
        <v>0</v>
      </c>
      <c r="BF112" s="184">
        <f t="shared" si="5"/>
        <v>0</v>
      </c>
      <c r="BG112" s="184">
        <f t="shared" si="6"/>
        <v>0</v>
      </c>
      <c r="BH112" s="184">
        <f t="shared" si="7"/>
        <v>0</v>
      </c>
      <c r="BI112" s="184">
        <f t="shared" si="8"/>
        <v>0</v>
      </c>
      <c r="BJ112" s="16" t="s">
        <v>79</v>
      </c>
      <c r="BK112" s="184">
        <f t="shared" si="9"/>
        <v>0</v>
      </c>
      <c r="BL112" s="16" t="s">
        <v>269</v>
      </c>
      <c r="BM112" s="16" t="s">
        <v>1248</v>
      </c>
    </row>
    <row r="113" spans="2:65" s="1" customFormat="1" ht="16.5" customHeight="1">
      <c r="B113" s="33"/>
      <c r="C113" s="173" t="s">
        <v>88</v>
      </c>
      <c r="D113" s="173" t="s">
        <v>125</v>
      </c>
      <c r="E113" s="174" t="s">
        <v>1249</v>
      </c>
      <c r="F113" s="175" t="s">
        <v>1250</v>
      </c>
      <c r="G113" s="176" t="s">
        <v>266</v>
      </c>
      <c r="H113" s="177">
        <v>17.32</v>
      </c>
      <c r="I113" s="178"/>
      <c r="J113" s="179">
        <f t="shared" si="0"/>
        <v>0</v>
      </c>
      <c r="K113" s="175" t="s">
        <v>19</v>
      </c>
      <c r="L113" s="37"/>
      <c r="M113" s="180" t="s">
        <v>19</v>
      </c>
      <c r="N113" s="181" t="s">
        <v>42</v>
      </c>
      <c r="O113" s="59"/>
      <c r="P113" s="182">
        <f t="shared" si="1"/>
        <v>0</v>
      </c>
      <c r="Q113" s="182">
        <v>0</v>
      </c>
      <c r="R113" s="182">
        <f t="shared" si="2"/>
        <v>0</v>
      </c>
      <c r="S113" s="182">
        <v>0</v>
      </c>
      <c r="T113" s="183">
        <f t="shared" si="3"/>
        <v>0</v>
      </c>
      <c r="AR113" s="16" t="s">
        <v>269</v>
      </c>
      <c r="AT113" s="16" t="s">
        <v>125</v>
      </c>
      <c r="AU113" s="16" t="s">
        <v>81</v>
      </c>
      <c r="AY113" s="16" t="s">
        <v>123</v>
      </c>
      <c r="BE113" s="184">
        <f t="shared" si="4"/>
        <v>0</v>
      </c>
      <c r="BF113" s="184">
        <f t="shared" si="5"/>
        <v>0</v>
      </c>
      <c r="BG113" s="184">
        <f t="shared" si="6"/>
        <v>0</v>
      </c>
      <c r="BH113" s="184">
        <f t="shared" si="7"/>
        <v>0</v>
      </c>
      <c r="BI113" s="184">
        <f t="shared" si="8"/>
        <v>0</v>
      </c>
      <c r="BJ113" s="16" t="s">
        <v>79</v>
      </c>
      <c r="BK113" s="184">
        <f t="shared" si="9"/>
        <v>0</v>
      </c>
      <c r="BL113" s="16" t="s">
        <v>269</v>
      </c>
      <c r="BM113" s="16" t="s">
        <v>1251</v>
      </c>
    </row>
    <row r="114" spans="2:65" s="1" customFormat="1" ht="16.5" customHeight="1">
      <c r="B114" s="33"/>
      <c r="C114" s="173" t="s">
        <v>359</v>
      </c>
      <c r="D114" s="173" t="s">
        <v>125</v>
      </c>
      <c r="E114" s="174" t="s">
        <v>1252</v>
      </c>
      <c r="F114" s="175" t="s">
        <v>1253</v>
      </c>
      <c r="G114" s="176" t="s">
        <v>882</v>
      </c>
      <c r="H114" s="177">
        <v>7</v>
      </c>
      <c r="I114" s="178"/>
      <c r="J114" s="179">
        <f t="shared" si="0"/>
        <v>0</v>
      </c>
      <c r="K114" s="175" t="s">
        <v>19</v>
      </c>
      <c r="L114" s="37"/>
      <c r="M114" s="180" t="s">
        <v>19</v>
      </c>
      <c r="N114" s="181" t="s">
        <v>42</v>
      </c>
      <c r="O114" s="59"/>
      <c r="P114" s="182">
        <f t="shared" si="1"/>
        <v>0</v>
      </c>
      <c r="Q114" s="182">
        <v>0</v>
      </c>
      <c r="R114" s="182">
        <f t="shared" si="2"/>
        <v>0</v>
      </c>
      <c r="S114" s="182">
        <v>0</v>
      </c>
      <c r="T114" s="183">
        <f t="shared" si="3"/>
        <v>0</v>
      </c>
      <c r="AR114" s="16" t="s">
        <v>269</v>
      </c>
      <c r="AT114" s="16" t="s">
        <v>125</v>
      </c>
      <c r="AU114" s="16" t="s">
        <v>81</v>
      </c>
      <c r="AY114" s="16" t="s">
        <v>123</v>
      </c>
      <c r="BE114" s="184">
        <f t="shared" si="4"/>
        <v>0</v>
      </c>
      <c r="BF114" s="184">
        <f t="shared" si="5"/>
        <v>0</v>
      </c>
      <c r="BG114" s="184">
        <f t="shared" si="6"/>
        <v>0</v>
      </c>
      <c r="BH114" s="184">
        <f t="shared" si="7"/>
        <v>0</v>
      </c>
      <c r="BI114" s="184">
        <f t="shared" si="8"/>
        <v>0</v>
      </c>
      <c r="BJ114" s="16" t="s">
        <v>79</v>
      </c>
      <c r="BK114" s="184">
        <f t="shared" si="9"/>
        <v>0</v>
      </c>
      <c r="BL114" s="16" t="s">
        <v>269</v>
      </c>
      <c r="BM114" s="16" t="s">
        <v>1254</v>
      </c>
    </row>
    <row r="115" spans="2:65" s="1" customFormat="1" ht="16.5" customHeight="1">
      <c r="B115" s="33"/>
      <c r="C115" s="173" t="s">
        <v>364</v>
      </c>
      <c r="D115" s="173" t="s">
        <v>125</v>
      </c>
      <c r="E115" s="174" t="s">
        <v>1255</v>
      </c>
      <c r="F115" s="175" t="s">
        <v>1167</v>
      </c>
      <c r="G115" s="176" t="s">
        <v>882</v>
      </c>
      <c r="H115" s="177">
        <v>1</v>
      </c>
      <c r="I115" s="178"/>
      <c r="J115" s="179">
        <f t="shared" si="0"/>
        <v>0</v>
      </c>
      <c r="K115" s="175" t="s">
        <v>19</v>
      </c>
      <c r="L115" s="37"/>
      <c r="M115" s="180" t="s">
        <v>19</v>
      </c>
      <c r="N115" s="181" t="s">
        <v>42</v>
      </c>
      <c r="O115" s="59"/>
      <c r="P115" s="182">
        <f t="shared" si="1"/>
        <v>0</v>
      </c>
      <c r="Q115" s="182">
        <v>0</v>
      </c>
      <c r="R115" s="182">
        <f t="shared" si="2"/>
        <v>0</v>
      </c>
      <c r="S115" s="182">
        <v>0</v>
      </c>
      <c r="T115" s="183">
        <f t="shared" si="3"/>
        <v>0</v>
      </c>
      <c r="AR115" s="16" t="s">
        <v>269</v>
      </c>
      <c r="AT115" s="16" t="s">
        <v>125</v>
      </c>
      <c r="AU115" s="16" t="s">
        <v>81</v>
      </c>
      <c r="AY115" s="16" t="s">
        <v>123</v>
      </c>
      <c r="BE115" s="184">
        <f t="shared" si="4"/>
        <v>0</v>
      </c>
      <c r="BF115" s="184">
        <f t="shared" si="5"/>
        <v>0</v>
      </c>
      <c r="BG115" s="184">
        <f t="shared" si="6"/>
        <v>0</v>
      </c>
      <c r="BH115" s="184">
        <f t="shared" si="7"/>
        <v>0</v>
      </c>
      <c r="BI115" s="184">
        <f t="shared" si="8"/>
        <v>0</v>
      </c>
      <c r="BJ115" s="16" t="s">
        <v>79</v>
      </c>
      <c r="BK115" s="184">
        <f t="shared" si="9"/>
        <v>0</v>
      </c>
      <c r="BL115" s="16" t="s">
        <v>269</v>
      </c>
      <c r="BM115" s="16" t="s">
        <v>1256</v>
      </c>
    </row>
    <row r="116" spans="2:65" s="1" customFormat="1" ht="16.5" customHeight="1">
      <c r="B116" s="33"/>
      <c r="C116" s="173" t="s">
        <v>369</v>
      </c>
      <c r="D116" s="173" t="s">
        <v>125</v>
      </c>
      <c r="E116" s="174" t="s">
        <v>1257</v>
      </c>
      <c r="F116" s="175" t="s">
        <v>1169</v>
      </c>
      <c r="G116" s="176" t="s">
        <v>882</v>
      </c>
      <c r="H116" s="177">
        <v>1</v>
      </c>
      <c r="I116" s="178"/>
      <c r="J116" s="179">
        <f t="shared" si="0"/>
        <v>0</v>
      </c>
      <c r="K116" s="175" t="s">
        <v>19</v>
      </c>
      <c r="L116" s="37"/>
      <c r="M116" s="188" t="s">
        <v>19</v>
      </c>
      <c r="N116" s="189" t="s">
        <v>42</v>
      </c>
      <c r="O116" s="190"/>
      <c r="P116" s="191">
        <f t="shared" si="1"/>
        <v>0</v>
      </c>
      <c r="Q116" s="191">
        <v>0</v>
      </c>
      <c r="R116" s="191">
        <f t="shared" si="2"/>
        <v>0</v>
      </c>
      <c r="S116" s="191">
        <v>0</v>
      </c>
      <c r="T116" s="192">
        <f t="shared" si="3"/>
        <v>0</v>
      </c>
      <c r="AR116" s="16" t="s">
        <v>269</v>
      </c>
      <c r="AT116" s="16" t="s">
        <v>125</v>
      </c>
      <c r="AU116" s="16" t="s">
        <v>81</v>
      </c>
      <c r="AY116" s="16" t="s">
        <v>123</v>
      </c>
      <c r="BE116" s="184">
        <f t="shared" si="4"/>
        <v>0</v>
      </c>
      <c r="BF116" s="184">
        <f t="shared" si="5"/>
        <v>0</v>
      </c>
      <c r="BG116" s="184">
        <f t="shared" si="6"/>
        <v>0</v>
      </c>
      <c r="BH116" s="184">
        <f t="shared" si="7"/>
        <v>0</v>
      </c>
      <c r="BI116" s="184">
        <f t="shared" si="8"/>
        <v>0</v>
      </c>
      <c r="BJ116" s="16" t="s">
        <v>79</v>
      </c>
      <c r="BK116" s="184">
        <f t="shared" si="9"/>
        <v>0</v>
      </c>
      <c r="BL116" s="16" t="s">
        <v>269</v>
      </c>
      <c r="BM116" s="16" t="s">
        <v>1258</v>
      </c>
    </row>
    <row r="117" spans="2:12" s="1" customFormat="1" ht="6.95" customHeight="1">
      <c r="B117" s="45"/>
      <c r="C117" s="46"/>
      <c r="D117" s="46"/>
      <c r="E117" s="46"/>
      <c r="F117" s="46"/>
      <c r="G117" s="46"/>
      <c r="H117" s="46"/>
      <c r="I117" s="124"/>
      <c r="J117" s="46"/>
      <c r="K117" s="46"/>
      <c r="L117" s="37"/>
    </row>
  </sheetData>
  <sheetProtection algorithmName="SHA-512" hashValue="NWMm2YR2omoK7GpfbPFzdZhFCa6ZTY0eHV9CgF0PD5dpfd2ec2dUGrWY1ysxv3ESRG0tXXHlXs7jiqbj0ovjSg==" saltValue="ptDcG4a1QvURgOFpjF0+ExCPc+oZzpei9e0u3JBKt+7JPo3LdZCDt5vjFk4NSE4hsWDVE5V+Ig1m3Ie9KGhc7Q==" spinCount="100000" sheet="1" objects="1" scenarios="1" formatColumns="0" formatRows="0" autoFilter="0"/>
  <autoFilter ref="C80:K11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40" customWidth="1"/>
    <col min="2" max="2" width="1.7109375" style="240" customWidth="1"/>
    <col min="3" max="4" width="5.00390625" style="240" customWidth="1"/>
    <col min="5" max="5" width="11.7109375" style="240" customWidth="1"/>
    <col min="6" max="6" width="9.140625" style="240" customWidth="1"/>
    <col min="7" max="7" width="5.00390625" style="240" customWidth="1"/>
    <col min="8" max="8" width="77.8515625" style="240" customWidth="1"/>
    <col min="9" max="10" width="20.00390625" style="240" customWidth="1"/>
    <col min="11" max="11" width="1.7109375" style="240" customWidth="1"/>
  </cols>
  <sheetData>
    <row r="1" ht="37.5" customHeight="1"/>
    <row r="2" spans="2:11" ht="7.5" customHeight="1">
      <c r="B2" s="241"/>
      <c r="C2" s="242"/>
      <c r="D2" s="242"/>
      <c r="E2" s="242"/>
      <c r="F2" s="242"/>
      <c r="G2" s="242"/>
      <c r="H2" s="242"/>
      <c r="I2" s="242"/>
      <c r="J2" s="242"/>
      <c r="K2" s="243"/>
    </row>
    <row r="3" spans="2:11" s="14" customFormat="1" ht="45" customHeight="1">
      <c r="B3" s="244"/>
      <c r="C3" s="369" t="s">
        <v>1259</v>
      </c>
      <c r="D3" s="369"/>
      <c r="E3" s="369"/>
      <c r="F3" s="369"/>
      <c r="G3" s="369"/>
      <c r="H3" s="369"/>
      <c r="I3" s="369"/>
      <c r="J3" s="369"/>
      <c r="K3" s="245"/>
    </row>
    <row r="4" spans="2:11" ht="25.5" customHeight="1">
      <c r="B4" s="246"/>
      <c r="C4" s="372" t="s">
        <v>1260</v>
      </c>
      <c r="D4" s="372"/>
      <c r="E4" s="372"/>
      <c r="F4" s="372"/>
      <c r="G4" s="372"/>
      <c r="H4" s="372"/>
      <c r="I4" s="372"/>
      <c r="J4" s="372"/>
      <c r="K4" s="247"/>
    </row>
    <row r="5" spans="2:11" ht="5.25" customHeight="1">
      <c r="B5" s="246"/>
      <c r="C5" s="248"/>
      <c r="D5" s="248"/>
      <c r="E5" s="248"/>
      <c r="F5" s="248"/>
      <c r="G5" s="248"/>
      <c r="H5" s="248"/>
      <c r="I5" s="248"/>
      <c r="J5" s="248"/>
      <c r="K5" s="247"/>
    </row>
    <row r="6" spans="2:11" ht="15" customHeight="1">
      <c r="B6" s="246"/>
      <c r="C6" s="370" t="s">
        <v>1261</v>
      </c>
      <c r="D6" s="370"/>
      <c r="E6" s="370"/>
      <c r="F6" s="370"/>
      <c r="G6" s="370"/>
      <c r="H6" s="370"/>
      <c r="I6" s="370"/>
      <c r="J6" s="370"/>
      <c r="K6" s="247"/>
    </row>
    <row r="7" spans="2:11" ht="15" customHeight="1">
      <c r="B7" s="250"/>
      <c r="C7" s="370" t="s">
        <v>1262</v>
      </c>
      <c r="D7" s="370"/>
      <c r="E7" s="370"/>
      <c r="F7" s="370"/>
      <c r="G7" s="370"/>
      <c r="H7" s="370"/>
      <c r="I7" s="370"/>
      <c r="J7" s="370"/>
      <c r="K7" s="247"/>
    </row>
    <row r="8" spans="2:11" ht="12.75" customHeight="1">
      <c r="B8" s="250"/>
      <c r="C8" s="249"/>
      <c r="D8" s="249"/>
      <c r="E8" s="249"/>
      <c r="F8" s="249"/>
      <c r="G8" s="249"/>
      <c r="H8" s="249"/>
      <c r="I8" s="249"/>
      <c r="J8" s="249"/>
      <c r="K8" s="247"/>
    </row>
    <row r="9" spans="2:11" ht="15" customHeight="1">
      <c r="B9" s="250"/>
      <c r="C9" s="370" t="s">
        <v>1263</v>
      </c>
      <c r="D9" s="370"/>
      <c r="E9" s="370"/>
      <c r="F9" s="370"/>
      <c r="G9" s="370"/>
      <c r="H9" s="370"/>
      <c r="I9" s="370"/>
      <c r="J9" s="370"/>
      <c r="K9" s="247"/>
    </row>
    <row r="10" spans="2:11" ht="15" customHeight="1">
      <c r="B10" s="250"/>
      <c r="C10" s="249"/>
      <c r="D10" s="370" t="s">
        <v>1264</v>
      </c>
      <c r="E10" s="370"/>
      <c r="F10" s="370"/>
      <c r="G10" s="370"/>
      <c r="H10" s="370"/>
      <c r="I10" s="370"/>
      <c r="J10" s="370"/>
      <c r="K10" s="247"/>
    </row>
    <row r="11" spans="2:11" ht="15" customHeight="1">
      <c r="B11" s="250"/>
      <c r="C11" s="251"/>
      <c r="D11" s="370" t="s">
        <v>1265</v>
      </c>
      <c r="E11" s="370"/>
      <c r="F11" s="370"/>
      <c r="G11" s="370"/>
      <c r="H11" s="370"/>
      <c r="I11" s="370"/>
      <c r="J11" s="370"/>
      <c r="K11" s="247"/>
    </row>
    <row r="12" spans="2:11" ht="15" customHeight="1">
      <c r="B12" s="250"/>
      <c r="C12" s="251"/>
      <c r="D12" s="249"/>
      <c r="E12" s="249"/>
      <c r="F12" s="249"/>
      <c r="G12" s="249"/>
      <c r="H12" s="249"/>
      <c r="I12" s="249"/>
      <c r="J12" s="249"/>
      <c r="K12" s="247"/>
    </row>
    <row r="13" spans="2:11" ht="15" customHeight="1">
      <c r="B13" s="250"/>
      <c r="C13" s="251"/>
      <c r="D13" s="252" t="s">
        <v>1266</v>
      </c>
      <c r="E13" s="249"/>
      <c r="F13" s="249"/>
      <c r="G13" s="249"/>
      <c r="H13" s="249"/>
      <c r="I13" s="249"/>
      <c r="J13" s="249"/>
      <c r="K13" s="247"/>
    </row>
    <row r="14" spans="2:11" ht="12.75" customHeight="1">
      <c r="B14" s="250"/>
      <c r="C14" s="251"/>
      <c r="D14" s="251"/>
      <c r="E14" s="251"/>
      <c r="F14" s="251"/>
      <c r="G14" s="251"/>
      <c r="H14" s="251"/>
      <c r="I14" s="251"/>
      <c r="J14" s="251"/>
      <c r="K14" s="247"/>
    </row>
    <row r="15" spans="2:11" ht="15" customHeight="1">
      <c r="B15" s="250"/>
      <c r="C15" s="251"/>
      <c r="D15" s="370" t="s">
        <v>1267</v>
      </c>
      <c r="E15" s="370"/>
      <c r="F15" s="370"/>
      <c r="G15" s="370"/>
      <c r="H15" s="370"/>
      <c r="I15" s="370"/>
      <c r="J15" s="370"/>
      <c r="K15" s="247"/>
    </row>
    <row r="16" spans="2:11" ht="15" customHeight="1">
      <c r="B16" s="250"/>
      <c r="C16" s="251"/>
      <c r="D16" s="370" t="s">
        <v>1268</v>
      </c>
      <c r="E16" s="370"/>
      <c r="F16" s="370"/>
      <c r="G16" s="370"/>
      <c r="H16" s="370"/>
      <c r="I16" s="370"/>
      <c r="J16" s="370"/>
      <c r="K16" s="247"/>
    </row>
    <row r="17" spans="2:11" ht="15" customHeight="1">
      <c r="B17" s="250"/>
      <c r="C17" s="251"/>
      <c r="D17" s="370" t="s">
        <v>1269</v>
      </c>
      <c r="E17" s="370"/>
      <c r="F17" s="370"/>
      <c r="G17" s="370"/>
      <c r="H17" s="370"/>
      <c r="I17" s="370"/>
      <c r="J17" s="370"/>
      <c r="K17" s="247"/>
    </row>
    <row r="18" spans="2:11" ht="15" customHeight="1">
      <c r="B18" s="250"/>
      <c r="C18" s="251"/>
      <c r="D18" s="251"/>
      <c r="E18" s="253" t="s">
        <v>78</v>
      </c>
      <c r="F18" s="370" t="s">
        <v>1270</v>
      </c>
      <c r="G18" s="370"/>
      <c r="H18" s="370"/>
      <c r="I18" s="370"/>
      <c r="J18" s="370"/>
      <c r="K18" s="247"/>
    </row>
    <row r="19" spans="2:11" ht="15" customHeight="1">
      <c r="B19" s="250"/>
      <c r="C19" s="251"/>
      <c r="D19" s="251"/>
      <c r="E19" s="253" t="s">
        <v>1271</v>
      </c>
      <c r="F19" s="370" t="s">
        <v>1272</v>
      </c>
      <c r="G19" s="370"/>
      <c r="H19" s="370"/>
      <c r="I19" s="370"/>
      <c r="J19" s="370"/>
      <c r="K19" s="247"/>
    </row>
    <row r="20" spans="2:11" ht="15" customHeight="1">
      <c r="B20" s="250"/>
      <c r="C20" s="251"/>
      <c r="D20" s="251"/>
      <c r="E20" s="253" t="s">
        <v>1273</v>
      </c>
      <c r="F20" s="370" t="s">
        <v>1274</v>
      </c>
      <c r="G20" s="370"/>
      <c r="H20" s="370"/>
      <c r="I20" s="370"/>
      <c r="J20" s="370"/>
      <c r="K20" s="247"/>
    </row>
    <row r="21" spans="2:11" ht="15" customHeight="1">
      <c r="B21" s="250"/>
      <c r="C21" s="251"/>
      <c r="D21" s="251"/>
      <c r="E21" s="253" t="s">
        <v>1275</v>
      </c>
      <c r="F21" s="370" t="s">
        <v>1276</v>
      </c>
      <c r="G21" s="370"/>
      <c r="H21" s="370"/>
      <c r="I21" s="370"/>
      <c r="J21" s="370"/>
      <c r="K21" s="247"/>
    </row>
    <row r="22" spans="2:11" ht="15" customHeight="1">
      <c r="B22" s="250"/>
      <c r="C22" s="251"/>
      <c r="D22" s="251"/>
      <c r="E22" s="253" t="s">
        <v>120</v>
      </c>
      <c r="F22" s="370" t="s">
        <v>121</v>
      </c>
      <c r="G22" s="370"/>
      <c r="H22" s="370"/>
      <c r="I22" s="370"/>
      <c r="J22" s="370"/>
      <c r="K22" s="247"/>
    </row>
    <row r="23" spans="2:11" ht="15" customHeight="1">
      <c r="B23" s="250"/>
      <c r="C23" s="251"/>
      <c r="D23" s="251"/>
      <c r="E23" s="253" t="s">
        <v>1277</v>
      </c>
      <c r="F23" s="370" t="s">
        <v>1278</v>
      </c>
      <c r="G23" s="370"/>
      <c r="H23" s="370"/>
      <c r="I23" s="370"/>
      <c r="J23" s="370"/>
      <c r="K23" s="247"/>
    </row>
    <row r="24" spans="2:11" ht="12.75" customHeight="1">
      <c r="B24" s="250"/>
      <c r="C24" s="251"/>
      <c r="D24" s="251"/>
      <c r="E24" s="251"/>
      <c r="F24" s="251"/>
      <c r="G24" s="251"/>
      <c r="H24" s="251"/>
      <c r="I24" s="251"/>
      <c r="J24" s="251"/>
      <c r="K24" s="247"/>
    </row>
    <row r="25" spans="2:11" ht="15" customHeight="1">
      <c r="B25" s="250"/>
      <c r="C25" s="370" t="s">
        <v>1279</v>
      </c>
      <c r="D25" s="370"/>
      <c r="E25" s="370"/>
      <c r="F25" s="370"/>
      <c r="G25" s="370"/>
      <c r="H25" s="370"/>
      <c r="I25" s="370"/>
      <c r="J25" s="370"/>
      <c r="K25" s="247"/>
    </row>
    <row r="26" spans="2:11" ht="15" customHeight="1">
      <c r="B26" s="250"/>
      <c r="C26" s="370" t="s">
        <v>1280</v>
      </c>
      <c r="D26" s="370"/>
      <c r="E26" s="370"/>
      <c r="F26" s="370"/>
      <c r="G26" s="370"/>
      <c r="H26" s="370"/>
      <c r="I26" s="370"/>
      <c r="J26" s="370"/>
      <c r="K26" s="247"/>
    </row>
    <row r="27" spans="2:11" ht="15" customHeight="1">
      <c r="B27" s="250"/>
      <c r="C27" s="249"/>
      <c r="D27" s="370" t="s">
        <v>1281</v>
      </c>
      <c r="E27" s="370"/>
      <c r="F27" s="370"/>
      <c r="G27" s="370"/>
      <c r="H27" s="370"/>
      <c r="I27" s="370"/>
      <c r="J27" s="370"/>
      <c r="K27" s="247"/>
    </row>
    <row r="28" spans="2:11" ht="15" customHeight="1">
      <c r="B28" s="250"/>
      <c r="C28" s="251"/>
      <c r="D28" s="370" t="s">
        <v>1282</v>
      </c>
      <c r="E28" s="370"/>
      <c r="F28" s="370"/>
      <c r="G28" s="370"/>
      <c r="H28" s="370"/>
      <c r="I28" s="370"/>
      <c r="J28" s="370"/>
      <c r="K28" s="247"/>
    </row>
    <row r="29" spans="2:11" ht="12.75" customHeight="1">
      <c r="B29" s="250"/>
      <c r="C29" s="251"/>
      <c r="D29" s="251"/>
      <c r="E29" s="251"/>
      <c r="F29" s="251"/>
      <c r="G29" s="251"/>
      <c r="H29" s="251"/>
      <c r="I29" s="251"/>
      <c r="J29" s="251"/>
      <c r="K29" s="247"/>
    </row>
    <row r="30" spans="2:11" ht="15" customHeight="1">
      <c r="B30" s="250"/>
      <c r="C30" s="251"/>
      <c r="D30" s="370" t="s">
        <v>1283</v>
      </c>
      <c r="E30" s="370"/>
      <c r="F30" s="370"/>
      <c r="G30" s="370"/>
      <c r="H30" s="370"/>
      <c r="I30" s="370"/>
      <c r="J30" s="370"/>
      <c r="K30" s="247"/>
    </row>
    <row r="31" spans="2:11" ht="15" customHeight="1">
      <c r="B31" s="250"/>
      <c r="C31" s="251"/>
      <c r="D31" s="370" t="s">
        <v>1284</v>
      </c>
      <c r="E31" s="370"/>
      <c r="F31" s="370"/>
      <c r="G31" s="370"/>
      <c r="H31" s="370"/>
      <c r="I31" s="370"/>
      <c r="J31" s="370"/>
      <c r="K31" s="247"/>
    </row>
    <row r="32" spans="2:11" ht="12.75" customHeight="1">
      <c r="B32" s="250"/>
      <c r="C32" s="251"/>
      <c r="D32" s="251"/>
      <c r="E32" s="251"/>
      <c r="F32" s="251"/>
      <c r="G32" s="251"/>
      <c r="H32" s="251"/>
      <c r="I32" s="251"/>
      <c r="J32" s="251"/>
      <c r="K32" s="247"/>
    </row>
    <row r="33" spans="2:11" ht="15" customHeight="1">
      <c r="B33" s="250"/>
      <c r="C33" s="251"/>
      <c r="D33" s="370" t="s">
        <v>1285</v>
      </c>
      <c r="E33" s="370"/>
      <c r="F33" s="370"/>
      <c r="G33" s="370"/>
      <c r="H33" s="370"/>
      <c r="I33" s="370"/>
      <c r="J33" s="370"/>
      <c r="K33" s="247"/>
    </row>
    <row r="34" spans="2:11" ht="15" customHeight="1">
      <c r="B34" s="250"/>
      <c r="C34" s="251"/>
      <c r="D34" s="370" t="s">
        <v>1286</v>
      </c>
      <c r="E34" s="370"/>
      <c r="F34" s="370"/>
      <c r="G34" s="370"/>
      <c r="H34" s="370"/>
      <c r="I34" s="370"/>
      <c r="J34" s="370"/>
      <c r="K34" s="247"/>
    </row>
    <row r="35" spans="2:11" ht="15" customHeight="1">
      <c r="B35" s="250"/>
      <c r="C35" s="251"/>
      <c r="D35" s="370" t="s">
        <v>1287</v>
      </c>
      <c r="E35" s="370"/>
      <c r="F35" s="370"/>
      <c r="G35" s="370"/>
      <c r="H35" s="370"/>
      <c r="I35" s="370"/>
      <c r="J35" s="370"/>
      <c r="K35" s="247"/>
    </row>
    <row r="36" spans="2:11" ht="15" customHeight="1">
      <c r="B36" s="250"/>
      <c r="C36" s="251"/>
      <c r="D36" s="249"/>
      <c r="E36" s="252" t="s">
        <v>108</v>
      </c>
      <c r="F36" s="249"/>
      <c r="G36" s="370" t="s">
        <v>1288</v>
      </c>
      <c r="H36" s="370"/>
      <c r="I36" s="370"/>
      <c r="J36" s="370"/>
      <c r="K36" s="247"/>
    </row>
    <row r="37" spans="2:11" ht="30.75" customHeight="1">
      <c r="B37" s="250"/>
      <c r="C37" s="251"/>
      <c r="D37" s="249"/>
      <c r="E37" s="252" t="s">
        <v>1289</v>
      </c>
      <c r="F37" s="249"/>
      <c r="G37" s="370" t="s">
        <v>1290</v>
      </c>
      <c r="H37" s="370"/>
      <c r="I37" s="370"/>
      <c r="J37" s="370"/>
      <c r="K37" s="247"/>
    </row>
    <row r="38" spans="2:11" ht="15" customHeight="1">
      <c r="B38" s="250"/>
      <c r="C38" s="251"/>
      <c r="D38" s="249"/>
      <c r="E38" s="252" t="s">
        <v>52</v>
      </c>
      <c r="F38" s="249"/>
      <c r="G38" s="370" t="s">
        <v>1291</v>
      </c>
      <c r="H38" s="370"/>
      <c r="I38" s="370"/>
      <c r="J38" s="370"/>
      <c r="K38" s="247"/>
    </row>
    <row r="39" spans="2:11" ht="15" customHeight="1">
      <c r="B39" s="250"/>
      <c r="C39" s="251"/>
      <c r="D39" s="249"/>
      <c r="E39" s="252" t="s">
        <v>53</v>
      </c>
      <c r="F39" s="249"/>
      <c r="G39" s="370" t="s">
        <v>1292</v>
      </c>
      <c r="H39" s="370"/>
      <c r="I39" s="370"/>
      <c r="J39" s="370"/>
      <c r="K39" s="247"/>
    </row>
    <row r="40" spans="2:11" ht="15" customHeight="1">
      <c r="B40" s="250"/>
      <c r="C40" s="251"/>
      <c r="D40" s="249"/>
      <c r="E40" s="252" t="s">
        <v>109</v>
      </c>
      <c r="F40" s="249"/>
      <c r="G40" s="370" t="s">
        <v>1293</v>
      </c>
      <c r="H40" s="370"/>
      <c r="I40" s="370"/>
      <c r="J40" s="370"/>
      <c r="K40" s="247"/>
    </row>
    <row r="41" spans="2:11" ht="15" customHeight="1">
      <c r="B41" s="250"/>
      <c r="C41" s="251"/>
      <c r="D41" s="249"/>
      <c r="E41" s="252" t="s">
        <v>110</v>
      </c>
      <c r="F41" s="249"/>
      <c r="G41" s="370" t="s">
        <v>1294</v>
      </c>
      <c r="H41" s="370"/>
      <c r="I41" s="370"/>
      <c r="J41" s="370"/>
      <c r="K41" s="247"/>
    </row>
    <row r="42" spans="2:11" ht="15" customHeight="1">
      <c r="B42" s="250"/>
      <c r="C42" s="251"/>
      <c r="D42" s="249"/>
      <c r="E42" s="252" t="s">
        <v>1295</v>
      </c>
      <c r="F42" s="249"/>
      <c r="G42" s="370" t="s">
        <v>1296</v>
      </c>
      <c r="H42" s="370"/>
      <c r="I42" s="370"/>
      <c r="J42" s="370"/>
      <c r="K42" s="247"/>
    </row>
    <row r="43" spans="2:11" ht="15" customHeight="1">
      <c r="B43" s="250"/>
      <c r="C43" s="251"/>
      <c r="D43" s="249"/>
      <c r="E43" s="252"/>
      <c r="F43" s="249"/>
      <c r="G43" s="370" t="s">
        <v>1297</v>
      </c>
      <c r="H43" s="370"/>
      <c r="I43" s="370"/>
      <c r="J43" s="370"/>
      <c r="K43" s="247"/>
    </row>
    <row r="44" spans="2:11" ht="15" customHeight="1">
      <c r="B44" s="250"/>
      <c r="C44" s="251"/>
      <c r="D44" s="249"/>
      <c r="E44" s="252" t="s">
        <v>1298</v>
      </c>
      <c r="F44" s="249"/>
      <c r="G44" s="370" t="s">
        <v>1299</v>
      </c>
      <c r="H44" s="370"/>
      <c r="I44" s="370"/>
      <c r="J44" s="370"/>
      <c r="K44" s="247"/>
    </row>
    <row r="45" spans="2:11" ht="15" customHeight="1">
      <c r="B45" s="250"/>
      <c r="C45" s="251"/>
      <c r="D45" s="249"/>
      <c r="E45" s="252" t="s">
        <v>112</v>
      </c>
      <c r="F45" s="249"/>
      <c r="G45" s="370" t="s">
        <v>1300</v>
      </c>
      <c r="H45" s="370"/>
      <c r="I45" s="370"/>
      <c r="J45" s="370"/>
      <c r="K45" s="247"/>
    </row>
    <row r="46" spans="2:11" ht="12.75" customHeight="1">
      <c r="B46" s="250"/>
      <c r="C46" s="251"/>
      <c r="D46" s="249"/>
      <c r="E46" s="249"/>
      <c r="F46" s="249"/>
      <c r="G46" s="249"/>
      <c r="H46" s="249"/>
      <c r="I46" s="249"/>
      <c r="J46" s="249"/>
      <c r="K46" s="247"/>
    </row>
    <row r="47" spans="2:11" ht="15" customHeight="1">
      <c r="B47" s="250"/>
      <c r="C47" s="251"/>
      <c r="D47" s="370" t="s">
        <v>1301</v>
      </c>
      <c r="E47" s="370"/>
      <c r="F47" s="370"/>
      <c r="G47" s="370"/>
      <c r="H47" s="370"/>
      <c r="I47" s="370"/>
      <c r="J47" s="370"/>
      <c r="K47" s="247"/>
    </row>
    <row r="48" spans="2:11" ht="15" customHeight="1">
      <c r="B48" s="250"/>
      <c r="C48" s="251"/>
      <c r="D48" s="251"/>
      <c r="E48" s="370" t="s">
        <v>1302</v>
      </c>
      <c r="F48" s="370"/>
      <c r="G48" s="370"/>
      <c r="H48" s="370"/>
      <c r="I48" s="370"/>
      <c r="J48" s="370"/>
      <c r="K48" s="247"/>
    </row>
    <row r="49" spans="2:11" ht="15" customHeight="1">
      <c r="B49" s="250"/>
      <c r="C49" s="251"/>
      <c r="D49" s="251"/>
      <c r="E49" s="370" t="s">
        <v>1303</v>
      </c>
      <c r="F49" s="370"/>
      <c r="G49" s="370"/>
      <c r="H49" s="370"/>
      <c r="I49" s="370"/>
      <c r="J49" s="370"/>
      <c r="K49" s="247"/>
    </row>
    <row r="50" spans="2:11" ht="15" customHeight="1">
      <c r="B50" s="250"/>
      <c r="C50" s="251"/>
      <c r="D50" s="251"/>
      <c r="E50" s="370" t="s">
        <v>1304</v>
      </c>
      <c r="F50" s="370"/>
      <c r="G50" s="370"/>
      <c r="H50" s="370"/>
      <c r="I50" s="370"/>
      <c r="J50" s="370"/>
      <c r="K50" s="247"/>
    </row>
    <row r="51" spans="2:11" ht="15" customHeight="1">
      <c r="B51" s="250"/>
      <c r="C51" s="251"/>
      <c r="D51" s="370" t="s">
        <v>1305</v>
      </c>
      <c r="E51" s="370"/>
      <c r="F51" s="370"/>
      <c r="G51" s="370"/>
      <c r="H51" s="370"/>
      <c r="I51" s="370"/>
      <c r="J51" s="370"/>
      <c r="K51" s="247"/>
    </row>
    <row r="52" spans="2:11" ht="25.5" customHeight="1">
      <c r="B52" s="246"/>
      <c r="C52" s="372" t="s">
        <v>1306</v>
      </c>
      <c r="D52" s="372"/>
      <c r="E52" s="372"/>
      <c r="F52" s="372"/>
      <c r="G52" s="372"/>
      <c r="H52" s="372"/>
      <c r="I52" s="372"/>
      <c r="J52" s="372"/>
      <c r="K52" s="247"/>
    </row>
    <row r="53" spans="2:11" ht="5.25" customHeight="1">
      <c r="B53" s="246"/>
      <c r="C53" s="248"/>
      <c r="D53" s="248"/>
      <c r="E53" s="248"/>
      <c r="F53" s="248"/>
      <c r="G53" s="248"/>
      <c r="H53" s="248"/>
      <c r="I53" s="248"/>
      <c r="J53" s="248"/>
      <c r="K53" s="247"/>
    </row>
    <row r="54" spans="2:11" ht="15" customHeight="1">
      <c r="B54" s="246"/>
      <c r="C54" s="370" t="s">
        <v>1307</v>
      </c>
      <c r="D54" s="370"/>
      <c r="E54" s="370"/>
      <c r="F54" s="370"/>
      <c r="G54" s="370"/>
      <c r="H54" s="370"/>
      <c r="I54" s="370"/>
      <c r="J54" s="370"/>
      <c r="K54" s="247"/>
    </row>
    <row r="55" spans="2:11" ht="15" customHeight="1">
      <c r="B55" s="246"/>
      <c r="C55" s="370" t="s">
        <v>1308</v>
      </c>
      <c r="D55" s="370"/>
      <c r="E55" s="370"/>
      <c r="F55" s="370"/>
      <c r="G55" s="370"/>
      <c r="H55" s="370"/>
      <c r="I55" s="370"/>
      <c r="J55" s="370"/>
      <c r="K55" s="247"/>
    </row>
    <row r="56" spans="2:11" ht="12.75" customHeight="1">
      <c r="B56" s="246"/>
      <c r="C56" s="249"/>
      <c r="D56" s="249"/>
      <c r="E56" s="249"/>
      <c r="F56" s="249"/>
      <c r="G56" s="249"/>
      <c r="H56" s="249"/>
      <c r="I56" s="249"/>
      <c r="J56" s="249"/>
      <c r="K56" s="247"/>
    </row>
    <row r="57" spans="2:11" ht="15" customHeight="1">
      <c r="B57" s="246"/>
      <c r="C57" s="370" t="s">
        <v>1309</v>
      </c>
      <c r="D57" s="370"/>
      <c r="E57" s="370"/>
      <c r="F57" s="370"/>
      <c r="G57" s="370"/>
      <c r="H57" s="370"/>
      <c r="I57" s="370"/>
      <c r="J57" s="370"/>
      <c r="K57" s="247"/>
    </row>
    <row r="58" spans="2:11" ht="15" customHeight="1">
      <c r="B58" s="246"/>
      <c r="C58" s="251"/>
      <c r="D58" s="370" t="s">
        <v>1310</v>
      </c>
      <c r="E58" s="370"/>
      <c r="F58" s="370"/>
      <c r="G58" s="370"/>
      <c r="H58" s="370"/>
      <c r="I58" s="370"/>
      <c r="J58" s="370"/>
      <c r="K58" s="247"/>
    </row>
    <row r="59" spans="2:11" ht="15" customHeight="1">
      <c r="B59" s="246"/>
      <c r="C59" s="251"/>
      <c r="D59" s="370" t="s">
        <v>1311</v>
      </c>
      <c r="E59" s="370"/>
      <c r="F59" s="370"/>
      <c r="G59" s="370"/>
      <c r="H59" s="370"/>
      <c r="I59" s="370"/>
      <c r="J59" s="370"/>
      <c r="K59" s="247"/>
    </row>
    <row r="60" spans="2:11" ht="15" customHeight="1">
      <c r="B60" s="246"/>
      <c r="C60" s="251"/>
      <c r="D60" s="370" t="s">
        <v>1312</v>
      </c>
      <c r="E60" s="370"/>
      <c r="F60" s="370"/>
      <c r="G60" s="370"/>
      <c r="H60" s="370"/>
      <c r="I60" s="370"/>
      <c r="J60" s="370"/>
      <c r="K60" s="247"/>
    </row>
    <row r="61" spans="2:11" ht="15" customHeight="1">
      <c r="B61" s="246"/>
      <c r="C61" s="251"/>
      <c r="D61" s="370" t="s">
        <v>1313</v>
      </c>
      <c r="E61" s="370"/>
      <c r="F61" s="370"/>
      <c r="G61" s="370"/>
      <c r="H61" s="370"/>
      <c r="I61" s="370"/>
      <c r="J61" s="370"/>
      <c r="K61" s="247"/>
    </row>
    <row r="62" spans="2:11" ht="15" customHeight="1">
      <c r="B62" s="246"/>
      <c r="C62" s="251"/>
      <c r="D62" s="373" t="s">
        <v>1314</v>
      </c>
      <c r="E62" s="373"/>
      <c r="F62" s="373"/>
      <c r="G62" s="373"/>
      <c r="H62" s="373"/>
      <c r="I62" s="373"/>
      <c r="J62" s="373"/>
      <c r="K62" s="247"/>
    </row>
    <row r="63" spans="2:11" ht="15" customHeight="1">
      <c r="B63" s="246"/>
      <c r="C63" s="251"/>
      <c r="D63" s="370" t="s">
        <v>1315</v>
      </c>
      <c r="E63" s="370"/>
      <c r="F63" s="370"/>
      <c r="G63" s="370"/>
      <c r="H63" s="370"/>
      <c r="I63" s="370"/>
      <c r="J63" s="370"/>
      <c r="K63" s="247"/>
    </row>
    <row r="64" spans="2:11" ht="12.75" customHeight="1">
      <c r="B64" s="246"/>
      <c r="C64" s="251"/>
      <c r="D64" s="251"/>
      <c r="E64" s="254"/>
      <c r="F64" s="251"/>
      <c r="G64" s="251"/>
      <c r="H64" s="251"/>
      <c r="I64" s="251"/>
      <c r="J64" s="251"/>
      <c r="K64" s="247"/>
    </row>
    <row r="65" spans="2:11" ht="15" customHeight="1">
      <c r="B65" s="246"/>
      <c r="C65" s="251"/>
      <c r="D65" s="370" t="s">
        <v>1316</v>
      </c>
      <c r="E65" s="370"/>
      <c r="F65" s="370"/>
      <c r="G65" s="370"/>
      <c r="H65" s="370"/>
      <c r="I65" s="370"/>
      <c r="J65" s="370"/>
      <c r="K65" s="247"/>
    </row>
    <row r="66" spans="2:11" ht="15" customHeight="1">
      <c r="B66" s="246"/>
      <c r="C66" s="251"/>
      <c r="D66" s="373" t="s">
        <v>1317</v>
      </c>
      <c r="E66" s="373"/>
      <c r="F66" s="373"/>
      <c r="G66" s="373"/>
      <c r="H66" s="373"/>
      <c r="I66" s="373"/>
      <c r="J66" s="373"/>
      <c r="K66" s="247"/>
    </row>
    <row r="67" spans="2:11" ht="15" customHeight="1">
      <c r="B67" s="246"/>
      <c r="C67" s="251"/>
      <c r="D67" s="370" t="s">
        <v>1318</v>
      </c>
      <c r="E67" s="370"/>
      <c r="F67" s="370"/>
      <c r="G67" s="370"/>
      <c r="H67" s="370"/>
      <c r="I67" s="370"/>
      <c r="J67" s="370"/>
      <c r="K67" s="247"/>
    </row>
    <row r="68" spans="2:11" ht="15" customHeight="1">
      <c r="B68" s="246"/>
      <c r="C68" s="251"/>
      <c r="D68" s="370" t="s">
        <v>1319</v>
      </c>
      <c r="E68" s="370"/>
      <c r="F68" s="370"/>
      <c r="G68" s="370"/>
      <c r="H68" s="370"/>
      <c r="I68" s="370"/>
      <c r="J68" s="370"/>
      <c r="K68" s="247"/>
    </row>
    <row r="69" spans="2:11" ht="15" customHeight="1">
      <c r="B69" s="246"/>
      <c r="C69" s="251"/>
      <c r="D69" s="370" t="s">
        <v>1320</v>
      </c>
      <c r="E69" s="370"/>
      <c r="F69" s="370"/>
      <c r="G69" s="370"/>
      <c r="H69" s="370"/>
      <c r="I69" s="370"/>
      <c r="J69" s="370"/>
      <c r="K69" s="247"/>
    </row>
    <row r="70" spans="2:11" ht="15" customHeight="1">
      <c r="B70" s="246"/>
      <c r="C70" s="251"/>
      <c r="D70" s="370" t="s">
        <v>1321</v>
      </c>
      <c r="E70" s="370"/>
      <c r="F70" s="370"/>
      <c r="G70" s="370"/>
      <c r="H70" s="370"/>
      <c r="I70" s="370"/>
      <c r="J70" s="370"/>
      <c r="K70" s="247"/>
    </row>
    <row r="71" spans="2:11" ht="12.75" customHeight="1">
      <c r="B71" s="255"/>
      <c r="C71" s="256"/>
      <c r="D71" s="256"/>
      <c r="E71" s="256"/>
      <c r="F71" s="256"/>
      <c r="G71" s="256"/>
      <c r="H71" s="256"/>
      <c r="I71" s="256"/>
      <c r="J71" s="256"/>
      <c r="K71" s="257"/>
    </row>
    <row r="72" spans="2:11" ht="18.75" customHeight="1">
      <c r="B72" s="258"/>
      <c r="C72" s="258"/>
      <c r="D72" s="258"/>
      <c r="E72" s="258"/>
      <c r="F72" s="258"/>
      <c r="G72" s="258"/>
      <c r="H72" s="258"/>
      <c r="I72" s="258"/>
      <c r="J72" s="258"/>
      <c r="K72" s="259"/>
    </row>
    <row r="73" spans="2:11" ht="18.75" customHeight="1">
      <c r="B73" s="259"/>
      <c r="C73" s="259"/>
      <c r="D73" s="259"/>
      <c r="E73" s="259"/>
      <c r="F73" s="259"/>
      <c r="G73" s="259"/>
      <c r="H73" s="259"/>
      <c r="I73" s="259"/>
      <c r="J73" s="259"/>
      <c r="K73" s="259"/>
    </row>
    <row r="74" spans="2:11" ht="7.5" customHeight="1">
      <c r="B74" s="260"/>
      <c r="C74" s="261"/>
      <c r="D74" s="261"/>
      <c r="E74" s="261"/>
      <c r="F74" s="261"/>
      <c r="G74" s="261"/>
      <c r="H74" s="261"/>
      <c r="I74" s="261"/>
      <c r="J74" s="261"/>
      <c r="K74" s="262"/>
    </row>
    <row r="75" spans="2:11" ht="45" customHeight="1">
      <c r="B75" s="263"/>
      <c r="C75" s="371" t="s">
        <v>1322</v>
      </c>
      <c r="D75" s="371"/>
      <c r="E75" s="371"/>
      <c r="F75" s="371"/>
      <c r="G75" s="371"/>
      <c r="H75" s="371"/>
      <c r="I75" s="371"/>
      <c r="J75" s="371"/>
      <c r="K75" s="264"/>
    </row>
    <row r="76" spans="2:11" ht="17.25" customHeight="1">
      <c r="B76" s="263"/>
      <c r="C76" s="265" t="s">
        <v>1323</v>
      </c>
      <c r="D76" s="265"/>
      <c r="E76" s="265"/>
      <c r="F76" s="265" t="s">
        <v>1324</v>
      </c>
      <c r="G76" s="266"/>
      <c r="H76" s="265" t="s">
        <v>53</v>
      </c>
      <c r="I76" s="265" t="s">
        <v>56</v>
      </c>
      <c r="J76" s="265" t="s">
        <v>1325</v>
      </c>
      <c r="K76" s="264"/>
    </row>
    <row r="77" spans="2:11" ht="17.25" customHeight="1">
      <c r="B77" s="263"/>
      <c r="C77" s="267" t="s">
        <v>1326</v>
      </c>
      <c r="D77" s="267"/>
      <c r="E77" s="267"/>
      <c r="F77" s="268" t="s">
        <v>1327</v>
      </c>
      <c r="G77" s="269"/>
      <c r="H77" s="267"/>
      <c r="I77" s="267"/>
      <c r="J77" s="267" t="s">
        <v>1328</v>
      </c>
      <c r="K77" s="264"/>
    </row>
    <row r="78" spans="2:11" ht="5.25" customHeight="1">
      <c r="B78" s="263"/>
      <c r="C78" s="270"/>
      <c r="D78" s="270"/>
      <c r="E78" s="270"/>
      <c r="F78" s="270"/>
      <c r="G78" s="271"/>
      <c r="H78" s="270"/>
      <c r="I78" s="270"/>
      <c r="J78" s="270"/>
      <c r="K78" s="264"/>
    </row>
    <row r="79" spans="2:11" ht="15" customHeight="1">
      <c r="B79" s="263"/>
      <c r="C79" s="252" t="s">
        <v>52</v>
      </c>
      <c r="D79" s="270"/>
      <c r="E79" s="270"/>
      <c r="F79" s="272" t="s">
        <v>1329</v>
      </c>
      <c r="G79" s="271"/>
      <c r="H79" s="252" t="s">
        <v>1330</v>
      </c>
      <c r="I79" s="252" t="s">
        <v>1331</v>
      </c>
      <c r="J79" s="252">
        <v>20</v>
      </c>
      <c r="K79" s="264"/>
    </row>
    <row r="80" spans="2:11" ht="15" customHeight="1">
      <c r="B80" s="263"/>
      <c r="C80" s="252" t="s">
        <v>1332</v>
      </c>
      <c r="D80" s="252"/>
      <c r="E80" s="252"/>
      <c r="F80" s="272" t="s">
        <v>1329</v>
      </c>
      <c r="G80" s="271"/>
      <c r="H80" s="252" t="s">
        <v>1333</v>
      </c>
      <c r="I80" s="252" t="s">
        <v>1331</v>
      </c>
      <c r="J80" s="252">
        <v>120</v>
      </c>
      <c r="K80" s="264"/>
    </row>
    <row r="81" spans="2:11" ht="15" customHeight="1">
      <c r="B81" s="273"/>
      <c r="C81" s="252" t="s">
        <v>1334</v>
      </c>
      <c r="D81" s="252"/>
      <c r="E81" s="252"/>
      <c r="F81" s="272" t="s">
        <v>1335</v>
      </c>
      <c r="G81" s="271"/>
      <c r="H81" s="252" t="s">
        <v>1336</v>
      </c>
      <c r="I81" s="252" t="s">
        <v>1331</v>
      </c>
      <c r="J81" s="252">
        <v>50</v>
      </c>
      <c r="K81" s="264"/>
    </row>
    <row r="82" spans="2:11" ht="15" customHeight="1">
      <c r="B82" s="273"/>
      <c r="C82" s="252" t="s">
        <v>1337</v>
      </c>
      <c r="D82" s="252"/>
      <c r="E82" s="252"/>
      <c r="F82" s="272" t="s">
        <v>1329</v>
      </c>
      <c r="G82" s="271"/>
      <c r="H82" s="252" t="s">
        <v>1338</v>
      </c>
      <c r="I82" s="252" t="s">
        <v>1339</v>
      </c>
      <c r="J82" s="252"/>
      <c r="K82" s="264"/>
    </row>
    <row r="83" spans="2:11" ht="15" customHeight="1">
      <c r="B83" s="273"/>
      <c r="C83" s="274" t="s">
        <v>1340</v>
      </c>
      <c r="D83" s="274"/>
      <c r="E83" s="274"/>
      <c r="F83" s="275" t="s">
        <v>1335</v>
      </c>
      <c r="G83" s="274"/>
      <c r="H83" s="274" t="s">
        <v>1341</v>
      </c>
      <c r="I83" s="274" t="s">
        <v>1331</v>
      </c>
      <c r="J83" s="274">
        <v>15</v>
      </c>
      <c r="K83" s="264"/>
    </row>
    <row r="84" spans="2:11" ht="15" customHeight="1">
      <c r="B84" s="273"/>
      <c r="C84" s="274" t="s">
        <v>1342</v>
      </c>
      <c r="D84" s="274"/>
      <c r="E84" s="274"/>
      <c r="F84" s="275" t="s">
        <v>1335</v>
      </c>
      <c r="G84" s="274"/>
      <c r="H84" s="274" t="s">
        <v>1343</v>
      </c>
      <c r="I84" s="274" t="s">
        <v>1331</v>
      </c>
      <c r="J84" s="274">
        <v>15</v>
      </c>
      <c r="K84" s="264"/>
    </row>
    <row r="85" spans="2:11" ht="15" customHeight="1">
      <c r="B85" s="273"/>
      <c r="C85" s="274" t="s">
        <v>1344</v>
      </c>
      <c r="D85" s="274"/>
      <c r="E85" s="274"/>
      <c r="F85" s="275" t="s">
        <v>1335</v>
      </c>
      <c r="G85" s="274"/>
      <c r="H85" s="274" t="s">
        <v>1345</v>
      </c>
      <c r="I85" s="274" t="s">
        <v>1331</v>
      </c>
      <c r="J85" s="274">
        <v>20</v>
      </c>
      <c r="K85" s="264"/>
    </row>
    <row r="86" spans="2:11" ht="15" customHeight="1">
      <c r="B86" s="273"/>
      <c r="C86" s="274" t="s">
        <v>1346</v>
      </c>
      <c r="D86" s="274"/>
      <c r="E86" s="274"/>
      <c r="F86" s="275" t="s">
        <v>1335</v>
      </c>
      <c r="G86" s="274"/>
      <c r="H86" s="274" t="s">
        <v>1347</v>
      </c>
      <c r="I86" s="274" t="s">
        <v>1331</v>
      </c>
      <c r="J86" s="274">
        <v>20</v>
      </c>
      <c r="K86" s="264"/>
    </row>
    <row r="87" spans="2:11" ht="15" customHeight="1">
      <c r="B87" s="273"/>
      <c r="C87" s="252" t="s">
        <v>1348</v>
      </c>
      <c r="D87" s="252"/>
      <c r="E87" s="252"/>
      <c r="F87" s="272" t="s">
        <v>1335</v>
      </c>
      <c r="G87" s="271"/>
      <c r="H87" s="252" t="s">
        <v>1349</v>
      </c>
      <c r="I87" s="252" t="s">
        <v>1331</v>
      </c>
      <c r="J87" s="252">
        <v>50</v>
      </c>
      <c r="K87" s="264"/>
    </row>
    <row r="88" spans="2:11" ht="15" customHeight="1">
      <c r="B88" s="273"/>
      <c r="C88" s="252" t="s">
        <v>1350</v>
      </c>
      <c r="D88" s="252"/>
      <c r="E88" s="252"/>
      <c r="F88" s="272" t="s">
        <v>1335</v>
      </c>
      <c r="G88" s="271"/>
      <c r="H88" s="252" t="s">
        <v>1351</v>
      </c>
      <c r="I88" s="252" t="s">
        <v>1331</v>
      </c>
      <c r="J88" s="252">
        <v>20</v>
      </c>
      <c r="K88" s="264"/>
    </row>
    <row r="89" spans="2:11" ht="15" customHeight="1">
      <c r="B89" s="273"/>
      <c r="C89" s="252" t="s">
        <v>1352</v>
      </c>
      <c r="D89" s="252"/>
      <c r="E89" s="252"/>
      <c r="F89" s="272" t="s">
        <v>1335</v>
      </c>
      <c r="G89" s="271"/>
      <c r="H89" s="252" t="s">
        <v>1353</v>
      </c>
      <c r="I89" s="252" t="s">
        <v>1331</v>
      </c>
      <c r="J89" s="252">
        <v>20</v>
      </c>
      <c r="K89" s="264"/>
    </row>
    <row r="90" spans="2:11" ht="15" customHeight="1">
      <c r="B90" s="273"/>
      <c r="C90" s="252" t="s">
        <v>1354</v>
      </c>
      <c r="D90" s="252"/>
      <c r="E90" s="252"/>
      <c r="F90" s="272" t="s">
        <v>1335</v>
      </c>
      <c r="G90" s="271"/>
      <c r="H90" s="252" t="s">
        <v>1355</v>
      </c>
      <c r="I90" s="252" t="s">
        <v>1331</v>
      </c>
      <c r="J90" s="252">
        <v>50</v>
      </c>
      <c r="K90" s="264"/>
    </row>
    <row r="91" spans="2:11" ht="15" customHeight="1">
      <c r="B91" s="273"/>
      <c r="C91" s="252" t="s">
        <v>1356</v>
      </c>
      <c r="D91" s="252"/>
      <c r="E91" s="252"/>
      <c r="F91" s="272" t="s">
        <v>1335</v>
      </c>
      <c r="G91" s="271"/>
      <c r="H91" s="252" t="s">
        <v>1356</v>
      </c>
      <c r="I91" s="252" t="s">
        <v>1331</v>
      </c>
      <c r="J91" s="252">
        <v>50</v>
      </c>
      <c r="K91" s="264"/>
    </row>
    <row r="92" spans="2:11" ht="15" customHeight="1">
      <c r="B92" s="273"/>
      <c r="C92" s="252" t="s">
        <v>1357</v>
      </c>
      <c r="D92" s="252"/>
      <c r="E92" s="252"/>
      <c r="F92" s="272" t="s">
        <v>1335</v>
      </c>
      <c r="G92" s="271"/>
      <c r="H92" s="252" t="s">
        <v>1358</v>
      </c>
      <c r="I92" s="252" t="s">
        <v>1331</v>
      </c>
      <c r="J92" s="252">
        <v>255</v>
      </c>
      <c r="K92" s="264"/>
    </row>
    <row r="93" spans="2:11" ht="15" customHeight="1">
      <c r="B93" s="273"/>
      <c r="C93" s="252" t="s">
        <v>1359</v>
      </c>
      <c r="D93" s="252"/>
      <c r="E93" s="252"/>
      <c r="F93" s="272" t="s">
        <v>1329</v>
      </c>
      <c r="G93" s="271"/>
      <c r="H93" s="252" t="s">
        <v>1360</v>
      </c>
      <c r="I93" s="252" t="s">
        <v>1361</v>
      </c>
      <c r="J93" s="252"/>
      <c r="K93" s="264"/>
    </row>
    <row r="94" spans="2:11" ht="15" customHeight="1">
      <c r="B94" s="273"/>
      <c r="C94" s="252" t="s">
        <v>1362</v>
      </c>
      <c r="D94" s="252"/>
      <c r="E94" s="252"/>
      <c r="F94" s="272" t="s">
        <v>1329</v>
      </c>
      <c r="G94" s="271"/>
      <c r="H94" s="252" t="s">
        <v>1363</v>
      </c>
      <c r="I94" s="252" t="s">
        <v>1364</v>
      </c>
      <c r="J94" s="252"/>
      <c r="K94" s="264"/>
    </row>
    <row r="95" spans="2:11" ht="15" customHeight="1">
      <c r="B95" s="273"/>
      <c r="C95" s="252" t="s">
        <v>1365</v>
      </c>
      <c r="D95" s="252"/>
      <c r="E95" s="252"/>
      <c r="F95" s="272" t="s">
        <v>1329</v>
      </c>
      <c r="G95" s="271"/>
      <c r="H95" s="252" t="s">
        <v>1365</v>
      </c>
      <c r="I95" s="252" t="s">
        <v>1364</v>
      </c>
      <c r="J95" s="252"/>
      <c r="K95" s="264"/>
    </row>
    <row r="96" spans="2:11" ht="15" customHeight="1">
      <c r="B96" s="273"/>
      <c r="C96" s="252" t="s">
        <v>37</v>
      </c>
      <c r="D96" s="252"/>
      <c r="E96" s="252"/>
      <c r="F96" s="272" t="s">
        <v>1329</v>
      </c>
      <c r="G96" s="271"/>
      <c r="H96" s="252" t="s">
        <v>1366</v>
      </c>
      <c r="I96" s="252" t="s">
        <v>1364</v>
      </c>
      <c r="J96" s="252"/>
      <c r="K96" s="264"/>
    </row>
    <row r="97" spans="2:11" ht="15" customHeight="1">
      <c r="B97" s="273"/>
      <c r="C97" s="252" t="s">
        <v>47</v>
      </c>
      <c r="D97" s="252"/>
      <c r="E97" s="252"/>
      <c r="F97" s="272" t="s">
        <v>1329</v>
      </c>
      <c r="G97" s="271"/>
      <c r="H97" s="252" t="s">
        <v>1367</v>
      </c>
      <c r="I97" s="252" t="s">
        <v>1364</v>
      </c>
      <c r="J97" s="252"/>
      <c r="K97" s="264"/>
    </row>
    <row r="98" spans="2:11" ht="15" customHeight="1">
      <c r="B98" s="276"/>
      <c r="C98" s="277"/>
      <c r="D98" s="277"/>
      <c r="E98" s="277"/>
      <c r="F98" s="277"/>
      <c r="G98" s="277"/>
      <c r="H98" s="277"/>
      <c r="I98" s="277"/>
      <c r="J98" s="277"/>
      <c r="K98" s="278"/>
    </row>
    <row r="99" spans="2:11" ht="18.75" customHeight="1">
      <c r="B99" s="279"/>
      <c r="C99" s="280"/>
      <c r="D99" s="280"/>
      <c r="E99" s="280"/>
      <c r="F99" s="280"/>
      <c r="G99" s="280"/>
      <c r="H99" s="280"/>
      <c r="I99" s="280"/>
      <c r="J99" s="280"/>
      <c r="K99" s="279"/>
    </row>
    <row r="100" spans="2:11" ht="18.75" customHeight="1">
      <c r="B100" s="259"/>
      <c r="C100" s="259"/>
      <c r="D100" s="259"/>
      <c r="E100" s="259"/>
      <c r="F100" s="259"/>
      <c r="G100" s="259"/>
      <c r="H100" s="259"/>
      <c r="I100" s="259"/>
      <c r="J100" s="259"/>
      <c r="K100" s="259"/>
    </row>
    <row r="101" spans="2:11" ht="7.5" customHeight="1">
      <c r="B101" s="260"/>
      <c r="C101" s="261"/>
      <c r="D101" s="261"/>
      <c r="E101" s="261"/>
      <c r="F101" s="261"/>
      <c r="G101" s="261"/>
      <c r="H101" s="261"/>
      <c r="I101" s="261"/>
      <c r="J101" s="261"/>
      <c r="K101" s="262"/>
    </row>
    <row r="102" spans="2:11" ht="45" customHeight="1">
      <c r="B102" s="263"/>
      <c r="C102" s="371" t="s">
        <v>1368</v>
      </c>
      <c r="D102" s="371"/>
      <c r="E102" s="371"/>
      <c r="F102" s="371"/>
      <c r="G102" s="371"/>
      <c r="H102" s="371"/>
      <c r="I102" s="371"/>
      <c r="J102" s="371"/>
      <c r="K102" s="264"/>
    </row>
    <row r="103" spans="2:11" ht="17.25" customHeight="1">
      <c r="B103" s="263"/>
      <c r="C103" s="265" t="s">
        <v>1323</v>
      </c>
      <c r="D103" s="265"/>
      <c r="E103" s="265"/>
      <c r="F103" s="265" t="s">
        <v>1324</v>
      </c>
      <c r="G103" s="266"/>
      <c r="H103" s="265" t="s">
        <v>53</v>
      </c>
      <c r="I103" s="265" t="s">
        <v>56</v>
      </c>
      <c r="J103" s="265" t="s">
        <v>1325</v>
      </c>
      <c r="K103" s="264"/>
    </row>
    <row r="104" spans="2:11" ht="17.25" customHeight="1">
      <c r="B104" s="263"/>
      <c r="C104" s="267" t="s">
        <v>1326</v>
      </c>
      <c r="D104" s="267"/>
      <c r="E104" s="267"/>
      <c r="F104" s="268" t="s">
        <v>1327</v>
      </c>
      <c r="G104" s="269"/>
      <c r="H104" s="267"/>
      <c r="I104" s="267"/>
      <c r="J104" s="267" t="s">
        <v>1328</v>
      </c>
      <c r="K104" s="264"/>
    </row>
    <row r="105" spans="2:11" ht="5.25" customHeight="1">
      <c r="B105" s="263"/>
      <c r="C105" s="265"/>
      <c r="D105" s="265"/>
      <c r="E105" s="265"/>
      <c r="F105" s="265"/>
      <c r="G105" s="281"/>
      <c r="H105" s="265"/>
      <c r="I105" s="265"/>
      <c r="J105" s="265"/>
      <c r="K105" s="264"/>
    </row>
    <row r="106" spans="2:11" ht="15" customHeight="1">
      <c r="B106" s="263"/>
      <c r="C106" s="252" t="s">
        <v>52</v>
      </c>
      <c r="D106" s="270"/>
      <c r="E106" s="270"/>
      <c r="F106" s="272" t="s">
        <v>1329</v>
      </c>
      <c r="G106" s="281"/>
      <c r="H106" s="252" t="s">
        <v>1369</v>
      </c>
      <c r="I106" s="252" t="s">
        <v>1331</v>
      </c>
      <c r="J106" s="252">
        <v>20</v>
      </c>
      <c r="K106" s="264"/>
    </row>
    <row r="107" spans="2:11" ht="15" customHeight="1">
      <c r="B107" s="263"/>
      <c r="C107" s="252" t="s">
        <v>1332</v>
      </c>
      <c r="D107" s="252"/>
      <c r="E107" s="252"/>
      <c r="F107" s="272" t="s">
        <v>1329</v>
      </c>
      <c r="G107" s="252"/>
      <c r="H107" s="252" t="s">
        <v>1369</v>
      </c>
      <c r="I107" s="252" t="s">
        <v>1331</v>
      </c>
      <c r="J107" s="252">
        <v>120</v>
      </c>
      <c r="K107" s="264"/>
    </row>
    <row r="108" spans="2:11" ht="15" customHeight="1">
      <c r="B108" s="273"/>
      <c r="C108" s="252" t="s">
        <v>1334</v>
      </c>
      <c r="D108" s="252"/>
      <c r="E108" s="252"/>
      <c r="F108" s="272" t="s">
        <v>1335</v>
      </c>
      <c r="G108" s="252"/>
      <c r="H108" s="252" t="s">
        <v>1369</v>
      </c>
      <c r="I108" s="252" t="s">
        <v>1331</v>
      </c>
      <c r="J108" s="252">
        <v>50</v>
      </c>
      <c r="K108" s="264"/>
    </row>
    <row r="109" spans="2:11" ht="15" customHeight="1">
      <c r="B109" s="273"/>
      <c r="C109" s="252" t="s">
        <v>1337</v>
      </c>
      <c r="D109" s="252"/>
      <c r="E109" s="252"/>
      <c r="F109" s="272" t="s">
        <v>1329</v>
      </c>
      <c r="G109" s="252"/>
      <c r="H109" s="252" t="s">
        <v>1369</v>
      </c>
      <c r="I109" s="252" t="s">
        <v>1339</v>
      </c>
      <c r="J109" s="252"/>
      <c r="K109" s="264"/>
    </row>
    <row r="110" spans="2:11" ht="15" customHeight="1">
      <c r="B110" s="273"/>
      <c r="C110" s="252" t="s">
        <v>1348</v>
      </c>
      <c r="D110" s="252"/>
      <c r="E110" s="252"/>
      <c r="F110" s="272" t="s">
        <v>1335</v>
      </c>
      <c r="G110" s="252"/>
      <c r="H110" s="252" t="s">
        <v>1369</v>
      </c>
      <c r="I110" s="252" t="s">
        <v>1331</v>
      </c>
      <c r="J110" s="252">
        <v>50</v>
      </c>
      <c r="K110" s="264"/>
    </row>
    <row r="111" spans="2:11" ht="15" customHeight="1">
      <c r="B111" s="273"/>
      <c r="C111" s="252" t="s">
        <v>1356</v>
      </c>
      <c r="D111" s="252"/>
      <c r="E111" s="252"/>
      <c r="F111" s="272" t="s">
        <v>1335</v>
      </c>
      <c r="G111" s="252"/>
      <c r="H111" s="252" t="s">
        <v>1369</v>
      </c>
      <c r="I111" s="252" t="s">
        <v>1331</v>
      </c>
      <c r="J111" s="252">
        <v>50</v>
      </c>
      <c r="K111" s="264"/>
    </row>
    <row r="112" spans="2:11" ht="15" customHeight="1">
      <c r="B112" s="273"/>
      <c r="C112" s="252" t="s">
        <v>1354</v>
      </c>
      <c r="D112" s="252"/>
      <c r="E112" s="252"/>
      <c r="F112" s="272" t="s">
        <v>1335</v>
      </c>
      <c r="G112" s="252"/>
      <c r="H112" s="252" t="s">
        <v>1369</v>
      </c>
      <c r="I112" s="252" t="s">
        <v>1331</v>
      </c>
      <c r="J112" s="252">
        <v>50</v>
      </c>
      <c r="K112" s="264"/>
    </row>
    <row r="113" spans="2:11" ht="15" customHeight="1">
      <c r="B113" s="273"/>
      <c r="C113" s="252" t="s">
        <v>52</v>
      </c>
      <c r="D113" s="252"/>
      <c r="E113" s="252"/>
      <c r="F113" s="272" t="s">
        <v>1329</v>
      </c>
      <c r="G113" s="252"/>
      <c r="H113" s="252" t="s">
        <v>1370</v>
      </c>
      <c r="I113" s="252" t="s">
        <v>1331</v>
      </c>
      <c r="J113" s="252">
        <v>20</v>
      </c>
      <c r="K113" s="264"/>
    </row>
    <row r="114" spans="2:11" ht="15" customHeight="1">
      <c r="B114" s="273"/>
      <c r="C114" s="252" t="s">
        <v>1371</v>
      </c>
      <c r="D114" s="252"/>
      <c r="E114" s="252"/>
      <c r="F114" s="272" t="s">
        <v>1329</v>
      </c>
      <c r="G114" s="252"/>
      <c r="H114" s="252" t="s">
        <v>1372</v>
      </c>
      <c r="I114" s="252" t="s">
        <v>1331</v>
      </c>
      <c r="J114" s="252">
        <v>120</v>
      </c>
      <c r="K114" s="264"/>
    </row>
    <row r="115" spans="2:11" ht="15" customHeight="1">
      <c r="B115" s="273"/>
      <c r="C115" s="252" t="s">
        <v>37</v>
      </c>
      <c r="D115" s="252"/>
      <c r="E115" s="252"/>
      <c r="F115" s="272" t="s">
        <v>1329</v>
      </c>
      <c r="G115" s="252"/>
      <c r="H115" s="252" t="s">
        <v>1373</v>
      </c>
      <c r="I115" s="252" t="s">
        <v>1364</v>
      </c>
      <c r="J115" s="252"/>
      <c r="K115" s="264"/>
    </row>
    <row r="116" spans="2:11" ht="15" customHeight="1">
      <c r="B116" s="273"/>
      <c r="C116" s="252" t="s">
        <v>47</v>
      </c>
      <c r="D116" s="252"/>
      <c r="E116" s="252"/>
      <c r="F116" s="272" t="s">
        <v>1329</v>
      </c>
      <c r="G116" s="252"/>
      <c r="H116" s="252" t="s">
        <v>1374</v>
      </c>
      <c r="I116" s="252" t="s">
        <v>1364</v>
      </c>
      <c r="J116" s="252"/>
      <c r="K116" s="264"/>
    </row>
    <row r="117" spans="2:11" ht="15" customHeight="1">
      <c r="B117" s="273"/>
      <c r="C117" s="252" t="s">
        <v>56</v>
      </c>
      <c r="D117" s="252"/>
      <c r="E117" s="252"/>
      <c r="F117" s="272" t="s">
        <v>1329</v>
      </c>
      <c r="G117" s="252"/>
      <c r="H117" s="252" t="s">
        <v>1375</v>
      </c>
      <c r="I117" s="252" t="s">
        <v>1376</v>
      </c>
      <c r="J117" s="252"/>
      <c r="K117" s="264"/>
    </row>
    <row r="118" spans="2:11" ht="15" customHeight="1">
      <c r="B118" s="276"/>
      <c r="C118" s="282"/>
      <c r="D118" s="282"/>
      <c r="E118" s="282"/>
      <c r="F118" s="282"/>
      <c r="G118" s="282"/>
      <c r="H118" s="282"/>
      <c r="I118" s="282"/>
      <c r="J118" s="282"/>
      <c r="K118" s="278"/>
    </row>
    <row r="119" spans="2:11" ht="18.75" customHeight="1">
      <c r="B119" s="283"/>
      <c r="C119" s="249"/>
      <c r="D119" s="249"/>
      <c r="E119" s="249"/>
      <c r="F119" s="284"/>
      <c r="G119" s="249"/>
      <c r="H119" s="249"/>
      <c r="I119" s="249"/>
      <c r="J119" s="249"/>
      <c r="K119" s="283"/>
    </row>
    <row r="120" spans="2:11" ht="18.75" customHeight="1">
      <c r="B120" s="259"/>
      <c r="C120" s="259"/>
      <c r="D120" s="259"/>
      <c r="E120" s="259"/>
      <c r="F120" s="259"/>
      <c r="G120" s="259"/>
      <c r="H120" s="259"/>
      <c r="I120" s="259"/>
      <c r="J120" s="259"/>
      <c r="K120" s="259"/>
    </row>
    <row r="121" spans="2:11" ht="7.5" customHeight="1">
      <c r="B121" s="285"/>
      <c r="C121" s="286"/>
      <c r="D121" s="286"/>
      <c r="E121" s="286"/>
      <c r="F121" s="286"/>
      <c r="G121" s="286"/>
      <c r="H121" s="286"/>
      <c r="I121" s="286"/>
      <c r="J121" s="286"/>
      <c r="K121" s="287"/>
    </row>
    <row r="122" spans="2:11" ht="45" customHeight="1">
      <c r="B122" s="288"/>
      <c r="C122" s="369" t="s">
        <v>1377</v>
      </c>
      <c r="D122" s="369"/>
      <c r="E122" s="369"/>
      <c r="F122" s="369"/>
      <c r="G122" s="369"/>
      <c r="H122" s="369"/>
      <c r="I122" s="369"/>
      <c r="J122" s="369"/>
      <c r="K122" s="289"/>
    </row>
    <row r="123" spans="2:11" ht="17.25" customHeight="1">
      <c r="B123" s="290"/>
      <c r="C123" s="265" t="s">
        <v>1323</v>
      </c>
      <c r="D123" s="265"/>
      <c r="E123" s="265"/>
      <c r="F123" s="265" t="s">
        <v>1324</v>
      </c>
      <c r="G123" s="266"/>
      <c r="H123" s="265" t="s">
        <v>53</v>
      </c>
      <c r="I123" s="265" t="s">
        <v>56</v>
      </c>
      <c r="J123" s="265" t="s">
        <v>1325</v>
      </c>
      <c r="K123" s="291"/>
    </row>
    <row r="124" spans="2:11" ht="17.25" customHeight="1">
      <c r="B124" s="290"/>
      <c r="C124" s="267" t="s">
        <v>1326</v>
      </c>
      <c r="D124" s="267"/>
      <c r="E124" s="267"/>
      <c r="F124" s="268" t="s">
        <v>1327</v>
      </c>
      <c r="G124" s="269"/>
      <c r="H124" s="267"/>
      <c r="I124" s="267"/>
      <c r="J124" s="267" t="s">
        <v>1328</v>
      </c>
      <c r="K124" s="291"/>
    </row>
    <row r="125" spans="2:11" ht="5.25" customHeight="1">
      <c r="B125" s="292"/>
      <c r="C125" s="270"/>
      <c r="D125" s="270"/>
      <c r="E125" s="270"/>
      <c r="F125" s="270"/>
      <c r="G125" s="252"/>
      <c r="H125" s="270"/>
      <c r="I125" s="270"/>
      <c r="J125" s="270"/>
      <c r="K125" s="293"/>
    </row>
    <row r="126" spans="2:11" ht="15" customHeight="1">
      <c r="B126" s="292"/>
      <c r="C126" s="252" t="s">
        <v>1332</v>
      </c>
      <c r="D126" s="270"/>
      <c r="E126" s="270"/>
      <c r="F126" s="272" t="s">
        <v>1329</v>
      </c>
      <c r="G126" s="252"/>
      <c r="H126" s="252" t="s">
        <v>1369</v>
      </c>
      <c r="I126" s="252" t="s">
        <v>1331</v>
      </c>
      <c r="J126" s="252">
        <v>120</v>
      </c>
      <c r="K126" s="294"/>
    </row>
    <row r="127" spans="2:11" ht="15" customHeight="1">
      <c r="B127" s="292"/>
      <c r="C127" s="252" t="s">
        <v>1378</v>
      </c>
      <c r="D127" s="252"/>
      <c r="E127" s="252"/>
      <c r="F127" s="272" t="s">
        <v>1329</v>
      </c>
      <c r="G127" s="252"/>
      <c r="H127" s="252" t="s">
        <v>1379</v>
      </c>
      <c r="I127" s="252" t="s">
        <v>1331</v>
      </c>
      <c r="J127" s="252" t="s">
        <v>1380</v>
      </c>
      <c r="K127" s="294"/>
    </row>
    <row r="128" spans="2:11" ht="15" customHeight="1">
      <c r="B128" s="292"/>
      <c r="C128" s="252" t="s">
        <v>1277</v>
      </c>
      <c r="D128" s="252"/>
      <c r="E128" s="252"/>
      <c r="F128" s="272" t="s">
        <v>1329</v>
      </c>
      <c r="G128" s="252"/>
      <c r="H128" s="252" t="s">
        <v>1381</v>
      </c>
      <c r="I128" s="252" t="s">
        <v>1331</v>
      </c>
      <c r="J128" s="252" t="s">
        <v>1380</v>
      </c>
      <c r="K128" s="294"/>
    </row>
    <row r="129" spans="2:11" ht="15" customHeight="1">
      <c r="B129" s="292"/>
      <c r="C129" s="252" t="s">
        <v>1340</v>
      </c>
      <c r="D129" s="252"/>
      <c r="E129" s="252"/>
      <c r="F129" s="272" t="s">
        <v>1335</v>
      </c>
      <c r="G129" s="252"/>
      <c r="H129" s="252" t="s">
        <v>1341</v>
      </c>
      <c r="I129" s="252" t="s">
        <v>1331</v>
      </c>
      <c r="J129" s="252">
        <v>15</v>
      </c>
      <c r="K129" s="294"/>
    </row>
    <row r="130" spans="2:11" ht="15" customHeight="1">
      <c r="B130" s="292"/>
      <c r="C130" s="274" t="s">
        <v>1342</v>
      </c>
      <c r="D130" s="274"/>
      <c r="E130" s="274"/>
      <c r="F130" s="275" t="s">
        <v>1335</v>
      </c>
      <c r="G130" s="274"/>
      <c r="H130" s="274" t="s">
        <v>1343</v>
      </c>
      <c r="I130" s="274" t="s">
        <v>1331</v>
      </c>
      <c r="J130" s="274">
        <v>15</v>
      </c>
      <c r="K130" s="294"/>
    </row>
    <row r="131" spans="2:11" ht="15" customHeight="1">
      <c r="B131" s="292"/>
      <c r="C131" s="274" t="s">
        <v>1344</v>
      </c>
      <c r="D131" s="274"/>
      <c r="E131" s="274"/>
      <c r="F131" s="275" t="s">
        <v>1335</v>
      </c>
      <c r="G131" s="274"/>
      <c r="H131" s="274" t="s">
        <v>1345</v>
      </c>
      <c r="I131" s="274" t="s">
        <v>1331</v>
      </c>
      <c r="J131" s="274">
        <v>20</v>
      </c>
      <c r="K131" s="294"/>
    </row>
    <row r="132" spans="2:11" ht="15" customHeight="1">
      <c r="B132" s="292"/>
      <c r="C132" s="274" t="s">
        <v>1346</v>
      </c>
      <c r="D132" s="274"/>
      <c r="E132" s="274"/>
      <c r="F132" s="275" t="s">
        <v>1335</v>
      </c>
      <c r="G132" s="274"/>
      <c r="H132" s="274" t="s">
        <v>1347</v>
      </c>
      <c r="I132" s="274" t="s">
        <v>1331</v>
      </c>
      <c r="J132" s="274">
        <v>20</v>
      </c>
      <c r="K132" s="294"/>
    </row>
    <row r="133" spans="2:11" ht="15" customHeight="1">
      <c r="B133" s="292"/>
      <c r="C133" s="252" t="s">
        <v>1334</v>
      </c>
      <c r="D133" s="252"/>
      <c r="E133" s="252"/>
      <c r="F133" s="272" t="s">
        <v>1335</v>
      </c>
      <c r="G133" s="252"/>
      <c r="H133" s="252" t="s">
        <v>1369</v>
      </c>
      <c r="I133" s="252" t="s">
        <v>1331</v>
      </c>
      <c r="J133" s="252">
        <v>50</v>
      </c>
      <c r="K133" s="294"/>
    </row>
    <row r="134" spans="2:11" ht="15" customHeight="1">
      <c r="B134" s="292"/>
      <c r="C134" s="252" t="s">
        <v>1348</v>
      </c>
      <c r="D134" s="252"/>
      <c r="E134" s="252"/>
      <c r="F134" s="272" t="s">
        <v>1335</v>
      </c>
      <c r="G134" s="252"/>
      <c r="H134" s="252" t="s">
        <v>1369</v>
      </c>
      <c r="I134" s="252" t="s">
        <v>1331</v>
      </c>
      <c r="J134" s="252">
        <v>50</v>
      </c>
      <c r="K134" s="294"/>
    </row>
    <row r="135" spans="2:11" ht="15" customHeight="1">
      <c r="B135" s="292"/>
      <c r="C135" s="252" t="s">
        <v>1354</v>
      </c>
      <c r="D135" s="252"/>
      <c r="E135" s="252"/>
      <c r="F135" s="272" t="s">
        <v>1335</v>
      </c>
      <c r="G135" s="252"/>
      <c r="H135" s="252" t="s">
        <v>1369</v>
      </c>
      <c r="I135" s="252" t="s">
        <v>1331</v>
      </c>
      <c r="J135" s="252">
        <v>50</v>
      </c>
      <c r="K135" s="294"/>
    </row>
    <row r="136" spans="2:11" ht="15" customHeight="1">
      <c r="B136" s="292"/>
      <c r="C136" s="252" t="s">
        <v>1356</v>
      </c>
      <c r="D136" s="252"/>
      <c r="E136" s="252"/>
      <c r="F136" s="272" t="s">
        <v>1335</v>
      </c>
      <c r="G136" s="252"/>
      <c r="H136" s="252" t="s">
        <v>1369</v>
      </c>
      <c r="I136" s="252" t="s">
        <v>1331</v>
      </c>
      <c r="J136" s="252">
        <v>50</v>
      </c>
      <c r="K136" s="294"/>
    </row>
    <row r="137" spans="2:11" ht="15" customHeight="1">
      <c r="B137" s="292"/>
      <c r="C137" s="252" t="s">
        <v>1357</v>
      </c>
      <c r="D137" s="252"/>
      <c r="E137" s="252"/>
      <c r="F137" s="272" t="s">
        <v>1335</v>
      </c>
      <c r="G137" s="252"/>
      <c r="H137" s="252" t="s">
        <v>1382</v>
      </c>
      <c r="I137" s="252" t="s">
        <v>1331</v>
      </c>
      <c r="J137" s="252">
        <v>255</v>
      </c>
      <c r="K137" s="294"/>
    </row>
    <row r="138" spans="2:11" ht="15" customHeight="1">
      <c r="B138" s="292"/>
      <c r="C138" s="252" t="s">
        <v>1359</v>
      </c>
      <c r="D138" s="252"/>
      <c r="E138" s="252"/>
      <c r="F138" s="272" t="s">
        <v>1329</v>
      </c>
      <c r="G138" s="252"/>
      <c r="H138" s="252" t="s">
        <v>1383</v>
      </c>
      <c r="I138" s="252" t="s">
        <v>1361</v>
      </c>
      <c r="J138" s="252"/>
      <c r="K138" s="294"/>
    </row>
    <row r="139" spans="2:11" ht="15" customHeight="1">
      <c r="B139" s="292"/>
      <c r="C139" s="252" t="s">
        <v>1362</v>
      </c>
      <c r="D139" s="252"/>
      <c r="E139" s="252"/>
      <c r="F139" s="272" t="s">
        <v>1329</v>
      </c>
      <c r="G139" s="252"/>
      <c r="H139" s="252" t="s">
        <v>1384</v>
      </c>
      <c r="I139" s="252" t="s">
        <v>1364</v>
      </c>
      <c r="J139" s="252"/>
      <c r="K139" s="294"/>
    </row>
    <row r="140" spans="2:11" ht="15" customHeight="1">
      <c r="B140" s="292"/>
      <c r="C140" s="252" t="s">
        <v>1365</v>
      </c>
      <c r="D140" s="252"/>
      <c r="E140" s="252"/>
      <c r="F140" s="272" t="s">
        <v>1329</v>
      </c>
      <c r="G140" s="252"/>
      <c r="H140" s="252" t="s">
        <v>1365</v>
      </c>
      <c r="I140" s="252" t="s">
        <v>1364</v>
      </c>
      <c r="J140" s="252"/>
      <c r="K140" s="294"/>
    </row>
    <row r="141" spans="2:11" ht="15" customHeight="1">
      <c r="B141" s="292"/>
      <c r="C141" s="252" t="s">
        <v>37</v>
      </c>
      <c r="D141" s="252"/>
      <c r="E141" s="252"/>
      <c r="F141" s="272" t="s">
        <v>1329</v>
      </c>
      <c r="G141" s="252"/>
      <c r="H141" s="252" t="s">
        <v>1385</v>
      </c>
      <c r="I141" s="252" t="s">
        <v>1364</v>
      </c>
      <c r="J141" s="252"/>
      <c r="K141" s="294"/>
    </row>
    <row r="142" spans="2:11" ht="15" customHeight="1">
      <c r="B142" s="292"/>
      <c r="C142" s="252" t="s">
        <v>1386</v>
      </c>
      <c r="D142" s="252"/>
      <c r="E142" s="252"/>
      <c r="F142" s="272" t="s">
        <v>1329</v>
      </c>
      <c r="G142" s="252"/>
      <c r="H142" s="252" t="s">
        <v>1387</v>
      </c>
      <c r="I142" s="252" t="s">
        <v>1364</v>
      </c>
      <c r="J142" s="252"/>
      <c r="K142" s="294"/>
    </row>
    <row r="143" spans="2:11" ht="15" customHeight="1">
      <c r="B143" s="295"/>
      <c r="C143" s="296"/>
      <c r="D143" s="296"/>
      <c r="E143" s="296"/>
      <c r="F143" s="296"/>
      <c r="G143" s="296"/>
      <c r="H143" s="296"/>
      <c r="I143" s="296"/>
      <c r="J143" s="296"/>
      <c r="K143" s="297"/>
    </row>
    <row r="144" spans="2:11" ht="18.75" customHeight="1">
      <c r="B144" s="249"/>
      <c r="C144" s="249"/>
      <c r="D144" s="249"/>
      <c r="E144" s="249"/>
      <c r="F144" s="284"/>
      <c r="G144" s="249"/>
      <c r="H144" s="249"/>
      <c r="I144" s="249"/>
      <c r="J144" s="249"/>
      <c r="K144" s="249"/>
    </row>
    <row r="145" spans="2:11" ht="18.75" customHeight="1">
      <c r="B145" s="259"/>
      <c r="C145" s="259"/>
      <c r="D145" s="259"/>
      <c r="E145" s="259"/>
      <c r="F145" s="259"/>
      <c r="G145" s="259"/>
      <c r="H145" s="259"/>
      <c r="I145" s="259"/>
      <c r="J145" s="259"/>
      <c r="K145" s="259"/>
    </row>
    <row r="146" spans="2:11" ht="7.5" customHeight="1">
      <c r="B146" s="260"/>
      <c r="C146" s="261"/>
      <c r="D146" s="261"/>
      <c r="E146" s="261"/>
      <c r="F146" s="261"/>
      <c r="G146" s="261"/>
      <c r="H146" s="261"/>
      <c r="I146" s="261"/>
      <c r="J146" s="261"/>
      <c r="K146" s="262"/>
    </row>
    <row r="147" spans="2:11" ht="45" customHeight="1">
      <c r="B147" s="263"/>
      <c r="C147" s="371" t="s">
        <v>1388</v>
      </c>
      <c r="D147" s="371"/>
      <c r="E147" s="371"/>
      <c r="F147" s="371"/>
      <c r="G147" s="371"/>
      <c r="H147" s="371"/>
      <c r="I147" s="371"/>
      <c r="J147" s="371"/>
      <c r="K147" s="264"/>
    </row>
    <row r="148" spans="2:11" ht="17.25" customHeight="1">
      <c r="B148" s="263"/>
      <c r="C148" s="265" t="s">
        <v>1323</v>
      </c>
      <c r="D148" s="265"/>
      <c r="E148" s="265"/>
      <c r="F148" s="265" t="s">
        <v>1324</v>
      </c>
      <c r="G148" s="266"/>
      <c r="H148" s="265" t="s">
        <v>53</v>
      </c>
      <c r="I148" s="265" t="s">
        <v>56</v>
      </c>
      <c r="J148" s="265" t="s">
        <v>1325</v>
      </c>
      <c r="K148" s="264"/>
    </row>
    <row r="149" spans="2:11" ht="17.25" customHeight="1">
      <c r="B149" s="263"/>
      <c r="C149" s="267" t="s">
        <v>1326</v>
      </c>
      <c r="D149" s="267"/>
      <c r="E149" s="267"/>
      <c r="F149" s="268" t="s">
        <v>1327</v>
      </c>
      <c r="G149" s="269"/>
      <c r="H149" s="267"/>
      <c r="I149" s="267"/>
      <c r="J149" s="267" t="s">
        <v>1328</v>
      </c>
      <c r="K149" s="264"/>
    </row>
    <row r="150" spans="2:11" ht="5.25" customHeight="1">
      <c r="B150" s="273"/>
      <c r="C150" s="270"/>
      <c r="D150" s="270"/>
      <c r="E150" s="270"/>
      <c r="F150" s="270"/>
      <c r="G150" s="271"/>
      <c r="H150" s="270"/>
      <c r="I150" s="270"/>
      <c r="J150" s="270"/>
      <c r="K150" s="294"/>
    </row>
    <row r="151" spans="2:11" ht="15" customHeight="1">
      <c r="B151" s="273"/>
      <c r="C151" s="298" t="s">
        <v>1332</v>
      </c>
      <c r="D151" s="252"/>
      <c r="E151" s="252"/>
      <c r="F151" s="299" t="s">
        <v>1329</v>
      </c>
      <c r="G151" s="252"/>
      <c r="H151" s="298" t="s">
        <v>1369</v>
      </c>
      <c r="I151" s="298" t="s">
        <v>1331</v>
      </c>
      <c r="J151" s="298">
        <v>120</v>
      </c>
      <c r="K151" s="294"/>
    </row>
    <row r="152" spans="2:11" ht="15" customHeight="1">
      <c r="B152" s="273"/>
      <c r="C152" s="298" t="s">
        <v>1378</v>
      </c>
      <c r="D152" s="252"/>
      <c r="E152" s="252"/>
      <c r="F152" s="299" t="s">
        <v>1329</v>
      </c>
      <c r="G152" s="252"/>
      <c r="H152" s="298" t="s">
        <v>1389</v>
      </c>
      <c r="I152" s="298" t="s">
        <v>1331</v>
      </c>
      <c r="J152" s="298" t="s">
        <v>1380</v>
      </c>
      <c r="K152" s="294"/>
    </row>
    <row r="153" spans="2:11" ht="15" customHeight="1">
      <c r="B153" s="273"/>
      <c r="C153" s="298" t="s">
        <v>1277</v>
      </c>
      <c r="D153" s="252"/>
      <c r="E153" s="252"/>
      <c r="F153" s="299" t="s">
        <v>1329</v>
      </c>
      <c r="G153" s="252"/>
      <c r="H153" s="298" t="s">
        <v>1390</v>
      </c>
      <c r="I153" s="298" t="s">
        <v>1331</v>
      </c>
      <c r="J153" s="298" t="s">
        <v>1380</v>
      </c>
      <c r="K153" s="294"/>
    </row>
    <row r="154" spans="2:11" ht="15" customHeight="1">
      <c r="B154" s="273"/>
      <c r="C154" s="298" t="s">
        <v>1334</v>
      </c>
      <c r="D154" s="252"/>
      <c r="E154" s="252"/>
      <c r="F154" s="299" t="s">
        <v>1335</v>
      </c>
      <c r="G154" s="252"/>
      <c r="H154" s="298" t="s">
        <v>1369</v>
      </c>
      <c r="I154" s="298" t="s">
        <v>1331</v>
      </c>
      <c r="J154" s="298">
        <v>50</v>
      </c>
      <c r="K154" s="294"/>
    </row>
    <row r="155" spans="2:11" ht="15" customHeight="1">
      <c r="B155" s="273"/>
      <c r="C155" s="298" t="s">
        <v>1337</v>
      </c>
      <c r="D155" s="252"/>
      <c r="E155" s="252"/>
      <c r="F155" s="299" t="s">
        <v>1329</v>
      </c>
      <c r="G155" s="252"/>
      <c r="H155" s="298" t="s">
        <v>1369</v>
      </c>
      <c r="I155" s="298" t="s">
        <v>1339</v>
      </c>
      <c r="J155" s="298"/>
      <c r="K155" s="294"/>
    </row>
    <row r="156" spans="2:11" ht="15" customHeight="1">
      <c r="B156" s="273"/>
      <c r="C156" s="298" t="s">
        <v>1348</v>
      </c>
      <c r="D156" s="252"/>
      <c r="E156" s="252"/>
      <c r="F156" s="299" t="s">
        <v>1335</v>
      </c>
      <c r="G156" s="252"/>
      <c r="H156" s="298" t="s">
        <v>1369</v>
      </c>
      <c r="I156" s="298" t="s">
        <v>1331</v>
      </c>
      <c r="J156" s="298">
        <v>50</v>
      </c>
      <c r="K156" s="294"/>
    </row>
    <row r="157" spans="2:11" ht="15" customHeight="1">
      <c r="B157" s="273"/>
      <c r="C157" s="298" t="s">
        <v>1356</v>
      </c>
      <c r="D157" s="252"/>
      <c r="E157" s="252"/>
      <c r="F157" s="299" t="s">
        <v>1335</v>
      </c>
      <c r="G157" s="252"/>
      <c r="H157" s="298" t="s">
        <v>1369</v>
      </c>
      <c r="I157" s="298" t="s">
        <v>1331</v>
      </c>
      <c r="J157" s="298">
        <v>50</v>
      </c>
      <c r="K157" s="294"/>
    </row>
    <row r="158" spans="2:11" ht="15" customHeight="1">
      <c r="B158" s="273"/>
      <c r="C158" s="298" t="s">
        <v>1354</v>
      </c>
      <c r="D158" s="252"/>
      <c r="E158" s="252"/>
      <c r="F158" s="299" t="s">
        <v>1335</v>
      </c>
      <c r="G158" s="252"/>
      <c r="H158" s="298" t="s">
        <v>1369</v>
      </c>
      <c r="I158" s="298" t="s">
        <v>1331</v>
      </c>
      <c r="J158" s="298">
        <v>50</v>
      </c>
      <c r="K158" s="294"/>
    </row>
    <row r="159" spans="2:11" ht="15" customHeight="1">
      <c r="B159" s="273"/>
      <c r="C159" s="298" t="s">
        <v>102</v>
      </c>
      <c r="D159" s="252"/>
      <c r="E159" s="252"/>
      <c r="F159" s="299" t="s">
        <v>1329</v>
      </c>
      <c r="G159" s="252"/>
      <c r="H159" s="298" t="s">
        <v>1391</v>
      </c>
      <c r="I159" s="298" t="s">
        <v>1331</v>
      </c>
      <c r="J159" s="298" t="s">
        <v>1392</v>
      </c>
      <c r="K159" s="294"/>
    </row>
    <row r="160" spans="2:11" ht="15" customHeight="1">
      <c r="B160" s="273"/>
      <c r="C160" s="298" t="s">
        <v>1393</v>
      </c>
      <c r="D160" s="252"/>
      <c r="E160" s="252"/>
      <c r="F160" s="299" t="s">
        <v>1329</v>
      </c>
      <c r="G160" s="252"/>
      <c r="H160" s="298" t="s">
        <v>1394</v>
      </c>
      <c r="I160" s="298" t="s">
        <v>1364</v>
      </c>
      <c r="J160" s="298"/>
      <c r="K160" s="294"/>
    </row>
    <row r="161" spans="2:11" ht="15" customHeight="1">
      <c r="B161" s="300"/>
      <c r="C161" s="282"/>
      <c r="D161" s="282"/>
      <c r="E161" s="282"/>
      <c r="F161" s="282"/>
      <c r="G161" s="282"/>
      <c r="H161" s="282"/>
      <c r="I161" s="282"/>
      <c r="J161" s="282"/>
      <c r="K161" s="301"/>
    </row>
    <row r="162" spans="2:11" ht="18.75" customHeight="1">
      <c r="B162" s="249"/>
      <c r="C162" s="252"/>
      <c r="D162" s="252"/>
      <c r="E162" s="252"/>
      <c r="F162" s="272"/>
      <c r="G162" s="252"/>
      <c r="H162" s="252"/>
      <c r="I162" s="252"/>
      <c r="J162" s="252"/>
      <c r="K162" s="249"/>
    </row>
    <row r="163" spans="2:11" ht="18.75" customHeight="1">
      <c r="B163" s="259"/>
      <c r="C163" s="259"/>
      <c r="D163" s="259"/>
      <c r="E163" s="259"/>
      <c r="F163" s="259"/>
      <c r="G163" s="259"/>
      <c r="H163" s="259"/>
      <c r="I163" s="259"/>
      <c r="J163" s="259"/>
      <c r="K163" s="259"/>
    </row>
    <row r="164" spans="2:11" ht="7.5" customHeight="1">
      <c r="B164" s="241"/>
      <c r="C164" s="242"/>
      <c r="D164" s="242"/>
      <c r="E164" s="242"/>
      <c r="F164" s="242"/>
      <c r="G164" s="242"/>
      <c r="H164" s="242"/>
      <c r="I164" s="242"/>
      <c r="J164" s="242"/>
      <c r="K164" s="243"/>
    </row>
    <row r="165" spans="2:11" ht="45" customHeight="1">
      <c r="B165" s="244"/>
      <c r="C165" s="369" t="s">
        <v>1395</v>
      </c>
      <c r="D165" s="369"/>
      <c r="E165" s="369"/>
      <c r="F165" s="369"/>
      <c r="G165" s="369"/>
      <c r="H165" s="369"/>
      <c r="I165" s="369"/>
      <c r="J165" s="369"/>
      <c r="K165" s="245"/>
    </row>
    <row r="166" spans="2:11" ht="17.25" customHeight="1">
      <c r="B166" s="244"/>
      <c r="C166" s="265" t="s">
        <v>1323</v>
      </c>
      <c r="D166" s="265"/>
      <c r="E166" s="265"/>
      <c r="F166" s="265" t="s">
        <v>1324</v>
      </c>
      <c r="G166" s="302"/>
      <c r="H166" s="303" t="s">
        <v>53</v>
      </c>
      <c r="I166" s="303" t="s">
        <v>56</v>
      </c>
      <c r="J166" s="265" t="s">
        <v>1325</v>
      </c>
      <c r="K166" s="245"/>
    </row>
    <row r="167" spans="2:11" ht="17.25" customHeight="1">
      <c r="B167" s="246"/>
      <c r="C167" s="267" t="s">
        <v>1326</v>
      </c>
      <c r="D167" s="267"/>
      <c r="E167" s="267"/>
      <c r="F167" s="268" t="s">
        <v>1327</v>
      </c>
      <c r="G167" s="304"/>
      <c r="H167" s="305"/>
      <c r="I167" s="305"/>
      <c r="J167" s="267" t="s">
        <v>1328</v>
      </c>
      <c r="K167" s="247"/>
    </row>
    <row r="168" spans="2:11" ht="5.25" customHeight="1">
      <c r="B168" s="273"/>
      <c r="C168" s="270"/>
      <c r="D168" s="270"/>
      <c r="E168" s="270"/>
      <c r="F168" s="270"/>
      <c r="G168" s="271"/>
      <c r="H168" s="270"/>
      <c r="I168" s="270"/>
      <c r="J168" s="270"/>
      <c r="K168" s="294"/>
    </row>
    <row r="169" spans="2:11" ht="15" customHeight="1">
      <c r="B169" s="273"/>
      <c r="C169" s="252" t="s">
        <v>1332</v>
      </c>
      <c r="D169" s="252"/>
      <c r="E169" s="252"/>
      <c r="F169" s="272" t="s">
        <v>1329</v>
      </c>
      <c r="G169" s="252"/>
      <c r="H169" s="252" t="s">
        <v>1369</v>
      </c>
      <c r="I169" s="252" t="s">
        <v>1331</v>
      </c>
      <c r="J169" s="252">
        <v>120</v>
      </c>
      <c r="K169" s="294"/>
    </row>
    <row r="170" spans="2:11" ht="15" customHeight="1">
      <c r="B170" s="273"/>
      <c r="C170" s="252" t="s">
        <v>1378</v>
      </c>
      <c r="D170" s="252"/>
      <c r="E170" s="252"/>
      <c r="F170" s="272" t="s">
        <v>1329</v>
      </c>
      <c r="G170" s="252"/>
      <c r="H170" s="252" t="s">
        <v>1379</v>
      </c>
      <c r="I170" s="252" t="s">
        <v>1331</v>
      </c>
      <c r="J170" s="252" t="s">
        <v>1380</v>
      </c>
      <c r="K170" s="294"/>
    </row>
    <row r="171" spans="2:11" ht="15" customHeight="1">
      <c r="B171" s="273"/>
      <c r="C171" s="252" t="s">
        <v>1277</v>
      </c>
      <c r="D171" s="252"/>
      <c r="E171" s="252"/>
      <c r="F171" s="272" t="s">
        <v>1329</v>
      </c>
      <c r="G171" s="252"/>
      <c r="H171" s="252" t="s">
        <v>1396</v>
      </c>
      <c r="I171" s="252" t="s">
        <v>1331</v>
      </c>
      <c r="J171" s="252" t="s">
        <v>1380</v>
      </c>
      <c r="K171" s="294"/>
    </row>
    <row r="172" spans="2:11" ht="15" customHeight="1">
      <c r="B172" s="273"/>
      <c r="C172" s="252" t="s">
        <v>1334</v>
      </c>
      <c r="D172" s="252"/>
      <c r="E172" s="252"/>
      <c r="F172" s="272" t="s">
        <v>1335</v>
      </c>
      <c r="G172" s="252"/>
      <c r="H172" s="252" t="s">
        <v>1396</v>
      </c>
      <c r="I172" s="252" t="s">
        <v>1331</v>
      </c>
      <c r="J172" s="252">
        <v>50</v>
      </c>
      <c r="K172" s="294"/>
    </row>
    <row r="173" spans="2:11" ht="15" customHeight="1">
      <c r="B173" s="273"/>
      <c r="C173" s="252" t="s">
        <v>1337</v>
      </c>
      <c r="D173" s="252"/>
      <c r="E173" s="252"/>
      <c r="F173" s="272" t="s">
        <v>1329</v>
      </c>
      <c r="G173" s="252"/>
      <c r="H173" s="252" t="s">
        <v>1396</v>
      </c>
      <c r="I173" s="252" t="s">
        <v>1339</v>
      </c>
      <c r="J173" s="252"/>
      <c r="K173" s="294"/>
    </row>
    <row r="174" spans="2:11" ht="15" customHeight="1">
      <c r="B174" s="273"/>
      <c r="C174" s="252" t="s">
        <v>1348</v>
      </c>
      <c r="D174" s="252"/>
      <c r="E174" s="252"/>
      <c r="F174" s="272" t="s">
        <v>1335</v>
      </c>
      <c r="G174" s="252"/>
      <c r="H174" s="252" t="s">
        <v>1396</v>
      </c>
      <c r="I174" s="252" t="s">
        <v>1331</v>
      </c>
      <c r="J174" s="252">
        <v>50</v>
      </c>
      <c r="K174" s="294"/>
    </row>
    <row r="175" spans="2:11" ht="15" customHeight="1">
      <c r="B175" s="273"/>
      <c r="C175" s="252" t="s">
        <v>1356</v>
      </c>
      <c r="D175" s="252"/>
      <c r="E175" s="252"/>
      <c r="F175" s="272" t="s">
        <v>1335</v>
      </c>
      <c r="G175" s="252"/>
      <c r="H175" s="252" t="s">
        <v>1396</v>
      </c>
      <c r="I175" s="252" t="s">
        <v>1331</v>
      </c>
      <c r="J175" s="252">
        <v>50</v>
      </c>
      <c r="K175" s="294"/>
    </row>
    <row r="176" spans="2:11" ht="15" customHeight="1">
      <c r="B176" s="273"/>
      <c r="C176" s="252" t="s">
        <v>1354</v>
      </c>
      <c r="D176" s="252"/>
      <c r="E176" s="252"/>
      <c r="F176" s="272" t="s">
        <v>1335</v>
      </c>
      <c r="G176" s="252"/>
      <c r="H176" s="252" t="s">
        <v>1396</v>
      </c>
      <c r="I176" s="252" t="s">
        <v>1331</v>
      </c>
      <c r="J176" s="252">
        <v>50</v>
      </c>
      <c r="K176" s="294"/>
    </row>
    <row r="177" spans="2:11" ht="15" customHeight="1">
      <c r="B177" s="273"/>
      <c r="C177" s="252" t="s">
        <v>108</v>
      </c>
      <c r="D177" s="252"/>
      <c r="E177" s="252"/>
      <c r="F177" s="272" t="s">
        <v>1329</v>
      </c>
      <c r="G177" s="252"/>
      <c r="H177" s="252" t="s">
        <v>1397</v>
      </c>
      <c r="I177" s="252" t="s">
        <v>1398</v>
      </c>
      <c r="J177" s="252"/>
      <c r="K177" s="294"/>
    </row>
    <row r="178" spans="2:11" ht="15" customHeight="1">
      <c r="B178" s="273"/>
      <c r="C178" s="252" t="s">
        <v>56</v>
      </c>
      <c r="D178" s="252"/>
      <c r="E178" s="252"/>
      <c r="F178" s="272" t="s">
        <v>1329</v>
      </c>
      <c r="G178" s="252"/>
      <c r="H178" s="252" t="s">
        <v>1399</v>
      </c>
      <c r="I178" s="252" t="s">
        <v>1400</v>
      </c>
      <c r="J178" s="252">
        <v>1</v>
      </c>
      <c r="K178" s="294"/>
    </row>
    <row r="179" spans="2:11" ht="15" customHeight="1">
      <c r="B179" s="273"/>
      <c r="C179" s="252" t="s">
        <v>52</v>
      </c>
      <c r="D179" s="252"/>
      <c r="E179" s="252"/>
      <c r="F179" s="272" t="s">
        <v>1329</v>
      </c>
      <c r="G179" s="252"/>
      <c r="H179" s="252" t="s">
        <v>1401</v>
      </c>
      <c r="I179" s="252" t="s">
        <v>1331</v>
      </c>
      <c r="J179" s="252">
        <v>20</v>
      </c>
      <c r="K179" s="294"/>
    </row>
    <row r="180" spans="2:11" ht="15" customHeight="1">
      <c r="B180" s="273"/>
      <c r="C180" s="252" t="s">
        <v>53</v>
      </c>
      <c r="D180" s="252"/>
      <c r="E180" s="252"/>
      <c r="F180" s="272" t="s">
        <v>1329</v>
      </c>
      <c r="G180" s="252"/>
      <c r="H180" s="252" t="s">
        <v>1402</v>
      </c>
      <c r="I180" s="252" t="s">
        <v>1331</v>
      </c>
      <c r="J180" s="252">
        <v>255</v>
      </c>
      <c r="K180" s="294"/>
    </row>
    <row r="181" spans="2:11" ht="15" customHeight="1">
      <c r="B181" s="273"/>
      <c r="C181" s="252" t="s">
        <v>109</v>
      </c>
      <c r="D181" s="252"/>
      <c r="E181" s="252"/>
      <c r="F181" s="272" t="s">
        <v>1329</v>
      </c>
      <c r="G181" s="252"/>
      <c r="H181" s="252" t="s">
        <v>1293</v>
      </c>
      <c r="I181" s="252" t="s">
        <v>1331</v>
      </c>
      <c r="J181" s="252">
        <v>10</v>
      </c>
      <c r="K181" s="294"/>
    </row>
    <row r="182" spans="2:11" ht="15" customHeight="1">
      <c r="B182" s="273"/>
      <c r="C182" s="252" t="s">
        <v>110</v>
      </c>
      <c r="D182" s="252"/>
      <c r="E182" s="252"/>
      <c r="F182" s="272" t="s">
        <v>1329</v>
      </c>
      <c r="G182" s="252"/>
      <c r="H182" s="252" t="s">
        <v>1403</v>
      </c>
      <c r="I182" s="252" t="s">
        <v>1364</v>
      </c>
      <c r="J182" s="252"/>
      <c r="K182" s="294"/>
    </row>
    <row r="183" spans="2:11" ht="15" customHeight="1">
      <c r="B183" s="273"/>
      <c r="C183" s="252" t="s">
        <v>1404</v>
      </c>
      <c r="D183" s="252"/>
      <c r="E183" s="252"/>
      <c r="F183" s="272" t="s">
        <v>1329</v>
      </c>
      <c r="G183" s="252"/>
      <c r="H183" s="252" t="s">
        <v>1405</v>
      </c>
      <c r="I183" s="252" t="s">
        <v>1364</v>
      </c>
      <c r="J183" s="252"/>
      <c r="K183" s="294"/>
    </row>
    <row r="184" spans="2:11" ht="15" customHeight="1">
      <c r="B184" s="273"/>
      <c r="C184" s="252" t="s">
        <v>1393</v>
      </c>
      <c r="D184" s="252"/>
      <c r="E184" s="252"/>
      <c r="F184" s="272" t="s">
        <v>1329</v>
      </c>
      <c r="G184" s="252"/>
      <c r="H184" s="252" t="s">
        <v>1406</v>
      </c>
      <c r="I184" s="252" t="s">
        <v>1364</v>
      </c>
      <c r="J184" s="252"/>
      <c r="K184" s="294"/>
    </row>
    <row r="185" spans="2:11" ht="15" customHeight="1">
      <c r="B185" s="273"/>
      <c r="C185" s="252" t="s">
        <v>112</v>
      </c>
      <c r="D185" s="252"/>
      <c r="E185" s="252"/>
      <c r="F185" s="272" t="s">
        <v>1335</v>
      </c>
      <c r="G185" s="252"/>
      <c r="H185" s="252" t="s">
        <v>1407</v>
      </c>
      <c r="I185" s="252" t="s">
        <v>1331</v>
      </c>
      <c r="J185" s="252">
        <v>50</v>
      </c>
      <c r="K185" s="294"/>
    </row>
    <row r="186" spans="2:11" ht="15" customHeight="1">
      <c r="B186" s="273"/>
      <c r="C186" s="252" t="s">
        <v>1408</v>
      </c>
      <c r="D186" s="252"/>
      <c r="E186" s="252"/>
      <c r="F186" s="272" t="s">
        <v>1335</v>
      </c>
      <c r="G186" s="252"/>
      <c r="H186" s="252" t="s">
        <v>1409</v>
      </c>
      <c r="I186" s="252" t="s">
        <v>1410</v>
      </c>
      <c r="J186" s="252"/>
      <c r="K186" s="294"/>
    </row>
    <row r="187" spans="2:11" ht="15" customHeight="1">
      <c r="B187" s="273"/>
      <c r="C187" s="252" t="s">
        <v>1411</v>
      </c>
      <c r="D187" s="252"/>
      <c r="E187" s="252"/>
      <c r="F187" s="272" t="s">
        <v>1335</v>
      </c>
      <c r="G187" s="252"/>
      <c r="H187" s="252" t="s">
        <v>1412</v>
      </c>
      <c r="I187" s="252" t="s">
        <v>1410</v>
      </c>
      <c r="J187" s="252"/>
      <c r="K187" s="294"/>
    </row>
    <row r="188" spans="2:11" ht="15" customHeight="1">
      <c r="B188" s="273"/>
      <c r="C188" s="252" t="s">
        <v>1413</v>
      </c>
      <c r="D188" s="252"/>
      <c r="E188" s="252"/>
      <c r="F188" s="272" t="s">
        <v>1335</v>
      </c>
      <c r="G188" s="252"/>
      <c r="H188" s="252" t="s">
        <v>1414</v>
      </c>
      <c r="I188" s="252" t="s">
        <v>1410</v>
      </c>
      <c r="J188" s="252"/>
      <c r="K188" s="294"/>
    </row>
    <row r="189" spans="2:11" ht="15" customHeight="1">
      <c r="B189" s="273"/>
      <c r="C189" s="306" t="s">
        <v>1415</v>
      </c>
      <c r="D189" s="252"/>
      <c r="E189" s="252"/>
      <c r="F189" s="272" t="s">
        <v>1335</v>
      </c>
      <c r="G189" s="252"/>
      <c r="H189" s="252" t="s">
        <v>1416</v>
      </c>
      <c r="I189" s="252" t="s">
        <v>1417</v>
      </c>
      <c r="J189" s="307" t="s">
        <v>1418</v>
      </c>
      <c r="K189" s="294"/>
    </row>
    <row r="190" spans="2:11" ht="15" customHeight="1">
      <c r="B190" s="273"/>
      <c r="C190" s="258" t="s">
        <v>41</v>
      </c>
      <c r="D190" s="252"/>
      <c r="E190" s="252"/>
      <c r="F190" s="272" t="s">
        <v>1329</v>
      </c>
      <c r="G190" s="252"/>
      <c r="H190" s="249" t="s">
        <v>1419</v>
      </c>
      <c r="I190" s="252" t="s">
        <v>1420</v>
      </c>
      <c r="J190" s="252"/>
      <c r="K190" s="294"/>
    </row>
    <row r="191" spans="2:11" ht="15" customHeight="1">
      <c r="B191" s="273"/>
      <c r="C191" s="258" t="s">
        <v>1421</v>
      </c>
      <c r="D191" s="252"/>
      <c r="E191" s="252"/>
      <c r="F191" s="272" t="s">
        <v>1329</v>
      </c>
      <c r="G191" s="252"/>
      <c r="H191" s="252" t="s">
        <v>1422</v>
      </c>
      <c r="I191" s="252" t="s">
        <v>1364</v>
      </c>
      <c r="J191" s="252"/>
      <c r="K191" s="294"/>
    </row>
    <row r="192" spans="2:11" ht="15" customHeight="1">
      <c r="B192" s="273"/>
      <c r="C192" s="258" t="s">
        <v>1423</v>
      </c>
      <c r="D192" s="252"/>
      <c r="E192" s="252"/>
      <c r="F192" s="272" t="s">
        <v>1329</v>
      </c>
      <c r="G192" s="252"/>
      <c r="H192" s="252" t="s">
        <v>1424</v>
      </c>
      <c r="I192" s="252" t="s">
        <v>1364</v>
      </c>
      <c r="J192" s="252"/>
      <c r="K192" s="294"/>
    </row>
    <row r="193" spans="2:11" ht="15" customHeight="1">
      <c r="B193" s="273"/>
      <c r="C193" s="258" t="s">
        <v>1425</v>
      </c>
      <c r="D193" s="252"/>
      <c r="E193" s="252"/>
      <c r="F193" s="272" t="s">
        <v>1335</v>
      </c>
      <c r="G193" s="252"/>
      <c r="H193" s="252" t="s">
        <v>1426</v>
      </c>
      <c r="I193" s="252" t="s">
        <v>1364</v>
      </c>
      <c r="J193" s="252"/>
      <c r="K193" s="294"/>
    </row>
    <row r="194" spans="2:11" ht="15" customHeight="1">
      <c r="B194" s="300"/>
      <c r="C194" s="308"/>
      <c r="D194" s="282"/>
      <c r="E194" s="282"/>
      <c r="F194" s="282"/>
      <c r="G194" s="282"/>
      <c r="H194" s="282"/>
      <c r="I194" s="282"/>
      <c r="J194" s="282"/>
      <c r="K194" s="301"/>
    </row>
    <row r="195" spans="2:11" ht="18.75" customHeight="1">
      <c r="B195" s="249"/>
      <c r="C195" s="252"/>
      <c r="D195" s="252"/>
      <c r="E195" s="252"/>
      <c r="F195" s="272"/>
      <c r="G195" s="252"/>
      <c r="H195" s="252"/>
      <c r="I195" s="252"/>
      <c r="J195" s="252"/>
      <c r="K195" s="249"/>
    </row>
    <row r="196" spans="2:11" ht="18.75" customHeight="1">
      <c r="B196" s="249"/>
      <c r="C196" s="252"/>
      <c r="D196" s="252"/>
      <c r="E196" s="252"/>
      <c r="F196" s="272"/>
      <c r="G196" s="252"/>
      <c r="H196" s="252"/>
      <c r="I196" s="252"/>
      <c r="J196" s="252"/>
      <c r="K196" s="249"/>
    </row>
    <row r="197" spans="2:11" ht="18.75" customHeight="1">
      <c r="B197" s="259"/>
      <c r="C197" s="259"/>
      <c r="D197" s="259"/>
      <c r="E197" s="259"/>
      <c r="F197" s="259"/>
      <c r="G197" s="259"/>
      <c r="H197" s="259"/>
      <c r="I197" s="259"/>
      <c r="J197" s="259"/>
      <c r="K197" s="259"/>
    </row>
    <row r="198" spans="2:11" ht="13.5">
      <c r="B198" s="241"/>
      <c r="C198" s="242"/>
      <c r="D198" s="242"/>
      <c r="E198" s="242"/>
      <c r="F198" s="242"/>
      <c r="G198" s="242"/>
      <c r="H198" s="242"/>
      <c r="I198" s="242"/>
      <c r="J198" s="242"/>
      <c r="K198" s="243"/>
    </row>
    <row r="199" spans="2:11" ht="21">
      <c r="B199" s="244"/>
      <c r="C199" s="369" t="s">
        <v>1427</v>
      </c>
      <c r="D199" s="369"/>
      <c r="E199" s="369"/>
      <c r="F199" s="369"/>
      <c r="G199" s="369"/>
      <c r="H199" s="369"/>
      <c r="I199" s="369"/>
      <c r="J199" s="369"/>
      <c r="K199" s="245"/>
    </row>
    <row r="200" spans="2:11" ht="25.5" customHeight="1">
      <c r="B200" s="244"/>
      <c r="C200" s="309" t="s">
        <v>1428</v>
      </c>
      <c r="D200" s="309"/>
      <c r="E200" s="309"/>
      <c r="F200" s="309" t="s">
        <v>1429</v>
      </c>
      <c r="G200" s="310"/>
      <c r="H200" s="368" t="s">
        <v>1430</v>
      </c>
      <c r="I200" s="368"/>
      <c r="J200" s="368"/>
      <c r="K200" s="245"/>
    </row>
    <row r="201" spans="2:11" ht="5.25" customHeight="1">
      <c r="B201" s="273"/>
      <c r="C201" s="270"/>
      <c r="D201" s="270"/>
      <c r="E201" s="270"/>
      <c r="F201" s="270"/>
      <c r="G201" s="252"/>
      <c r="H201" s="270"/>
      <c r="I201" s="270"/>
      <c r="J201" s="270"/>
      <c r="K201" s="294"/>
    </row>
    <row r="202" spans="2:11" ht="15" customHeight="1">
      <c r="B202" s="273"/>
      <c r="C202" s="252" t="s">
        <v>1420</v>
      </c>
      <c r="D202" s="252"/>
      <c r="E202" s="252"/>
      <c r="F202" s="272" t="s">
        <v>42</v>
      </c>
      <c r="G202" s="252"/>
      <c r="H202" s="367" t="s">
        <v>1431</v>
      </c>
      <c r="I202" s="367"/>
      <c r="J202" s="367"/>
      <c r="K202" s="294"/>
    </row>
    <row r="203" spans="2:11" ht="15" customHeight="1">
      <c r="B203" s="273"/>
      <c r="C203" s="279"/>
      <c r="D203" s="252"/>
      <c r="E203" s="252"/>
      <c r="F203" s="272" t="s">
        <v>43</v>
      </c>
      <c r="G203" s="252"/>
      <c r="H203" s="367" t="s">
        <v>1432</v>
      </c>
      <c r="I203" s="367"/>
      <c r="J203" s="367"/>
      <c r="K203" s="294"/>
    </row>
    <row r="204" spans="2:11" ht="15" customHeight="1">
      <c r="B204" s="273"/>
      <c r="C204" s="279"/>
      <c r="D204" s="252"/>
      <c r="E204" s="252"/>
      <c r="F204" s="272" t="s">
        <v>46</v>
      </c>
      <c r="G204" s="252"/>
      <c r="H204" s="367" t="s">
        <v>1433</v>
      </c>
      <c r="I204" s="367"/>
      <c r="J204" s="367"/>
      <c r="K204" s="294"/>
    </row>
    <row r="205" spans="2:11" ht="15" customHeight="1">
      <c r="B205" s="273"/>
      <c r="C205" s="252"/>
      <c r="D205" s="252"/>
      <c r="E205" s="252"/>
      <c r="F205" s="272" t="s">
        <v>44</v>
      </c>
      <c r="G205" s="252"/>
      <c r="H205" s="367" t="s">
        <v>1434</v>
      </c>
      <c r="I205" s="367"/>
      <c r="J205" s="367"/>
      <c r="K205" s="294"/>
    </row>
    <row r="206" spans="2:11" ht="15" customHeight="1">
      <c r="B206" s="273"/>
      <c r="C206" s="252"/>
      <c r="D206" s="252"/>
      <c r="E206" s="252"/>
      <c r="F206" s="272" t="s">
        <v>45</v>
      </c>
      <c r="G206" s="252"/>
      <c r="H206" s="367" t="s">
        <v>1435</v>
      </c>
      <c r="I206" s="367"/>
      <c r="J206" s="367"/>
      <c r="K206" s="294"/>
    </row>
    <row r="207" spans="2:11" ht="15" customHeight="1">
      <c r="B207" s="273"/>
      <c r="C207" s="252"/>
      <c r="D207" s="252"/>
      <c r="E207" s="252"/>
      <c r="F207" s="272"/>
      <c r="G207" s="252"/>
      <c r="H207" s="252"/>
      <c r="I207" s="252"/>
      <c r="J207" s="252"/>
      <c r="K207" s="294"/>
    </row>
    <row r="208" spans="2:11" ht="15" customHeight="1">
      <c r="B208" s="273"/>
      <c r="C208" s="252" t="s">
        <v>1376</v>
      </c>
      <c r="D208" s="252"/>
      <c r="E208" s="252"/>
      <c r="F208" s="272" t="s">
        <v>78</v>
      </c>
      <c r="G208" s="252"/>
      <c r="H208" s="367" t="s">
        <v>1436</v>
      </c>
      <c r="I208" s="367"/>
      <c r="J208" s="367"/>
      <c r="K208" s="294"/>
    </row>
    <row r="209" spans="2:11" ht="15" customHeight="1">
      <c r="B209" s="273"/>
      <c r="C209" s="279"/>
      <c r="D209" s="252"/>
      <c r="E209" s="252"/>
      <c r="F209" s="272" t="s">
        <v>1273</v>
      </c>
      <c r="G209" s="252"/>
      <c r="H209" s="367" t="s">
        <v>1274</v>
      </c>
      <c r="I209" s="367"/>
      <c r="J209" s="367"/>
      <c r="K209" s="294"/>
    </row>
    <row r="210" spans="2:11" ht="15" customHeight="1">
      <c r="B210" s="273"/>
      <c r="C210" s="252"/>
      <c r="D210" s="252"/>
      <c r="E210" s="252"/>
      <c r="F210" s="272" t="s">
        <v>1271</v>
      </c>
      <c r="G210" s="252"/>
      <c r="H210" s="367" t="s">
        <v>1437</v>
      </c>
      <c r="I210" s="367"/>
      <c r="J210" s="367"/>
      <c r="K210" s="294"/>
    </row>
    <row r="211" spans="2:11" ht="15" customHeight="1">
      <c r="B211" s="311"/>
      <c r="C211" s="279"/>
      <c r="D211" s="279"/>
      <c r="E211" s="279"/>
      <c r="F211" s="272" t="s">
        <v>1275</v>
      </c>
      <c r="G211" s="258"/>
      <c r="H211" s="366" t="s">
        <v>1276</v>
      </c>
      <c r="I211" s="366"/>
      <c r="J211" s="366"/>
      <c r="K211" s="312"/>
    </row>
    <row r="212" spans="2:11" ht="15" customHeight="1">
      <c r="B212" s="311"/>
      <c r="C212" s="279"/>
      <c r="D212" s="279"/>
      <c r="E212" s="279"/>
      <c r="F212" s="272" t="s">
        <v>120</v>
      </c>
      <c r="G212" s="258"/>
      <c r="H212" s="366" t="s">
        <v>1438</v>
      </c>
      <c r="I212" s="366"/>
      <c r="J212" s="366"/>
      <c r="K212" s="312"/>
    </row>
    <row r="213" spans="2:11" ht="15" customHeight="1">
      <c r="B213" s="311"/>
      <c r="C213" s="279"/>
      <c r="D213" s="279"/>
      <c r="E213" s="279"/>
      <c r="F213" s="313"/>
      <c r="G213" s="258"/>
      <c r="H213" s="314"/>
      <c r="I213" s="314"/>
      <c r="J213" s="314"/>
      <c r="K213" s="312"/>
    </row>
    <row r="214" spans="2:11" ht="15" customHeight="1">
      <c r="B214" s="311"/>
      <c r="C214" s="252" t="s">
        <v>1400</v>
      </c>
      <c r="D214" s="279"/>
      <c r="E214" s="279"/>
      <c r="F214" s="272">
        <v>1</v>
      </c>
      <c r="G214" s="258"/>
      <c r="H214" s="366" t="s">
        <v>1439</v>
      </c>
      <c r="I214" s="366"/>
      <c r="J214" s="366"/>
      <c r="K214" s="312"/>
    </row>
    <row r="215" spans="2:11" ht="15" customHeight="1">
      <c r="B215" s="311"/>
      <c r="C215" s="279"/>
      <c r="D215" s="279"/>
      <c r="E215" s="279"/>
      <c r="F215" s="272">
        <v>2</v>
      </c>
      <c r="G215" s="258"/>
      <c r="H215" s="366" t="s">
        <v>1440</v>
      </c>
      <c r="I215" s="366"/>
      <c r="J215" s="366"/>
      <c r="K215" s="312"/>
    </row>
    <row r="216" spans="2:11" ht="15" customHeight="1">
      <c r="B216" s="311"/>
      <c r="C216" s="279"/>
      <c r="D216" s="279"/>
      <c r="E216" s="279"/>
      <c r="F216" s="272">
        <v>3</v>
      </c>
      <c r="G216" s="258"/>
      <c r="H216" s="366" t="s">
        <v>1441</v>
      </c>
      <c r="I216" s="366"/>
      <c r="J216" s="366"/>
      <c r="K216" s="312"/>
    </row>
    <row r="217" spans="2:11" ht="15" customHeight="1">
      <c r="B217" s="311"/>
      <c r="C217" s="279"/>
      <c r="D217" s="279"/>
      <c r="E217" s="279"/>
      <c r="F217" s="272">
        <v>4</v>
      </c>
      <c r="G217" s="258"/>
      <c r="H217" s="366" t="s">
        <v>1442</v>
      </c>
      <c r="I217" s="366"/>
      <c r="J217" s="366"/>
      <c r="K217" s="312"/>
    </row>
    <row r="218" spans="2:11" ht="12.75" customHeight="1">
      <c r="B218" s="315"/>
      <c r="C218" s="316"/>
      <c r="D218" s="316"/>
      <c r="E218" s="316"/>
      <c r="F218" s="316"/>
      <c r="G218" s="316"/>
      <c r="H218" s="316"/>
      <c r="I218" s="316"/>
      <c r="J218" s="316"/>
      <c r="K218" s="317"/>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Hájek</dc:creator>
  <cp:keywords/>
  <dc:description/>
  <cp:lastModifiedBy>Kříbková Irena</cp:lastModifiedBy>
  <dcterms:created xsi:type="dcterms:W3CDTF">2019-02-25T09:28:43Z</dcterms:created>
  <dcterms:modified xsi:type="dcterms:W3CDTF">2019-02-25T10:35:57Z</dcterms:modified>
  <cp:category/>
  <cp:version/>
  <cp:contentType/>
  <cp:contentStatus/>
</cp:coreProperties>
</file>